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R:\Financial Aid\Communication\2122\Aid Offer Resources\Billing Worksheets\"/>
    </mc:Choice>
  </mc:AlternateContent>
  <workbookProtection workbookAlgorithmName="SHA-512" workbookHashValue="dSeoFHN5B/LIYhWMEIUZDxJJalrp8++/Y7Gf1TCo6wPpAPXOgosbrBfgm6TOeWK+th76W5IlfAh1Dj62EfL9SA==" workbookSaltValue="MGYJ42oBAOgVcC21+KX2Ug==" workbookSpinCount="100000" lockStructure="1"/>
  <bookViews>
    <workbookView xWindow="23235" yWindow="2235" windowWidth="25815" windowHeight="20280" tabRatio="721"/>
  </bookViews>
  <sheets>
    <sheet name="Worksheet" sheetId="15" r:id="rId1"/>
    <sheet name="Data" sheetId="31" state="hidden" r:id="rId2"/>
  </sheets>
  <definedNames>
    <definedName name="Credi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15" l="1"/>
  <c r="M19" i="15"/>
  <c r="K19" i="15"/>
  <c r="I19" i="15"/>
  <c r="O18" i="15"/>
  <c r="M18" i="15"/>
  <c r="K18" i="15"/>
  <c r="I18" i="15"/>
  <c r="O12" i="15" l="1"/>
  <c r="M12" i="15"/>
  <c r="K12" i="15"/>
  <c r="I12" i="15"/>
  <c r="O11" i="15"/>
  <c r="M11" i="15"/>
  <c r="K11" i="15"/>
  <c r="I11" i="15"/>
  <c r="G19" i="15" l="1"/>
  <c r="G18" i="15"/>
  <c r="O20" i="15" l="1"/>
  <c r="O17" i="15"/>
  <c r="O16" i="15"/>
  <c r="M20" i="15"/>
  <c r="M17" i="15"/>
  <c r="M16" i="15"/>
  <c r="K20" i="15"/>
  <c r="K17" i="15"/>
  <c r="K16" i="15"/>
  <c r="I20" i="15"/>
  <c r="I17" i="15"/>
  <c r="I16" i="15"/>
  <c r="G21" i="15" l="1"/>
  <c r="M22" i="15" l="1"/>
  <c r="O13" i="15"/>
  <c r="M13" i="15"/>
  <c r="K13" i="15"/>
  <c r="G12" i="15"/>
  <c r="I13" i="15"/>
  <c r="G11" i="15"/>
  <c r="G22" i="15"/>
  <c r="O22" i="15" l="1"/>
  <c r="O24" i="15" s="1"/>
  <c r="M24" i="15"/>
  <c r="I22" i="15"/>
  <c r="I24" i="15" s="1"/>
  <c r="G13" i="15"/>
  <c r="G24" i="15" s="1"/>
  <c r="K22" i="15"/>
  <c r="K24" i="15" s="1"/>
</calcChain>
</file>

<file path=xl/sharedStrings.xml><?xml version="1.0" encoding="utf-8"?>
<sst xmlns="http://schemas.openxmlformats.org/spreadsheetml/2006/main" count="42" uniqueCount="37">
  <si>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</si>
  <si>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</si>
  <si>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</si>
  <si>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</si>
  <si>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</si>
  <si>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</si>
  <si>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</si>
  <si>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</si>
  <si>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</si>
  <si>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</si>
  <si>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</si>
  <si>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</si>
  <si>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DU Scholarships and Grants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</si>
  <si>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</si>
  <si>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</si>
  <si>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</si>
  <si>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Payment(s) Made and/or Employer Reimbursements</t>
  </si>
  <si>
    <t>4 credits</t>
  </si>
  <si>
    <t>8 credits</t>
  </si>
  <si>
    <t>12 credits</t>
  </si>
  <si>
    <t>16 credits</t>
  </si>
  <si>
    <t>20 credits</t>
  </si>
  <si>
    <t>not enrolled</t>
  </si>
  <si>
    <t>How many credits will you take each quarter?</t>
  </si>
  <si>
    <r>
      <t xml:space="preserve">2021-22 Estimated Billing Worksheet
</t>
    </r>
    <r>
      <rPr>
        <b/>
        <i/>
        <sz val="16"/>
        <color theme="1"/>
        <rFont val="Calibri"/>
        <family val="2"/>
        <scheme val="minor"/>
      </rPr>
      <t>University College Master's and Certificate Programs</t>
    </r>
  </si>
  <si>
    <t xml:space="preserve">This worksheet is designed to help you estimate your invoices throughout the academic year. In order to complete it, you'll need a copy of your most recent 2021-2022 financial aid offer. Fill in the sections highlighted in blue. You will likely not have all the types of aid listed in the "credits" section. Please remember that this worksheet is only a planning tool. Additional, unanticipated charges or credits may be included on your actual bill. </t>
  </si>
  <si>
    <t>FALL 2021:</t>
  </si>
  <si>
    <t>WINTER 2022:</t>
  </si>
  <si>
    <t>SPRING 2022:</t>
  </si>
  <si>
    <t>SUMMER 2022:</t>
  </si>
  <si>
    <t>FALL 2021</t>
  </si>
  <si>
    <t>WINTER 2022</t>
  </si>
  <si>
    <t>SPRING 2022</t>
  </si>
  <si>
    <t>SUMMER 2022</t>
  </si>
  <si>
    <r>
      <t>1</t>
    </r>
    <r>
      <rPr>
        <sz val="11"/>
        <color theme="1"/>
        <rFont val="Calibri"/>
        <family val="2"/>
        <scheme val="minor"/>
      </rPr>
      <t>Tuition for the 2021-2022 academic year is $744 per credit.</t>
    </r>
  </si>
  <si>
    <r>
      <rPr>
        <vertAlign val="superscript"/>
        <sz val="11"/>
        <color theme="1"/>
        <rFont val="Calibri"/>
        <family val="2"/>
        <scheme val="minor"/>
      </rPr>
      <t>3</t>
    </r>
    <r>
      <rPr>
        <sz val="11"/>
        <color theme="1"/>
        <rFont val="Calibri"/>
        <family val="2"/>
        <scheme val="minor"/>
      </rPr>
      <t>This worksheet automatically deducts the 1.057% origination fee from the Direct Unsubsidized loan amount.</t>
    </r>
  </si>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</sst>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9">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top/>
      <bottom style="dashed">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0" fontId="0" fillId="3" borderId="0" xfId="0" applyFill="1" applyAlignment="1">
      <alignment horizontal="left"/>
    </xf>
    <xf numFmtId="0" fontId="0" fillId="3" borderId="0" xfId="0" applyFill="1"/>
    <xf numFmtId="44" fontId="0" fillId="3" borderId="0" xfId="1" applyFont="1" applyFill="1"/>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44" fontId="10" fillId="0" borderId="7" xfId="1" applyFont="1" applyBorder="1"/>
    <xf numFmtId="0" fontId="10" fillId="0" borderId="7" xfId="0" applyFont="1" applyBorder="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0" borderId="0" xfId="0" applyFont="1"/>
    <xf numFmtId="0" fontId="0" fillId="0" borderId="0" xfId="0" applyBorder="1"/>
    <xf numFmtId="44" fontId="0" fillId="0" borderId="0" xfId="1" applyFont="1" applyBorder="1"/>
    <xf numFmtId="0" fontId="0" fillId="0" borderId="0" xfId="0" applyFill="1" applyBorder="1" applyAlignment="1">
      <alignment horizontal="left"/>
    </xf>
    <xf numFmtId="0" fontId="0" fillId="0" borderId="0" xfId="0" applyFill="1" applyBorder="1"/>
    <xf numFmtId="44" fontId="0" fillId="0" borderId="0" xfId="1" applyFont="1" applyFill="1" applyBorder="1"/>
    <xf numFmtId="0" fontId="2" fillId="0" borderId="1" xfId="0" applyFont="1" applyBorder="1"/>
    <xf numFmtId="44" fontId="2" fillId="0" borderId="1" xfId="1" applyFont="1" applyBorder="1"/>
    <xf numFmtId="0" fontId="0" fillId="0" borderId="0" xfId="0" applyAlignment="1">
      <alignment wrapText="1"/>
    </xf>
    <xf numFmtId="0" fontId="11"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44" fontId="2" fillId="0" borderId="8" xfId="1" applyFont="1" applyBorder="1" applyAlignment="1">
      <alignment horizontal="center"/>
    </xf>
    <xf numFmtId="0" fontId="2" fillId="0" borderId="0" xfId="0" applyFont="1" applyAlignment="1">
      <alignment horizontal="left"/>
    </xf>
    <xf numFmtId="44" fontId="0" fillId="3" borderId="3" xfId="1" applyFont="1" applyFill="1" applyBorder="1" applyProtection="1"/>
    <xf numFmtId="0" fontId="0" fillId="0" borderId="0" xfId="0" applyAlignment="1">
      <alignment horizontal="left" wrapText="1"/>
    </xf>
    <xf numFmtId="0" fontId="0" fillId="0" borderId="1" xfId="0" applyBorder="1" applyAlignment="1">
      <alignment horizontal="center"/>
    </xf>
    <xf numFmtId="0" fontId="3" fillId="0" borderId="3" xfId="0" applyFont="1" applyBorder="1" applyAlignment="1">
      <alignment horizontal="right" wrapText="1"/>
    </xf>
    <xf numFmtId="0" fontId="0" fillId="3" borderId="0" xfId="0" applyFill="1" applyAlignment="1">
      <alignment horizontal="center"/>
    </xf>
    <xf numFmtId="0" fontId="0" fillId="3" borderId="3" xfId="0" applyFill="1" applyBorder="1" applyAlignment="1">
      <alignment horizontal="left"/>
    </xf>
    <xf numFmtId="0" fontId="5" fillId="0" borderId="0" xfId="0" applyFont="1" applyAlignment="1">
      <alignment horizontal="left" wrapText="1"/>
    </xf>
    <xf numFmtId="0" fontId="0" fillId="0" borderId="0" xfId="0" applyAlignment="1">
      <alignment horizontal="left"/>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3"/>
  <sheetViews>
    <sheetView showGridLines="0" showRowColHeaders="0" tabSelected="1" showRuler="0" zoomScaleNormal="100" workbookViewId="0">
      <selection activeCell="I7" sqref="I7"/>
    </sheetView>
  </sheetViews>
  <sheetFormatPr defaultColWidth="8.85546875" defaultRowHeight="15" x14ac:dyDescent="0.25"/>
  <cols>
    <col min="1" max="1" width="4.140625" customWidth="1"/>
    <col min="4" max="4" width="14"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42" t="s">
        <v>24</v>
      </c>
      <c r="H2" s="42"/>
      <c r="I2" s="42"/>
      <c r="J2" s="42"/>
      <c r="K2" s="42"/>
      <c r="L2" s="42"/>
      <c r="M2" s="42"/>
      <c r="N2" s="42"/>
      <c r="O2" s="42"/>
    </row>
    <row r="3" spans="2:15" ht="11.1" customHeight="1" x14ac:dyDescent="0.25">
      <c r="B3" s="17"/>
      <c r="C3" s="17"/>
      <c r="D3" s="17"/>
      <c r="E3" s="17"/>
      <c r="F3" s="17"/>
      <c r="G3" s="18"/>
      <c r="H3" s="19"/>
      <c r="I3" s="19"/>
      <c r="J3" s="19"/>
      <c r="K3" s="19"/>
      <c r="L3" s="19"/>
      <c r="M3" s="19"/>
      <c r="N3" s="19"/>
      <c r="O3" s="19"/>
    </row>
    <row r="4" spans="2:15" ht="60" customHeight="1" x14ac:dyDescent="0.25">
      <c r="B4" s="47" t="s">
        <v>25</v>
      </c>
      <c r="C4" s="47"/>
      <c r="D4" s="47"/>
      <c r="E4" s="47"/>
      <c r="F4" s="47"/>
      <c r="G4" s="47"/>
      <c r="H4" s="47"/>
      <c r="I4" s="47"/>
      <c r="J4" s="47"/>
      <c r="K4" s="47"/>
      <c r="L4" s="47"/>
      <c r="M4" s="47"/>
      <c r="N4" s="47"/>
      <c r="O4" s="47"/>
    </row>
    <row r="5" spans="2:15" ht="9" customHeight="1" x14ac:dyDescent="0.25"/>
    <row r="6" spans="2:15" ht="15" customHeight="1" x14ac:dyDescent="0.25">
      <c r="I6" s="37" t="s">
        <v>26</v>
      </c>
      <c r="J6" s="26"/>
      <c r="K6" s="37" t="s">
        <v>27</v>
      </c>
      <c r="L6" s="27"/>
      <c r="M6" s="37" t="s">
        <v>28</v>
      </c>
      <c r="N6" s="27"/>
      <c r="O6" s="37" t="s">
        <v>29</v>
      </c>
    </row>
    <row r="7" spans="2:15" ht="18" customHeight="1" x14ac:dyDescent="0.3">
      <c r="C7" s="6" t="s">
        <v>23</v>
      </c>
      <c r="E7" s="24"/>
      <c r="F7" s="24"/>
      <c r="G7" s="24"/>
      <c r="H7" s="24"/>
      <c r="I7" s="34"/>
      <c r="K7" s="35"/>
      <c r="L7"/>
      <c r="M7" s="36"/>
      <c r="N7"/>
      <c r="O7" s="36"/>
    </row>
    <row r="8" spans="2:15" ht="18.75" customHeight="1" x14ac:dyDescent="0.25"/>
    <row r="9" spans="2:15" ht="15.75" thickBot="1" x14ac:dyDescent="0.3">
      <c r="B9" s="1" t="s">
        <v>4</v>
      </c>
      <c r="C9" s="2"/>
      <c r="D9" s="2"/>
      <c r="E9" s="2"/>
      <c r="F9" s="2"/>
      <c r="G9" s="4" t="s">
        <v>2</v>
      </c>
      <c r="H9" s="3"/>
      <c r="I9" s="4" t="s">
        <v>30</v>
      </c>
      <c r="J9" s="3"/>
      <c r="K9" s="4" t="s">
        <v>31</v>
      </c>
      <c r="L9" s="4"/>
      <c r="M9" s="4" t="s">
        <v>32</v>
      </c>
      <c r="N9" s="4"/>
      <c r="O9" s="4" t="s">
        <v>33</v>
      </c>
    </row>
    <row r="10" spans="2:15" ht="9" customHeight="1" x14ac:dyDescent="0.25"/>
    <row r="11" spans="2:15" ht="21.75" customHeight="1" x14ac:dyDescent="0.25">
      <c r="B11" s="8" t="s">
        <v>0</v>
      </c>
      <c r="C11" s="43"/>
      <c r="D11" s="43"/>
      <c r="E11" s="9"/>
      <c r="F11" s="9"/>
      <c r="G11" s="10" t="e">
        <f>I11+K11+M11+O11</f>
        <v>#N/A</v>
      </c>
      <c r="H11" s="9"/>
      <c r="I11" s="10" t="e">
        <f>VLOOKUP(I7,Data!A2:B21,2,FALSE)</f>
        <v>#N/A</v>
      </c>
      <c r="J11" s="9"/>
      <c r="K11" s="10" t="e">
        <f>VLOOKUP(K7,Data!A2:B21,2,FALSE)</f>
        <v>#N/A</v>
      </c>
      <c r="L11" s="10"/>
      <c r="M11" s="10" t="e">
        <f>VLOOKUP(M7,Data!A2:B21,2,FALSE)</f>
        <v>#N/A</v>
      </c>
      <c r="N11" s="10"/>
      <c r="O11" s="10" t="e">
        <f>VLOOKUP(O7,Data!A2:B21,2,FALSE)</f>
        <v>#N/A</v>
      </c>
    </row>
    <row r="12" spans="2:15" ht="21.75" customHeight="1" x14ac:dyDescent="0.25">
      <c r="B12" s="28" t="s">
        <v>1</v>
      </c>
      <c r="C12" s="29"/>
      <c r="D12" s="29"/>
      <c r="E12" s="29"/>
      <c r="F12" s="29"/>
      <c r="G12" s="30" t="e">
        <f>I12+K12+M12+O12</f>
        <v>#N/A</v>
      </c>
      <c r="H12" s="29"/>
      <c r="I12" s="30" t="e">
        <f>VLOOKUP(I7,Data!A2:C21,3,FALSE)</f>
        <v>#N/A</v>
      </c>
      <c r="J12" s="29"/>
      <c r="K12" s="30" t="e">
        <f>VLOOKUP(K7,Data!A2:C21,3,FALSE)</f>
        <v>#N/A</v>
      </c>
      <c r="L12" s="30"/>
      <c r="M12" s="30" t="e">
        <f>VLOOKUP(M7,Data!A2:C21,3,FALSE)</f>
        <v>#N/A</v>
      </c>
      <c r="N12" s="30"/>
      <c r="O12" s="30" t="e">
        <f>VLOOKUP(O7,Data!A2:C21,3,FALSE)</f>
        <v>#N/A</v>
      </c>
    </row>
    <row r="13" spans="2:15" ht="21.75" customHeight="1" x14ac:dyDescent="0.25">
      <c r="B13" s="17"/>
      <c r="C13" s="31" t="s">
        <v>3</v>
      </c>
      <c r="D13" s="17"/>
      <c r="E13" s="17"/>
      <c r="F13" s="17"/>
      <c r="G13" s="32" t="e">
        <f>SUM(G11:G12)</f>
        <v>#N/A</v>
      </c>
      <c r="H13" s="17"/>
      <c r="I13" s="32" t="e">
        <f>SUM(I11:I12)</f>
        <v>#N/A</v>
      </c>
      <c r="J13" s="17"/>
      <c r="K13" s="32" t="e">
        <f>SUM(K11:K12)</f>
        <v>#N/A</v>
      </c>
      <c r="L13" s="32"/>
      <c r="M13" s="32" t="e">
        <f>SUM(M11:M12)</f>
        <v>#N/A</v>
      </c>
      <c r="N13" s="32"/>
      <c r="O13" s="32" t="e">
        <f>SUM(O11:O12)</f>
        <v>#N/A</v>
      </c>
    </row>
    <row r="14" spans="2:15" ht="24" customHeight="1" x14ac:dyDescent="0.25"/>
    <row r="15" spans="2:15" ht="15.75" thickBot="1" x14ac:dyDescent="0.3">
      <c r="B15" s="1" t="s">
        <v>8</v>
      </c>
      <c r="C15" s="2"/>
      <c r="D15" s="2"/>
      <c r="E15" s="2"/>
      <c r="F15" s="2"/>
      <c r="G15" s="4" t="s">
        <v>2</v>
      </c>
      <c r="H15" s="3"/>
      <c r="I15" s="4" t="s">
        <v>30</v>
      </c>
      <c r="J15" s="3"/>
      <c r="K15" s="4" t="s">
        <v>31</v>
      </c>
      <c r="L15" s="4"/>
      <c r="M15" s="4" t="s">
        <v>32</v>
      </c>
      <c r="N15" s="4"/>
      <c r="O15" s="4" t="s">
        <v>33</v>
      </c>
    </row>
    <row r="16" spans="2:15" ht="21.75" customHeight="1" x14ac:dyDescent="0.25">
      <c r="B16" t="s">
        <v>12</v>
      </c>
      <c r="G16" s="13"/>
      <c r="I16" s="5">
        <f>IF((AND(I7&lt;&gt;"not enrolled",K7&lt;&gt;"not enrolled",M7&lt;&gt;"not enrolled",O7&lt;&gt;"not enrolled")),(G16/4), IF((AND(I7&lt;&gt;"not enrolled",K7&lt;&gt;"not enrolled",M7&lt;&gt;"not enrolled",O7="not enrolled")),(G16/3), IF((AND(I7&lt;&gt;"not enrolled",K7&lt;&gt;"not enrolled",M7="not enrolled",O7="not enrolled")),(G16/2), IF((AND(I7&lt;&gt;"not enrolled",K7="not enrolled",M7="not enrolled",O7="not enrolled")),(G16/1), 0))))</f>
        <v>0</v>
      </c>
      <c r="K16" s="5">
        <f>IF((AND(I7&lt;&gt;"not enrolled",K7&lt;&gt;"not enrolled",M7&lt;&gt;"not enrolled",O7&lt;&gt;"not enrolled")),(G16/4), IF((AND(I7&lt;&gt;"not enrolled",K7&lt;&gt;"not enrolled",M7&lt;&gt;"not enrolled",O7="not enrolled")),(G16/3), IF((AND(I7="not enrolled",K7&lt;&gt;"not enrolled",M7&lt;&gt;"not enrolled",O7&lt;&gt;"not enrolled")),(G16/3), IF((AND(I7&lt;&gt;"not enrolled",K7&lt;&gt;"not enrolled",M7="not enrolled",O7="not enrolled")),(G16/2), 0))))</f>
        <v>0</v>
      </c>
      <c r="M16" s="5">
        <f>IF((AND(I7&lt;&gt;"not enrolled",K7&lt;&gt;"not enrolled",M7&lt;&gt;"not enrolled",O7&lt;&gt;"not enrolled")),(G16/4), IF((AND(I7&lt;&gt;"not enrolled",K7&lt;&gt;"not enrolled",M7&lt;&gt;"not enrolled",O7="not enrolled")),(G16/3), IF((AND(I7="not enrolled",K7&lt;&gt;"not enrolled",M7&lt;&gt;"not enrolled",O7&lt;&gt;"not enrolled")),(G16/3), IF((AND(I7="not enrolled",K7="not enrolled",M7&lt;&gt;"not enrolled",O7&lt;&gt;"not enrolled")),(G16/2), 0))))</f>
        <v>0</v>
      </c>
      <c r="O16" s="5">
        <f>IF((AND(I7&lt;&gt;"not enrolled",K7&lt;&gt;"not enrolled",M7&lt;&gt;"not enrolled",O7&lt;&gt;"not enrolled")),(G16/4), IF((AND(I7="not enrolled",K7&lt;&gt;"not enrolled",M7&lt;&gt;"not enrolled",O7&lt;&gt;"not enrolled")),(G16/3), IF((AND(I7="not enrolled",K7="not enrolled",M7&lt;&gt;"not enrolled",O7&lt;&gt;"not enrolled")),(G16/2),  IF((AND(I7="not enrolled",K7="not enrolled",M7="not enrolled",O7&lt;&gt;"not enrolled")),(G16), 0))))</f>
        <v>0</v>
      </c>
    </row>
    <row r="17" spans="2:15" ht="21.75" customHeight="1" x14ac:dyDescent="0.25">
      <c r="B17" s="9" t="s">
        <v>5</v>
      </c>
      <c r="C17" s="9"/>
      <c r="D17" s="9"/>
      <c r="E17" s="9"/>
      <c r="F17" s="9"/>
      <c r="G17" s="14"/>
      <c r="H17" s="9"/>
      <c r="I17" s="10">
        <f>IF((AND(I7&lt;&gt;"not enrolled",K7&lt;&gt;"not enrolled",M7&lt;&gt;"not enrolled",O7&lt;&gt;"not enrolled")),(G17/4), IF((AND(I7&lt;&gt;"not enrolled",K7&lt;&gt;"not enrolled",M7&lt;&gt;"not enrolled",O7="not enrolled")),(G17/3), IF((AND(I7&lt;&gt;"not enrolled",K7&lt;&gt;"not enrolled",M7="not enrolled",O7="not enrolled")),(G17/2), IF((AND(I7&lt;&gt;"not enrolled",K7="not enrolled",M7="not enrolled",O7="not enrolled")),(G17/1), 0))))</f>
        <v>0</v>
      </c>
      <c r="J17" s="9"/>
      <c r="K17" s="10">
        <f>IF((AND(I7&lt;&gt;"not enrolled",K7&lt;&gt;"not enrolled",M7&lt;&gt;"not enrolled",O7&lt;&gt;"not enrolled")),(G17/4), IF((AND(I7&lt;&gt;"not enrolled",K7&lt;&gt;"not enrolled",M7&lt;&gt;"not enrolled",O7="not enrolled")),(G17/3), IF((AND(I7="not enrolled",K7&lt;&gt;"not enrolled",M7&lt;&gt;"not enrolled",O7&lt;&gt;"not enrolled")),(G17/3), IF((AND(I7&lt;&gt;"not enrolled",K7&lt;&gt;"not enrolled",M7="not enrolled",O7="not enrolled")),(G17/2), 0))))</f>
        <v>0</v>
      </c>
      <c r="L17" s="10"/>
      <c r="M17" s="10">
        <f>IF((AND(I7&lt;&gt;"not enrolled",K7&lt;&gt;"not enrolled",M7&lt;&gt;"not enrolled",O7&lt;&gt;"not enrolled")),(G17/4), IF((AND(I7&lt;&gt;"not enrolled",K7&lt;&gt;"not enrolled",M7&lt;&gt;"not enrolled",O7="not enrolled")),(G17/3), IF((AND(I7="not enrolled",K7&lt;&gt;"not enrolled",M7&lt;&gt;"not enrolled",O7&lt;&gt;"not enrolled")),(G17/3), IF((AND(I7="not enrolled",K7="not enrolled",M7&lt;&gt;"not enrolled",O7&lt;&gt;"not enrolled")),(G17/2), 0))))</f>
        <v>0</v>
      </c>
      <c r="N17" s="10"/>
      <c r="O17" s="10">
        <f>IF((AND(I7&lt;&gt;"not enrolled",K7&lt;&gt;"not enrolled",M7&lt;&gt;"not enrolled",O7&lt;&gt;"not enrolled")),(G17/4), IF((AND(I7="not enrolled",K7&lt;&gt;"not enrolled",M7&lt;&gt;"not enrolled",O7&lt;&gt;"not enrolled")),(G17/3), IF((AND(I7="not enrolled",K7="not enrolled",M7&lt;&gt;"not enrolled",O7&lt;&gt;"not enrolled")),(G17/2),  IF((AND(I7="not enrolled",K7="not enrolled",M7="not enrolled",O7&lt;&gt;"not enrolled")),(G17), 0))))</f>
        <v>0</v>
      </c>
    </row>
    <row r="18" spans="2:15" ht="21.75" customHeight="1" x14ac:dyDescent="0.25">
      <c r="B18" t="s">
        <v>14</v>
      </c>
      <c r="E18" s="15"/>
      <c r="G18" s="5">
        <f>SUM(I18,K18,M18,O18)</f>
        <v>0</v>
      </c>
      <c r="I18" s="5">
        <f>IF((AND(I7&lt;&gt;"not enrolled",K7&lt;&gt;"not enrolled",M7&lt;&gt;"not enrolled",O7&lt;&gt;"not enrolled")),ROUND(((E18-(E18*0.01057))/4),0), IF((AND(I7&lt;&gt;"not enrolled",K7&lt;&gt;"not enrolled",M7&lt;&gt;"not enrolled",O7="not enrolled")),ROUND(((E18-(E18*0.01057))/3),0), IF((AND(I7&lt;&gt;"not enrolled",K7&lt;&gt;"not enrolled",M7="not enrolled",O7="not enrolled")),ROUND(((E18-(E18*0.01057))/2),0), IF((AND(I7&lt;&gt;"not enrolled",K7="not enrolled",M7="not enrolled",O7="not enrolled")),ROUND(((E18-(E18*0.01057))/1),0), 0))))</f>
        <v>0</v>
      </c>
      <c r="K18" s="5">
        <f>IF((AND(I7&lt;&gt;"not enrolled",K7&lt;&gt;"not enrolled",M7&lt;&gt;"not enrolled",O7&lt;&gt;"not enrolled")),ROUND(((E18-(E18*0.01057))/4),0), IF((AND(I7&lt;&gt;"not enrolled",K7&lt;&gt;"not enrolled",M7&lt;&gt;"not enrolled",O7="not enrolled")),ROUND(((E18-(E18*0.01057))/3),0), IF((AND(I7="not enrolled",K7&lt;&gt;"not enrolled",M7&lt;&gt;"not enrolled",O7&lt;&gt;"not enrolled")),ROUND(((E18-(E18*0.01057))/3),0), IF((AND(I7&lt;&gt;"not enrolled",K7&lt;&gt;"not enrolled",M7="not enrolled",O7="not enrolled")),ROUND(((E18-(E18*0.01057))/2),0), 0))))</f>
        <v>0</v>
      </c>
      <c r="M18" s="5">
        <f>IF((AND(I7&lt;&gt;"not enrolled",K7&lt;&gt;"not enrolled",M7&lt;&gt;"not enrolled",O7&lt;&gt;"not enrolled")),ROUND(((E18-(E18*0.01057))/4),0), IF((AND(I7&lt;&gt;"not enrolled",K7&lt;&gt;"not enrolled",M7&lt;&gt;"not enrolled",O7="not enrolled")),ROUND(((E18-(E18*0.01057))/3),0), IF((AND(I7="not enrolled",K7&lt;&gt;"not enrolled",M7&lt;&gt;"not enrolled",O7&lt;&gt;"not enrolled")),ROUND(((E18-(E18*0.01057))/3),0), IF((AND(I7="not enrolled",K7="not enrolled",M7&lt;&gt;"not enrolled",O7&lt;&gt;"not enrolled")),ROUND(((E18-(E18*0.01057))/2),0), 0))))</f>
        <v>0</v>
      </c>
      <c r="O18" s="5">
        <f>IF((AND(I7&lt;&gt;"not enrolled",K7&lt;&gt;"not enrolled",M7&lt;&gt;"not enrolled",O7&lt;&gt;"not enrolled")),ROUND(((E18-(E18*0.01057))/4),0), IF((AND(I7="not enrolled",K7&lt;&gt;"not enrolled",M7&lt;&gt;"not enrolled",O7&lt;&gt;"not enrolled")),ROUND(((E18-(E18*0.01057))/3),0), IF((AND(I7="not enrolled",K7="not enrolled",M7&lt;&gt;"not enrolled",O7&lt;&gt;"not enrolled")),ROUND(((E18-(E18*0.01057))/2),0),  IF((AND(I7="not enrolled",K7="not enrolled",M7="not enrolled",O7&lt;&gt;"not enrolled")),ROUND(((E18-(E18*0.01057))/1),0), 0))))</f>
        <v>0</v>
      </c>
    </row>
    <row r="19" spans="2:15" ht="21.75" customHeight="1" x14ac:dyDescent="0.25">
      <c r="B19" s="9" t="s">
        <v>15</v>
      </c>
      <c r="C19" s="9"/>
      <c r="D19" s="9"/>
      <c r="E19" s="15"/>
      <c r="F19" s="9"/>
      <c r="G19" s="10">
        <f>SUM(I19,K19,M19,O19)</f>
        <v>0</v>
      </c>
      <c r="H19" s="9"/>
      <c r="I19" s="10">
        <f>IF((AND(I7&lt;&gt;"not enrolled",K7&lt;&gt;"not enrolled",M7&lt;&gt;"not enrolled",O7&lt;&gt;"not enrolled")),ROUND(((E19-(E19*0.04228))/4),0), IF((AND(I7&lt;&gt;"not enrolled",K7&lt;&gt;"not enrolled",M7&lt;&gt;"not enrolled",O7="not enrolled")),ROUND(((E19-(E19*0.04228))/3),0), IF((AND(I7&lt;&gt;"not enrolled",K7&lt;&gt;"not enrolled",M7="not enrolled",O7="not enrolled")),ROUND(((E19-(E19*0.04228))/2),0), IF((AND(I7&lt;&gt;"not enrolled",K7="not enrolled",M7="not enrolled",O7="not enrolled")),ROUND(((E19-(E19*0.04228))/1),0), 0))))</f>
        <v>0</v>
      </c>
      <c r="J19" s="9"/>
      <c r="K19" s="10">
        <f>IF((AND(I7&lt;&gt;"not enrolled",K7&lt;&gt;"not enrolled",M7&lt;&gt;"not enrolled",O7&lt;&gt;"not enrolled")),ROUND(((E19-(E19*0.04228))/4),0), IF((AND(I7&lt;&gt;"not enrolled",K7&lt;&gt;"not enrolled",M7&lt;&gt;"not enrolled",O7="not enrolled")),ROUND(((E19-(E19*0.04228))/3),0), IF((AND(I7="not enrolled",K7&lt;&gt;"not enrolled",M7&lt;&gt;"not enrolled",O7&lt;&gt;"not enrolled")),ROUND(((E19-(E19*0.04228))/3),0), IF((AND(I7&lt;&gt;"not enrolled",K7&lt;&gt;"not enrolled",M7="not enrolled",O7="not enrolled")),ROUND(((E19-(E19*0.04228))/2),0), 0))))</f>
        <v>0</v>
      </c>
      <c r="L19" s="10"/>
      <c r="M19" s="10">
        <f>IF((AND(I7&lt;&gt;"not enrolled",K7&lt;&gt;"not enrolled",M7&lt;&gt;"not enrolled",O7&lt;&gt;"not enrolled")),ROUND(((E19-(E19*0.04228))/4),0), IF((AND(I7&lt;&gt;"not enrolled",K7&lt;&gt;"not enrolled",M7&lt;&gt;"not enrolled",O7="not enrolled")),ROUND(((E19-(E19*0.04228))/3),0), IF((AND(I7="not enrolled",K7&lt;&gt;"not enrolled",M7&lt;&gt;"not enrolled",O7&lt;&gt;"not enrolled")),ROUND(((E19-(E19*0.04228))/3),0), IF((AND(I7="not enrolled",K7="not enrolled",M7&lt;&gt;"not enrolled",O7&lt;&gt;"not enrolled")),ROUND(((E19-(E19*0.04228))/2),0), 0))))</f>
        <v>0</v>
      </c>
      <c r="N19" s="10"/>
      <c r="O19" s="10">
        <f>IF((AND(I7&lt;&gt;"not enrolled",K7&lt;&gt;"not enrolled",M7&lt;&gt;"not enrolled",O7&lt;&gt;"not enrolled")),ROUND(((E19-(E19*0.04228))/4),0), IF((AND(I7="not enrolled",K7&lt;&gt;"not enrolled",M7&lt;&gt;"not enrolled",O7&lt;&gt;"not enrolled")),ROUND(((E19-(E19*0.04228))/3),0), IF((AND(I7="not enrolled",K7="not enrolled",M7&lt;&gt;"not enrolled",O7&lt;&gt;"not enrolled")),ROUND(((E19-(E19*0.04228))/2),0),  IF((AND(I7="not enrolled",K7="not enrolled",M7="not enrolled",O7&lt;&gt;"not enrolled")),ROUND(((E19-(E19*0.04228))/1),0), 0))))</f>
        <v>0</v>
      </c>
    </row>
    <row r="20" spans="2:15" ht="21.75" customHeight="1" x14ac:dyDescent="0.25">
      <c r="B20" t="s">
        <v>6</v>
      </c>
      <c r="G20" s="14"/>
      <c r="I20" s="5">
        <f>IF((AND(I7&lt;&gt;"not enrolled",K7&lt;&gt;"not enrolled",M7&lt;&gt;"not enrolled",O7&lt;&gt;"not enrolled")),(G20/4), IF((AND(I7&lt;&gt;"not enrolled",K7&lt;&gt;"not enrolled",M7&lt;&gt;"not enrolled",O7="not enrolled")),(G20/3), IF((AND(I7&lt;&gt;"not enrolled",K7&lt;&gt;"not enrolled",M7="not enrolled",O7="not enrolled")),(G20/2), IF((AND(I7&lt;&gt;"not enrolled",K7="not enrolled",M7="not enrolled",O7="not enrolled")),(G20/1), 0))))</f>
        <v>0</v>
      </c>
      <c r="K20" s="5">
        <f>IF((AND(I7&lt;&gt;"not enrolled",K7&lt;&gt;"not enrolled",M7&lt;&gt;"not enrolled",O7&lt;&gt;"not enrolled")),(G20/4), IF((AND(I7&lt;&gt;"not enrolled",K7&lt;&gt;"not enrolled",M7&lt;&gt;"not enrolled",O7="not enrolled")),(G20/3), IF((AND(I7="not enrolled",K7&lt;&gt;"not enrolled",M7&lt;&gt;"not enrolled",O7&lt;&gt;"not enrolled")),(G20/3), IF((AND(I7&lt;&gt;"not enrolled",K7&lt;&gt;"not enrolled",M7="not enrolled",O7="not enrolled")),(G20/2), 0))))</f>
        <v>0</v>
      </c>
      <c r="M20" s="5">
        <f>IF((AND(I7&lt;&gt;"not enrolled",K7&lt;&gt;"not enrolled",M7&lt;&gt;"not enrolled",O7&lt;&gt;"not enrolled")),(G20/4), IF((AND(I7&lt;&gt;"not enrolled",K7&lt;&gt;"not enrolled",M7&lt;&gt;"not enrolled",O7="not enrolled")),(G20/3), IF((AND(I7="not enrolled",K7&lt;&gt;"not enrolled",M7&lt;&gt;"not enrolled",O7&lt;&gt;"not enrolled")),(G20/3), IF((AND(I7="not enrolled",K7="not enrolled",M7&lt;&gt;"not enrolled",O7&lt;&gt;"not enrolled")),(G20/2), 0))))</f>
        <v>0</v>
      </c>
      <c r="O20" s="5">
        <f>IF((AND(I7&lt;&gt;"not enrolled",K7&lt;&gt;"not enrolled",M7&lt;&gt;"not enrolled",O7&lt;&gt;"not enrolled")),(G20/4), IF((AND(I7="not enrolled",K7&lt;&gt;"not enrolled",M7&lt;&gt;"not enrolled",O7&lt;&gt;"not enrolled")),(G20/3), IF((AND(I7="not enrolled",K7="not enrolled",M7&lt;&gt;"not enrolled",O7&lt;&gt;"not enrolled")),(G20/2),  IF((AND(I7="not enrolled",K7="not enrolled",M7="not enrolled",O7&lt;&gt;"not enrolled")),(G20), 0))))</f>
        <v>0</v>
      </c>
    </row>
    <row r="21" spans="2:15" ht="21.75" customHeight="1" x14ac:dyDescent="0.25">
      <c r="B21" s="44" t="s">
        <v>16</v>
      </c>
      <c r="C21" s="44"/>
      <c r="D21" s="44"/>
      <c r="E21" s="44"/>
      <c r="F21" s="44"/>
      <c r="G21" s="23">
        <f>I21+K21+M21+O21</f>
        <v>0</v>
      </c>
      <c r="H21" s="22"/>
      <c r="I21" s="16"/>
      <c r="J21" s="22"/>
      <c r="K21" s="16"/>
      <c r="L21" s="39"/>
      <c r="M21" s="16"/>
      <c r="N21" s="39"/>
      <c r="O21" s="16"/>
    </row>
    <row r="22" spans="2:15" ht="21.75" customHeight="1" x14ac:dyDescent="0.25">
      <c r="C22" s="7" t="s">
        <v>7</v>
      </c>
      <c r="G22" s="5">
        <f>SUM(G16:G21)</f>
        <v>0</v>
      </c>
      <c r="I22" s="5">
        <f>SUM(I16:I21)</f>
        <v>0</v>
      </c>
      <c r="K22" s="5">
        <f>SUM(K16:K21)</f>
        <v>0</v>
      </c>
      <c r="M22" s="5">
        <f>SUM(M16:M21)</f>
        <v>0</v>
      </c>
      <c r="O22" s="5">
        <f>SUM(O16:O21)</f>
        <v>0</v>
      </c>
    </row>
    <row r="23" spans="2:15" ht="15.75" thickBot="1" x14ac:dyDescent="0.3"/>
    <row r="24" spans="2:15" ht="21.75" customHeight="1" thickTop="1" thickBot="1" x14ac:dyDescent="0.35">
      <c r="B24" s="12" t="s">
        <v>9</v>
      </c>
      <c r="C24" s="11"/>
      <c r="D24" s="11"/>
      <c r="E24" s="11"/>
      <c r="F24" s="11"/>
      <c r="G24" s="20" t="e">
        <f>G13-G22</f>
        <v>#N/A</v>
      </c>
      <c r="H24" s="21"/>
      <c r="I24" s="20" t="e">
        <f>I13-I22</f>
        <v>#N/A</v>
      </c>
      <c r="J24" s="21"/>
      <c r="K24" s="20" t="e">
        <f>K13-K22</f>
        <v>#N/A</v>
      </c>
      <c r="L24" s="20"/>
      <c r="M24" s="20" t="e">
        <f>M13-M22</f>
        <v>#N/A</v>
      </c>
      <c r="N24" s="20"/>
      <c r="O24" s="20" t="e">
        <f>O13-O22</f>
        <v>#N/A</v>
      </c>
    </row>
    <row r="25" spans="2:15" ht="15.75" thickTop="1" x14ac:dyDescent="0.25"/>
    <row r="26" spans="2:15" x14ac:dyDescent="0.25">
      <c r="B26" s="7" t="s">
        <v>10</v>
      </c>
    </row>
    <row r="27" spans="2:15" ht="21" customHeight="1" x14ac:dyDescent="0.25">
      <c r="B27" s="45" t="s">
        <v>34</v>
      </c>
      <c r="C27" s="40"/>
      <c r="D27" s="40"/>
      <c r="E27" s="40"/>
      <c r="F27" s="40"/>
      <c r="G27" s="40"/>
      <c r="H27" s="40"/>
      <c r="I27" s="40"/>
      <c r="J27" s="40"/>
      <c r="K27" s="40"/>
      <c r="L27" s="40"/>
      <c r="M27" s="40"/>
      <c r="N27" s="40"/>
      <c r="O27" s="40"/>
    </row>
    <row r="28" spans="2:15" ht="21.75" customHeight="1" x14ac:dyDescent="0.25">
      <c r="B28" s="46" t="s">
        <v>13</v>
      </c>
      <c r="C28" s="46"/>
      <c r="D28" s="46"/>
      <c r="E28" s="46"/>
      <c r="F28" s="46"/>
      <c r="G28" s="46"/>
      <c r="H28" s="46"/>
      <c r="I28" s="46"/>
      <c r="J28" s="46"/>
      <c r="K28" s="46"/>
      <c r="L28" s="46"/>
      <c r="M28" s="46"/>
      <c r="N28" s="46"/>
      <c r="O28" s="46"/>
    </row>
    <row r="29" spans="2:15" ht="21.75" customHeight="1" x14ac:dyDescent="0.25">
      <c r="B29" t="s">
        <v>35</v>
      </c>
    </row>
    <row r="30" spans="2:15" ht="51" customHeight="1" x14ac:dyDescent="0.25">
      <c r="B30" s="40" t="s">
        <v>36</v>
      </c>
      <c r="C30" s="40"/>
      <c r="D30" s="40"/>
      <c r="E30" s="40"/>
      <c r="F30" s="40"/>
      <c r="G30" s="40"/>
      <c r="H30" s="40"/>
      <c r="I30" s="40"/>
      <c r="J30" s="40"/>
      <c r="K30" s="40"/>
      <c r="L30" s="40"/>
      <c r="M30" s="40"/>
      <c r="N30" s="40"/>
      <c r="O30" s="40"/>
    </row>
    <row r="31" spans="2:15" ht="21.75" customHeight="1" x14ac:dyDescent="0.25"/>
    <row r="33" spans="2:15" x14ac:dyDescent="0.25">
      <c r="B33" s="41" t="s">
        <v>11</v>
      </c>
      <c r="C33" s="41"/>
      <c r="D33" s="41"/>
      <c r="E33" s="41"/>
      <c r="F33" s="41"/>
      <c r="G33" s="41"/>
      <c r="H33" s="41"/>
      <c r="I33" s="41"/>
      <c r="J33" s="41"/>
      <c r="K33" s="41"/>
      <c r="L33" s="41"/>
      <c r="M33" s="41"/>
      <c r="N33" s="41"/>
      <c r="O33" s="41"/>
    </row>
  </sheetData>
  <sheetProtection algorithmName="SHA-512" hashValue="a6Y8+A3YhBzG5QNU//rVCmpAgRZGFmrFenEnonEyOUOUs3WhnCKkiUD9H6MffaEy1ylbo7OzId18R98/Urd0FQ==" saltValue="ItSBCjTKFOhqXfIhtUcc6g==" spinCount="100000" sheet="1" objects="1" scenarios="1" selectLockedCells="1"/>
  <mergeCells count="8">
    <mergeCell ref="B30:O30"/>
    <mergeCell ref="B33:O33"/>
    <mergeCell ref="G2:O2"/>
    <mergeCell ref="C11:D11"/>
    <mergeCell ref="B21:F21"/>
    <mergeCell ref="B27:O27"/>
    <mergeCell ref="B28:O28"/>
    <mergeCell ref="B4:O4"/>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Data!$A$2:$A$7</xm:f>
          </x14:formula1>
          <xm:sqref>O7</xm:sqref>
        </x14:dataValidation>
        <x14:dataValidation type="list" allowBlank="1" showInputMessage="1" showErrorMessage="1">
          <x14:formula1>
            <xm:f>Data!$A$2:$A$7</xm:f>
          </x14:formula1>
          <xm:sqref>I7 K7 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election activeCell="A2" sqref="A2"/>
    </sheetView>
  </sheetViews>
  <sheetFormatPr defaultColWidth="8.85546875" defaultRowHeight="15" x14ac:dyDescent="0.25"/>
  <cols>
    <col min="1" max="1" width="11.140625" customWidth="1"/>
    <col min="4" max="4" width="11.85546875" customWidth="1"/>
    <col min="5" max="5" width="13.28515625" customWidth="1"/>
    <col min="7" max="7" width="11.7109375" customWidth="1"/>
  </cols>
  <sheetData>
    <row r="1" spans="1:13" x14ac:dyDescent="0.25">
      <c r="A1" s="38">
        <v>744</v>
      </c>
      <c r="B1" s="7"/>
      <c r="C1" s="7"/>
    </row>
    <row r="2" spans="1:13" x14ac:dyDescent="0.25">
      <c r="A2" s="25" t="s">
        <v>22</v>
      </c>
      <c r="B2" s="25">
        <v>0</v>
      </c>
      <c r="C2">
        <v>0</v>
      </c>
      <c r="D2" s="33"/>
      <c r="E2" s="33"/>
      <c r="F2" s="33"/>
      <c r="G2" s="33"/>
      <c r="H2" s="33"/>
      <c r="I2" s="33"/>
      <c r="J2" s="33"/>
      <c r="K2" s="33"/>
      <c r="L2" s="33"/>
      <c r="M2" s="33"/>
    </row>
    <row r="3" spans="1:13" x14ac:dyDescent="0.25">
      <c r="A3" t="s">
        <v>17</v>
      </c>
      <c r="B3" s="25">
        <v>2976</v>
      </c>
      <c r="C3">
        <v>16</v>
      </c>
      <c r="D3" s="33"/>
      <c r="E3" s="33"/>
      <c r="F3" s="33"/>
      <c r="G3" s="33"/>
      <c r="H3" s="33"/>
      <c r="I3" s="33"/>
      <c r="J3" s="33"/>
      <c r="K3" s="33"/>
      <c r="L3" s="33"/>
      <c r="M3" s="33"/>
    </row>
    <row r="4" spans="1:13" x14ac:dyDescent="0.25">
      <c r="A4" t="s">
        <v>18</v>
      </c>
      <c r="B4" s="25">
        <v>5952</v>
      </c>
      <c r="C4">
        <v>32</v>
      </c>
    </row>
    <row r="5" spans="1:13" x14ac:dyDescent="0.25">
      <c r="A5" t="s">
        <v>19</v>
      </c>
      <c r="B5" s="25">
        <v>8928</v>
      </c>
      <c r="C5">
        <v>48</v>
      </c>
    </row>
    <row r="6" spans="1:13" x14ac:dyDescent="0.25">
      <c r="A6" t="s">
        <v>20</v>
      </c>
      <c r="B6" s="25">
        <v>11904</v>
      </c>
      <c r="C6">
        <v>64</v>
      </c>
    </row>
    <row r="7" spans="1:13" x14ac:dyDescent="0.25">
      <c r="A7" t="s">
        <v>21</v>
      </c>
      <c r="B7" s="25">
        <v>14880</v>
      </c>
      <c r="C7">
        <v>80</v>
      </c>
    </row>
    <row r="8" spans="1:13" x14ac:dyDescent="0.25">
      <c r="B8" s="25"/>
    </row>
    <row r="9" spans="1:13" x14ac:dyDescent="0.25">
      <c r="B9" s="25"/>
    </row>
    <row r="10" spans="1:13" x14ac:dyDescent="0.25">
      <c r="B10" s="25"/>
    </row>
    <row r="11" spans="1:13" x14ac:dyDescent="0.25">
      <c r="B11" s="25"/>
    </row>
    <row r="12" spans="1:13" x14ac:dyDescent="0.25">
      <c r="B12" s="25"/>
    </row>
    <row r="13" spans="1:13" x14ac:dyDescent="0.25">
      <c r="B13" s="25"/>
    </row>
    <row r="14" spans="1:13" x14ac:dyDescent="0.25">
      <c r="B14" s="25"/>
    </row>
    <row r="15" spans="1:13" x14ac:dyDescent="0.25">
      <c r="B15" s="25"/>
    </row>
    <row r="16" spans="1:13" x14ac:dyDescent="0.25">
      <c r="B16" s="25"/>
    </row>
    <row r="17" spans="2:2" x14ac:dyDescent="0.25">
      <c r="B17" s="25"/>
    </row>
    <row r="18" spans="2:2" x14ac:dyDescent="0.25">
      <c r="B18" s="25"/>
    </row>
    <row r="19" spans="2:2" x14ac:dyDescent="0.25">
      <c r="B19" s="25"/>
    </row>
    <row r="20" spans="2:2" x14ac:dyDescent="0.25">
      <c r="B20" s="25"/>
    </row>
    <row r="21" spans="2:2" x14ac:dyDescent="0.25">
      <c r="B21" s="25"/>
    </row>
  </sheetData>
  <sheetProtection algorithmName="SHA-512" hashValue="ZUSs2QnlPbFa2xocCtsPjDvifiCNC8x7jO6UbzgnEW7Au3UM3I8sF47cdNFaTUlxJgQBL8Zt/vPRN+ZoVt2mzg==" saltValue="0qJpvTkPz5i3F6pKMuVzlw=="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Worksheet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2021-02-24T22:46:03Z</dcterms:modified>
</cp:coreProperties>
</file>