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fileSharing readOnlyRecommended="1"/>
  <workbookPr/>
  <mc:AlternateContent xmlns:mc="http://schemas.openxmlformats.org/markup-compatibility/2006">
    <mc:Choice Requires="x15">
      <x15ac:absPath xmlns:x15ac="http://schemas.microsoft.com/office/spreadsheetml/2010/11/ac" url="R:\Financial Aid\Communication\2324\Billing Worksheets\"/>
    </mc:Choice>
  </mc:AlternateContent>
  <xr:revisionPtr revIDLastSave="0" documentId="13_ncr:1_{A3EFF178-C2BF-451C-94CC-615E0BB5295A}" xr6:coauthVersionLast="47" xr6:coauthVersionMax="47" xr10:uidLastSave="{00000000-0000-0000-0000-000000000000}"/>
  <workbookProtection workbookAlgorithmName="SHA-512" workbookHashValue="cMvXZTCwBtzRqvl19oic4GHsUPRQD+d+s/INTkgrWbVlxKw08G/IeXTO7MK9D8ma8xwV9Faueqm9djIJZt9wNg==" workbookSaltValue="QRRkFNuEwB931Cmh9I36Kg==" workbookSpinCount="100000" lockStructure="1"/>
  <bookViews>
    <workbookView xWindow="29355" yWindow="390" windowWidth="16575" windowHeight="11970" tabRatio="721" xr2:uid="{00000000-000D-0000-FFFF-FFFF00000000}"/>
  </bookViews>
  <sheets>
    <sheet name="Worksheets Home" sheetId="4" r:id="rId1"/>
    <sheet name="Master's or Cert" sheetId="1" r:id="rId2"/>
    <sheet name="Executive MA" sheetId="24" r:id="rId3"/>
    <sheet name="Doctoral" sheetId="23" r:id="rId4"/>
    <sheet name="Data" sheetId="2" state="hidden" r:id="rId5"/>
  </sheets>
  <definedNames>
    <definedName name="Credits">Data!$A$5:$A$21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24" l="1"/>
  <c r="N12" i="24"/>
  <c r="L12" i="24"/>
  <c r="J12" i="24"/>
  <c r="H26" i="24"/>
  <c r="N25" i="24"/>
  <c r="L25" i="24"/>
  <c r="J25" i="24"/>
  <c r="N24" i="24"/>
  <c r="L24" i="24"/>
  <c r="J24" i="24"/>
  <c r="N23" i="24"/>
  <c r="L23" i="24"/>
  <c r="J23" i="24"/>
  <c r="N22" i="24"/>
  <c r="L22" i="24"/>
  <c r="J22" i="24"/>
  <c r="N21" i="24"/>
  <c r="L21" i="24"/>
  <c r="J21" i="24"/>
  <c r="N17" i="24"/>
  <c r="L17" i="24"/>
  <c r="J17" i="24"/>
  <c r="N16" i="24"/>
  <c r="J16" i="24"/>
  <c r="N15" i="24"/>
  <c r="L15" i="24"/>
  <c r="J15" i="24"/>
  <c r="N14" i="24"/>
  <c r="L14" i="24"/>
  <c r="J14" i="24"/>
  <c r="H16" i="24" l="1"/>
  <c r="H15" i="24"/>
  <c r="H24" i="24"/>
  <c r="H14" i="24"/>
  <c r="N18" i="24"/>
  <c r="H17" i="24"/>
  <c r="J27" i="24"/>
  <c r="L18" i="24"/>
  <c r="L27" i="24"/>
  <c r="H23" i="24"/>
  <c r="N27" i="24"/>
  <c r="H12" i="24"/>
  <c r="J18" i="24"/>
  <c r="N29" i="24" l="1"/>
  <c r="H27" i="24"/>
  <c r="L29" i="24"/>
  <c r="J29" i="24"/>
  <c r="H18" i="24"/>
  <c r="H29" i="24" s="1"/>
  <c r="N17" i="23" l="1"/>
  <c r="L17" i="23"/>
  <c r="J17" i="23"/>
  <c r="N18" i="1"/>
  <c r="L18" i="1"/>
  <c r="J18" i="1"/>
  <c r="N24" i="23"/>
  <c r="L24" i="23"/>
  <c r="J24" i="23"/>
  <c r="N23" i="23"/>
  <c r="L23" i="23"/>
  <c r="J23" i="23"/>
  <c r="N25" i="1"/>
  <c r="L25" i="1"/>
  <c r="J25" i="1"/>
  <c r="N24" i="1"/>
  <c r="L24" i="1"/>
  <c r="J24" i="1"/>
  <c r="C32" i="23" l="1"/>
  <c r="N14" i="23"/>
  <c r="L14" i="23"/>
  <c r="J14" i="23"/>
  <c r="N12" i="23"/>
  <c r="L12" i="23"/>
  <c r="J12" i="23"/>
  <c r="C33" i="1"/>
  <c r="L15" i="1" l="1"/>
  <c r="N15" i="1"/>
  <c r="J15" i="1"/>
  <c r="N13" i="1"/>
  <c r="L13" i="1"/>
  <c r="J13" i="1"/>
  <c r="N15" i="23" l="1"/>
  <c r="L15" i="23"/>
  <c r="J15" i="23"/>
  <c r="N16" i="1" l="1"/>
  <c r="L16" i="1"/>
  <c r="J16" i="1"/>
  <c r="H27" i="1" l="1"/>
  <c r="N26" i="1"/>
  <c r="L26" i="1"/>
  <c r="J26" i="1"/>
  <c r="N23" i="1"/>
  <c r="L23" i="1"/>
  <c r="J23" i="1"/>
  <c r="N22" i="1"/>
  <c r="L22" i="1"/>
  <c r="J22" i="1"/>
  <c r="N17" i="1"/>
  <c r="J17" i="1"/>
  <c r="H15" i="1"/>
  <c r="H25" i="1" l="1"/>
  <c r="N28" i="1"/>
  <c r="H24" i="1"/>
  <c r="J28" i="1"/>
  <c r="L28" i="1"/>
  <c r="J19" i="1"/>
  <c r="L19" i="1"/>
  <c r="H17" i="1"/>
  <c r="H18" i="1"/>
  <c r="H16" i="1"/>
  <c r="N19" i="1"/>
  <c r="H13" i="1"/>
  <c r="H28" i="1" l="1"/>
  <c r="N30" i="1"/>
  <c r="L30" i="1"/>
  <c r="J30" i="1"/>
  <c r="H19" i="1"/>
  <c r="H30" i="1" l="1"/>
  <c r="H24" i="23"/>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<sst xmlns="http://schemas.openxmlformats.org/spreadsheetml/2006/main" count="211" uniqueCount="76">
  <si>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</si>
  <si>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</si>
  <si>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</si>
  <si>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</si>
  <si>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</si>
  <si>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</si>
  <si>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</si>
  <si>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</si>
  <si>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</si>
  <si>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</si>
  <si>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</si>
  <si>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</si>
  <si>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</si>
  <si>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</si>
  <si>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</si>
  <si>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</si>
  <si>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</si>
  <si>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</si>
  <si>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</si>
  <si>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</si>
  <si>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</si>
  <si>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</si>
  <si>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</si>
  <si>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</si>
  <si>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</si>
  <si>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</si>
  <si>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</si>
  <si>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</si>
  <si>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</si>
  <si>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</si>
  <si>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</si>
  <si>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</si>
  <si>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</si>
  <si>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</si>
  <si>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</si>
  <si>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</si>
  <si>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</si>
  <si>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</si>
  <si>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</si>
  <si>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</si>
  <si>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</si>
  <si>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</si>
  <si>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</si>
  <si>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</si>
  <si>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</si>
  <si>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</si>
  <si>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</si>
  <si>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</si>
  <si>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</si>
  <si>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</si>
  <si>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Choose Your Program:</t>
  </si>
  <si>
    <t>Doctoral Programs</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</si>
  <si>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</si>
  <si>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</si>
  <si>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2023-24 Estimated Billing Worksheets
</t>
    </r>
    <r>
      <rPr>
        <b/>
        <i/>
        <sz val="16"/>
        <color theme="1"/>
        <rFont val="Calibri"/>
        <family val="2"/>
        <scheme val="minor"/>
      </rPr>
      <t>Josef Korbel School of International Studies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</si>
  <si>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2023-2024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</si>
  <si>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WINTER 2024:</t>
  </si>
  <si>
    <t>SPRING 2024:</t>
  </si>
  <si>
    <t>WINTER 2024</t>
  </si>
  <si>
    <t>SPRING 2024</t>
  </si>
  <si>
    <t>FALL 2023:</t>
  </si>
  <si>
    <t>FALL 2023</t>
  </si>
  <si>
    <t>Tuition for the 2023-2024 academic year is $1,398 per credit.</t>
  </si>
  <si>
    <t>Tuition for the 2023-2024 academic year is $1,612 per credit.</t>
  </si>
  <si>
    <t>Tuition for the 2023-2024 academic year is $1,612 per credit. If enrolled in 12-18 credits, tuition will be charged a flat rate of $19,344.</t>
  </si>
  <si>
    <t>2023-24 Estimated Billing Worksheet
Doctoral Programs</t>
  </si>
  <si>
    <t>2023-24 Estimated Billing Worksheet
MA and Master of Public Policy Programs</t>
  </si>
  <si>
    <t>2023-24 Estimated Billing Worksheet
Executive Master of Public Policy Program</t>
  </si>
  <si>
    <t>Masters and Certs</t>
  </si>
  <si>
    <t>Executive Masters</t>
  </si>
  <si>
    <t>Tuition for the 2023-2024 academic year is $1,178 per credit.</t>
  </si>
  <si>
    <t>2023 Fall Quarter or Later</t>
  </si>
  <si>
    <t>Prior to 2023 Fall Quarter</t>
  </si>
  <si>
    <r>
      <rPr>
        <b/>
        <i/>
        <sz val="11"/>
        <color rgb="FF000000"/>
        <rFont val="Calibri"/>
        <family val="2"/>
        <scheme val="minor"/>
      </rPr>
      <t xml:space="preserve">Note: </t>
    </r>
    <r>
      <rPr>
        <i/>
        <sz val="11"/>
        <color rgb="FF000000"/>
        <rFont val="Calibri"/>
        <family val="2"/>
        <scheme val="minor"/>
      </rPr>
      <t xml:space="preserve">If you are in the Executive Master of Public Policy program or a doctoral program, please use the worksheets on the next tabs. </t>
    </r>
  </si>
  <si>
    <t>Executive Master of Public Policy Program</t>
  </si>
  <si>
    <t>All Other Master's or Certificate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</si>
</sst>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0" fillId="0" borderId="0" xfId="0" applyAlignment="1">
      <alignment horizontal="left"/>
    </xf>
    <xf numFmtId="0" fontId="11" fillId="0" borderId="0" xfId="0" applyFont="1" applyBorder="1" applyAlignment="1">
      <alignment horizontal="left" vertical="center" wrapText="1" indent="1"/>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1932477</xdr:colOff>
      <xdr:row>1</xdr:row>
      <xdr:rowOff>552450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32477" cy="447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640089</xdr:colOff>
      <xdr:row>1</xdr:row>
      <xdr:rowOff>561975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964064" cy="4550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640089</xdr:colOff>
      <xdr:row>1</xdr:row>
      <xdr:rowOff>561975</xdr:rowOff>
    </xdr:to>
    <xdr:pic>
      <xdr:nvPicPr>
        <xdr:cNvPr id="2" name="Picture 1">
          <a:extLst>
            <a:ext uri="{FF2B5EF4-FFF2-40B4-BE49-F238E27FC236}">
              <a16:creationId xmlns:a16="http://schemas.microsoft.com/office/drawing/2014/main" id="{1E82E5DD-9E58-4962-BBF3-9E24571BF8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964064" cy="4550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106966</xdr:rowOff>
    </xdr:from>
    <xdr:to>
      <xdr:col>4</xdr:col>
      <xdr:colOff>598974</xdr:colOff>
      <xdr:row>1</xdr:row>
      <xdr:rowOff>552449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1"/>
          <a:ext cx="1922949" cy="445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8" t="s">
        <v>54</v>
      </c>
      <c r="C2" s="59"/>
      <c r="D2" s="59"/>
    </row>
    <row r="3" spans="1:4" ht="8.25" customHeight="1" x14ac:dyDescent="0.25">
      <c r="B3" s="19"/>
      <c r="C3" s="21"/>
      <c r="D3" s="21"/>
    </row>
    <row r="4" spans="1:4" ht="66.75" customHeight="1" x14ac:dyDescent="0.25">
      <c r="B4" s="60" t="s">
        <v>55</v>
      </c>
      <c r="C4" s="60"/>
      <c r="D4" s="60"/>
    </row>
    <row r="5" spans="1:4" ht="21.75" customHeight="1" x14ac:dyDescent="0.25">
      <c r="C5"/>
    </row>
    <row r="6" spans="1:4" ht="27" customHeight="1" x14ac:dyDescent="0.25">
      <c r="B6" s="38" t="s">
        <v>50</v>
      </c>
      <c r="C6"/>
    </row>
    <row r="7" spans="1:4" ht="15" customHeight="1" x14ac:dyDescent="0.25">
      <c r="B7" s="39" t="s">
        <v>74</v>
      </c>
      <c r="C7"/>
    </row>
    <row r="8" spans="1:4" x14ac:dyDescent="0.25">
      <c r="B8" s="39" t="s">
        <v>75</v>
      </c>
      <c r="C8" s="37"/>
      <c r="D8" s="37"/>
    </row>
    <row r="9" spans="1:4" x14ac:dyDescent="0.25">
      <c r="B9" s="39" t="s">
        <v>51</v>
      </c>
    </row>
    <row r="10" spans="1:4" x14ac:dyDescent="0.25">
      <c r="B10" s="54"/>
    </row>
    <row r="11" spans="1:4" x14ac:dyDescent="0.25">
      <c r="B11" s="54"/>
    </row>
    <row r="12" spans="1:4" x14ac:dyDescent="0.25">
      <c r="B12" s="54"/>
    </row>
    <row r="13" spans="1:4" x14ac:dyDescent="0.25">
      <c r="B13" s="41"/>
    </row>
    <row r="14" spans="1:4" x14ac:dyDescent="0.25">
      <c r="B14" s="41"/>
    </row>
    <row r="15" spans="1:4" x14ac:dyDescent="0.25">
      <c r="B15" s="41"/>
    </row>
    <row r="16" spans="1:4" x14ac:dyDescent="0.25">
      <c r="B16" s="57" t="s">
        <v>13</v>
      </c>
      <c r="C16" s="57"/>
      <c r="D16" s="57"/>
    </row>
  </sheetData>
  <sheetProtection algorithmName="SHA-512" hashValue="TU3TsqqNaeO+8GCvaXP+hMjdgJhy9IqQci/1AYe3aotc7eHi56wLjRwBRsLtrOAwXzdt2NPLt6YBQfBPyZHU2w==" saltValue="0XdGxhjTW0hkGgh2Fq6CAQ==" spinCount="100000" sheet="1" scenarios="1" selectLockedCells="1"/>
  <mergeCells count="3">
    <mergeCell ref="B16:D16"/>
    <mergeCell ref="B2:D2"/>
    <mergeCell ref="B4:D4"/>
  </mergeCells>
  <hyperlinks>
    <hyperlink ref="B8" location="'Master''s or Cert'!A1" display="All Other Master's or Certificate Programs" xr:uid="{00000000-0004-0000-0000-000000000000}"/>
    <hyperlink ref="B9" location="Doctoral!A1" display="Doctoral Programs" xr:uid="{00000000-0004-0000-0000-000001000000}"/>
    <hyperlink ref="B7" location="'Executive MA'!A1" display="Executive Master of Public Policy Program" xr:uid="{9900CADD-59E5-4BFB-8EAD-350EFD1F871D}"/>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1" t="s">
        <v>66</v>
      </c>
      <c r="I2" s="62"/>
      <c r="J2" s="62"/>
      <c r="K2" s="62"/>
      <c r="L2" s="62"/>
      <c r="M2" s="62"/>
      <c r="N2" s="62"/>
      <c r="O2" s="62"/>
    </row>
    <row r="3" spans="2:15" ht="8.25" customHeight="1" x14ac:dyDescent="0.25">
      <c r="B3" s="19"/>
      <c r="C3" s="19"/>
      <c r="D3" s="19"/>
      <c r="E3" s="19"/>
      <c r="F3" s="19"/>
      <c r="G3" s="19"/>
      <c r="H3" s="20"/>
      <c r="I3" s="21"/>
      <c r="J3" s="21"/>
      <c r="K3" s="21"/>
      <c r="L3" s="21"/>
      <c r="M3" s="21"/>
      <c r="N3" s="21"/>
      <c r="O3" s="21"/>
    </row>
    <row r="4" spans="2:15" ht="27.75" customHeight="1" x14ac:dyDescent="0.25">
      <c r="B4" s="46"/>
      <c r="C4" s="52" t="s">
        <v>73</v>
      </c>
      <c r="D4" s="46"/>
      <c r="E4" s="46"/>
      <c r="F4" s="46"/>
      <c r="G4" s="46"/>
      <c r="H4" s="46"/>
      <c r="I4" s="46"/>
      <c r="J4" s="46"/>
      <c r="K4" s="46"/>
      <c r="L4" s="46"/>
      <c r="M4" s="46"/>
      <c r="N4" s="46"/>
      <c r="O4" s="46"/>
    </row>
    <row r="5" spans="2:15" ht="13.5" customHeight="1" x14ac:dyDescent="0.25">
      <c r="B5" s="46"/>
      <c r="C5" s="52"/>
      <c r="D5" s="46"/>
      <c r="E5" s="46"/>
      <c r="F5" s="46"/>
      <c r="G5" s="46"/>
      <c r="H5" s="46"/>
      <c r="I5" s="46"/>
      <c r="J5" s="46"/>
      <c r="K5" s="46"/>
      <c r="L5" s="46"/>
      <c r="M5" s="46"/>
      <c r="N5" s="46"/>
      <c r="O5" s="46"/>
    </row>
    <row r="6" spans="2:15" ht="19.5" customHeight="1" x14ac:dyDescent="0.3">
      <c r="D6" s="6" t="s">
        <v>46</v>
      </c>
      <c r="G6" s="63"/>
      <c r="H6" s="64"/>
      <c r="J6" s="44"/>
      <c r="L6" s="44"/>
      <c r="N6" s="44"/>
    </row>
    <row r="7" spans="2:15" ht="19.5" customHeight="1" x14ac:dyDescent="0.25">
      <c r="J7" s="44"/>
      <c r="L7" s="44"/>
      <c r="N7" s="44"/>
    </row>
    <row r="8" spans="2:15" ht="19.5" customHeight="1" x14ac:dyDescent="0.25">
      <c r="J8" s="44" t="s">
        <v>60</v>
      </c>
      <c r="L8" s="44" t="s">
        <v>56</v>
      </c>
      <c r="N8" s="44" t="s">
        <v>57</v>
      </c>
    </row>
    <row r="9" spans="2:15" ht="18" customHeight="1" x14ac:dyDescent="0.3">
      <c r="D9" s="6" t="s">
        <v>14</v>
      </c>
      <c r="E9" s="28"/>
      <c r="F9" s="28"/>
      <c r="G9" s="28"/>
      <c r="H9" s="28"/>
      <c r="I9" s="28"/>
      <c r="J9" s="43"/>
      <c r="L9" s="43"/>
      <c r="M9" s="22"/>
      <c r="N9" s="43"/>
      <c r="O9" s="28"/>
    </row>
    <row r="10" spans="2:15" ht="6" customHeight="1" x14ac:dyDescent="0.25"/>
    <row r="11" spans="2:15" ht="15.75" thickBot="1" x14ac:dyDescent="0.3">
      <c r="B11" s="1" t="s">
        <v>7</v>
      </c>
      <c r="C11" s="1"/>
      <c r="D11" s="2"/>
      <c r="E11" s="2"/>
      <c r="F11" s="2"/>
      <c r="G11" s="2"/>
      <c r="H11" s="4" t="s">
        <v>3</v>
      </c>
      <c r="I11" s="3"/>
      <c r="J11" s="4" t="s">
        <v>61</v>
      </c>
      <c r="K11" s="3"/>
      <c r="L11" s="4" t="s">
        <v>58</v>
      </c>
      <c r="M11" s="4"/>
      <c r="N11" s="4" t="s">
        <v>59</v>
      </c>
      <c r="O11" s="2"/>
    </row>
    <row r="12" spans="2:15" ht="9" customHeight="1" x14ac:dyDescent="0.25"/>
    <row r="13" spans="2:15" ht="21.75" customHeight="1" x14ac:dyDescent="0.25">
      <c r="B13" s="9" t="s">
        <v>1</v>
      </c>
      <c r="C13" s="9"/>
      <c r="D13" s="65"/>
      <c r="E13" s="65"/>
      <c r="F13" s="10"/>
      <c r="G13" s="10"/>
      <c r="H13" s="11" t="e">
        <f>J13+L13+N13</f>
        <v>#N/A</v>
      </c>
      <c r="I13" s="10"/>
      <c r="J13" s="11" t="e">
        <f>IF(G6="2020 Fall Quarter or Later",(VLOOKUP(J9,Data!I2:J21,2,FALSE)),(VLOOKUP(J9,Data!A2:B21,2,FALSE)))</f>
        <v>#N/A</v>
      </c>
      <c r="K13" s="10"/>
      <c r="L13" s="11" t="e">
        <f>IF(G6="2020 Fall Quarter or Later",(VLOOKUP(L9,Data!I2:J21,2,FALSE)),(VLOOKUP(L9,Data!A2:B21,2,FALSE)))</f>
        <v>#N/A</v>
      </c>
      <c r="M13" s="11"/>
      <c r="N13" s="11" t="e">
        <f>IF(G6="2020 Fall Quarter or Later",(VLOOKUP(N9,Data!I2:J21,2,FALSE)),(VLOOKUP(N9,Data!A2:B21,2,FALSE)))</f>
        <v>#N/A</v>
      </c>
      <c r="O13" s="10"/>
    </row>
    <row r="14" spans="2:15" ht="21.75" customHeight="1" x14ac:dyDescent="0.25">
      <c r="B14" s="47" t="s">
        <v>0</v>
      </c>
      <c r="C14" s="47"/>
    </row>
    <row r="15" spans="2:15" ht="21.75" customHeight="1" x14ac:dyDescent="0.25">
      <c r="B15" s="12" t="s">
        <v>2</v>
      </c>
      <c r="C15" s="12"/>
      <c r="D15" s="10"/>
      <c r="E15" s="10"/>
      <c r="F15" s="10"/>
      <c r="G15" s="10"/>
      <c r="H15" s="11" t="e">
        <f>J15+L15+N15</f>
        <v>#N/A</v>
      </c>
      <c r="I15" s="10"/>
      <c r="J15" s="11" t="e">
        <f>IF(G6="2020 Fall Quarter or Later",(VLOOKUP(J9,Data!I2:K21,3,FALSE)),(VLOOKUP(J9,Data!A2:C21,3,FALSE)))</f>
        <v>#N/A</v>
      </c>
      <c r="K15" s="10"/>
      <c r="L15" s="11" t="e">
        <f>IF(G6="2020 Fall Quarter or Later",(VLOOKUP(L9,Data!I2:K21,3,FALSE)),(VLOOKUP(L9,Data!A2:C21,3,FALSE)))</f>
        <v>#N/A</v>
      </c>
      <c r="M15" s="11"/>
      <c r="N15" s="11" t="e">
        <f>IF(G6="2020 Fall Quarter or Later",(VLOOKUP(N9,Data!I2:K21,3,FALSE)),(VLOOKUP(N9,Data!A2:C21,3,FALSE)))</f>
        <v>#N/A</v>
      </c>
      <c r="O15" s="10"/>
    </row>
    <row r="16" spans="2:15" ht="21.75" customHeight="1" x14ac:dyDescent="0.25">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66" t="s">
        <v>45</v>
      </c>
      <c r="C17" s="66"/>
      <c r="D17" s="66"/>
      <c r="E17" s="67"/>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68" t="s">
        <v>44</v>
      </c>
      <c r="C18" s="68"/>
      <c r="D18" s="68"/>
      <c r="E18" s="69"/>
      <c r="F18" s="45"/>
      <c r="G18" s="32"/>
      <c r="H18" s="33">
        <f>J18+L18+N18</f>
        <v>0</v>
      </c>
      <c r="I18" s="32"/>
      <c r="J18" s="33">
        <f>IF(AND(F18="Yes", J9&lt;&gt;"not enrolled",J9&lt;&gt;"4 credits",J9&lt;&gt;"5 credits"), (VLOOKUP(F18, Data!A24:C25, 3, FALSE)), 0)</f>
        <v>0</v>
      </c>
      <c r="K18" s="32"/>
      <c r="L18" s="33">
        <f>IF(AND(F18="Yes", L9&lt;&gt;"not enrolled",L9&lt;&gt;"4 credits",L9&lt;&gt;"5 credits"), (VLOOKUP(F18, Data!A24:C25, 3, FALSE)), 0)</f>
        <v>0</v>
      </c>
      <c r="M18" s="33"/>
      <c r="N18" s="33">
        <f>IF(AND(F18="Yes", N9&lt;&gt;"not enrolled",N9&lt;&gt;"4 credits",N9&lt;&gt;"5 credits"),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10</v>
      </c>
      <c r="C21" s="1"/>
      <c r="D21" s="2"/>
      <c r="E21" s="2"/>
      <c r="F21" s="2"/>
      <c r="G21" s="2"/>
      <c r="H21" s="4" t="s">
        <v>3</v>
      </c>
      <c r="I21" s="3"/>
      <c r="J21" s="4" t="s">
        <v>61</v>
      </c>
      <c r="K21" s="3"/>
      <c r="L21" s="4" t="s">
        <v>58</v>
      </c>
      <c r="M21" s="4"/>
      <c r="N21" s="4" t="s">
        <v>59</v>
      </c>
      <c r="O21" s="2"/>
    </row>
    <row r="22" spans="2:15" ht="21.75" customHeight="1" x14ac:dyDescent="0.25">
      <c r="B22" t="s">
        <v>15</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17</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18</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70" t="s">
        <v>22</v>
      </c>
      <c r="C26" s="70"/>
      <c r="D26" s="70"/>
      <c r="E26" s="70"/>
      <c r="F26" s="70"/>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71" t="s">
        <v>23</v>
      </c>
      <c r="C27" s="71"/>
      <c r="D27" s="71"/>
      <c r="E27" s="71"/>
      <c r="F27" s="71"/>
      <c r="G27" s="71"/>
      <c r="H27" s="27">
        <f>J27+L27+N27</f>
        <v>0</v>
      </c>
      <c r="I27" s="26"/>
      <c r="J27" s="18"/>
      <c r="K27" s="26"/>
      <c r="L27" s="18"/>
      <c r="M27" s="34"/>
      <c r="N27" s="53"/>
      <c r="O27" s="26"/>
    </row>
    <row r="28" spans="2:15" ht="21.75" customHeight="1" x14ac:dyDescent="0.25">
      <c r="D28" s="7" t="s">
        <v>9</v>
      </c>
      <c r="H28" s="5">
        <f>SUM(H22:H27)</f>
        <v>0</v>
      </c>
      <c r="J28" s="5">
        <f>SUM(J22:J27)</f>
        <v>0</v>
      </c>
      <c r="L28" s="5">
        <f>SUM(L22:L26,L27)</f>
        <v>0</v>
      </c>
      <c r="N28" s="5">
        <f>SUM(N22:N26,N27)</f>
        <v>0</v>
      </c>
    </row>
    <row r="29" spans="2:15" ht="15.75" thickBot="1" x14ac:dyDescent="0.3"/>
    <row r="30" spans="2:15" ht="21.75" customHeight="1" thickTop="1" thickBot="1" x14ac:dyDescent="0.35">
      <c r="B30" s="14" t="s">
        <v>11</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12</v>
      </c>
      <c r="C32" s="7"/>
    </row>
    <row r="33" spans="2:15" ht="21.75" customHeight="1" x14ac:dyDescent="0.25">
      <c r="B33" s="49">
        <v>1</v>
      </c>
      <c r="C33" s="37" t="str">
        <f>IF(G6="2020 Fall Quarter or Later",Data!I25,Data!I27)</f>
        <v>Tuition for the 2023-2024 academic year is $1,612 per credit. If enrolled in 12-18 credits, tuition will be charged a flat rate of $19,344.</v>
      </c>
      <c r="D33" s="48"/>
      <c r="E33" s="48"/>
      <c r="F33" s="48"/>
      <c r="G33" s="48"/>
      <c r="H33" s="48"/>
      <c r="I33" s="48"/>
      <c r="J33" s="48"/>
      <c r="K33" s="48"/>
      <c r="L33" s="48"/>
      <c r="M33" s="48"/>
      <c r="N33" s="48"/>
      <c r="O33" s="48"/>
    </row>
    <row r="34" spans="2:15" ht="18" customHeight="1" x14ac:dyDescent="0.25">
      <c r="B34" s="51">
        <v>2</v>
      </c>
      <c r="C34" s="37" t="s">
        <v>49</v>
      </c>
      <c r="D34" s="37"/>
      <c r="E34" s="37"/>
      <c r="F34" s="37"/>
      <c r="G34" s="37"/>
      <c r="H34" s="37"/>
      <c r="I34" s="37"/>
      <c r="J34" s="37"/>
      <c r="K34" s="37"/>
      <c r="L34" s="37"/>
      <c r="M34" s="37"/>
      <c r="N34" s="37"/>
      <c r="O34" s="37"/>
    </row>
    <row r="35" spans="2:15" ht="18" customHeight="1" x14ac:dyDescent="0.25">
      <c r="B35" s="51">
        <v>3</v>
      </c>
      <c r="C35" t="s">
        <v>52</v>
      </c>
    </row>
    <row r="36" spans="2:15" ht="46.5" customHeight="1" x14ac:dyDescent="0.25">
      <c r="B36" s="50">
        <v>4</v>
      </c>
      <c r="C36" s="72" t="s">
        <v>53</v>
      </c>
      <c r="D36" s="72"/>
      <c r="E36" s="72"/>
      <c r="F36" s="72"/>
      <c r="G36" s="72"/>
      <c r="H36" s="72"/>
      <c r="I36" s="72"/>
      <c r="J36" s="72"/>
      <c r="K36" s="72"/>
      <c r="L36" s="72"/>
      <c r="M36" s="72"/>
      <c r="N36" s="72"/>
      <c r="O36" s="72"/>
    </row>
    <row r="37" spans="2:15" ht="21.75" customHeight="1" x14ac:dyDescent="0.25"/>
    <row r="39" spans="2:15" x14ac:dyDescent="0.25">
      <c r="B39" s="57" t="s">
        <v>13</v>
      </c>
      <c r="C39" s="57"/>
      <c r="D39" s="57"/>
      <c r="E39" s="57"/>
      <c r="F39" s="57"/>
      <c r="G39" s="57"/>
      <c r="H39" s="57"/>
      <c r="I39" s="57"/>
      <c r="J39" s="57"/>
      <c r="K39" s="57"/>
      <c r="L39" s="57"/>
      <c r="M39" s="57"/>
      <c r="N39" s="57"/>
      <c r="O39" s="57"/>
    </row>
  </sheetData>
  <sheetProtection algorithmName="SHA-512" hashValue="k65TJH6BhA1RRMtY8EAngzgObAFUffw8oqgcky+w0yHxV4NAKAtrJH8yoU1AWAKLXDvaosjCYn1HMufR4RUDvw==" saltValue="U+MOoh1e83BufLoMZL1DmA==" spinCount="100000" sheet="1" objects="1" scenarios="1" selectLockedCells="1"/>
  <mergeCells count="9">
    <mergeCell ref="H2:O2"/>
    <mergeCell ref="G6:H6"/>
    <mergeCell ref="D13:E13"/>
    <mergeCell ref="B39:O39"/>
    <mergeCell ref="B17:E17"/>
    <mergeCell ref="B18:E18"/>
    <mergeCell ref="B26:F26"/>
    <mergeCell ref="B27:G27"/>
    <mergeCell ref="C36:O36"/>
  </mergeCells>
  <hyperlinks>
    <hyperlink ref="B17" r:id="rId1" display="Will you enroll in DU's health insurance plan?" xr:uid="{00000000-0004-0000-0100-000000000000}"/>
    <hyperlink ref="B18"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Data!$A$27:$A$28</xm:f>
          </x14:formula1>
          <xm:sqref>G6:H6</xm:sqref>
        </x14:dataValidation>
        <x14:dataValidation type="list" allowBlank="1" showInputMessage="1" showErrorMessage="1" xr:uid="{00000000-0002-0000-0100-000001000000}">
          <x14:formula1>
            <xm:f>Data!$I$2:$I$21</xm:f>
          </x14:formula1>
          <xm:sqref>N9 L9 J9</xm:sqref>
        </x14:dataValidation>
        <x14:dataValidation type="list" allowBlank="1" showInputMessage="1" showErrorMessage="1" xr:uid="{00000000-0002-0000-0100-000002000000}">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318E-1BC6-4728-A564-03D48B6CAAE4}">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1" t="s">
        <v>67</v>
      </c>
      <c r="I2" s="62"/>
      <c r="J2" s="62"/>
      <c r="K2" s="62"/>
      <c r="L2" s="62"/>
      <c r="M2" s="62"/>
      <c r="N2" s="62"/>
      <c r="O2" s="62"/>
    </row>
    <row r="3" spans="2:15" ht="8.25" customHeight="1" x14ac:dyDescent="0.25">
      <c r="B3" s="19"/>
      <c r="C3" s="19"/>
      <c r="D3" s="19"/>
      <c r="E3" s="19"/>
      <c r="F3" s="19"/>
      <c r="G3" s="19"/>
      <c r="H3" s="20"/>
      <c r="I3" s="21"/>
      <c r="J3" s="21"/>
      <c r="K3" s="21"/>
      <c r="L3" s="21"/>
      <c r="M3" s="21"/>
      <c r="N3" s="21"/>
      <c r="O3" s="21"/>
    </row>
    <row r="4" spans="2:15" ht="13.5" customHeight="1" x14ac:dyDescent="0.25">
      <c r="B4" s="56"/>
      <c r="C4" s="52"/>
      <c r="D4" s="56"/>
      <c r="E4" s="56"/>
      <c r="F4" s="56"/>
      <c r="G4" s="56"/>
      <c r="H4" s="56"/>
      <c r="I4" s="56"/>
      <c r="J4" s="56"/>
      <c r="K4" s="56"/>
      <c r="L4" s="56"/>
      <c r="M4" s="56"/>
      <c r="N4" s="56"/>
      <c r="O4" s="56"/>
    </row>
    <row r="5" spans="2:15" ht="19.5" customHeight="1" x14ac:dyDescent="0.3">
      <c r="D5" s="6" t="s">
        <v>46</v>
      </c>
      <c r="G5" s="63"/>
      <c r="H5" s="64"/>
      <c r="J5" s="44"/>
      <c r="L5" s="44"/>
      <c r="N5" s="44"/>
    </row>
    <row r="6" spans="2:15" ht="19.5" customHeight="1" x14ac:dyDescent="0.25">
      <c r="J6" s="44"/>
      <c r="L6" s="44"/>
      <c r="N6" s="44"/>
    </row>
    <row r="7" spans="2:15" ht="19.5" customHeight="1" x14ac:dyDescent="0.25">
      <c r="J7" s="44" t="s">
        <v>60</v>
      </c>
      <c r="L7" s="44" t="s">
        <v>56</v>
      </c>
      <c r="N7" s="44" t="s">
        <v>57</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61</v>
      </c>
      <c r="K10" s="3"/>
      <c r="L10" s="4" t="s">
        <v>58</v>
      </c>
      <c r="M10" s="4"/>
      <c r="N10" s="4" t="s">
        <v>59</v>
      </c>
      <c r="O10" s="2"/>
    </row>
    <row r="11" spans="2:15" ht="9" customHeight="1" x14ac:dyDescent="0.25"/>
    <row r="12" spans="2:15" ht="21.75" customHeight="1" x14ac:dyDescent="0.25">
      <c r="B12" s="9" t="s">
        <v>1</v>
      </c>
      <c r="C12" s="9"/>
      <c r="D12" s="65"/>
      <c r="E12" s="65"/>
      <c r="F12" s="10"/>
      <c r="G12" s="10"/>
      <c r="H12" s="11" t="e">
        <f>J12+L12+N12</f>
        <v>#N/A</v>
      </c>
      <c r="I12" s="10"/>
      <c r="J12" s="11" t="e">
        <f>IF(G5="2023 Fall Quarter or Later",(VLOOKUP(J8,Data!M2:N21,2,FALSE)),(VLOOKUP(J8,Data!I2:J21,2,FALSE)))</f>
        <v>#N/A</v>
      </c>
      <c r="K12" s="10"/>
      <c r="L12" s="11" t="e">
        <f>IF(G5="2023 Fall Quarter or Later",(VLOOKUP(L8,Data!M2:N21,2,FALSE)),(VLOOKUP(L8,Data!I2:J21,2,FALSE)))</f>
        <v>#N/A</v>
      </c>
      <c r="M12" s="11"/>
      <c r="N12" s="11" t="e">
        <f>IF(G5="2023 Fall Quarter or Later",(VLOOKUP(N8,Data!M2:N21,2,FALSE)),(VLOOKUP(N8,Data!I2:J21,2,FALSE)))</f>
        <v>#N/A</v>
      </c>
      <c r="O12" s="10"/>
    </row>
    <row r="13" spans="2:15" ht="21.75" customHeight="1" x14ac:dyDescent="0.25">
      <c r="B13" s="55" t="s">
        <v>0</v>
      </c>
      <c r="C13" s="55"/>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66" t="s">
        <v>45</v>
      </c>
      <c r="C16" s="66"/>
      <c r="D16" s="66"/>
      <c r="E16" s="67"/>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8" t="s">
        <v>44</v>
      </c>
      <c r="C17" s="68"/>
      <c r="D17" s="68"/>
      <c r="E17" s="69"/>
      <c r="F17" s="45"/>
      <c r="G17" s="32"/>
      <c r="H17" s="33">
        <f>J17+L17+N17</f>
        <v>0</v>
      </c>
      <c r="I17" s="32"/>
      <c r="J17" s="33">
        <f>IF(AND(F17="Yes", J8&lt;&gt;"not enrolled",J8&lt;&gt;"4 credits",J8&lt;&gt;"5 credits"), (VLOOKUP(F17, Data!A24:C25, 3, FALSE)), 0)</f>
        <v>0</v>
      </c>
      <c r="K17" s="32"/>
      <c r="L17" s="33">
        <f>IF(AND(F17="Yes", L8&lt;&gt;"not enrolled",L8&lt;&gt;"4 credits",L8&lt;&gt;"5 credits"), (VLOOKUP(F17, Data!A24:C25, 3, FALSE)), 0)</f>
        <v>0</v>
      </c>
      <c r="M17" s="33"/>
      <c r="N17" s="33">
        <f>IF(AND(F17="Yes", N8&lt;&gt;"not enrolled",N8&lt;&gt;"4 credits",N8&lt;&gt;"5 credits"),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61</v>
      </c>
      <c r="K20" s="3"/>
      <c r="L20" s="4" t="s">
        <v>58</v>
      </c>
      <c r="M20" s="4"/>
      <c r="N20" s="4" t="s">
        <v>59</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70" t="s">
        <v>22</v>
      </c>
      <c r="C25" s="70"/>
      <c r="D25" s="70"/>
      <c r="E25" s="70"/>
      <c r="F25" s="70"/>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1" t="s">
        <v>23</v>
      </c>
      <c r="C26" s="71"/>
      <c r="D26" s="71"/>
      <c r="E26" s="71"/>
      <c r="F26" s="71"/>
      <c r="G26" s="71"/>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IF(G5="2023 Fall Quarter or Later",Data!I28,Data!I25)</f>
        <v>Tuition for the 2023-2024 academic year is $1,398 per credit.</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52</v>
      </c>
    </row>
    <row r="35" spans="2:15" ht="46.5" customHeight="1" x14ac:dyDescent="0.25">
      <c r="B35" s="50">
        <v>4</v>
      </c>
      <c r="C35" s="72" t="s">
        <v>53</v>
      </c>
      <c r="D35" s="72"/>
      <c r="E35" s="72"/>
      <c r="F35" s="72"/>
      <c r="G35" s="72"/>
      <c r="H35" s="72"/>
      <c r="I35" s="72"/>
      <c r="J35" s="72"/>
      <c r="K35" s="72"/>
      <c r="L35" s="72"/>
      <c r="M35" s="72"/>
      <c r="N35" s="72"/>
      <c r="O35" s="72"/>
    </row>
    <row r="36" spans="2:15" ht="21.75" customHeight="1" x14ac:dyDescent="0.25"/>
    <row r="38" spans="2:15" x14ac:dyDescent="0.25">
      <c r="B38" s="57" t="s">
        <v>13</v>
      </c>
      <c r="C38" s="57"/>
      <c r="D38" s="57"/>
      <c r="E38" s="57"/>
      <c r="F38" s="57"/>
      <c r="G38" s="57"/>
      <c r="H38" s="57"/>
      <c r="I38" s="57"/>
      <c r="J38" s="57"/>
      <c r="K38" s="57"/>
      <c r="L38" s="57"/>
      <c r="M38" s="57"/>
      <c r="N38" s="57"/>
      <c r="O38" s="57"/>
    </row>
  </sheetData>
  <sheetProtection algorithmName="SHA-512" hashValue="ffDR81iUAP8g1YLJUxruuaTFLtFivSUVAodonj3OzhMhbklnfKYudz6PT+yfb0qqZGfhP6lUO4mm3yxNhGHVeQ==" saltValue="DkK55eoSjPGCDZs0dnhbSQ==" spinCount="100000" sheet="1" objects="1" scenarios="1" selectLockedCells="1"/>
  <mergeCells count="9">
    <mergeCell ref="B26:G26"/>
    <mergeCell ref="C35:O35"/>
    <mergeCell ref="B38:O38"/>
    <mergeCell ref="H2:O2"/>
    <mergeCell ref="G5:H5"/>
    <mergeCell ref="D12:E12"/>
    <mergeCell ref="B16:E16"/>
    <mergeCell ref="B17:E17"/>
    <mergeCell ref="B25:F25"/>
  </mergeCells>
  <hyperlinks>
    <hyperlink ref="B16" r:id="rId1" display="Will you enroll in DU's health insurance plan?" xr:uid="{4693179F-8B41-4116-B127-E4EE7E03BE99}"/>
    <hyperlink ref="B17" r:id="rId2" display="Will you use DU Health &amp; Counseling Services? " xr:uid="{49D72322-A619-4131-9C51-63A0F87AC1FD}"/>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7A150486-5A30-465F-B6A8-1E35B95EBB12}">
          <x14:formula1>
            <xm:f>Data!$A$24:$A$25</xm:f>
          </x14:formula1>
          <xm:sqref>F16:F17</xm:sqref>
        </x14:dataValidation>
        <x14:dataValidation type="list" allowBlank="1" showInputMessage="1" showErrorMessage="1" xr:uid="{00B7C373-2B60-4C90-A9EF-AE25A63A880E}">
          <x14:formula1>
            <xm:f>Data!$I$2:$I$21</xm:f>
          </x14:formula1>
          <xm:sqref>N8 L8 J8</xm:sqref>
        </x14:dataValidation>
        <x14:dataValidation type="list" allowBlank="1" showInputMessage="1" showErrorMessage="1" xr:uid="{A8F6ED0E-14DB-4776-B0C5-F3FDF9AE070D}">
          <x14:formula1>
            <xm:f>Data!$A$30:$A$31</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1" t="s">
        <v>65</v>
      </c>
      <c r="I2" s="62"/>
      <c r="J2" s="62"/>
      <c r="K2" s="62"/>
      <c r="L2" s="62"/>
      <c r="M2" s="62"/>
      <c r="N2" s="62"/>
      <c r="O2" s="62"/>
    </row>
    <row r="3" spans="2:15" ht="8.25" customHeight="1" x14ac:dyDescent="0.25">
      <c r="B3" s="19"/>
      <c r="C3" s="19"/>
      <c r="D3" s="19"/>
      <c r="E3" s="19"/>
      <c r="F3" s="19"/>
      <c r="G3" s="19"/>
      <c r="H3" s="20"/>
      <c r="I3" s="21"/>
      <c r="J3" s="21"/>
      <c r="K3" s="21"/>
      <c r="L3" s="21"/>
      <c r="M3" s="21"/>
      <c r="N3" s="21"/>
      <c r="O3" s="21"/>
    </row>
    <row r="4" spans="2:15" ht="6.75" customHeight="1" x14ac:dyDescent="0.25">
      <c r="B4" s="73"/>
      <c r="C4" s="73"/>
      <c r="D4" s="73"/>
      <c r="E4" s="73"/>
      <c r="F4" s="73"/>
      <c r="G4" s="73"/>
      <c r="H4" s="73"/>
      <c r="I4" s="73"/>
      <c r="J4" s="73"/>
      <c r="K4" s="73"/>
      <c r="L4" s="73"/>
      <c r="M4" s="73"/>
      <c r="N4" s="73"/>
      <c r="O4" s="73"/>
    </row>
    <row r="5" spans="2:15" ht="19.5" customHeight="1" x14ac:dyDescent="0.3">
      <c r="D5" s="6" t="s">
        <v>46</v>
      </c>
      <c r="G5" s="63"/>
      <c r="H5" s="64"/>
      <c r="J5" s="44"/>
      <c r="L5" s="44"/>
      <c r="N5" s="44"/>
    </row>
    <row r="6" spans="2:15" ht="19.5" customHeight="1" x14ac:dyDescent="0.25">
      <c r="J6" s="44"/>
      <c r="L6" s="44"/>
      <c r="N6" s="44"/>
    </row>
    <row r="7" spans="2:15" ht="19.5" customHeight="1" x14ac:dyDescent="0.25">
      <c r="J7" s="44" t="s">
        <v>60</v>
      </c>
      <c r="L7" s="44" t="s">
        <v>56</v>
      </c>
      <c r="N7" s="44" t="s">
        <v>57</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61</v>
      </c>
      <c r="K10" s="3"/>
      <c r="L10" s="4" t="s">
        <v>58</v>
      </c>
      <c r="M10" s="4"/>
      <c r="N10" s="4" t="s">
        <v>59</v>
      </c>
      <c r="O10" s="2"/>
    </row>
    <row r="11" spans="2:15" ht="9" customHeight="1" x14ac:dyDescent="0.25"/>
    <row r="12" spans="2:15" ht="21.75" customHeight="1" x14ac:dyDescent="0.25">
      <c r="B12" s="9" t="s">
        <v>1</v>
      </c>
      <c r="C12" s="9"/>
      <c r="D12" s="65"/>
      <c r="E12" s="65"/>
      <c r="F12" s="10"/>
      <c r="G12" s="10"/>
      <c r="H12" s="11" t="e">
        <f>J12+L12+N12</f>
        <v>#N/A</v>
      </c>
      <c r="I12" s="10"/>
      <c r="J12" s="11" t="e">
        <f>IF(G5="2020 Fall Quarter or Later",(VLOOKUP(J8,Data!F2:G21,2,FALSE)),(VLOOKUP(J8,Data!A2:B21,2,FALSE)))</f>
        <v>#N/A</v>
      </c>
      <c r="K12" s="10"/>
      <c r="L12" s="11" t="e">
        <f>IF(G5="2020 Fall Quarter or Later",(VLOOKUP(L8,Data!F2:G21,2,FALSE)),(VLOOKUP(L8,Data!A2:B21,2,FALSE)))</f>
        <v>#N/A</v>
      </c>
      <c r="M12" s="11"/>
      <c r="N12" s="11" t="e">
        <f>IF(G5="2020 Fall Quarter or Later",(VLOOKUP(N8,Data!F2:G21,2,FALSE)),(VLOOKUP(N8,Data!A2:B21,2,FALSE)))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Later",(VLOOKUP(J8,Data!F2:H21,3,FALSE)),(VLOOKUP(J8,Data!A2:C21,3,FALSE)))</f>
        <v>#N/A</v>
      </c>
      <c r="K14" s="10"/>
      <c r="L14" s="11" t="e">
        <f>IF(G5="2020 Fall Quarter or Later",(VLOOKUP(L8,Data!F2:H21,3,FALSE)),(VLOOKUP(L8,Data!A2:C21,3,FALSE)))</f>
        <v>#N/A</v>
      </c>
      <c r="M14" s="11"/>
      <c r="N14" s="11" t="e">
        <f>IF(G5="2020 Fall Quarter or Later",(VLOOKUP(N8,Data!F2:H21,3,FALSE)),(VLOOKUP(N8,Data!A2:C21,3,FALSE)))</f>
        <v>#N/A</v>
      </c>
      <c r="O14" s="10"/>
    </row>
    <row r="15" spans="2:15" ht="21.75" customHeight="1" x14ac:dyDescent="0.25">
      <c r="B15" s="36" t="s">
        <v>16</v>
      </c>
      <c r="C15" s="36"/>
      <c r="H15" s="5" t="e">
        <f>J15+L15+N15</f>
        <v>#N/A</v>
      </c>
      <c r="J15" s="5" t="e">
        <f>VLOOKUP(J8, Data!A2:E21, 4, FALSE)</f>
        <v>#N/A</v>
      </c>
      <c r="L15" s="5" t="e">
        <f>VLOOKUP(L8, Data!A2:E21, 4, FALSE)</f>
        <v>#N/A</v>
      </c>
      <c r="N15" s="5" t="e">
        <f>VLOOKUP(N8, Data!A2:E21, 4, FALSE)</f>
        <v>#N/A</v>
      </c>
    </row>
    <row r="16" spans="2:15" ht="21.75" customHeight="1" x14ac:dyDescent="0.25">
      <c r="B16" s="66" t="s">
        <v>45</v>
      </c>
      <c r="C16" s="66"/>
      <c r="D16" s="66"/>
      <c r="E16" s="67"/>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8" t="s">
        <v>44</v>
      </c>
      <c r="C17" s="68"/>
      <c r="D17" s="68"/>
      <c r="E17" s="69"/>
      <c r="F17" s="45"/>
      <c r="G17" s="32"/>
      <c r="H17" s="33">
        <f>J17+L17+N17</f>
        <v>0</v>
      </c>
      <c r="I17" s="32"/>
      <c r="J17" s="33">
        <f>IF(AND(F17="Yes", J8&lt;&gt;"not enrolled",J8&lt;&gt;"4 credits",J8&lt;&gt;"5 credits"), (VLOOKUP(F17, Data!A24:C25, 3, FALSE)), 0)</f>
        <v>0</v>
      </c>
      <c r="K17" s="32"/>
      <c r="L17" s="33">
        <f>IF(AND(F17="Yes", L8&lt;&gt;"not enrolled",L8&lt;&gt;"4 credits",L8&lt;&gt;"5 credits"), (VLOOKUP(F17, Data!A24:C25, 3, FALSE)), 0)</f>
        <v>0</v>
      </c>
      <c r="M17" s="33"/>
      <c r="N17" s="33">
        <f>IF(AND(F17="Yes", N8&lt;&gt;"not enrolled",N8&lt;&gt;"4 credits",N8&lt;&gt;"5 credits"),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61</v>
      </c>
      <c r="K20" s="3"/>
      <c r="L20" s="4" t="s">
        <v>58</v>
      </c>
      <c r="M20" s="4"/>
      <c r="N20" s="4" t="s">
        <v>59</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70" t="s">
        <v>22</v>
      </c>
      <c r="C25" s="70"/>
      <c r="D25" s="70"/>
      <c r="E25" s="70"/>
      <c r="F25" s="70"/>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1" t="s">
        <v>23</v>
      </c>
      <c r="C26" s="71"/>
      <c r="D26" s="71"/>
      <c r="E26" s="71"/>
      <c r="F26" s="71"/>
      <c r="G26" s="71"/>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Later",Data!I26,Data!I27)</f>
        <v>Tuition for the 2023-2024 academic year is $1,612 per credit. If enrolled in 12-18 credits, tuition will be charged a flat rate of $19,344.</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52</v>
      </c>
    </row>
    <row r="35" spans="2:15" ht="46.5" customHeight="1" x14ac:dyDescent="0.25">
      <c r="B35" s="50">
        <v>4</v>
      </c>
      <c r="C35" s="72" t="s">
        <v>53</v>
      </c>
      <c r="D35" s="72"/>
      <c r="E35" s="72"/>
      <c r="F35" s="72"/>
      <c r="G35" s="72"/>
      <c r="H35" s="72"/>
      <c r="I35" s="72"/>
      <c r="J35" s="72"/>
      <c r="K35" s="72"/>
      <c r="L35" s="72"/>
      <c r="M35" s="72"/>
      <c r="N35" s="72"/>
      <c r="O35" s="72"/>
    </row>
    <row r="36" spans="2:15" ht="21.75" customHeight="1" x14ac:dyDescent="0.25"/>
    <row r="38" spans="2:15" x14ac:dyDescent="0.25">
      <c r="B38" s="57" t="s">
        <v>13</v>
      </c>
      <c r="C38" s="57"/>
      <c r="D38" s="57"/>
      <c r="E38" s="57"/>
      <c r="F38" s="57"/>
      <c r="G38" s="57"/>
      <c r="H38" s="57"/>
      <c r="I38" s="57"/>
      <c r="J38" s="57"/>
      <c r="K38" s="57"/>
      <c r="L38" s="57"/>
      <c r="M38" s="57"/>
      <c r="N38" s="57"/>
      <c r="O38" s="57"/>
    </row>
  </sheetData>
  <sheetProtection algorithmName="SHA-512" hashValue="XJ3FyxYo4jGSNWxJAFotf9456VzaO0PDE8mcPh9gJTvIzoEV+v1NxLrBdxhTIDK+6gZMUb2/zQb4pu+1KSdWFg==" saltValue="uCKCAFInPf+R6jLODm1EwQ=="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xr:uid="{00000000-0004-0000-0200-000000000000}"/>
    <hyperlink ref="B17"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Data!$I$2:$I$21</xm:f>
          </x14:formula1>
          <xm:sqref>N8 L8 J8</xm:sqref>
        </x14:dataValidation>
        <x14:dataValidation type="list" allowBlank="1" showInputMessage="1" showErrorMessage="1" xr:uid="{00000000-0002-0000-0200-000001000000}">
          <x14:formula1>
            <xm:f>Data!$A$24:$A$25</xm:f>
          </x14:formula1>
          <xm:sqref>F16:F17</xm:sqref>
        </x14:dataValidation>
        <x14:dataValidation type="list" allowBlank="1" showInputMessage="1" showErrorMessage="1" xr:uid="{00000000-0002-0000-0200-000002000000}">
          <x14:formula1>
            <xm:f>Data!$A$27:$A$28</xm:f>
          </x14:formula1>
          <xm:sqref>G5:H5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1"/>
  <sheetViews>
    <sheetView workbookViewId="0">
      <selection activeCell="A32" sqref="A32"/>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5" x14ac:dyDescent="0.25">
      <c r="A1" s="7" t="s">
        <v>19</v>
      </c>
      <c r="F1" s="7" t="s">
        <v>20</v>
      </c>
      <c r="I1" s="7" t="s">
        <v>68</v>
      </c>
      <c r="M1" s="7" t="s">
        <v>69</v>
      </c>
    </row>
    <row r="2" spans="1:15" x14ac:dyDescent="0.25">
      <c r="A2" s="35" t="s">
        <v>41</v>
      </c>
      <c r="B2">
        <v>0</v>
      </c>
      <c r="C2">
        <v>0</v>
      </c>
      <c r="D2">
        <v>0</v>
      </c>
      <c r="F2" s="35" t="s">
        <v>41</v>
      </c>
      <c r="G2">
        <v>0</v>
      </c>
      <c r="H2">
        <v>0</v>
      </c>
      <c r="I2" s="35" t="s">
        <v>41</v>
      </c>
      <c r="J2">
        <v>0</v>
      </c>
      <c r="K2">
        <v>0</v>
      </c>
      <c r="M2" s="35" t="s">
        <v>41</v>
      </c>
      <c r="N2">
        <v>0</v>
      </c>
      <c r="O2">
        <v>0</v>
      </c>
    </row>
    <row r="3" spans="1:15" x14ac:dyDescent="0.25">
      <c r="A3" t="s">
        <v>24</v>
      </c>
      <c r="B3">
        <v>6448</v>
      </c>
      <c r="C3">
        <v>16</v>
      </c>
      <c r="D3">
        <v>83</v>
      </c>
      <c r="F3" t="s">
        <v>24</v>
      </c>
      <c r="G3">
        <v>6448</v>
      </c>
      <c r="H3">
        <v>16</v>
      </c>
      <c r="I3" t="s">
        <v>24</v>
      </c>
      <c r="J3">
        <v>5592</v>
      </c>
      <c r="K3">
        <v>16</v>
      </c>
      <c r="M3" t="s">
        <v>24</v>
      </c>
      <c r="N3">
        <v>4712</v>
      </c>
      <c r="O3">
        <v>16</v>
      </c>
    </row>
    <row r="4" spans="1:15" x14ac:dyDescent="0.25">
      <c r="A4" t="s">
        <v>25</v>
      </c>
      <c r="B4">
        <v>8060</v>
      </c>
      <c r="C4">
        <v>20</v>
      </c>
      <c r="D4">
        <v>83</v>
      </c>
      <c r="F4" t="s">
        <v>25</v>
      </c>
      <c r="G4">
        <v>8060</v>
      </c>
      <c r="H4">
        <v>20</v>
      </c>
      <c r="I4" t="s">
        <v>25</v>
      </c>
      <c r="J4">
        <v>6990</v>
      </c>
      <c r="K4">
        <v>20</v>
      </c>
      <c r="M4" t="s">
        <v>25</v>
      </c>
      <c r="N4">
        <v>5890</v>
      </c>
      <c r="O4">
        <v>20</v>
      </c>
    </row>
    <row r="5" spans="1:15" x14ac:dyDescent="0.25">
      <c r="A5" t="s">
        <v>26</v>
      </c>
      <c r="B5">
        <v>9672</v>
      </c>
      <c r="C5">
        <v>24</v>
      </c>
      <c r="D5">
        <v>83</v>
      </c>
      <c r="F5" t="s">
        <v>26</v>
      </c>
      <c r="G5">
        <v>9672</v>
      </c>
      <c r="H5">
        <v>24</v>
      </c>
      <c r="I5" t="s">
        <v>26</v>
      </c>
      <c r="J5">
        <v>8388</v>
      </c>
      <c r="K5">
        <v>24</v>
      </c>
      <c r="M5" t="s">
        <v>26</v>
      </c>
      <c r="N5">
        <v>7068</v>
      </c>
      <c r="O5">
        <v>24</v>
      </c>
    </row>
    <row r="6" spans="1:15" x14ac:dyDescent="0.25">
      <c r="A6" t="s">
        <v>27</v>
      </c>
      <c r="B6">
        <v>11284</v>
      </c>
      <c r="C6">
        <v>28</v>
      </c>
      <c r="D6">
        <v>83</v>
      </c>
      <c r="F6" t="s">
        <v>27</v>
      </c>
      <c r="G6">
        <v>11284</v>
      </c>
      <c r="H6">
        <v>28</v>
      </c>
      <c r="I6" t="s">
        <v>27</v>
      </c>
      <c r="J6">
        <v>9786</v>
      </c>
      <c r="K6">
        <v>28</v>
      </c>
      <c r="M6" t="s">
        <v>27</v>
      </c>
      <c r="N6">
        <v>8246</v>
      </c>
      <c r="O6">
        <v>28</v>
      </c>
    </row>
    <row r="7" spans="1:15" x14ac:dyDescent="0.25">
      <c r="A7" t="s">
        <v>28</v>
      </c>
      <c r="B7">
        <v>12896</v>
      </c>
      <c r="C7">
        <v>32</v>
      </c>
      <c r="D7">
        <v>83</v>
      </c>
      <c r="F7" t="s">
        <v>28</v>
      </c>
      <c r="G7">
        <v>12896</v>
      </c>
      <c r="H7">
        <v>32</v>
      </c>
      <c r="I7" t="s">
        <v>28</v>
      </c>
      <c r="J7">
        <v>11184</v>
      </c>
      <c r="K7">
        <v>32</v>
      </c>
      <c r="M7" t="s">
        <v>28</v>
      </c>
      <c r="N7">
        <v>9424</v>
      </c>
      <c r="O7">
        <v>32</v>
      </c>
    </row>
    <row r="8" spans="1:15" x14ac:dyDescent="0.25">
      <c r="A8" t="s">
        <v>29</v>
      </c>
      <c r="B8">
        <v>14508</v>
      </c>
      <c r="C8">
        <v>36</v>
      </c>
      <c r="D8">
        <v>83</v>
      </c>
      <c r="F8" t="s">
        <v>29</v>
      </c>
      <c r="G8">
        <v>14508</v>
      </c>
      <c r="H8">
        <v>36</v>
      </c>
      <c r="I8" t="s">
        <v>29</v>
      </c>
      <c r="J8">
        <v>12582</v>
      </c>
      <c r="K8">
        <v>36</v>
      </c>
      <c r="M8" t="s">
        <v>29</v>
      </c>
      <c r="N8">
        <v>10602</v>
      </c>
      <c r="O8">
        <v>36</v>
      </c>
    </row>
    <row r="9" spans="1:15" x14ac:dyDescent="0.25">
      <c r="A9" t="s">
        <v>30</v>
      </c>
      <c r="B9">
        <v>16120</v>
      </c>
      <c r="C9">
        <v>40</v>
      </c>
      <c r="D9">
        <v>83</v>
      </c>
      <c r="F9" t="s">
        <v>30</v>
      </c>
      <c r="G9">
        <v>16120</v>
      </c>
      <c r="H9">
        <v>40</v>
      </c>
      <c r="I9" t="s">
        <v>30</v>
      </c>
      <c r="J9">
        <v>13980</v>
      </c>
      <c r="K9">
        <v>40</v>
      </c>
      <c r="M9" t="s">
        <v>30</v>
      </c>
      <c r="N9">
        <v>11780</v>
      </c>
      <c r="O9">
        <v>40</v>
      </c>
    </row>
    <row r="10" spans="1:15" x14ac:dyDescent="0.25">
      <c r="A10" t="s">
        <v>31</v>
      </c>
      <c r="B10">
        <v>17732</v>
      </c>
      <c r="C10">
        <v>44</v>
      </c>
      <c r="D10">
        <v>83</v>
      </c>
      <c r="F10" t="s">
        <v>31</v>
      </c>
      <c r="G10">
        <v>17732</v>
      </c>
      <c r="H10">
        <v>44</v>
      </c>
      <c r="I10" t="s">
        <v>31</v>
      </c>
      <c r="J10">
        <v>15378</v>
      </c>
      <c r="K10">
        <v>44</v>
      </c>
      <c r="M10" t="s">
        <v>31</v>
      </c>
      <c r="N10">
        <v>12958</v>
      </c>
      <c r="O10">
        <v>44</v>
      </c>
    </row>
    <row r="11" spans="1:15" x14ac:dyDescent="0.25">
      <c r="A11" t="s">
        <v>32</v>
      </c>
      <c r="B11">
        <v>19344</v>
      </c>
      <c r="C11">
        <v>48</v>
      </c>
      <c r="D11">
        <v>83</v>
      </c>
      <c r="F11" t="s">
        <v>32</v>
      </c>
      <c r="G11">
        <v>19344</v>
      </c>
      <c r="H11">
        <v>48</v>
      </c>
      <c r="I11" t="s">
        <v>32</v>
      </c>
      <c r="J11">
        <v>16776</v>
      </c>
      <c r="K11">
        <v>48</v>
      </c>
      <c r="M11" t="s">
        <v>32</v>
      </c>
      <c r="N11">
        <v>14136</v>
      </c>
      <c r="O11">
        <v>48</v>
      </c>
    </row>
    <row r="12" spans="1:15" x14ac:dyDescent="0.25">
      <c r="A12" t="s">
        <v>33</v>
      </c>
      <c r="B12">
        <v>19344</v>
      </c>
      <c r="C12">
        <v>48</v>
      </c>
      <c r="D12">
        <v>83</v>
      </c>
      <c r="F12" t="s">
        <v>33</v>
      </c>
      <c r="G12">
        <v>20956</v>
      </c>
      <c r="H12">
        <v>52</v>
      </c>
      <c r="I12" t="s">
        <v>33</v>
      </c>
      <c r="J12">
        <v>18174</v>
      </c>
      <c r="K12">
        <v>52</v>
      </c>
      <c r="M12" t="s">
        <v>33</v>
      </c>
      <c r="N12">
        <v>15314</v>
      </c>
      <c r="O12">
        <v>52</v>
      </c>
    </row>
    <row r="13" spans="1:15" x14ac:dyDescent="0.25">
      <c r="A13" t="s">
        <v>34</v>
      </c>
      <c r="B13">
        <v>19344</v>
      </c>
      <c r="C13">
        <v>48</v>
      </c>
      <c r="D13">
        <v>83</v>
      </c>
      <c r="F13" t="s">
        <v>34</v>
      </c>
      <c r="G13">
        <v>22568</v>
      </c>
      <c r="H13">
        <v>56</v>
      </c>
      <c r="I13" t="s">
        <v>34</v>
      </c>
      <c r="J13">
        <v>19572</v>
      </c>
      <c r="K13">
        <v>56</v>
      </c>
      <c r="M13" t="s">
        <v>34</v>
      </c>
      <c r="N13">
        <v>16492</v>
      </c>
      <c r="O13">
        <v>56</v>
      </c>
    </row>
    <row r="14" spans="1:15" x14ac:dyDescent="0.25">
      <c r="A14" t="s">
        <v>35</v>
      </c>
      <c r="B14">
        <v>19344</v>
      </c>
      <c r="C14">
        <v>48</v>
      </c>
      <c r="D14">
        <v>83</v>
      </c>
      <c r="F14" t="s">
        <v>35</v>
      </c>
      <c r="G14">
        <v>24180</v>
      </c>
      <c r="H14">
        <v>60</v>
      </c>
      <c r="I14" t="s">
        <v>35</v>
      </c>
      <c r="J14">
        <v>20970</v>
      </c>
      <c r="K14">
        <v>60</v>
      </c>
      <c r="M14" t="s">
        <v>35</v>
      </c>
      <c r="N14">
        <v>17670</v>
      </c>
      <c r="O14">
        <v>60</v>
      </c>
    </row>
    <row r="15" spans="1:15" x14ac:dyDescent="0.25">
      <c r="A15" t="s">
        <v>36</v>
      </c>
      <c r="B15">
        <v>19344</v>
      </c>
      <c r="C15">
        <v>48</v>
      </c>
      <c r="D15">
        <v>83</v>
      </c>
      <c r="F15" t="s">
        <v>36</v>
      </c>
      <c r="G15">
        <v>25792</v>
      </c>
      <c r="H15">
        <v>64</v>
      </c>
      <c r="I15" t="s">
        <v>36</v>
      </c>
      <c r="J15">
        <v>22368</v>
      </c>
      <c r="K15">
        <v>64</v>
      </c>
      <c r="M15" t="s">
        <v>36</v>
      </c>
      <c r="N15">
        <v>18848</v>
      </c>
      <c r="O15">
        <v>64</v>
      </c>
    </row>
    <row r="16" spans="1:15" x14ac:dyDescent="0.25">
      <c r="A16" t="s">
        <v>37</v>
      </c>
      <c r="B16">
        <v>19344</v>
      </c>
      <c r="C16">
        <v>48</v>
      </c>
      <c r="D16">
        <v>83</v>
      </c>
      <c r="F16" t="s">
        <v>37</v>
      </c>
      <c r="G16">
        <v>27404</v>
      </c>
      <c r="H16">
        <v>68</v>
      </c>
      <c r="I16" t="s">
        <v>37</v>
      </c>
      <c r="J16">
        <v>23766</v>
      </c>
      <c r="K16">
        <v>68</v>
      </c>
      <c r="M16" t="s">
        <v>37</v>
      </c>
      <c r="N16">
        <v>20026</v>
      </c>
      <c r="O16">
        <v>68</v>
      </c>
    </row>
    <row r="17" spans="1:21" x14ac:dyDescent="0.25">
      <c r="A17" t="s">
        <v>38</v>
      </c>
      <c r="B17">
        <v>19344</v>
      </c>
      <c r="C17">
        <v>48</v>
      </c>
      <c r="D17">
        <v>83</v>
      </c>
      <c r="F17" t="s">
        <v>38</v>
      </c>
      <c r="G17">
        <v>29016</v>
      </c>
      <c r="H17">
        <v>72</v>
      </c>
      <c r="I17" t="s">
        <v>38</v>
      </c>
      <c r="J17">
        <v>25164</v>
      </c>
      <c r="K17">
        <v>72</v>
      </c>
      <c r="M17" t="s">
        <v>38</v>
      </c>
      <c r="N17">
        <v>21204</v>
      </c>
      <c r="O17">
        <v>72</v>
      </c>
    </row>
    <row r="18" spans="1:21" x14ac:dyDescent="0.25">
      <c r="A18" t="s">
        <v>39</v>
      </c>
      <c r="B18">
        <v>20956</v>
      </c>
      <c r="C18">
        <v>52</v>
      </c>
      <c r="D18">
        <v>83</v>
      </c>
      <c r="F18" t="s">
        <v>39</v>
      </c>
      <c r="G18">
        <v>30628</v>
      </c>
      <c r="H18">
        <v>76</v>
      </c>
      <c r="I18" t="s">
        <v>39</v>
      </c>
      <c r="J18">
        <v>26562</v>
      </c>
      <c r="K18">
        <v>76</v>
      </c>
      <c r="M18" t="s">
        <v>39</v>
      </c>
      <c r="N18">
        <v>22382</v>
      </c>
      <c r="O18">
        <v>76</v>
      </c>
    </row>
    <row r="19" spans="1:21" x14ac:dyDescent="0.25">
      <c r="A19" t="s">
        <v>40</v>
      </c>
      <c r="B19">
        <v>22568</v>
      </c>
      <c r="C19">
        <v>56</v>
      </c>
      <c r="D19">
        <v>83</v>
      </c>
      <c r="F19" t="s">
        <v>40</v>
      </c>
      <c r="G19">
        <v>32240</v>
      </c>
      <c r="H19">
        <v>80</v>
      </c>
      <c r="I19" t="s">
        <v>40</v>
      </c>
      <c r="J19">
        <v>27960</v>
      </c>
      <c r="K19">
        <v>80</v>
      </c>
      <c r="M19" t="s">
        <v>40</v>
      </c>
      <c r="N19">
        <v>23560</v>
      </c>
      <c r="O19">
        <v>80</v>
      </c>
    </row>
    <row r="20" spans="1:21" x14ac:dyDescent="0.25">
      <c r="A20" t="s">
        <v>42</v>
      </c>
      <c r="B20">
        <v>24180</v>
      </c>
      <c r="C20">
        <v>60</v>
      </c>
      <c r="D20">
        <v>83</v>
      </c>
      <c r="F20" t="s">
        <v>42</v>
      </c>
      <c r="G20">
        <v>33852</v>
      </c>
      <c r="H20">
        <v>84</v>
      </c>
      <c r="I20" t="s">
        <v>42</v>
      </c>
      <c r="J20">
        <v>29358</v>
      </c>
      <c r="K20">
        <v>84</v>
      </c>
      <c r="M20" t="s">
        <v>42</v>
      </c>
      <c r="N20">
        <v>24738</v>
      </c>
      <c r="O20">
        <v>84</v>
      </c>
    </row>
    <row r="21" spans="1:21" x14ac:dyDescent="0.25">
      <c r="A21" t="s">
        <v>43</v>
      </c>
      <c r="B21">
        <v>25792</v>
      </c>
      <c r="C21">
        <v>64</v>
      </c>
      <c r="D21">
        <v>83</v>
      </c>
      <c r="F21" t="s">
        <v>43</v>
      </c>
      <c r="G21">
        <v>35464</v>
      </c>
      <c r="H21">
        <v>88</v>
      </c>
      <c r="I21" t="s">
        <v>43</v>
      </c>
      <c r="J21">
        <v>30756</v>
      </c>
      <c r="K21">
        <v>88</v>
      </c>
      <c r="M21" t="s">
        <v>43</v>
      </c>
      <c r="N21">
        <v>25916</v>
      </c>
      <c r="O21">
        <v>88</v>
      </c>
    </row>
    <row r="23" spans="1:21" x14ac:dyDescent="0.25">
      <c r="A23" t="s">
        <v>21</v>
      </c>
    </row>
    <row r="24" spans="1:21" x14ac:dyDescent="0.25">
      <c r="A24" t="s">
        <v>4</v>
      </c>
      <c r="B24">
        <v>1885</v>
      </c>
      <c r="C24">
        <v>233</v>
      </c>
    </row>
    <row r="25" spans="1:21" x14ac:dyDescent="0.25">
      <c r="A25" t="s">
        <v>5</v>
      </c>
      <c r="B25">
        <v>0</v>
      </c>
      <c r="C25">
        <v>0</v>
      </c>
      <c r="I25" s="72" t="s">
        <v>62</v>
      </c>
      <c r="J25" s="72"/>
      <c r="K25" s="72"/>
      <c r="L25" s="72"/>
      <c r="M25" s="72"/>
      <c r="N25" s="72"/>
      <c r="O25" s="72"/>
      <c r="P25" s="72"/>
      <c r="Q25" s="72"/>
      <c r="R25" s="72"/>
      <c r="S25" s="72"/>
      <c r="T25" s="72"/>
      <c r="U25" s="72"/>
    </row>
    <row r="26" spans="1:21" x14ac:dyDescent="0.25">
      <c r="I26" s="72" t="s">
        <v>63</v>
      </c>
      <c r="J26" s="72"/>
      <c r="K26" s="72"/>
      <c r="L26" s="72"/>
      <c r="M26" s="72"/>
      <c r="N26" s="72"/>
      <c r="O26" s="72"/>
      <c r="P26" s="72"/>
      <c r="Q26" s="72"/>
      <c r="R26" s="72"/>
      <c r="S26" s="72"/>
      <c r="T26" s="72"/>
      <c r="U26" s="72"/>
    </row>
    <row r="27" spans="1:21" x14ac:dyDescent="0.25">
      <c r="A27" t="s">
        <v>47</v>
      </c>
      <c r="I27" s="72" t="s">
        <v>64</v>
      </c>
      <c r="J27" s="72"/>
      <c r="K27" s="72"/>
      <c r="L27" s="72"/>
      <c r="M27" s="72"/>
      <c r="N27" s="72"/>
      <c r="O27" s="72"/>
      <c r="P27" s="72"/>
      <c r="Q27" s="72"/>
      <c r="R27" s="72"/>
      <c r="S27" s="72"/>
      <c r="T27" s="72"/>
      <c r="U27" s="72"/>
    </row>
    <row r="28" spans="1:21" x14ac:dyDescent="0.25">
      <c r="A28" t="s">
        <v>48</v>
      </c>
      <c r="I28" s="72" t="s">
        <v>70</v>
      </c>
      <c r="J28" s="72"/>
      <c r="K28" s="72"/>
      <c r="L28" s="72"/>
      <c r="M28" s="72"/>
      <c r="N28" s="72"/>
      <c r="O28" s="72"/>
      <c r="P28" s="72"/>
      <c r="Q28" s="72"/>
      <c r="R28" s="72"/>
      <c r="S28" s="72"/>
      <c r="T28" s="72"/>
      <c r="U28" s="72"/>
    </row>
    <row r="30" spans="1:21" x14ac:dyDescent="0.25">
      <c r="A30" t="s">
        <v>71</v>
      </c>
    </row>
    <row r="31" spans="1:21" x14ac:dyDescent="0.25">
      <c r="A31" t="s">
        <v>72</v>
      </c>
    </row>
  </sheetData>
  <sheetProtection algorithmName="SHA-512" hashValue="l8T3lAYnpkm54e+ibz3y+4theV04cqTROrlBXT/1Ty0S5+YdXWOdt7R3nG52OKW1GcK37h+Q5b0WqtrXcMpOzQ==" saltValue="U6jOntex0/DfzfeZYvV+6w==" spinCount="100000" sheet="1" scenarios="1" selectLockedCells="1" selectUnlockedCells="1"/>
  <mergeCells count="4">
    <mergeCell ref="I25:U25"/>
    <mergeCell ref="I26:U26"/>
    <mergeCell ref="I27:U27"/>
    <mergeCell ref="I28:U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Worksheets Home</vt:lpstr>
      <vt:lpstr>Master's or Cert</vt:lpstr>
      <vt:lpstr>Executive MA</vt:lpstr>
      <vt:lpstr>Doctoral</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2023-03-07T16:57:00Z</dcterms:modified>
</cp:coreProperties>
</file>