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R:\Financial Aid\Communication\2324\Billing Worksheets\"/>
    </mc:Choice>
  </mc:AlternateContent>
  <xr:revisionPtr revIDLastSave="0" documentId="13_ncr:1_{9A0C7670-F316-4F60-ADC2-401D548802D3}" xr6:coauthVersionLast="47" xr6:coauthVersionMax="47" xr10:uidLastSave="{00000000-0000-0000-0000-000000000000}"/>
  <workbookProtection workbookAlgorithmName="SHA-512" workbookHashValue="sO3OZPnDDWVX+QDbn9WQU83//vOTsWjeEcKNVWYyLYzKDVJpU0+8xx4daIwSMMMSQ5tmpR233o5O8OXN3AVEPQ==" workbookSaltValue="nBaHFdZKzFGuJJg7ZANTAQ==" workbookSpinCount="100000" lockStructure="1"/>
  <bookViews>
    <workbookView xWindow="33075" yWindow="795" windowWidth="16575" windowHeight="11970" tabRatio="721" xr2:uid="{00000000-000D-0000-FFFF-FFFF00000000}"/>
  </bookViews>
  <sheets>
    <sheet name="Worksheets Home" sheetId="4" r:id="rId1"/>
    <sheet name="PSM Bio, Phys &amp; Online GIS M.A." sheetId="1" r:id="rId2"/>
    <sheet name="Most Programs" sheetId="23" r:id="rId3"/>
    <sheet name="Data" sheetId="2" state="hidden" r:id="rId4"/>
  </sheets>
  <definedNames>
    <definedName name="Credits">Data!$A$5:$A$21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23" l="1"/>
  <c r="L17" i="23"/>
  <c r="J17" i="23"/>
  <c r="N17" i="1"/>
  <c r="L17" i="1"/>
  <c r="J17" i="1"/>
  <c r="N24" i="23"/>
  <c r="L24" i="23"/>
  <c r="J24" i="23"/>
  <c r="N23" i="23"/>
  <c r="L23" i="23"/>
  <c r="J23" i="23"/>
  <c r="N24" i="1"/>
  <c r="L24" i="1"/>
  <c r="J24" i="1"/>
  <c r="N23" i="1"/>
  <c r="L23" i="1"/>
  <c r="J23" i="1"/>
  <c r="C32" i="23" l="1"/>
  <c r="N14" i="23"/>
  <c r="L14" i="23"/>
  <c r="J14" i="23"/>
  <c r="N12" i="23"/>
  <c r="L12" i="23"/>
  <c r="J12" i="23"/>
  <c r="C32" i="1"/>
  <c r="L14" i="1" l="1"/>
  <c r="N14" i="1"/>
  <c r="J14" i="1"/>
  <c r="N12" i="1"/>
  <c r="L12" i="1"/>
  <c r="J12" i="1"/>
  <c r="N15" i="23" l="1"/>
  <c r="L15" i="23"/>
  <c r="J15" i="23"/>
  <c r="N15" i="1" l="1"/>
  <c r="L15" i="1"/>
  <c r="J15" i="1"/>
  <c r="H26" i="1" l="1"/>
  <c r="N25" i="1"/>
  <c r="L25" i="1"/>
  <c r="J25" i="1"/>
  <c r="N22" i="1"/>
  <c r="L22" i="1"/>
  <c r="J22" i="1"/>
  <c r="N21" i="1"/>
  <c r="L21" i="1"/>
  <c r="J21" i="1"/>
  <c r="N16" i="1"/>
  <c r="J16" i="1"/>
  <c r="H14" i="1"/>
  <c r="H24" i="1" l="1"/>
  <c r="N27" i="1"/>
  <c r="H23" i="1"/>
  <c r="J27" i="1"/>
  <c r="L27" i="1"/>
  <c r="J18" i="1"/>
  <c r="L18" i="1"/>
  <c r="H16" i="1"/>
  <c r="H17" i="1"/>
  <c r="H15" i="1"/>
  <c r="N18" i="1"/>
  <c r="H12" i="1"/>
  <c r="H27" i="1" l="1"/>
  <c r="N29" i="1"/>
  <c r="L29" i="1"/>
  <c r="J29" i="1"/>
  <c r="H18" i="1"/>
  <c r="H29" i="1" s="1"/>
  <c r="H24" i="23" l="1"/>
  <c r="H26" i="23" l="1"/>
  <c r="N25" i="23"/>
  <c r="L25" i="23"/>
  <c r="J25" i="23"/>
  <c r="N22" i="23"/>
  <c r="L22" i="23"/>
  <c r="J22" i="23"/>
  <c r="N21" i="23"/>
  <c r="L21" i="23"/>
  <c r="J21" i="23"/>
  <c r="N16" i="23"/>
  <c r="J16" i="23"/>
  <c r="N18" i="23" l="1"/>
  <c r="H16" i="23"/>
  <c r="L18" i="23"/>
  <c r="J18" i="23"/>
  <c r="H15" i="23"/>
  <c r="H14" i="23"/>
  <c r="H17" i="23"/>
  <c r="H12" i="23"/>
  <c r="H18" i="23" l="1"/>
  <c r="J27" i="23"/>
  <c r="J29" i="23" s="1"/>
  <c r="L27" i="23" l="1"/>
  <c r="L29" i="23" s="1"/>
  <c r="N27" i="23"/>
  <c r="N29" i="23" s="1"/>
  <c r="H23" i="23" l="1"/>
  <c r="H27" i="23" s="1"/>
  <c r="H29" i="23" s="1"/>
</calcChain>
</file>

<file path=xl/sharedStrings.xml><?xml version="1.0" encoding="utf-8"?>
<sst xmlns="http://schemas.openxmlformats.org/spreadsheetml/2006/main" count="149" uniqueCount="69">
  <si>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</si>
  <si>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</si>
  <si>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</si>
  <si>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</si>
  <si>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</si>
  <si>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</si>
  <si>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</si>
  <si>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</si>
  <si>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</si>
  <si>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</si>
  <si>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</si>
  <si>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</si>
  <si>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</si>
  <si>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</si>
  <si>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</si>
  <si>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</si>
  <si>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</si>
  <si>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</si>
  <si>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</si>
  <si>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</si>
  <si>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No 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</si>
  <si>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</si>
  <si>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</si>
  <si>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</si>
  <si>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</si>
  <si>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</si>
  <si>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</si>
  <si>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</si>
  <si>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</si>
  <si>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</si>
  <si>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</si>
  <si>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</si>
  <si>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</si>
  <si>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</si>
  <si>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</si>
  <si>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</si>
  <si>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</si>
  <si>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</si>
  <si>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</si>
  <si>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</si>
  <si>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</si>
  <si>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</si>
  <si>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</si>
  <si>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</si>
  <si>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 xml:space="preserve">Will you use DU's Health &amp; Counseling Services? </t>
  </si>
  <si>
    <t>Will you enroll in DU's Health Insurance Plan?</t>
  </si>
  <si>
    <t>When will/did you start this program?</t>
  </si>
  <si>
    <t>2020 Fall Quarter or Later</t>
  </si>
  <si>
    <t>Prior to 2020 Fall Quarter</t>
  </si>
  <si>
    <t>Technology fees are $4 per credit. If you will be enrolled in less than 4 credits, you will not be eligible for federal student loans.</t>
  </si>
  <si>
    <t>Choose Your Program:</t>
  </si>
  <si>
    <t>All other programs</t>
  </si>
  <si>
    <t>Bio and GIS M.A.</t>
  </si>
  <si>
    <t>PSM in Biomedical Sciences or Physiology &amp; MS in Geographic Information Science (Online)</t>
  </si>
  <si>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</si>
  <si>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</si>
  <si>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t xml:space="preserve">2023-24 Estimated Billing Worksheets
</t>
    </r>
    <r>
      <rPr>
        <b/>
        <i/>
        <sz val="16"/>
        <color theme="1"/>
        <rFont val="Calibri"/>
        <family val="2"/>
        <scheme val="minor"/>
      </rPr>
      <t>Natural Sciences &amp; Mathematics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</si>
  <si>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2023-2024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</si>
  <si>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WINTER 2024:</t>
  </si>
  <si>
    <t>SPRING 2024:</t>
  </si>
  <si>
    <t>WINTER 2024</t>
  </si>
  <si>
    <t>SPRING 2024</t>
  </si>
  <si>
    <t>FALL 2023:</t>
  </si>
  <si>
    <t>FALL 2023</t>
  </si>
  <si>
    <t>2023-24 Estimated Billing Worksheet
PSM in Biomedical Sciences or Physiology, &amp; Online MS in Geographic Information Science</t>
  </si>
  <si>
    <t>2023-24 Estimated Billing Worksheet
Most Programs</t>
  </si>
  <si>
    <t>Tuition for the 2023-2024 academic year is $806 per credit.</t>
  </si>
  <si>
    <t>Tuition for the 2023-2024 academic year is $1,612 per credit.</t>
  </si>
  <si>
    <t>Tuition for the 2023-2024 academic year is $1,612 per credit. If enrolled in 12-18 credits, tuition will be charged a flat rate of $19,344.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</si>
</sst>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right style="dashed">
        <color indexed="64"/>
      </right>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4">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Alignment="1">
      <alignment horizontal="left" indent="2"/>
    </xf>
    <xf numFmtId="0" fontId="0" fillId="0" borderId="0" xfId="0" applyAlignment="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0" fontId="15" fillId="0" borderId="0" xfId="0" applyFont="1" applyBorder="1" applyAlignment="1">
      <alignment horizontal="left" vertical="top" indent="1"/>
    </xf>
    <xf numFmtId="44" fontId="0" fillId="2" borderId="12" xfId="1" applyFont="1" applyFill="1" applyBorder="1" applyProtection="1">
      <protection locked="0"/>
    </xf>
    <xf numFmtId="0" fontId="13" fillId="0" borderId="0" xfId="2" applyAlignment="1" applyProtection="1">
      <alignment horizontal="left" indent="5"/>
    </xf>
    <xf numFmtId="0" fontId="13" fillId="0" borderId="0" xfId="2" applyAlignment="1">
      <alignment horizontal="left" indent="5"/>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3" fillId="0" borderId="3" xfId="0" applyFont="1" applyBorder="1" applyAlignment="1">
      <alignment horizontal="right" vertical="top" wrapText="1"/>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3" fillId="0" borderId="9"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11" fillId="0" borderId="0" xfId="0" applyFont="1" applyBorder="1" applyAlignment="1">
      <alignment horizontal="left" vertical="center" wrapText="1" inden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311168</xdr:colOff>
      <xdr:row>1</xdr:row>
      <xdr:rowOff>485775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640089</xdr:colOff>
      <xdr:row>1</xdr:row>
      <xdr:rowOff>561975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0"/>
    </row>
    <row r="2" spans="1:4" ht="47.25" customHeight="1" x14ac:dyDescent="0.35">
      <c r="B2" s="57" t="s">
        <v>56</v>
      </c>
      <c r="C2" s="58"/>
      <c r="D2" s="58"/>
    </row>
    <row r="3" spans="1:4" ht="8.25" customHeight="1" x14ac:dyDescent="0.25">
      <c r="B3" s="19"/>
      <c r="C3" s="21"/>
      <c r="D3" s="21"/>
    </row>
    <row r="4" spans="1:4" ht="66.75" customHeight="1" x14ac:dyDescent="0.25">
      <c r="B4" s="59" t="s">
        <v>57</v>
      </c>
      <c r="C4" s="59"/>
      <c r="D4" s="59"/>
    </row>
    <row r="5" spans="1:4" ht="21.75" customHeight="1" x14ac:dyDescent="0.25">
      <c r="C5"/>
    </row>
    <row r="6" spans="1:4" ht="27" customHeight="1" x14ac:dyDescent="0.25">
      <c r="B6" s="38" t="s">
        <v>50</v>
      </c>
      <c r="C6"/>
    </row>
    <row r="7" spans="1:4" x14ac:dyDescent="0.25">
      <c r="B7" s="55" t="s">
        <v>53</v>
      </c>
      <c r="C7" s="37"/>
      <c r="D7" s="37"/>
    </row>
    <row r="8" spans="1:4" x14ac:dyDescent="0.25">
      <c r="B8" s="39" t="s">
        <v>51</v>
      </c>
    </row>
    <row r="9" spans="1:4" x14ac:dyDescent="0.25">
      <c r="B9" s="54"/>
    </row>
    <row r="10" spans="1:4" x14ac:dyDescent="0.25">
      <c r="B10" s="54"/>
    </row>
    <row r="11" spans="1:4" x14ac:dyDescent="0.25">
      <c r="B11" s="54"/>
    </row>
    <row r="12" spans="1:4" x14ac:dyDescent="0.25">
      <c r="B12" s="41"/>
    </row>
    <row r="13" spans="1:4" x14ac:dyDescent="0.25">
      <c r="B13" s="41"/>
    </row>
    <row r="14" spans="1:4" x14ac:dyDescent="0.25">
      <c r="B14" s="41"/>
    </row>
    <row r="15" spans="1:4" x14ac:dyDescent="0.25">
      <c r="B15" s="56" t="s">
        <v>13</v>
      </c>
      <c r="C15" s="56"/>
      <c r="D15" s="56"/>
    </row>
  </sheetData>
  <sheetProtection algorithmName="SHA-512" hashValue="1xhRzoE52Cn5tbQLWrayqze10UoaL3Gg7IUxjrEg4B/bDJQUI3Se5hWmNDfZJNLyAbQ/ofoZgiQpFNyhvCYdaw==" saltValue="3AZB4ffq/TNlsWQiGuo/5Q==" spinCount="100000" sheet="1" objects="1" scenarios="1" selectLockedCells="1"/>
  <mergeCells count="3">
    <mergeCell ref="B15:D15"/>
    <mergeCell ref="B2:D2"/>
    <mergeCell ref="B4:D4"/>
  </mergeCells>
  <hyperlinks>
    <hyperlink ref="B8" location="'Most Programs'!A1" display="All other programs" xr:uid="{00000000-0004-0000-0000-000000000000}"/>
    <hyperlink ref="B7" location="'PSM Bio, Phys &amp; Online GIS M.A.'!A1" display="PSM in Biomedical Sciences or Physiology &amp; MS in Geographic Information Science (Online)"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60" t="s">
        <v>64</v>
      </c>
      <c r="F2" s="60"/>
      <c r="G2" s="60"/>
      <c r="H2" s="60"/>
      <c r="I2" s="60"/>
      <c r="J2" s="60"/>
      <c r="K2" s="60"/>
      <c r="L2" s="60"/>
      <c r="M2" s="60"/>
      <c r="N2" s="60"/>
      <c r="O2" s="60"/>
    </row>
    <row r="3" spans="2:15" ht="8.25" customHeight="1" x14ac:dyDescent="0.25">
      <c r="B3" s="19"/>
      <c r="C3" s="19"/>
      <c r="D3" s="19"/>
      <c r="E3" s="19"/>
      <c r="F3" s="19"/>
      <c r="G3" s="19"/>
      <c r="H3" s="20"/>
      <c r="I3" s="21"/>
      <c r="J3" s="21"/>
      <c r="K3" s="21"/>
      <c r="L3" s="21"/>
      <c r="M3" s="21"/>
      <c r="N3" s="21"/>
      <c r="O3" s="21"/>
    </row>
    <row r="4" spans="2:15" ht="24.95" customHeight="1" x14ac:dyDescent="0.25">
      <c r="B4" s="46"/>
      <c r="C4" s="52"/>
      <c r="D4" s="46"/>
      <c r="E4" s="46"/>
      <c r="F4" s="46"/>
      <c r="G4" s="46"/>
      <c r="H4" s="46"/>
      <c r="I4" s="46"/>
      <c r="J4" s="46"/>
      <c r="K4" s="46"/>
      <c r="L4" s="46"/>
      <c r="M4" s="46"/>
      <c r="N4" s="46"/>
      <c r="O4" s="46"/>
    </row>
    <row r="5" spans="2:15" ht="19.5" customHeight="1" x14ac:dyDescent="0.3">
      <c r="D5" s="6" t="s">
        <v>46</v>
      </c>
      <c r="G5" s="61"/>
      <c r="H5" s="62"/>
      <c r="J5" s="44"/>
      <c r="L5" s="44"/>
      <c r="N5" s="44"/>
    </row>
    <row r="6" spans="2:15" ht="19.5" customHeight="1" x14ac:dyDescent="0.25">
      <c r="J6" s="44"/>
      <c r="L6" s="44"/>
      <c r="N6" s="44"/>
    </row>
    <row r="7" spans="2:15" ht="19.5" customHeight="1" x14ac:dyDescent="0.25">
      <c r="J7" s="44" t="s">
        <v>62</v>
      </c>
      <c r="L7" s="44" t="s">
        <v>58</v>
      </c>
      <c r="N7" s="44" t="s">
        <v>59</v>
      </c>
    </row>
    <row r="8" spans="2:15" ht="18" customHeight="1" x14ac:dyDescent="0.3">
      <c r="D8" s="6" t="s">
        <v>14</v>
      </c>
      <c r="E8" s="28"/>
      <c r="F8" s="28"/>
      <c r="G8" s="28"/>
      <c r="H8" s="28"/>
      <c r="I8" s="28"/>
      <c r="J8" s="43"/>
      <c r="L8" s="43"/>
      <c r="M8" s="22"/>
      <c r="N8" s="43"/>
      <c r="O8" s="28"/>
    </row>
    <row r="9" spans="2:15" ht="6" customHeight="1" x14ac:dyDescent="0.25"/>
    <row r="10" spans="2:15" ht="15.75" thickBot="1" x14ac:dyDescent="0.3">
      <c r="B10" s="1" t="s">
        <v>7</v>
      </c>
      <c r="C10" s="1"/>
      <c r="D10" s="2"/>
      <c r="E10" s="2"/>
      <c r="F10" s="2"/>
      <c r="G10" s="2"/>
      <c r="H10" s="4" t="s">
        <v>3</v>
      </c>
      <c r="I10" s="3"/>
      <c r="J10" s="4" t="s">
        <v>63</v>
      </c>
      <c r="K10" s="3"/>
      <c r="L10" s="4" t="s">
        <v>60</v>
      </c>
      <c r="M10" s="4"/>
      <c r="N10" s="4" t="s">
        <v>61</v>
      </c>
      <c r="O10" s="2"/>
    </row>
    <row r="11" spans="2:15" ht="9" customHeight="1" x14ac:dyDescent="0.25"/>
    <row r="12" spans="2:15" ht="21.75" customHeight="1" x14ac:dyDescent="0.25">
      <c r="B12" s="9" t="s">
        <v>1</v>
      </c>
      <c r="C12" s="9"/>
      <c r="D12" s="63"/>
      <c r="E12" s="63"/>
      <c r="F12" s="10"/>
      <c r="G12" s="10"/>
      <c r="H12" s="11" t="e">
        <f>J12+L12+N12</f>
        <v>#N/A</v>
      </c>
      <c r="I12" s="10"/>
      <c r="J12" s="11" t="e">
        <f>IF(G5="2020 Fall Quarter or Later",(VLOOKUP(J8,Data!I2:J21,2,FALSE)),(VLOOKUP(J8,Data!A2:B21,2,FALSE)))</f>
        <v>#N/A</v>
      </c>
      <c r="K12" s="10"/>
      <c r="L12" s="11" t="e">
        <f>IF(G5="2020 Fall Quarter or Later",(VLOOKUP(L8,Data!I2:J21,2,FALSE)),(VLOOKUP(L8,Data!A2:B21,2,FALSE)))</f>
        <v>#N/A</v>
      </c>
      <c r="M12" s="11"/>
      <c r="N12" s="11" t="e">
        <f>IF(G5="2020 Fall Quarter or Later",(VLOOKUP(N8,Data!I2:J21,2,FALSE)),(VLOOKUP(N8,Data!A2:B21,2,FALSE)))</f>
        <v>#N/A</v>
      </c>
      <c r="O12" s="10"/>
    </row>
    <row r="13" spans="2:15" ht="21.75" customHeight="1" x14ac:dyDescent="0.25">
      <c r="B13" s="47" t="s">
        <v>0</v>
      </c>
      <c r="C13" s="47"/>
    </row>
    <row r="14" spans="2:15" ht="21.75" customHeight="1" x14ac:dyDescent="0.25">
      <c r="B14" s="12" t="s">
        <v>2</v>
      </c>
      <c r="C14" s="12"/>
      <c r="D14" s="10"/>
      <c r="E14" s="10"/>
      <c r="F14" s="10"/>
      <c r="G14" s="10"/>
      <c r="H14" s="11" t="e">
        <f>J14+L14+N14</f>
        <v>#N/A</v>
      </c>
      <c r="I14" s="10"/>
      <c r="J14" s="11" t="e">
        <f>IF(G5="2020 Fall Quarter or Later",(VLOOKUP(J8,Data!I2:K21,3,FALSE)),(VLOOKUP(J8,Data!A2:C21,3,FALSE)))</f>
        <v>#N/A</v>
      </c>
      <c r="K14" s="10"/>
      <c r="L14" s="11" t="e">
        <f>IF(G5="2020 Fall Quarter or Later",(VLOOKUP(L8,Data!I2:K21,3,FALSE)),(VLOOKUP(L8,Data!A2:C21,3,FALSE)))</f>
        <v>#N/A</v>
      </c>
      <c r="M14" s="11"/>
      <c r="N14" s="11" t="e">
        <f>IF(G5="2020 Fall Quarter or Later",(VLOOKUP(N8,Data!I2:K21,3,FALSE)),(VLOOKUP(N8,Data!A2:C21,3,FALSE)))</f>
        <v>#N/A</v>
      </c>
      <c r="O14" s="10"/>
    </row>
    <row r="15" spans="2:15" ht="21.75" customHeight="1" x14ac:dyDescent="0.25">
      <c r="B15" s="36" t="s">
        <v>16</v>
      </c>
      <c r="C15" s="36"/>
      <c r="H15" s="5" t="e">
        <f>J15+L15+N15</f>
        <v>#N/A</v>
      </c>
      <c r="J15" s="5" t="e">
        <f>IF(J8&lt;&gt;"not enrolled",(VLOOKUP(J8,Data!A2:D21,4,FALSE)),0)</f>
        <v>#N/A</v>
      </c>
      <c r="L15" s="5" t="e">
        <f>IF(L8&lt;&gt;"not enrolled",(VLOOKUP(L8,Data!A2:D21,4,FALSE)),0)</f>
        <v>#N/A</v>
      </c>
      <c r="N15" s="5" t="e">
        <f>IF(N8&lt;&gt;"not enrolled",(VLOOKUP(N8,Data!A2:D21,4,FALSE)),0)</f>
        <v>#N/A</v>
      </c>
    </row>
    <row r="16" spans="2:15" ht="21.75" customHeight="1" x14ac:dyDescent="0.25">
      <c r="B16" s="64" t="s">
        <v>45</v>
      </c>
      <c r="C16" s="64"/>
      <c r="D16" s="64"/>
      <c r="E16" s="65"/>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66" t="s">
        <v>44</v>
      </c>
      <c r="C17" s="66"/>
      <c r="D17" s="66"/>
      <c r="E17" s="67"/>
      <c r="F17" s="45"/>
      <c r="G17" s="32"/>
      <c r="H17" s="33">
        <f>J17+L17+N17</f>
        <v>0</v>
      </c>
      <c r="I17" s="32"/>
      <c r="J17" s="33">
        <f>IF(AND(F17="Yes", J8&lt;&gt;"not enrolled",J8&lt;&gt;"4 credits",J8&lt;&gt;"5 credits"), (VLOOKUP(F17, 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10</v>
      </c>
      <c r="C20" s="1"/>
      <c r="D20" s="2"/>
      <c r="E20" s="2"/>
      <c r="F20" s="2"/>
      <c r="G20" s="2"/>
      <c r="H20" s="4" t="s">
        <v>3</v>
      </c>
      <c r="I20" s="3"/>
      <c r="J20" s="4" t="s">
        <v>63</v>
      </c>
      <c r="K20" s="3"/>
      <c r="L20" s="4" t="s">
        <v>60</v>
      </c>
      <c r="M20" s="4"/>
      <c r="N20" s="4" t="s">
        <v>61</v>
      </c>
      <c r="O20" s="2"/>
    </row>
    <row r="21" spans="2:15" ht="21.75" customHeight="1" x14ac:dyDescent="0.25">
      <c r="B21" t="s">
        <v>15</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17</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18</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68" t="s">
        <v>22</v>
      </c>
      <c r="C25" s="68"/>
      <c r="D25" s="68"/>
      <c r="E25" s="68"/>
      <c r="F25" s="68"/>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69" t="s">
        <v>23</v>
      </c>
      <c r="C26" s="69"/>
      <c r="D26" s="69"/>
      <c r="E26" s="69"/>
      <c r="F26" s="69"/>
      <c r="G26" s="69"/>
      <c r="H26" s="27">
        <f>J26+L26+N26</f>
        <v>0</v>
      </c>
      <c r="I26" s="26"/>
      <c r="J26" s="18"/>
      <c r="K26" s="26"/>
      <c r="L26" s="18"/>
      <c r="M26" s="34"/>
      <c r="N26" s="53"/>
      <c r="O26" s="26"/>
    </row>
    <row r="27" spans="2:15" ht="21.75" customHeight="1" x14ac:dyDescent="0.25">
      <c r="D27" s="7" t="s">
        <v>9</v>
      </c>
      <c r="H27" s="5">
        <f>SUM(H21:H26)</f>
        <v>0</v>
      </c>
      <c r="J27" s="5">
        <f>SUM(J21:J26)</f>
        <v>0</v>
      </c>
      <c r="L27" s="5">
        <f>SUM(L21:L25,L26)</f>
        <v>0</v>
      </c>
      <c r="N27" s="5">
        <f>SUM(N21:N25,N26)</f>
        <v>0</v>
      </c>
    </row>
    <row r="28" spans="2:15" ht="15.75" thickBot="1" x14ac:dyDescent="0.3"/>
    <row r="29" spans="2:15" ht="21.75" customHeight="1" thickTop="1" thickBot="1" x14ac:dyDescent="0.35">
      <c r="B29" s="14" t="s">
        <v>11</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12</v>
      </c>
      <c r="C31" s="7"/>
    </row>
    <row r="32" spans="2:15" ht="21.75" customHeight="1" x14ac:dyDescent="0.25">
      <c r="B32" s="49">
        <v>1</v>
      </c>
      <c r="C32" s="37" t="str">
        <f>IF(G5="2020 Fall Quarter or Later",Data!I25,Data!I27)</f>
        <v>Tuition for the 2023-2024 academic year is $1,612 per credit. If enrolled in 12-18 credits, tuition will be charged a flat rate of $19,344.</v>
      </c>
      <c r="D32" s="48"/>
      <c r="E32" s="48"/>
      <c r="F32" s="48"/>
      <c r="G32" s="48"/>
      <c r="H32" s="48"/>
      <c r="I32" s="48"/>
      <c r="J32" s="48"/>
      <c r="K32" s="48"/>
      <c r="L32" s="48"/>
      <c r="M32" s="48"/>
      <c r="N32" s="48"/>
      <c r="O32" s="48"/>
    </row>
    <row r="33" spans="2:15" ht="18" customHeight="1" x14ac:dyDescent="0.25">
      <c r="B33" s="51">
        <v>2</v>
      </c>
      <c r="C33" s="37" t="s">
        <v>49</v>
      </c>
      <c r="D33" s="37"/>
      <c r="E33" s="37"/>
      <c r="F33" s="37"/>
      <c r="G33" s="37"/>
      <c r="H33" s="37"/>
      <c r="I33" s="37"/>
      <c r="J33" s="37"/>
      <c r="K33" s="37"/>
      <c r="L33" s="37"/>
      <c r="M33" s="37"/>
      <c r="N33" s="37"/>
      <c r="O33" s="37"/>
    </row>
    <row r="34" spans="2:15" ht="18" customHeight="1" x14ac:dyDescent="0.25">
      <c r="B34" s="51">
        <v>3</v>
      </c>
      <c r="C34" t="s">
        <v>54</v>
      </c>
    </row>
    <row r="35" spans="2:15" ht="46.5" customHeight="1" x14ac:dyDescent="0.25">
      <c r="B35" s="50">
        <v>4</v>
      </c>
      <c r="C35" s="70" t="s">
        <v>55</v>
      </c>
      <c r="D35" s="70"/>
      <c r="E35" s="70"/>
      <c r="F35" s="70"/>
      <c r="G35" s="70"/>
      <c r="H35" s="70"/>
      <c r="I35" s="70"/>
      <c r="J35" s="70"/>
      <c r="K35" s="70"/>
      <c r="L35" s="70"/>
      <c r="M35" s="70"/>
      <c r="N35" s="70"/>
      <c r="O35" s="70"/>
    </row>
    <row r="36" spans="2:15" ht="21.75" customHeight="1" x14ac:dyDescent="0.25"/>
    <row r="38" spans="2:15" x14ac:dyDescent="0.25">
      <c r="B38" s="56" t="s">
        <v>13</v>
      </c>
      <c r="C38" s="56"/>
      <c r="D38" s="56"/>
      <c r="E38" s="56"/>
      <c r="F38" s="56"/>
      <c r="G38" s="56"/>
      <c r="H38" s="56"/>
      <c r="I38" s="56"/>
      <c r="J38" s="56"/>
      <c r="K38" s="56"/>
      <c r="L38" s="56"/>
      <c r="M38" s="56"/>
      <c r="N38" s="56"/>
      <c r="O38" s="56"/>
    </row>
  </sheetData>
  <sheetProtection algorithmName="SHA-512" hashValue="pj9y1Jgm0+3FYD5zeIv1uf1NJwS91uH+9+Qh8RvpOw0JetZJNpwXDh8iIIoD3sbC+ajRcseowK7/BfXYBcQekQ==" saltValue="D0XPLIWhGsc8sYFL7IQTcQ==" spinCount="100000" sheet="1" objects="1" scenarios="1" selectLockedCells="1"/>
  <mergeCells count="9">
    <mergeCell ref="E2:O2"/>
    <mergeCell ref="G5:H5"/>
    <mergeCell ref="D12:E12"/>
    <mergeCell ref="B38:O38"/>
    <mergeCell ref="B16:E16"/>
    <mergeCell ref="B17:E17"/>
    <mergeCell ref="B25:F25"/>
    <mergeCell ref="B26:G26"/>
    <mergeCell ref="C35:O35"/>
  </mergeCells>
  <hyperlinks>
    <hyperlink ref="B16" r:id="rId1" display="Will you enroll in DU's health insurance plan?" xr:uid="{00000000-0004-0000-0100-000000000000}"/>
    <hyperlink ref="B17"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Data!$A$27:$A$28</xm:f>
          </x14:formula1>
          <xm:sqref>G5:H5</xm:sqref>
        </x14:dataValidation>
        <x14:dataValidation type="list" allowBlank="1" showInputMessage="1" showErrorMessage="1" xr:uid="{00000000-0002-0000-0100-000001000000}">
          <x14:formula1>
            <xm:f>Data!$I$2:$I$21</xm:f>
          </x14:formula1>
          <xm:sqref>N8 L8 J8</xm:sqref>
        </x14:dataValidation>
        <x14:dataValidation type="list" allowBlank="1" showInputMessage="1" showErrorMessage="1" xr:uid="{00000000-0002-0000-0100-000002000000}">
          <x14:formula1>
            <xm:f>Data!$A$24:$A$25</xm:f>
          </x14:formula1>
          <xm:sqref>F16:F17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1" t="s">
        <v>65</v>
      </c>
      <c r="I2" s="72"/>
      <c r="J2" s="72"/>
      <c r="K2" s="72"/>
      <c r="L2" s="72"/>
      <c r="M2" s="72"/>
      <c r="N2" s="72"/>
      <c r="O2" s="72"/>
    </row>
    <row r="3" spans="2:15" ht="8.25" customHeight="1" x14ac:dyDescent="0.25">
      <c r="B3" s="19"/>
      <c r="C3" s="19"/>
      <c r="D3" s="19"/>
      <c r="E3" s="19"/>
      <c r="F3" s="19"/>
      <c r="G3" s="19"/>
      <c r="H3" s="20"/>
      <c r="I3" s="21"/>
      <c r="J3" s="21"/>
      <c r="K3" s="21"/>
      <c r="L3" s="21"/>
      <c r="M3" s="21"/>
      <c r="N3" s="21"/>
      <c r="O3" s="21"/>
    </row>
    <row r="4" spans="2:15" ht="6.75" customHeight="1" x14ac:dyDescent="0.25">
      <c r="B4" s="73"/>
      <c r="C4" s="73"/>
      <c r="D4" s="73"/>
      <c r="E4" s="73"/>
      <c r="F4" s="73"/>
      <c r="G4" s="73"/>
      <c r="H4" s="73"/>
      <c r="I4" s="73"/>
      <c r="J4" s="73"/>
      <c r="K4" s="73"/>
      <c r="L4" s="73"/>
      <c r="M4" s="73"/>
      <c r="N4" s="73"/>
      <c r="O4" s="73"/>
    </row>
    <row r="5" spans="2:15" ht="19.5" customHeight="1" x14ac:dyDescent="0.3">
      <c r="D5" s="6" t="s">
        <v>46</v>
      </c>
      <c r="G5" s="61"/>
      <c r="H5" s="62"/>
      <c r="J5" s="44"/>
      <c r="L5" s="44"/>
      <c r="N5" s="44"/>
    </row>
    <row r="6" spans="2:15" ht="19.5" customHeight="1" x14ac:dyDescent="0.25">
      <c r="J6" s="44"/>
      <c r="L6" s="44"/>
      <c r="N6" s="44"/>
    </row>
    <row r="7" spans="2:15" ht="19.5" customHeight="1" x14ac:dyDescent="0.25">
      <c r="J7" s="44" t="s">
        <v>62</v>
      </c>
      <c r="L7" s="44" t="s">
        <v>58</v>
      </c>
      <c r="N7" s="44" t="s">
        <v>59</v>
      </c>
    </row>
    <row r="8" spans="2:15" ht="18" customHeight="1" x14ac:dyDescent="0.3">
      <c r="D8" s="6" t="s">
        <v>14</v>
      </c>
      <c r="E8" s="28"/>
      <c r="F8" s="28"/>
      <c r="G8" s="28"/>
      <c r="H8" s="28"/>
      <c r="I8" s="28"/>
      <c r="J8" s="43"/>
      <c r="L8" s="43"/>
      <c r="M8" s="22"/>
      <c r="N8" s="43"/>
      <c r="O8" s="28"/>
    </row>
    <row r="9" spans="2:15" ht="6" customHeight="1" x14ac:dyDescent="0.25"/>
    <row r="10" spans="2:15" ht="15.75" thickBot="1" x14ac:dyDescent="0.3">
      <c r="B10" s="1" t="s">
        <v>7</v>
      </c>
      <c r="C10" s="1"/>
      <c r="D10" s="2"/>
      <c r="E10" s="2"/>
      <c r="F10" s="2"/>
      <c r="G10" s="2"/>
      <c r="H10" s="4" t="s">
        <v>3</v>
      </c>
      <c r="I10" s="3"/>
      <c r="J10" s="4" t="s">
        <v>63</v>
      </c>
      <c r="K10" s="3"/>
      <c r="L10" s="4" t="s">
        <v>60</v>
      </c>
      <c r="M10" s="4"/>
      <c r="N10" s="4" t="s">
        <v>61</v>
      </c>
      <c r="O10" s="2"/>
    </row>
    <row r="11" spans="2:15" ht="9" customHeight="1" x14ac:dyDescent="0.25"/>
    <row r="12" spans="2:15" ht="21.75" customHeight="1" x14ac:dyDescent="0.25">
      <c r="B12" s="9" t="s">
        <v>1</v>
      </c>
      <c r="C12" s="9"/>
      <c r="D12" s="63"/>
      <c r="E12" s="63"/>
      <c r="F12" s="10"/>
      <c r="G12" s="10"/>
      <c r="H12" s="11" t="e">
        <f>J12+L12+N12</f>
        <v>#N/A</v>
      </c>
      <c r="I12" s="10"/>
      <c r="J12" s="11" t="e">
        <f>IF(G5="2020 Fall Quarter or Later",(VLOOKUP(J8,Data!F2:G21,2,FALSE)),(VLOOKUP(J8,Data!A2:B21,2,FALSE)))</f>
        <v>#N/A</v>
      </c>
      <c r="K12" s="10"/>
      <c r="L12" s="11" t="e">
        <f>IF(G5="2020 Fall Quarter or Later",(VLOOKUP(L8,Data!F2:G21,2,FALSE)),(VLOOKUP(L8,Data!A2:B21,2,FALSE)))</f>
        <v>#N/A</v>
      </c>
      <c r="M12" s="11"/>
      <c r="N12" s="11" t="e">
        <f>IF(G5="2020 Fall Quarter or Later",(VLOOKUP(N8,Data!F2:G21,2,FALSE)),(VLOOKUP(N8,Data!A2:B21,2,FALSE)))</f>
        <v>#N/A</v>
      </c>
      <c r="O12" s="10"/>
    </row>
    <row r="13" spans="2:15" ht="21.75" customHeight="1" x14ac:dyDescent="0.25">
      <c r="B13" s="42" t="s">
        <v>0</v>
      </c>
      <c r="C13" s="47"/>
    </row>
    <row r="14" spans="2:15" ht="21.75" customHeight="1" x14ac:dyDescent="0.25">
      <c r="B14" s="12" t="s">
        <v>2</v>
      </c>
      <c r="C14" s="12"/>
      <c r="D14" s="10"/>
      <c r="E14" s="10"/>
      <c r="F14" s="10"/>
      <c r="G14" s="10"/>
      <c r="H14" s="11" t="e">
        <f>J14+L14+N14</f>
        <v>#N/A</v>
      </c>
      <c r="I14" s="10"/>
      <c r="J14" s="11" t="e">
        <f>IF(G5="2020 Fall Quarter or Later",(VLOOKUP(J8,Data!F2:H21,3,FALSE)),(VLOOKUP(J8,Data!A2:C21,3,FALSE)))</f>
        <v>#N/A</v>
      </c>
      <c r="K14" s="10"/>
      <c r="L14" s="11" t="e">
        <f>IF(G5="2020 Fall Quarter or Later",(VLOOKUP(L8,Data!F2:H21,3,FALSE)),(VLOOKUP(L8,Data!A2:C21,3,FALSE)))</f>
        <v>#N/A</v>
      </c>
      <c r="M14" s="11"/>
      <c r="N14" s="11" t="e">
        <f>IF(G5="2020 Fall Quarter or Later",(VLOOKUP(N8,Data!F2:H21,3,FALSE)),(VLOOKUP(N8,Data!A2:C21,3,FALSE)))</f>
        <v>#N/A</v>
      </c>
      <c r="O14" s="10"/>
    </row>
    <row r="15" spans="2:15" ht="21.75" customHeight="1" x14ac:dyDescent="0.25">
      <c r="B15" s="36" t="s">
        <v>16</v>
      </c>
      <c r="C15" s="36"/>
      <c r="H15" s="5" t="e">
        <f>J15+L15+N15</f>
        <v>#N/A</v>
      </c>
      <c r="J15" s="5" t="e">
        <f>VLOOKUP(J8, Data!A2:E21, 4, FALSE)</f>
        <v>#N/A</v>
      </c>
      <c r="L15" s="5" t="e">
        <f>VLOOKUP(L8, Data!A2:E21, 4, FALSE)</f>
        <v>#N/A</v>
      </c>
      <c r="N15" s="5" t="e">
        <f>VLOOKUP(N8, Data!A2:E21, 4, FALSE)</f>
        <v>#N/A</v>
      </c>
    </row>
    <row r="16" spans="2:15" ht="21.75" customHeight="1" x14ac:dyDescent="0.25">
      <c r="B16" s="64" t="s">
        <v>45</v>
      </c>
      <c r="C16" s="64"/>
      <c r="D16" s="64"/>
      <c r="E16" s="65"/>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66" t="s">
        <v>44</v>
      </c>
      <c r="C17" s="66"/>
      <c r="D17" s="66"/>
      <c r="E17" s="67"/>
      <c r="F17" s="45"/>
      <c r="G17" s="32"/>
      <c r="H17" s="33">
        <f>J17+L17+N17</f>
        <v>0</v>
      </c>
      <c r="I17" s="32"/>
      <c r="J17" s="33">
        <f>IF(AND(F17="Yes", J8&lt;&gt;"not enrolled",J8&lt;&gt;"4 credits",J8&lt;&gt;"5 credits"), (VLOOKUP(F17, 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10</v>
      </c>
      <c r="C20" s="1"/>
      <c r="D20" s="2"/>
      <c r="E20" s="2"/>
      <c r="F20" s="2"/>
      <c r="G20" s="2"/>
      <c r="H20" s="4" t="s">
        <v>3</v>
      </c>
      <c r="I20" s="3"/>
      <c r="J20" s="4" t="s">
        <v>63</v>
      </c>
      <c r="K20" s="3"/>
      <c r="L20" s="4" t="s">
        <v>60</v>
      </c>
      <c r="M20" s="4"/>
      <c r="N20" s="4" t="s">
        <v>61</v>
      </c>
      <c r="O20" s="2"/>
    </row>
    <row r="21" spans="2:15" ht="21.75" customHeight="1" x14ac:dyDescent="0.25">
      <c r="B21" t="s">
        <v>15</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17</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18</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68" t="s">
        <v>22</v>
      </c>
      <c r="C25" s="68"/>
      <c r="D25" s="68"/>
      <c r="E25" s="68"/>
      <c r="F25" s="68"/>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69" t="s">
        <v>23</v>
      </c>
      <c r="C26" s="69"/>
      <c r="D26" s="69"/>
      <c r="E26" s="69"/>
      <c r="F26" s="69"/>
      <c r="G26" s="69"/>
      <c r="H26" s="27">
        <f>J26+L26+N26</f>
        <v>0</v>
      </c>
      <c r="I26" s="26"/>
      <c r="J26" s="18"/>
      <c r="K26" s="26"/>
      <c r="L26" s="18"/>
      <c r="M26" s="34"/>
      <c r="N26" s="53"/>
      <c r="O26" s="26"/>
    </row>
    <row r="27" spans="2:15" ht="21.75" customHeight="1" x14ac:dyDescent="0.25">
      <c r="D27" s="7" t="s">
        <v>9</v>
      </c>
      <c r="H27" s="5">
        <f>SUM(H21:H26)</f>
        <v>0</v>
      </c>
      <c r="J27" s="5">
        <f>SUM(J21:J26)</f>
        <v>0</v>
      </c>
      <c r="L27" s="5">
        <f>SUM(L21:L25,L26)</f>
        <v>0</v>
      </c>
      <c r="N27" s="5">
        <f>SUM(N21:N25,N26)</f>
        <v>0</v>
      </c>
    </row>
    <row r="28" spans="2:15" ht="15.75" thickBot="1" x14ac:dyDescent="0.3"/>
    <row r="29" spans="2:15" ht="21.75" customHeight="1" thickTop="1" thickBot="1" x14ac:dyDescent="0.35">
      <c r="B29" s="14" t="s">
        <v>11</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12</v>
      </c>
      <c r="C31" s="7"/>
    </row>
    <row r="32" spans="2:15" ht="21.75" customHeight="1" x14ac:dyDescent="0.25">
      <c r="B32" s="49">
        <v>1</v>
      </c>
      <c r="C32" s="37" t="str">
        <f>IF(G5="2020 Fall Quarter or Later",Data!I26,Data!I27)</f>
        <v>Tuition for the 2023-2024 academic year is $1,612 per credit. If enrolled in 12-18 credits, tuition will be charged a flat rate of $19,344.</v>
      </c>
      <c r="D32" s="48"/>
      <c r="E32" s="48"/>
      <c r="F32" s="48"/>
      <c r="G32" s="48"/>
      <c r="H32" s="48"/>
      <c r="I32" s="48"/>
      <c r="J32" s="48"/>
      <c r="K32" s="48"/>
      <c r="L32" s="48"/>
      <c r="M32" s="48"/>
      <c r="N32" s="48"/>
      <c r="O32" s="48"/>
    </row>
    <row r="33" spans="2:15" ht="18" customHeight="1" x14ac:dyDescent="0.25">
      <c r="B33" s="51">
        <v>2</v>
      </c>
      <c r="C33" s="37" t="s">
        <v>49</v>
      </c>
      <c r="D33" s="37"/>
      <c r="E33" s="37"/>
      <c r="F33" s="37"/>
      <c r="G33" s="37"/>
      <c r="H33" s="37"/>
      <c r="I33" s="37"/>
      <c r="J33" s="37"/>
      <c r="K33" s="37"/>
      <c r="L33" s="37"/>
      <c r="M33" s="37"/>
      <c r="N33" s="37"/>
      <c r="O33" s="37"/>
    </row>
    <row r="34" spans="2:15" ht="18" customHeight="1" x14ac:dyDescent="0.25">
      <c r="B34" s="51">
        <v>3</v>
      </c>
      <c r="C34" t="s">
        <v>54</v>
      </c>
    </row>
    <row r="35" spans="2:15" ht="46.5" customHeight="1" x14ac:dyDescent="0.25">
      <c r="B35" s="50">
        <v>4</v>
      </c>
      <c r="C35" s="70" t="s">
        <v>55</v>
      </c>
      <c r="D35" s="70"/>
      <c r="E35" s="70"/>
      <c r="F35" s="70"/>
      <c r="G35" s="70"/>
      <c r="H35" s="70"/>
      <c r="I35" s="70"/>
      <c r="J35" s="70"/>
      <c r="K35" s="70"/>
      <c r="L35" s="70"/>
      <c r="M35" s="70"/>
      <c r="N35" s="70"/>
      <c r="O35" s="70"/>
    </row>
    <row r="36" spans="2:15" ht="21.75" customHeight="1" x14ac:dyDescent="0.25"/>
    <row r="38" spans="2:15" x14ac:dyDescent="0.25">
      <c r="B38" s="56" t="s">
        <v>13</v>
      </c>
      <c r="C38" s="56"/>
      <c r="D38" s="56"/>
      <c r="E38" s="56"/>
      <c r="F38" s="56"/>
      <c r="G38" s="56"/>
      <c r="H38" s="56"/>
      <c r="I38" s="56"/>
      <c r="J38" s="56"/>
      <c r="K38" s="56"/>
      <c r="L38" s="56"/>
      <c r="M38" s="56"/>
      <c r="N38" s="56"/>
      <c r="O38" s="56"/>
    </row>
  </sheetData>
  <sheetProtection algorithmName="SHA-512" hashValue="O1aKpEl9aO5DFj7//OkRNz7nlipF6EcIqywE/5QBi1vpkZkbm7+R1EaHEuE9uJmZpGWTQ2jYPn+omy3C2gZIzw==" saltValue="rnu68yM/S2YfjAX6qIIp4Q==" spinCount="100000" sheet="1" objects="1" scenarios="1" selectLockedCells="1"/>
  <mergeCells count="10">
    <mergeCell ref="B38:O38"/>
    <mergeCell ref="H2:O2"/>
    <mergeCell ref="B4:O4"/>
    <mergeCell ref="D12:E12"/>
    <mergeCell ref="B25:F25"/>
    <mergeCell ref="B26:G26"/>
    <mergeCell ref="B16:E16"/>
    <mergeCell ref="B17:E17"/>
    <mergeCell ref="G5:H5"/>
    <mergeCell ref="C35:O35"/>
  </mergeCells>
  <hyperlinks>
    <hyperlink ref="B16" r:id="rId1" display="Will you enroll in DU's health insurance plan?" xr:uid="{00000000-0004-0000-0200-000000000000}"/>
    <hyperlink ref="B17"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Data!$I$2:$I$21</xm:f>
          </x14:formula1>
          <xm:sqref>N8 L8 J8</xm:sqref>
        </x14:dataValidation>
        <x14:dataValidation type="list" allowBlank="1" showInputMessage="1" showErrorMessage="1" xr:uid="{00000000-0002-0000-0200-000001000000}">
          <x14:formula1>
            <xm:f>Data!$A$24:$A$25</xm:f>
          </x14:formula1>
          <xm:sqref>F16:F17</xm:sqref>
        </x14:dataValidation>
        <x14:dataValidation type="list" allowBlank="1" showInputMessage="1" showErrorMessage="1" xr:uid="{00000000-0002-0000-0200-000002000000}">
          <x14:formula1>
            <xm:f>Data!$A$27:$A$28</xm:f>
          </x14:formula1>
          <xm:sqref>G5:H5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8"/>
  <sheetViews>
    <sheetView workbookViewId="0">
      <selection activeCell="A3" sqref="A3"/>
    </sheetView>
  </sheetViews>
  <sheetFormatPr defaultColWidth="8.85546875" defaultRowHeight="15" x14ac:dyDescent="0.25"/>
  <cols>
    <col min="1" max="1" width="20.7109375" customWidth="1"/>
    <col min="2" max="5" width="8.140625" customWidth="1"/>
    <col min="6" max="6" width="12" bestFit="1" customWidth="1"/>
    <col min="7" max="8" width="8.42578125" customWidth="1"/>
    <col min="9" max="9" width="21.85546875" bestFit="1" customWidth="1"/>
  </cols>
  <sheetData>
    <row r="1" spans="1:13" x14ac:dyDescent="0.25">
      <c r="A1" s="7" t="s">
        <v>19</v>
      </c>
      <c r="F1" s="7" t="s">
        <v>20</v>
      </c>
      <c r="I1" s="7" t="s">
        <v>52</v>
      </c>
      <c r="M1" s="7"/>
    </row>
    <row r="2" spans="1:13" x14ac:dyDescent="0.25">
      <c r="A2" s="35" t="s">
        <v>41</v>
      </c>
      <c r="B2">
        <v>0</v>
      </c>
      <c r="C2">
        <v>0</v>
      </c>
      <c r="D2">
        <v>0</v>
      </c>
      <c r="F2" s="35" t="s">
        <v>41</v>
      </c>
      <c r="G2">
        <v>0</v>
      </c>
      <c r="H2">
        <v>0</v>
      </c>
      <c r="I2" s="35" t="s">
        <v>41</v>
      </c>
      <c r="J2">
        <v>0</v>
      </c>
      <c r="K2">
        <v>0</v>
      </c>
    </row>
    <row r="3" spans="1:13" x14ac:dyDescent="0.25">
      <c r="A3" t="s">
        <v>24</v>
      </c>
      <c r="B3">
        <v>6448</v>
      </c>
      <c r="C3">
        <v>16</v>
      </c>
      <c r="D3">
        <v>53</v>
      </c>
      <c r="F3" t="s">
        <v>24</v>
      </c>
      <c r="G3">
        <v>6448</v>
      </c>
      <c r="H3">
        <v>16</v>
      </c>
      <c r="I3" t="s">
        <v>24</v>
      </c>
      <c r="J3">
        <v>3224</v>
      </c>
      <c r="K3">
        <v>16</v>
      </c>
    </row>
    <row r="4" spans="1:13" x14ac:dyDescent="0.25">
      <c r="A4" t="s">
        <v>25</v>
      </c>
      <c r="B4">
        <v>8060</v>
      </c>
      <c r="C4">
        <v>20</v>
      </c>
      <c r="D4">
        <v>53</v>
      </c>
      <c r="F4" t="s">
        <v>25</v>
      </c>
      <c r="G4">
        <v>8060</v>
      </c>
      <c r="H4">
        <v>20</v>
      </c>
      <c r="I4" t="s">
        <v>25</v>
      </c>
      <c r="J4">
        <v>4030</v>
      </c>
      <c r="K4">
        <v>20</v>
      </c>
    </row>
    <row r="5" spans="1:13" x14ac:dyDescent="0.25">
      <c r="A5" t="s">
        <v>26</v>
      </c>
      <c r="B5">
        <v>9672</v>
      </c>
      <c r="C5">
        <v>24</v>
      </c>
      <c r="D5">
        <v>53</v>
      </c>
      <c r="F5" t="s">
        <v>26</v>
      </c>
      <c r="G5">
        <v>9672</v>
      </c>
      <c r="H5">
        <v>24</v>
      </c>
      <c r="I5" t="s">
        <v>26</v>
      </c>
      <c r="J5">
        <v>4836</v>
      </c>
      <c r="K5">
        <v>24</v>
      </c>
    </row>
    <row r="6" spans="1:13" x14ac:dyDescent="0.25">
      <c r="A6" t="s">
        <v>27</v>
      </c>
      <c r="B6">
        <v>11284</v>
      </c>
      <c r="C6">
        <v>28</v>
      </c>
      <c r="D6">
        <v>53</v>
      </c>
      <c r="F6" t="s">
        <v>27</v>
      </c>
      <c r="G6">
        <v>11284</v>
      </c>
      <c r="H6">
        <v>28</v>
      </c>
      <c r="I6" t="s">
        <v>27</v>
      </c>
      <c r="J6">
        <v>5642</v>
      </c>
      <c r="K6">
        <v>28</v>
      </c>
    </row>
    <row r="7" spans="1:13" x14ac:dyDescent="0.25">
      <c r="A7" t="s">
        <v>28</v>
      </c>
      <c r="B7">
        <v>12896</v>
      </c>
      <c r="C7">
        <v>32</v>
      </c>
      <c r="D7">
        <v>53</v>
      </c>
      <c r="F7" t="s">
        <v>28</v>
      </c>
      <c r="G7">
        <v>12896</v>
      </c>
      <c r="H7">
        <v>32</v>
      </c>
      <c r="I7" t="s">
        <v>28</v>
      </c>
      <c r="J7">
        <v>6448</v>
      </c>
      <c r="K7">
        <v>32</v>
      </c>
    </row>
    <row r="8" spans="1:13" x14ac:dyDescent="0.25">
      <c r="A8" t="s">
        <v>29</v>
      </c>
      <c r="B8">
        <v>14508</v>
      </c>
      <c r="C8">
        <v>36</v>
      </c>
      <c r="D8">
        <v>53</v>
      </c>
      <c r="F8" t="s">
        <v>29</v>
      </c>
      <c r="G8">
        <v>14508</v>
      </c>
      <c r="H8">
        <v>36</v>
      </c>
      <c r="I8" t="s">
        <v>29</v>
      </c>
      <c r="J8">
        <v>7254</v>
      </c>
      <c r="K8">
        <v>36</v>
      </c>
    </row>
    <row r="9" spans="1:13" x14ac:dyDescent="0.25">
      <c r="A9" t="s">
        <v>30</v>
      </c>
      <c r="B9">
        <v>16120</v>
      </c>
      <c r="C9">
        <v>40</v>
      </c>
      <c r="D9">
        <v>53</v>
      </c>
      <c r="F9" t="s">
        <v>30</v>
      </c>
      <c r="G9">
        <v>16120</v>
      </c>
      <c r="H9">
        <v>40</v>
      </c>
      <c r="I9" t="s">
        <v>30</v>
      </c>
      <c r="J9">
        <v>8060</v>
      </c>
      <c r="K9">
        <v>40</v>
      </c>
    </row>
    <row r="10" spans="1:13" x14ac:dyDescent="0.25">
      <c r="A10" t="s">
        <v>31</v>
      </c>
      <c r="B10">
        <v>17732</v>
      </c>
      <c r="C10">
        <v>44</v>
      </c>
      <c r="D10">
        <v>53</v>
      </c>
      <c r="F10" t="s">
        <v>31</v>
      </c>
      <c r="G10">
        <v>17732</v>
      </c>
      <c r="H10">
        <v>44</v>
      </c>
      <c r="I10" t="s">
        <v>31</v>
      </c>
      <c r="J10">
        <v>8866</v>
      </c>
      <c r="K10">
        <v>44</v>
      </c>
    </row>
    <row r="11" spans="1:13" x14ac:dyDescent="0.25">
      <c r="A11" t="s">
        <v>32</v>
      </c>
      <c r="B11">
        <v>19344</v>
      </c>
      <c r="C11">
        <v>48</v>
      </c>
      <c r="D11">
        <v>53</v>
      </c>
      <c r="F11" t="s">
        <v>32</v>
      </c>
      <c r="G11">
        <v>19344</v>
      </c>
      <c r="H11">
        <v>48</v>
      </c>
      <c r="I11" t="s">
        <v>32</v>
      </c>
      <c r="J11">
        <v>9672</v>
      </c>
      <c r="K11">
        <v>48</v>
      </c>
    </row>
    <row r="12" spans="1:13" x14ac:dyDescent="0.25">
      <c r="A12" t="s">
        <v>33</v>
      </c>
      <c r="B12">
        <v>19344</v>
      </c>
      <c r="C12">
        <v>48</v>
      </c>
      <c r="D12">
        <v>53</v>
      </c>
      <c r="F12" t="s">
        <v>33</v>
      </c>
      <c r="G12">
        <v>20956</v>
      </c>
      <c r="H12">
        <v>52</v>
      </c>
      <c r="I12" t="s">
        <v>33</v>
      </c>
      <c r="J12">
        <v>10478</v>
      </c>
      <c r="K12">
        <v>52</v>
      </c>
    </row>
    <row r="13" spans="1:13" x14ac:dyDescent="0.25">
      <c r="A13" t="s">
        <v>34</v>
      </c>
      <c r="B13">
        <v>19344</v>
      </c>
      <c r="C13">
        <v>48</v>
      </c>
      <c r="D13">
        <v>53</v>
      </c>
      <c r="F13" t="s">
        <v>34</v>
      </c>
      <c r="G13">
        <v>22568</v>
      </c>
      <c r="H13">
        <v>56</v>
      </c>
      <c r="I13" t="s">
        <v>34</v>
      </c>
      <c r="J13">
        <v>11284</v>
      </c>
      <c r="K13">
        <v>56</v>
      </c>
    </row>
    <row r="14" spans="1:13" x14ac:dyDescent="0.25">
      <c r="A14" t="s">
        <v>35</v>
      </c>
      <c r="B14">
        <v>19344</v>
      </c>
      <c r="C14">
        <v>48</v>
      </c>
      <c r="D14">
        <v>53</v>
      </c>
      <c r="F14" t="s">
        <v>35</v>
      </c>
      <c r="G14">
        <v>24180</v>
      </c>
      <c r="H14">
        <v>60</v>
      </c>
      <c r="I14" t="s">
        <v>35</v>
      </c>
      <c r="J14">
        <v>12090</v>
      </c>
      <c r="K14">
        <v>60</v>
      </c>
    </row>
    <row r="15" spans="1:13" x14ac:dyDescent="0.25">
      <c r="A15" t="s">
        <v>36</v>
      </c>
      <c r="B15">
        <v>19344</v>
      </c>
      <c r="C15">
        <v>48</v>
      </c>
      <c r="D15">
        <v>53</v>
      </c>
      <c r="F15" t="s">
        <v>36</v>
      </c>
      <c r="G15">
        <v>25792</v>
      </c>
      <c r="H15">
        <v>64</v>
      </c>
      <c r="I15" t="s">
        <v>36</v>
      </c>
      <c r="J15">
        <v>12896</v>
      </c>
      <c r="K15">
        <v>64</v>
      </c>
    </row>
    <row r="16" spans="1:13" x14ac:dyDescent="0.25">
      <c r="A16" t="s">
        <v>37</v>
      </c>
      <c r="B16">
        <v>19344</v>
      </c>
      <c r="C16">
        <v>48</v>
      </c>
      <c r="D16">
        <v>53</v>
      </c>
      <c r="F16" t="s">
        <v>37</v>
      </c>
      <c r="G16">
        <v>27404</v>
      </c>
      <c r="H16">
        <v>68</v>
      </c>
      <c r="I16" t="s">
        <v>37</v>
      </c>
      <c r="J16">
        <v>13702</v>
      </c>
      <c r="K16">
        <v>68</v>
      </c>
    </row>
    <row r="17" spans="1:21" x14ac:dyDescent="0.25">
      <c r="A17" t="s">
        <v>38</v>
      </c>
      <c r="B17">
        <v>19344</v>
      </c>
      <c r="C17">
        <v>48</v>
      </c>
      <c r="D17">
        <v>53</v>
      </c>
      <c r="F17" t="s">
        <v>38</v>
      </c>
      <c r="G17">
        <v>29016</v>
      </c>
      <c r="H17">
        <v>72</v>
      </c>
      <c r="I17" t="s">
        <v>38</v>
      </c>
      <c r="J17">
        <v>14508</v>
      </c>
      <c r="K17">
        <v>72</v>
      </c>
    </row>
    <row r="18" spans="1:21" x14ac:dyDescent="0.25">
      <c r="A18" t="s">
        <v>39</v>
      </c>
      <c r="B18">
        <v>20956</v>
      </c>
      <c r="C18">
        <v>52</v>
      </c>
      <c r="D18">
        <v>53</v>
      </c>
      <c r="F18" t="s">
        <v>39</v>
      </c>
      <c r="G18">
        <v>30628</v>
      </c>
      <c r="H18">
        <v>76</v>
      </c>
      <c r="I18" t="s">
        <v>39</v>
      </c>
      <c r="J18">
        <v>15314</v>
      </c>
      <c r="K18">
        <v>76</v>
      </c>
    </row>
    <row r="19" spans="1:21" x14ac:dyDescent="0.25">
      <c r="A19" t="s">
        <v>40</v>
      </c>
      <c r="B19">
        <v>22568</v>
      </c>
      <c r="C19">
        <v>56</v>
      </c>
      <c r="D19">
        <v>53</v>
      </c>
      <c r="F19" t="s">
        <v>40</v>
      </c>
      <c r="G19">
        <v>32240</v>
      </c>
      <c r="H19">
        <v>80</v>
      </c>
      <c r="I19" t="s">
        <v>40</v>
      </c>
      <c r="J19">
        <v>16120</v>
      </c>
      <c r="K19">
        <v>80</v>
      </c>
    </row>
    <row r="20" spans="1:21" x14ac:dyDescent="0.25">
      <c r="A20" t="s">
        <v>42</v>
      </c>
      <c r="B20">
        <v>24180</v>
      </c>
      <c r="C20">
        <v>60</v>
      </c>
      <c r="D20">
        <v>53</v>
      </c>
      <c r="F20" t="s">
        <v>42</v>
      </c>
      <c r="G20">
        <v>33852</v>
      </c>
      <c r="H20">
        <v>84</v>
      </c>
      <c r="I20" t="s">
        <v>42</v>
      </c>
      <c r="J20">
        <v>16926</v>
      </c>
      <c r="K20">
        <v>84</v>
      </c>
    </row>
    <row r="21" spans="1:21" x14ac:dyDescent="0.25">
      <c r="A21" t="s">
        <v>43</v>
      </c>
      <c r="B21">
        <v>25792</v>
      </c>
      <c r="C21">
        <v>64</v>
      </c>
      <c r="D21">
        <v>53</v>
      </c>
      <c r="F21" t="s">
        <v>43</v>
      </c>
      <c r="G21">
        <v>35464</v>
      </c>
      <c r="H21">
        <v>88</v>
      </c>
      <c r="I21" t="s">
        <v>43</v>
      </c>
      <c r="J21">
        <v>17732</v>
      </c>
      <c r="K21">
        <v>88</v>
      </c>
    </row>
    <row r="23" spans="1:21" x14ac:dyDescent="0.25">
      <c r="A23" t="s">
        <v>21</v>
      </c>
    </row>
    <row r="24" spans="1:21" x14ac:dyDescent="0.25">
      <c r="A24" t="s">
        <v>4</v>
      </c>
      <c r="B24">
        <v>1885</v>
      </c>
      <c r="C24">
        <v>233</v>
      </c>
    </row>
    <row r="25" spans="1:21" x14ac:dyDescent="0.25">
      <c r="A25" t="s">
        <v>5</v>
      </c>
      <c r="B25">
        <v>0</v>
      </c>
      <c r="C25">
        <v>0</v>
      </c>
      <c r="I25" s="70" t="s">
        <v>66</v>
      </c>
      <c r="J25" s="70"/>
      <c r="K25" s="70"/>
      <c r="L25" s="70"/>
      <c r="M25" s="70"/>
      <c r="N25" s="70"/>
      <c r="O25" s="70"/>
      <c r="P25" s="70"/>
      <c r="Q25" s="70"/>
      <c r="R25" s="70"/>
      <c r="S25" s="70"/>
      <c r="T25" s="70"/>
      <c r="U25" s="70"/>
    </row>
    <row r="26" spans="1:21" x14ac:dyDescent="0.25">
      <c r="I26" s="70" t="s">
        <v>67</v>
      </c>
      <c r="J26" s="70"/>
      <c r="K26" s="70"/>
      <c r="L26" s="70"/>
      <c r="M26" s="70"/>
      <c r="N26" s="70"/>
      <c r="O26" s="70"/>
      <c r="P26" s="70"/>
      <c r="Q26" s="70"/>
      <c r="R26" s="70"/>
      <c r="S26" s="70"/>
      <c r="T26" s="70"/>
      <c r="U26" s="70"/>
    </row>
    <row r="27" spans="1:21" x14ac:dyDescent="0.25">
      <c r="A27" t="s">
        <v>47</v>
      </c>
      <c r="I27" s="70" t="s">
        <v>68</v>
      </c>
      <c r="J27" s="70"/>
      <c r="K27" s="70"/>
      <c r="L27" s="70"/>
      <c r="M27" s="70"/>
      <c r="N27" s="70"/>
      <c r="O27" s="70"/>
      <c r="P27" s="70"/>
      <c r="Q27" s="70"/>
      <c r="R27" s="70"/>
      <c r="S27" s="70"/>
      <c r="T27" s="70"/>
      <c r="U27" s="70"/>
    </row>
    <row r="28" spans="1:21" x14ac:dyDescent="0.25">
      <c r="A28" t="s">
        <v>48</v>
      </c>
    </row>
  </sheetData>
  <sheetProtection algorithmName="SHA-512" hashValue="r5wFaCnNqdPn0XjmRkI1jYIU1Z/lzCm7Nq4iSOst6Z6sbN4p3sD1slcTW7GwQC3BH5gS0EfsIPKiQ2epe/YTEg==" saltValue="kL8emdPfuTQRWzkcrfk0sg==" spinCount="100000" sheet="1" scenarios="1" selectLockedCells="1" selectUnlockedCells="1"/>
  <mergeCells count="3">
    <mergeCell ref="I25:U25"/>
    <mergeCell ref="I26:U26"/>
    <mergeCell ref="I27:U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Worksheets Home</vt:lpstr>
      <vt:lpstr>PSM Bio, Phys &amp; Online GIS M.A.</vt:lpstr>
      <vt:lpstr>Most Programs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2023-03-07T18:06:39Z</dcterms:modified>
</cp:coreProperties>
</file>