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84DEAED2-DCAC-4B59-A2C4-86A8926842E4}" xr6:coauthVersionLast="47" xr6:coauthVersionMax="47" xr10:uidLastSave="{00000000-0000-0000-0000-000000000000}"/>
  <workbookProtection workbookAlgorithmName="SHA-512" workbookHashValue="rChAZSb0oGZmNJqqmgMXORZYpPwy6a8EmtYTZ4c1zl+eS7LBfj3vHtU+4UWT1jWpii2bWRdD045YuP6r4A+n5Q==" workbookSaltValue="PowMuyq4RTaGKPLdcQ1w+A==" workbookSpinCount="100000" lockStructure="1"/>
  <bookViews>
    <workbookView xWindow="30945" yWindow="1005" windowWidth="23010" windowHeight="12360" tabRatio="721" xr2:uid="{00000000-000D-0000-FFFF-FFFF00000000}"/>
  </bookViews>
  <sheets>
    <sheet name="DU Iliff Joint PhD" sheetId="1" r:id="rId1"/>
    <sheet name="Data" sheetId="2" state="hidden" r:id="rId2"/>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L15" i="1"/>
  <c r="J15" i="1"/>
  <c r="N12" i="1" l="1"/>
  <c r="L12" i="1"/>
  <c r="J12" i="1"/>
  <c r="N10" i="1"/>
  <c r="L10" i="1"/>
  <c r="J10"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<sst xmlns="http://schemas.openxmlformats.org/spreadsheetml/2006/main" count="66" uniqueCount="59">
  <si>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</si>
  <si>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</si>
  <si>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</si>
  <si>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</si>
  <si>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</si>
  <si>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</si>
  <si>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</si>
  <si>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</si>
  <si>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</si>
  <si>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</si>
  <si>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</si>
  <si>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</si>
  <si>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</si>
  <si>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</si>
  <si>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</si>
  <si>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</si>
  <si>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</si>
  <si>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</si>
  <si>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</si>
  <si>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</si>
  <si>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</si>
  <si>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</si>
  <si>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</si>
  <si>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</si>
  <si>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</si>
  <si>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</si>
  <si>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</si>
  <si>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</si>
  <si>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</si>
  <si>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</si>
  <si>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</si>
  <si>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</si>
  <si>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</si>
  <si>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</si>
  <si>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</si>
  <si>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</si>
  <si>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</si>
  <si>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</si>
  <si>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</si>
  <si>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</si>
  <si>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</si>
  <si>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</si>
  <si>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Technology fees are $4 per credit.</t>
  </si>
  <si>
    <t>2024-25 Estimated Billing Worksheet
DU/Iliff Joint PhD Program</t>
  </si>
  <si>
    <t>This worksheet is designed to help you estimate your invoices throughout the academic year. In order to complete this worksheet, you'll need a copy of your most recent 2024-25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</si>
  <si>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2024:</t>
  </si>
  <si>
    <t>WINTER 2025:</t>
  </si>
  <si>
    <t>SPRING 2025:</t>
  </si>
  <si>
    <t>FALL 2024</t>
  </si>
  <si>
    <t>WINTER 2025</t>
  </si>
  <si>
    <t>SPRING 2025</t>
  </si>
  <si>
    <t>Tuition</t>
  </si>
  <si>
    <t>Tuition is $1,668 per credit. If you will be enrolled in less than 4 credits, please contact us, as you will not be eligible for federal loans.</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</si>
  <si>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</si>
  <si>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</si>
  <si>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</si>
  <si>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</si>
  <si>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</si>
  <si>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t>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</si>
</sst>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Alignment="1">
      <alignment horizontal="left" indent="2"/>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0" fillId="4" borderId="3" xfId="0" applyFill="1" applyBorder="1"/>
    <xf numFmtId="44" fontId="0" fillId="4" borderId="3" xfId="1" applyFont="1" applyFill="1" applyBorder="1"/>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Alignment="1">
      <alignment horizontal="left" vertical="top" wrapText="1"/>
    </xf>
    <xf numFmtId="0" fontId="0" fillId="0" borderId="10" xfId="0" applyFill="1" applyBorder="1" applyProtection="1">
      <protection locked="0"/>
    </xf>
    <xf numFmtId="44" fontId="0" fillId="5" borderId="9" xfId="1" applyFont="1" applyFill="1" applyBorder="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598974</xdr:colOff>
      <xdr:row>1</xdr:row>
      <xdr:rowOff>552449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tabSelected="1"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43" t="s">
        <v>43</v>
      </c>
      <c r="G2" s="43"/>
      <c r="H2" s="43"/>
      <c r="I2" s="43"/>
      <c r="J2" s="43"/>
      <c r="K2" s="43"/>
      <c r="L2" s="43"/>
      <c r="M2" s="43"/>
      <c r="N2" s="43"/>
      <c r="O2" s="43"/>
    </row>
    <row r="3" spans="2:15" ht="8.25" customHeight="1" x14ac:dyDescent="0.25">
      <c r="B3" s="19"/>
      <c r="C3" s="19"/>
      <c r="D3" s="19"/>
      <c r="E3" s="19"/>
      <c r="F3" s="19"/>
      <c r="G3" s="19"/>
      <c r="H3" s="20"/>
      <c r="I3" s="21"/>
      <c r="J3" s="21"/>
      <c r="K3" s="21"/>
      <c r="L3" s="21"/>
      <c r="M3" s="21"/>
      <c r="N3" s="21"/>
      <c r="O3" s="21"/>
    </row>
    <row r="4" spans="2:15" ht="64.5" customHeight="1" x14ac:dyDescent="0.25">
      <c r="B4" s="34"/>
      <c r="C4" s="52" t="s">
        <v>44</v>
      </c>
      <c r="D4" s="52"/>
      <c r="E4" s="52"/>
      <c r="F4" s="52"/>
      <c r="G4" s="52"/>
      <c r="H4" s="52"/>
      <c r="I4" s="52"/>
      <c r="J4" s="52"/>
      <c r="K4" s="52"/>
      <c r="L4" s="52"/>
      <c r="M4" s="52"/>
      <c r="N4" s="52"/>
      <c r="O4" s="52"/>
    </row>
    <row r="5" spans="2:15" ht="19.5" customHeight="1" x14ac:dyDescent="0.25">
      <c r="J5" s="33" t="s">
        <v>45</v>
      </c>
      <c r="L5" s="33" t="s">
        <v>46</v>
      </c>
      <c r="N5" s="33" t="s">
        <v>47</v>
      </c>
    </row>
    <row r="6" spans="2:15" ht="18" customHeight="1" x14ac:dyDescent="0.3">
      <c r="D6" s="6" t="s">
        <v>14</v>
      </c>
      <c r="E6" s="27"/>
      <c r="F6" s="27"/>
      <c r="G6" s="27"/>
      <c r="H6" s="27"/>
      <c r="I6" s="27"/>
      <c r="J6" s="32" t="s">
        <v>58</v>
      </c>
      <c r="L6" s="32" t="s">
        <v>58</v>
      </c>
      <c r="M6" s="22"/>
      <c r="N6" s="32" t="s">
        <v>58</v>
      </c>
      <c r="O6" s="27"/>
    </row>
    <row r="7" spans="2:15" ht="6" customHeight="1" x14ac:dyDescent="0.25"/>
    <row r="8" spans="2:15" ht="15.75" thickBot="1" x14ac:dyDescent="0.3">
      <c r="B8" s="1" t="s">
        <v>7</v>
      </c>
      <c r="C8" s="1"/>
      <c r="D8" s="2"/>
      <c r="E8" s="2"/>
      <c r="F8" s="2"/>
      <c r="G8" s="2"/>
      <c r="H8" s="4" t="s">
        <v>3</v>
      </c>
      <c r="I8" s="3"/>
      <c r="J8" s="4" t="s">
        <v>48</v>
      </c>
      <c r="K8" s="3"/>
      <c r="L8" s="4" t="s">
        <v>49</v>
      </c>
      <c r="M8" s="4"/>
      <c r="N8" s="4" t="s">
        <v>50</v>
      </c>
      <c r="O8" s="2"/>
    </row>
    <row r="9" spans="2:15" ht="9" customHeight="1" x14ac:dyDescent="0.25"/>
    <row r="10" spans="2:15" ht="21.75" customHeight="1" x14ac:dyDescent="0.25">
      <c r="B10" s="9" t="s">
        <v>1</v>
      </c>
      <c r="C10" s="9"/>
      <c r="D10" s="44"/>
      <c r="E10" s="44"/>
      <c r="F10" s="10"/>
      <c r="G10" s="10"/>
      <c r="H10" s="11" t="e">
        <f>J10+L10+N10</f>
        <v>#N/A</v>
      </c>
      <c r="I10" s="10"/>
      <c r="J10" s="11" t="e">
        <f>(VLOOKUP(J6,Data!A3:B22,2,FALSE))</f>
        <v>#N/A</v>
      </c>
      <c r="K10" s="10"/>
      <c r="L10" s="11" t="e">
        <f>(VLOOKUP(L6,Data!A3:B22,2,FALSE))</f>
        <v>#N/A</v>
      </c>
      <c r="M10" s="11"/>
      <c r="N10" s="11" t="e">
        <f>(VLOOKUP(N6,Data!A3:B22,2,FALSE))</f>
        <v>#N/A</v>
      </c>
      <c r="O10" s="10"/>
    </row>
    <row r="11" spans="2:15" ht="21.75" customHeight="1" x14ac:dyDescent="0.25">
      <c r="B11" s="35" t="s">
        <v>0</v>
      </c>
      <c r="C11" s="35"/>
    </row>
    <row r="12" spans="2:15" ht="21.75" customHeight="1" x14ac:dyDescent="0.25">
      <c r="B12" s="12" t="s">
        <v>2</v>
      </c>
      <c r="C12" s="12"/>
      <c r="D12" s="10"/>
      <c r="E12" s="10"/>
      <c r="F12" s="10"/>
      <c r="G12" s="10"/>
      <c r="H12" s="11" t="e">
        <f>J12+L12+N12</f>
        <v>#N/A</v>
      </c>
      <c r="I12" s="10"/>
      <c r="J12" s="11" t="e">
        <f>(VLOOKUP(J6,Data!A3:C22,3,FALSE))</f>
        <v>#N/A</v>
      </c>
      <c r="K12" s="10"/>
      <c r="L12" s="11" t="e">
        <f>(VLOOKUP(L6,Data!A3:C22,3,FALSE))</f>
        <v>#N/A</v>
      </c>
      <c r="M12" s="11"/>
      <c r="N12" s="11" t="e">
        <f>(VLOOKUP(N6,Data!A3:C22,3,FALSE))</f>
        <v>#N/A</v>
      </c>
      <c r="O12" s="10"/>
    </row>
    <row r="13" spans="2:15" ht="21.75" customHeight="1" x14ac:dyDescent="0.25">
      <c r="B13" s="31" t="s">
        <v>16</v>
      </c>
      <c r="C13" s="31"/>
      <c r="H13" s="5" t="e">
        <f>J13+L13+N13</f>
        <v>#N/A</v>
      </c>
      <c r="J13" s="5" t="e">
        <f>IF(J6&lt;&gt;"not enrolled",(VLOOKUP(J6,Data!A3:D22,4,FALSE)),0)</f>
        <v>#N/A</v>
      </c>
      <c r="L13" s="5" t="e">
        <f>IF(L6&lt;&gt;"not enrolled",(VLOOKUP(L6,Data!A3:D22,4,FALSE)),0)</f>
        <v>#N/A</v>
      </c>
      <c r="N13" s="5" t="e">
        <f>IF(N6&lt;&gt;"not enrolled",(VLOOKUP(N6,Data!A3:D22,4,FALSE)),0)</f>
        <v>#N/A</v>
      </c>
    </row>
    <row r="14" spans="2:15" ht="21.75" customHeight="1" x14ac:dyDescent="0.25">
      <c r="B14" s="46" t="s">
        <v>40</v>
      </c>
      <c r="C14" s="46"/>
      <c r="D14" s="46"/>
      <c r="E14" s="47"/>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48" t="s">
        <v>54</v>
      </c>
      <c r="C15" s="48"/>
      <c r="D15" s="48"/>
      <c r="E15" s="48"/>
      <c r="F15" s="53"/>
      <c r="G15" s="41"/>
      <c r="H15" s="42">
        <f>J15+L15+N15</f>
        <v>0</v>
      </c>
      <c r="I15" s="41"/>
      <c r="J15" s="54">
        <f>IF(AND(J6&lt;&gt;"select", J6&lt;&gt;"not enrolled",J6&lt;&gt;"4 credits",J6&lt;&gt;"5 credits",J6&lt;&gt;"6 credits",J6&lt;&gt;"7 credits"), 241, 0)</f>
        <v>0</v>
      </c>
      <c r="K15" s="41"/>
      <c r="L15" s="54">
        <f>IF(AND(L6&lt;&gt;"select", L6&lt;&gt;"not enrolled",L6&lt;&gt;"4 credits",L6&lt;&gt;"5 credits",L6&lt;&gt;"6 credits",L6&lt;&gt;"7 credits"), 241, 0)</f>
        <v>0</v>
      </c>
      <c r="M15" s="42"/>
      <c r="N15" s="54">
        <f>IF(AND(N6&lt;&gt;"select", N6&lt;&gt;"not enrolled",N6&lt;&gt;"4 credits",N6&lt;&gt;"5 credits",N6&lt;&gt;"6 credits",N6&lt;&gt;"7 credits"), 241, 0)</f>
        <v>0</v>
      </c>
      <c r="O15" s="41"/>
    </row>
    <row r="16" spans="2:15" ht="21.75" customHeight="1" x14ac:dyDescent="0.25">
      <c r="D16" s="7" t="s">
        <v>6</v>
      </c>
      <c r="H16" s="8" t="e">
        <f>SUM(H10, H12:H15)</f>
        <v>#N/A</v>
      </c>
      <c r="J16" s="8" t="e">
        <f>SUM(J10,J12:J15)</f>
        <v>#N/A</v>
      </c>
      <c r="L16" s="8" t="e">
        <f>SUM(L10,L12:L15)</f>
        <v>#N/A</v>
      </c>
      <c r="M16" s="8"/>
      <c r="N16" s="8" t="e">
        <f>SUM(N10,N12:N15)</f>
        <v>#N/A</v>
      </c>
    </row>
    <row r="17" spans="2:15" ht="24" customHeight="1" x14ac:dyDescent="0.25"/>
    <row r="18" spans="2:15" ht="15.75" thickBot="1" x14ac:dyDescent="0.3">
      <c r="B18" s="1" t="s">
        <v>10</v>
      </c>
      <c r="C18" s="1"/>
      <c r="D18" s="2"/>
      <c r="E18" s="2"/>
      <c r="F18" s="2"/>
      <c r="G18" s="2"/>
      <c r="H18" s="4" t="s">
        <v>3</v>
      </c>
      <c r="I18" s="3"/>
      <c r="J18" s="4" t="s">
        <v>48</v>
      </c>
      <c r="K18" s="3"/>
      <c r="L18" s="4" t="s">
        <v>49</v>
      </c>
      <c r="M18" s="4"/>
      <c r="N18" s="4" t="s">
        <v>50</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55</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56</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49" t="s">
        <v>18</v>
      </c>
      <c r="C23" s="49"/>
      <c r="D23" s="49"/>
      <c r="E23" s="49"/>
      <c r="F23" s="49"/>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0" t="s">
        <v>19</v>
      </c>
      <c r="C24" s="50"/>
      <c r="D24" s="50"/>
      <c r="E24" s="50"/>
      <c r="F24" s="50"/>
      <c r="G24" s="50"/>
      <c r="H24" s="26">
        <f>J24+L24+N24</f>
        <v>0</v>
      </c>
      <c r="I24" s="25"/>
      <c r="J24" s="18"/>
      <c r="K24" s="25"/>
      <c r="L24" s="18"/>
      <c r="M24" s="30"/>
      <c r="N24" s="40"/>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t="e">
        <f>H16-H25</f>
        <v>#N/A</v>
      </c>
      <c r="I27" s="24"/>
      <c r="J27" s="23" t="e">
        <f>J16-J25</f>
        <v>#N/A</v>
      </c>
      <c r="K27" s="24"/>
      <c r="L27" s="23" t="e">
        <f>L16-L25</f>
        <v>#N/A</v>
      </c>
      <c r="M27" s="23"/>
      <c r="N27" s="23" t="e">
        <f>N16-N25</f>
        <v>#N/A</v>
      </c>
      <c r="O27" s="13"/>
    </row>
    <row r="28" spans="2:15" ht="15.75" thickTop="1" x14ac:dyDescent="0.25"/>
    <row r="29" spans="2:15" x14ac:dyDescent="0.25">
      <c r="B29" s="7" t="s">
        <v>12</v>
      </c>
      <c r="C29" s="7"/>
    </row>
    <row r="30" spans="2:15" ht="21.75" customHeight="1" x14ac:dyDescent="0.25">
      <c r="B30" s="37">
        <v>1</v>
      </c>
      <c r="C30" t="s">
        <v>52</v>
      </c>
      <c r="D30" s="36"/>
      <c r="E30" s="36"/>
      <c r="F30" s="36"/>
      <c r="G30" s="36"/>
      <c r="H30" s="36"/>
      <c r="I30" s="36"/>
      <c r="J30" s="36"/>
      <c r="K30" s="36"/>
      <c r="L30" s="36"/>
      <c r="M30" s="36"/>
      <c r="N30" s="36"/>
      <c r="O30" s="36"/>
    </row>
    <row r="31" spans="2:15" ht="18" customHeight="1" x14ac:dyDescent="0.25">
      <c r="B31" s="39">
        <v>2</v>
      </c>
      <c r="C31" t="s">
        <v>42</v>
      </c>
      <c r="H31"/>
      <c r="J31"/>
      <c r="L31"/>
      <c r="M31"/>
      <c r="N31"/>
    </row>
    <row r="32" spans="2:15" ht="32.25" customHeight="1" x14ac:dyDescent="0.25">
      <c r="B32" s="38">
        <v>3</v>
      </c>
      <c r="C32" s="51" t="s">
        <v>57</v>
      </c>
      <c r="D32" s="51"/>
      <c r="E32" s="51"/>
      <c r="F32" s="51"/>
      <c r="G32" s="51"/>
      <c r="H32" s="51"/>
      <c r="I32" s="51"/>
      <c r="J32" s="51"/>
      <c r="K32" s="51"/>
      <c r="L32" s="51"/>
      <c r="M32" s="51"/>
      <c r="N32" s="51"/>
      <c r="O32" s="51"/>
    </row>
    <row r="33" spans="2:15" ht="31.5" customHeight="1" x14ac:dyDescent="0.25">
      <c r="B33" s="38">
        <v>4</v>
      </c>
      <c r="C33" s="51" t="s">
        <v>53</v>
      </c>
      <c r="D33" s="51"/>
      <c r="E33" s="51"/>
      <c r="F33" s="51"/>
      <c r="G33" s="51"/>
      <c r="H33" s="51"/>
      <c r="I33" s="51"/>
      <c r="J33" s="51"/>
      <c r="K33" s="51"/>
      <c r="L33" s="51"/>
      <c r="M33" s="51"/>
      <c r="N33" s="51"/>
      <c r="O33" s="51"/>
    </row>
    <row r="34" spans="2:15" ht="46.5" customHeight="1" x14ac:dyDescent="0.25">
      <c r="B34" s="38">
        <v>5</v>
      </c>
      <c r="C34" s="51" t="s">
        <v>41</v>
      </c>
      <c r="D34" s="51"/>
      <c r="E34" s="51"/>
      <c r="F34" s="51"/>
      <c r="G34" s="51"/>
      <c r="H34" s="51"/>
      <c r="I34" s="51"/>
      <c r="J34" s="51"/>
      <c r="K34" s="51"/>
      <c r="L34" s="51"/>
      <c r="M34" s="51"/>
      <c r="N34" s="51"/>
      <c r="O34" s="51"/>
    </row>
    <row r="35" spans="2:15" ht="21.75" customHeight="1" x14ac:dyDescent="0.25"/>
    <row r="37" spans="2:15" x14ac:dyDescent="0.25">
      <c r="B37" s="45" t="s">
        <v>13</v>
      </c>
      <c r="C37" s="45"/>
      <c r="D37" s="45"/>
      <c r="E37" s="45"/>
      <c r="F37" s="45"/>
      <c r="G37" s="45"/>
      <c r="H37" s="45"/>
      <c r="I37" s="45"/>
      <c r="J37" s="45"/>
      <c r="K37" s="45"/>
      <c r="L37" s="45"/>
      <c r="M37" s="45"/>
      <c r="N37" s="45"/>
      <c r="O37" s="45"/>
    </row>
  </sheetData>
  <sheetProtection algorithmName="SHA-512" hashValue="nE2Ov7vaUoFLJt2qOJkHumdyJnIJwPIJtIMqBRyppae7ONGvNOlryIiJscreV4ClnN6pL24A+7CTIZU7K4+krw==" saltValue="k16EiaiXymtBOpQ99Bl2CA==" spinCount="100000" sheet="1" selectLockedCells="1"/>
  <mergeCells count="11">
    <mergeCell ref="F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Data!$A$2:$A$22</xm:f>
          </x14:formula1>
          <xm:sqref>N6</xm:sqref>
        </x14:dataValidation>
        <x14:dataValidation type="list" allowBlank="1" showInputMessage="1" showErrorMessage="1" xr:uid="{00000000-0002-0000-0100-000000000000}">
          <x14:formula1>
            <xm:f>Data!$A$25:$A$26</xm:f>
          </x14:formula1>
          <xm:sqref>F14</xm:sqref>
        </x14:dataValidation>
        <x14:dataValidation type="list" allowBlank="1" showInputMessage="1" showErrorMessage="1" xr:uid="{B470F29B-70EF-4C6C-B6DA-A69D48312B56}">
          <x14:formula1>
            <xm:f>Data!$A$2:$A$22</xm:f>
          </x14:formula1>
          <xm:sqref>J6 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A3" sqref="A3"/>
    </sheetView>
  </sheetViews>
  <sheetFormatPr defaultColWidth="8.85546875" defaultRowHeight="15" x14ac:dyDescent="0.25"/>
  <cols>
    <col min="1" max="1" width="20.7109375" customWidth="1"/>
    <col min="2" max="5" width="8.140625" customWidth="1"/>
  </cols>
  <sheetData>
    <row r="1" spans="1:5" x14ac:dyDescent="0.25">
      <c r="A1" s="7" t="s">
        <v>51</v>
      </c>
    </row>
    <row r="2" spans="1:5" x14ac:dyDescent="0.25">
      <c r="A2" s="7" t="s">
        <v>58</v>
      </c>
    </row>
    <row r="3" spans="1:5" x14ac:dyDescent="0.25">
      <c r="A3" t="s">
        <v>37</v>
      </c>
      <c r="B3">
        <v>0</v>
      </c>
      <c r="C3">
        <v>0</v>
      </c>
      <c r="D3">
        <v>0</v>
      </c>
      <c r="E3">
        <v>0</v>
      </c>
    </row>
    <row r="4" spans="1:5" x14ac:dyDescent="0.25">
      <c r="A4" t="s">
        <v>20</v>
      </c>
      <c r="B4">
        <v>6672</v>
      </c>
      <c r="C4">
        <v>16</v>
      </c>
      <c r="D4">
        <v>57</v>
      </c>
      <c r="E4">
        <v>152</v>
      </c>
    </row>
    <row r="5" spans="1:5" x14ac:dyDescent="0.25">
      <c r="A5" t="s">
        <v>21</v>
      </c>
      <c r="B5">
        <v>8340</v>
      </c>
      <c r="C5">
        <v>20</v>
      </c>
      <c r="D5">
        <v>57</v>
      </c>
      <c r="E5">
        <v>152</v>
      </c>
    </row>
    <row r="6" spans="1:5" x14ac:dyDescent="0.25">
      <c r="A6" t="s">
        <v>22</v>
      </c>
      <c r="B6">
        <v>10008</v>
      </c>
      <c r="C6">
        <v>24</v>
      </c>
      <c r="D6">
        <v>57</v>
      </c>
      <c r="E6">
        <v>152</v>
      </c>
    </row>
    <row r="7" spans="1:5" x14ac:dyDescent="0.25">
      <c r="A7" t="s">
        <v>23</v>
      </c>
      <c r="B7">
        <v>11676</v>
      </c>
      <c r="C7">
        <v>28</v>
      </c>
      <c r="D7">
        <v>57</v>
      </c>
      <c r="E7">
        <v>152</v>
      </c>
    </row>
    <row r="8" spans="1:5" x14ac:dyDescent="0.25">
      <c r="A8" t="s">
        <v>24</v>
      </c>
      <c r="B8">
        <v>13344</v>
      </c>
      <c r="C8">
        <v>32</v>
      </c>
      <c r="D8">
        <v>57</v>
      </c>
      <c r="E8">
        <v>152</v>
      </c>
    </row>
    <row r="9" spans="1:5" x14ac:dyDescent="0.25">
      <c r="A9" t="s">
        <v>25</v>
      </c>
      <c r="B9">
        <v>15012</v>
      </c>
      <c r="C9">
        <v>36</v>
      </c>
      <c r="D9">
        <v>57</v>
      </c>
      <c r="E9">
        <v>152</v>
      </c>
    </row>
    <row r="10" spans="1:5" x14ac:dyDescent="0.25">
      <c r="A10" t="s">
        <v>26</v>
      </c>
      <c r="B10">
        <v>16680</v>
      </c>
      <c r="C10">
        <v>40</v>
      </c>
      <c r="D10">
        <v>57</v>
      </c>
      <c r="E10">
        <v>152</v>
      </c>
    </row>
    <row r="11" spans="1:5" x14ac:dyDescent="0.25">
      <c r="A11" t="s">
        <v>27</v>
      </c>
      <c r="B11">
        <v>18348</v>
      </c>
      <c r="C11">
        <v>44</v>
      </c>
      <c r="D11">
        <v>57</v>
      </c>
      <c r="E11">
        <v>152</v>
      </c>
    </row>
    <row r="12" spans="1:5" x14ac:dyDescent="0.25">
      <c r="A12" t="s">
        <v>28</v>
      </c>
      <c r="B12">
        <v>20016</v>
      </c>
      <c r="C12">
        <v>48</v>
      </c>
      <c r="D12">
        <v>57</v>
      </c>
      <c r="E12">
        <v>152</v>
      </c>
    </row>
    <row r="13" spans="1:5" x14ac:dyDescent="0.25">
      <c r="A13" t="s">
        <v>29</v>
      </c>
      <c r="B13">
        <v>21684</v>
      </c>
      <c r="C13">
        <v>52</v>
      </c>
      <c r="D13">
        <v>57</v>
      </c>
      <c r="E13">
        <v>152</v>
      </c>
    </row>
    <row r="14" spans="1:5" x14ac:dyDescent="0.25">
      <c r="A14" t="s">
        <v>30</v>
      </c>
      <c r="B14">
        <v>23352</v>
      </c>
      <c r="C14">
        <v>56</v>
      </c>
      <c r="D14">
        <v>57</v>
      </c>
      <c r="E14">
        <v>152</v>
      </c>
    </row>
    <row r="15" spans="1:5" x14ac:dyDescent="0.25">
      <c r="A15" t="s">
        <v>31</v>
      </c>
      <c r="B15">
        <v>25020</v>
      </c>
      <c r="C15">
        <v>60</v>
      </c>
      <c r="D15">
        <v>57</v>
      </c>
      <c r="E15">
        <v>152</v>
      </c>
    </row>
    <row r="16" spans="1:5" x14ac:dyDescent="0.25">
      <c r="A16" t="s">
        <v>32</v>
      </c>
      <c r="B16">
        <v>26688</v>
      </c>
      <c r="C16">
        <v>64</v>
      </c>
      <c r="D16">
        <v>57</v>
      </c>
      <c r="E16">
        <v>152</v>
      </c>
    </row>
    <row r="17" spans="1:12" x14ac:dyDescent="0.25">
      <c r="A17" t="s">
        <v>33</v>
      </c>
      <c r="B17">
        <v>28356</v>
      </c>
      <c r="C17">
        <v>68</v>
      </c>
      <c r="D17">
        <v>57</v>
      </c>
      <c r="E17">
        <v>152</v>
      </c>
    </row>
    <row r="18" spans="1:12" x14ac:dyDescent="0.25">
      <c r="A18" t="s">
        <v>34</v>
      </c>
      <c r="B18">
        <v>30024</v>
      </c>
      <c r="C18">
        <v>72</v>
      </c>
      <c r="D18">
        <v>57</v>
      </c>
      <c r="E18">
        <v>152</v>
      </c>
    </row>
    <row r="19" spans="1:12" x14ac:dyDescent="0.25">
      <c r="A19" t="s">
        <v>35</v>
      </c>
      <c r="B19">
        <v>31692</v>
      </c>
      <c r="C19">
        <v>76</v>
      </c>
      <c r="D19">
        <v>57</v>
      </c>
      <c r="E19">
        <v>152</v>
      </c>
    </row>
    <row r="20" spans="1:12" x14ac:dyDescent="0.25">
      <c r="A20" t="s">
        <v>36</v>
      </c>
      <c r="B20">
        <v>33360</v>
      </c>
      <c r="C20">
        <v>80</v>
      </c>
      <c r="D20">
        <v>57</v>
      </c>
      <c r="E20">
        <v>152</v>
      </c>
    </row>
    <row r="21" spans="1:12" x14ac:dyDescent="0.25">
      <c r="A21" t="s">
        <v>38</v>
      </c>
      <c r="B21">
        <v>35028</v>
      </c>
      <c r="C21">
        <v>84</v>
      </c>
      <c r="D21">
        <v>57</v>
      </c>
      <c r="E21">
        <v>152</v>
      </c>
    </row>
    <row r="22" spans="1:12" x14ac:dyDescent="0.25">
      <c r="A22" t="s">
        <v>39</v>
      </c>
      <c r="B22">
        <v>36696</v>
      </c>
      <c r="C22">
        <v>88</v>
      </c>
      <c r="D22">
        <v>57</v>
      </c>
      <c r="E22">
        <v>152</v>
      </c>
    </row>
    <row r="24" spans="1:12" x14ac:dyDescent="0.25">
      <c r="A24" t="s">
        <v>17</v>
      </c>
    </row>
    <row r="25" spans="1:12" x14ac:dyDescent="0.25">
      <c r="A25" t="s">
        <v>4</v>
      </c>
      <c r="B25">
        <v>1885</v>
      </c>
      <c r="C25">
        <v>233</v>
      </c>
    </row>
    <row r="26" spans="1:12" x14ac:dyDescent="0.25">
      <c r="A26" t="s">
        <v>5</v>
      </c>
      <c r="B26">
        <v>0</v>
      </c>
      <c r="C26">
        <v>0</v>
      </c>
      <c r="F26" s="51"/>
      <c r="G26" s="51"/>
      <c r="H26" s="51"/>
      <c r="I26" s="51"/>
      <c r="J26" s="51"/>
      <c r="K26" s="51"/>
      <c r="L26" s="51"/>
    </row>
    <row r="27" spans="1:12" x14ac:dyDescent="0.25">
      <c r="F27" s="51"/>
      <c r="G27" s="51"/>
      <c r="H27" s="51"/>
      <c r="I27" s="51"/>
      <c r="J27" s="51"/>
      <c r="K27" s="51"/>
      <c r="L27" s="51"/>
    </row>
    <row r="28" spans="1:12" x14ac:dyDescent="0.25">
      <c r="F28" s="51"/>
      <c r="G28" s="51"/>
      <c r="H28" s="51"/>
      <c r="I28" s="51"/>
      <c r="J28" s="51"/>
      <c r="K28" s="51"/>
      <c r="L28" s="51"/>
    </row>
  </sheetData>
  <sheetProtection algorithmName="SHA-512" hashValue="bnQ0OKjc9D5zxwE+cznA5TVzZqIhDn7+S7Ywk47MQlhMP1tUNQyYt+9OaUveZl101Y8Lq6L5NrWYTCetEXImOg==" saltValue="Yms7y63cnWBnkBjGTzXvoQ==" spinCount="100000" sheet="1" selectLockedCells="1" selectUnlockedCells="1"/>
  <mergeCells count="3">
    <mergeCell ref="F26:L26"/>
    <mergeCell ref="F27:L27"/>
    <mergeCell ref="F28:L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Iliff Joint PhD</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2024-03-01T19:40:22Z</dcterms:modified>
</cp:coreProperties>
</file>