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fileSharing readOnlyRecommended="1"/>
  <workbookPr/>
  <mc:AlternateContent xmlns:mc="http://schemas.openxmlformats.org/markup-compatibility/2006">
    <mc:Choice Requires="x15">
      <x15ac:absPath xmlns:x15ac="http://schemas.microsoft.com/office/spreadsheetml/2010/11/ac" url="R:\Financial Aid\Communication\2526\Billing Worksheets\"/>
    </mc:Choice>
  </mc:AlternateContent>
  <xr:revisionPtr revIDLastSave="0" documentId="13_ncr:1_{D9170DD7-A1F1-478A-AB95-8593C2424590}" xr6:coauthVersionLast="47" xr6:coauthVersionMax="47" xr10:uidLastSave="{00000000-0000-0000-0000-000000000000}"/>
  <workbookProtection workbookAlgorithmName="SHA-512" workbookHashValue="X+Y/NagfAnfKvAyr+8Q1eSQHLTzNpHXR7U0hD9xc8VB8kgqrVfZqW0oI1xbWsL2Jf/GisxOkRRcgqJX3pHGg0Q==" workbookSaltValue="bKwwqt/bddHPVEuer6tSFw==" workbookSpinCount="100000" lockStructure="1"/>
  <bookViews>
    <workbookView xWindow="28680" yWindow="-120" windowWidth="29040" windowHeight="15720" tabRatio="721" xr2:uid="{00000000-000D-0000-FFFF-FFFF00000000}"/>
  </bookViews>
  <sheets>
    <sheet name="DU Iliff Joint PhD" sheetId="1" r:id="rId1"/>
    <sheet name="Data" sheetId="2" state="hidden" r:id="rId2"/>
  </sheets>
  <definedNames>
    <definedName name="Credits">Data!$A$6:$A$22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5" i="1" l="1"/>
  <c r="L15" i="1"/>
  <c r="J15" i="1"/>
  <c r="N12" i="1" l="1"/>
  <c r="L12" i="1"/>
  <c r="J12" i="1"/>
  <c r="N10" i="1"/>
  <c r="L10" i="1"/>
  <c r="J10" i="1"/>
  <c r="N22" i="1" l="1"/>
  <c r="L22" i="1"/>
  <c r="J22" i="1"/>
  <c r="N21" i="1"/>
  <c r="L21" i="1"/>
  <c r="J21" i="1"/>
  <c r="N13" i="1" l="1"/>
  <c r="L13" i="1"/>
  <c r="J13" i="1"/>
  <c r="H24" i="1" l="1"/>
  <c r="N23" i="1"/>
  <c r="L23" i="1"/>
  <c r="J23" i="1"/>
  <c r="H22" i="1"/>
  <c r="N20" i="1"/>
  <c r="L20" i="1"/>
  <c r="J20" i="1"/>
  <c r="N19" i="1"/>
  <c r="L19" i="1"/>
  <c r="J19" i="1"/>
  <c r="N14" i="1"/>
  <c r="J14" i="1"/>
  <c r="H12" i="1"/>
  <c r="N25" i="1" l="1"/>
  <c r="H21" i="1"/>
  <c r="H25" i="1" s="1"/>
  <c r="J25" i="1"/>
  <c r="L25" i="1"/>
  <c r="J16" i="1"/>
  <c r="L16" i="1"/>
  <c r="H14" i="1"/>
  <c r="H15" i="1"/>
  <c r="H13" i="1"/>
  <c r="N16" i="1"/>
  <c r="H10" i="1"/>
  <c r="N27" i="1" l="1"/>
  <c r="L27" i="1"/>
  <c r="J27" i="1"/>
  <c r="H16" i="1"/>
  <c r="H27" i="1" s="1"/>
</calcChain>
</file>

<file path=xl/sharedStrings.xml><?xml version="1.0" encoding="utf-8"?>
<sst xmlns="http://schemas.openxmlformats.org/spreadsheetml/2006/main" count="66" uniqueCount="59">
  <si>
    <t>Fees:</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</si>
  <si>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</si>
  <si>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</si>
  <si>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</si>
  <si>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Yes</t>
  </si>
  <si>
    <t>No</t>
  </si>
  <si>
    <t>Total Charges:</t>
  </si>
  <si>
    <t>CHARGES</t>
  </si>
  <si>
    <t>Outside Scholarship(s)</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</si>
  <si>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</si>
  <si>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</si>
  <si>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</si>
  <si>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</si>
  <si>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</si>
  <si>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</si>
  <si>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DU Scholarships and Grants</t>
  </si>
  <si>
    <t>Student Fees</t>
  </si>
  <si>
    <t>Health Insurance</t>
  </si>
  <si>
    <t>Other Annual Assistance</t>
  </si>
  <si>
    <t>Payment(s) Made and/or Employer Reimbursements</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</si>
  <si>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</si>
  <si>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</si>
  <si>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</si>
  <si>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</si>
  <si>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</si>
  <si>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</si>
  <si>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</si>
  <si>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</si>
  <si>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</si>
  <si>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</si>
  <si>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</si>
  <si>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</si>
  <si>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</si>
  <si>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</si>
  <si>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</si>
  <si>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</si>
  <si>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</si>
  <si>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not enrolled</t>
  </si>
  <si>
    <t>21 credits</t>
  </si>
  <si>
    <t>22 credits</t>
  </si>
  <si>
    <t>Will you enroll in DU's Health Insurance Plan?</t>
  </si>
  <si>
    <t>The Direct Graduate PLUS loan is a supplemental, credit-based loan that you must apply for separately through StudentAid.gov. This loan 
  will not appear on your initial financial aid offer and is not guaranteed financing, since you must be approved by the Department of 
  Education before you can borrow it. This worksheet automatically deducts the 4.228% origination fee from the total amount.</t>
  </si>
  <si>
    <t>Technology fees are $4 per credit.</t>
  </si>
  <si>
    <t>Tuition</t>
  </si>
  <si>
    <t>Tuition is $1,668 per credit. If you will be enrolled in less than 4 credits, please contact us, as you will not be eligible for federal loans.</t>
  </si>
  <si>
    <t>This worksheet automatically deducts the 1.057% origination fee from the Direct Unsubsidized loan amount. Most students who submit the FAFSA are eligible to borrow up to $20,500 in an unsubsidized loan per academic year.</t>
  </si>
  <si>
    <r>
      <t>DU Health &amp; Counseling Fee</t>
    </r>
    <r>
      <rPr>
        <u/>
        <vertAlign val="superscript"/>
        <sz val="11"/>
        <color theme="10"/>
        <rFont val="Calibri"/>
        <family val="2"/>
        <scheme val="minor"/>
      </rPr>
      <t>3</t>
    </r>
  </si>
  <si>
    <r>
      <t>Direct Unsubsidized Loan</t>
    </r>
    <r>
      <rPr>
        <vertAlign val="superscript"/>
        <sz val="11"/>
        <color theme="1"/>
        <rFont val="Calibri"/>
        <family val="2"/>
        <scheme val="minor"/>
      </rPr>
      <t>4</t>
    </r>
  </si>
  <si>
    <r>
      <t>Direct Graduate PLUS Loan</t>
    </r>
    <r>
      <rPr>
        <vertAlign val="superscript"/>
        <sz val="11"/>
        <color theme="1"/>
        <rFont val="Calibri"/>
        <family val="2"/>
        <scheme val="minor"/>
      </rPr>
      <t>5</t>
    </r>
  </si>
  <si>
    <t>select</t>
  </si>
  <si>
    <t>2025-26 Estimated Billing Worksheet
DU/Iliff Joint PhD Program</t>
  </si>
  <si>
    <t>This worksheet is designed to help you estimate your invoices throughout the academic year. In order to complete this worksheet, you'll need a copy of your most recent 2025-26 financial aid offer. Fill in the sections highlighted in blue; if a field doesn't apply to you, leave it blank. You will likely not have all the types of aid listed in the "credits" section. Please remember that this worksheet is only a planning tool. Additional unanticipated charges or credits may be included on your actual bill.</t>
  </si>
  <si>
    <t>FALL 2025:</t>
  </si>
  <si>
    <t>SPRING 2026:</t>
  </si>
  <si>
    <t>WINTER 2026:</t>
  </si>
  <si>
    <t>FALL 2025</t>
  </si>
  <si>
    <t>WINTER 2026</t>
  </si>
  <si>
    <t>SPRING 2026</t>
  </si>
  <si>
    <r>
      <t xml:space="preserve">The Health and Counseling Fee is $250 per quarter, and is </t>
    </r>
    <r>
      <rPr>
        <i/>
        <sz val="11"/>
        <color theme="1"/>
        <rFont val="Calibri"/>
        <family val="2"/>
        <scheme val="minor"/>
      </rPr>
      <t>mandatory</t>
    </r>
    <r>
      <rPr>
        <sz val="11"/>
        <color theme="1"/>
        <rFont val="Calibri"/>
        <family val="2"/>
        <scheme val="minor"/>
      </rPr>
      <t xml:space="preserve"> for students who started their program in the fall of 2024 or later and are enrolled
in 8 or more credits. Students who started prior to fall 2024 can waive this fee (just delete the amount in these fields if you plan to waive 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</si>
</sst>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sz val="12"/>
      <color theme="1"/>
      <name val="Calibri"/>
      <family val="2"/>
      <scheme val="minor"/>
    </font>
    <font>
      <sz val="11"/>
      <color rgb="FF000000"/>
      <name val="Calibri"/>
      <family val="2"/>
      <scheme val="minor"/>
    </font>
    <font>
      <u/>
      <sz val="11"/>
      <color theme="10"/>
      <name val="Calibri"/>
      <family val="2"/>
      <scheme val="minor"/>
    </font>
    <font>
      <i/>
      <sz val="11"/>
      <color rgb="FF000000"/>
      <name val="Calibri"/>
      <family val="2"/>
      <scheme val="minor"/>
    </font>
    <font>
      <u/>
      <vertAlign val="superscript"/>
      <sz val="11"/>
      <color theme="10"/>
      <name val="Calibri"/>
      <family val="2"/>
      <scheme val="minor"/>
    </font>
    <font>
      <i/>
      <sz val="11"/>
      <color theme="1"/>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59996337778862885"/>
        <bgColor indexed="64"/>
      </patternFill>
    </fill>
  </fills>
  <borders count="11">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right style="dashed">
        <color indexed="64"/>
      </right>
      <top/>
      <bottom/>
      <diagonal/>
    </border>
    <border>
      <left style="dotted">
        <color indexed="64"/>
      </left>
      <right style="dotted">
        <color indexed="64"/>
      </right>
      <top style="dotted">
        <color indexed="64"/>
      </top>
      <bottom style="thin">
        <color indexed="64"/>
      </bottom>
      <diagonal/>
    </border>
    <border>
      <left/>
      <right/>
      <top style="dashed">
        <color indexed="64"/>
      </top>
      <bottom style="thin">
        <color indexed="64"/>
      </bottom>
      <diagonal/>
    </border>
  </borders>
  <cellStyleXfs count="3">
    <xf numFmtId="0" fontId="0" fillId="0" borderId="0"/>
    <xf numFmtId="44" fontId="1" fillId="0" borderId="0" applyFont="0" applyFill="0" applyBorder="0" applyAlignment="0" applyProtection="0"/>
    <xf numFmtId="0" fontId="11" fillId="0" borderId="0" applyNumberFormat="0" applyFill="0" applyBorder="0" applyAlignment="0" applyProtection="0"/>
  </cellStyleXfs>
  <cellXfs count="55">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6" fillId="0" borderId="0" xfId="0" applyFont="1" applyAlignment="1">
      <alignment horizontal="left"/>
    </xf>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7" fillId="0" borderId="7" xfId="0" applyFont="1" applyBorder="1"/>
    <xf numFmtId="44" fontId="0" fillId="2" borderId="6" xfId="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4" fillId="0" borderId="0" xfId="0" applyFont="1" applyAlignment="1" applyProtection="1">
      <alignment horizontal="center" wrapText="1"/>
      <protection locked="0"/>
    </xf>
    <xf numFmtId="44" fontId="9" fillId="0" borderId="7" xfId="1" applyFont="1" applyBorder="1"/>
    <xf numFmtId="0" fontId="9" fillId="0" borderId="7" xfId="0" applyFont="1" applyBorder="1"/>
    <xf numFmtId="0" fontId="0" fillId="3" borderId="3" xfId="0" applyFill="1" applyBorder="1"/>
    <xf numFmtId="44" fontId="0" fillId="3" borderId="3" xfId="1" applyFont="1" applyFill="1" applyBorder="1"/>
    <xf numFmtId="0" fontId="4" fillId="0" borderId="0" xfId="0" applyFont="1" applyAlignment="1">
      <alignment horizontal="left" wrapText="1" indent="1"/>
    </xf>
    <xf numFmtId="44" fontId="0" fillId="3" borderId="0" xfId="1" applyFont="1" applyFill="1" applyBorder="1"/>
    <xf numFmtId="0" fontId="0" fillId="2" borderId="4" xfId="0" applyFill="1" applyBorder="1" applyProtection="1">
      <protection locked="0"/>
    </xf>
    <xf numFmtId="44" fontId="0" fillId="3" borderId="3" xfId="1" applyFont="1" applyFill="1" applyBorder="1" applyProtection="1">
      <protection locked="0"/>
    </xf>
    <xf numFmtId="0" fontId="0" fillId="0" borderId="0" xfId="0" applyAlignment="1">
      <alignment horizontal="left" indent="2"/>
    </xf>
    <xf numFmtId="0" fontId="4" fillId="2" borderId="4" xfId="0" applyFont="1" applyFill="1" applyBorder="1" applyAlignment="1" applyProtection="1">
      <alignment wrapText="1"/>
      <protection locked="0"/>
    </xf>
    <xf numFmtId="44" fontId="2" fillId="0" borderId="0" xfId="1" applyFont="1" applyAlignment="1">
      <alignment horizontal="center"/>
    </xf>
    <xf numFmtId="0" fontId="10" fillId="0" borderId="0" xfId="0" applyFont="1" applyAlignment="1">
      <alignment horizontal="left" vertical="center" wrapText="1" indent="1"/>
    </xf>
    <xf numFmtId="0" fontId="0" fillId="0" borderId="0" xfId="0" applyAlignment="1">
      <alignment horizontal="left"/>
    </xf>
    <xf numFmtId="0" fontId="0" fillId="0" borderId="0" xfId="0" applyAlignment="1">
      <alignment wrapText="1"/>
    </xf>
    <xf numFmtId="0" fontId="5" fillId="0" borderId="0" xfId="0" applyFont="1"/>
    <xf numFmtId="0" fontId="5" fillId="0" borderId="0" xfId="0" applyFont="1" applyAlignment="1">
      <alignment horizontal="right" vertical="top"/>
    </xf>
    <xf numFmtId="0" fontId="5" fillId="0" borderId="0" xfId="0" applyFont="1" applyAlignment="1">
      <alignment horizontal="right"/>
    </xf>
    <xf numFmtId="44" fontId="0" fillId="2" borderId="9" xfId="1" applyFont="1" applyFill="1" applyBorder="1" applyProtection="1">
      <protection locked="0"/>
    </xf>
    <xf numFmtId="0" fontId="0" fillId="4" borderId="3" xfId="0" applyFill="1" applyBorder="1"/>
    <xf numFmtId="44" fontId="0" fillId="4" borderId="3" xfId="1" applyFont="1" applyFill="1" applyBorder="1"/>
    <xf numFmtId="0" fontId="0" fillId="0" borderId="10" xfId="0" applyBorder="1" applyProtection="1">
      <protection locked="0"/>
    </xf>
    <xf numFmtId="44" fontId="0" fillId="5" borderId="9" xfId="1" applyFont="1" applyFill="1" applyBorder="1" applyProtection="1">
      <protection locked="0"/>
    </xf>
    <xf numFmtId="0" fontId="3" fillId="0" borderId="3" xfId="0" applyFont="1" applyBorder="1" applyAlignment="1">
      <alignment horizontal="right" vertical="top" wrapText="1"/>
    </xf>
    <xf numFmtId="0" fontId="0" fillId="3" borderId="0" xfId="0" applyFill="1" applyAlignment="1">
      <alignment horizontal="center"/>
    </xf>
    <xf numFmtId="0" fontId="0" fillId="0" borderId="1" xfId="0" applyBorder="1" applyAlignment="1">
      <alignment horizontal="center"/>
    </xf>
    <xf numFmtId="0" fontId="11" fillId="3" borderId="0" xfId="2" applyFill="1" applyBorder="1" applyAlignment="1">
      <alignment horizontal="left"/>
    </xf>
    <xf numFmtId="0" fontId="11" fillId="3" borderId="8" xfId="2" applyFill="1" applyBorder="1" applyAlignment="1">
      <alignment horizontal="left"/>
    </xf>
    <xf numFmtId="0" fontId="11" fillId="4" borderId="3" xfId="2" applyFill="1" applyBorder="1" applyAlignment="1">
      <alignment horizontal="left"/>
    </xf>
    <xf numFmtId="0" fontId="0" fillId="0" borderId="0" xfId="0" applyAlignment="1">
      <alignment horizontal="left"/>
    </xf>
    <xf numFmtId="0" fontId="0" fillId="3" borderId="3" xfId="0" applyFill="1" applyBorder="1" applyAlignment="1">
      <alignment horizontal="left"/>
    </xf>
    <xf numFmtId="0" fontId="0" fillId="0" borderId="0" xfId="0" applyAlignment="1">
      <alignment horizontal="left" wrapText="1"/>
    </xf>
    <xf numFmtId="0" fontId="12" fillId="0" borderId="0" xfId="0" applyFont="1" applyAlignment="1">
      <alignment horizontal="left" vertical="top" wrapTex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106966</xdr:rowOff>
    </xdr:from>
    <xdr:to>
      <xdr:col>4</xdr:col>
      <xdr:colOff>598974</xdr:colOff>
      <xdr:row>1</xdr:row>
      <xdr:rowOff>552449</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6041"/>
          <a:ext cx="1922949" cy="4454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37"/>
  <sheetViews>
    <sheetView showGridLines="0" showRowColHeaders="0" tabSelected="1" showRuler="0" zoomScaleNormal="100" workbookViewId="0">
      <selection activeCell="N6" sqref="N6"/>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F2" s="45" t="s">
        <v>50</v>
      </c>
      <c r="G2" s="45"/>
      <c r="H2" s="45"/>
      <c r="I2" s="45"/>
      <c r="J2" s="45"/>
      <c r="K2" s="45"/>
      <c r="L2" s="45"/>
      <c r="M2" s="45"/>
      <c r="N2" s="45"/>
      <c r="O2" s="45"/>
    </row>
    <row r="3" spans="2:15" ht="8.25" customHeight="1" x14ac:dyDescent="0.25">
      <c r="B3" s="19"/>
      <c r="C3" s="19"/>
      <c r="D3" s="19"/>
      <c r="E3" s="19"/>
      <c r="F3" s="19"/>
      <c r="G3" s="19"/>
      <c r="H3" s="20"/>
      <c r="I3" s="21"/>
      <c r="J3" s="21"/>
      <c r="K3" s="21"/>
      <c r="L3" s="21"/>
      <c r="M3" s="21"/>
      <c r="N3" s="21"/>
      <c r="O3" s="21"/>
    </row>
    <row r="4" spans="2:15" ht="64.5" customHeight="1" x14ac:dyDescent="0.25">
      <c r="B4" s="34"/>
      <c r="C4" s="54" t="s">
        <v>51</v>
      </c>
      <c r="D4" s="54"/>
      <c r="E4" s="54"/>
      <c r="F4" s="54"/>
      <c r="G4" s="54"/>
      <c r="H4" s="54"/>
      <c r="I4" s="54"/>
      <c r="J4" s="54"/>
      <c r="K4" s="54"/>
      <c r="L4" s="54"/>
      <c r="M4" s="54"/>
      <c r="N4" s="54"/>
      <c r="O4" s="54"/>
    </row>
    <row r="5" spans="2:15" ht="19.5" customHeight="1" x14ac:dyDescent="0.25">
      <c r="J5" s="33" t="s">
        <v>52</v>
      </c>
      <c r="L5" s="33" t="s">
        <v>54</v>
      </c>
      <c r="N5" s="33" t="s">
        <v>53</v>
      </c>
    </row>
    <row r="6" spans="2:15" ht="18" customHeight="1" x14ac:dyDescent="0.3">
      <c r="D6" s="6" t="s">
        <v>14</v>
      </c>
      <c r="E6" s="27"/>
      <c r="F6" s="27"/>
      <c r="G6" s="27"/>
      <c r="H6" s="27"/>
      <c r="I6" s="27"/>
      <c r="J6" s="32" t="s">
        <v>37</v>
      </c>
      <c r="L6" s="32" t="s">
        <v>37</v>
      </c>
      <c r="M6" s="22"/>
      <c r="N6" s="32" t="s">
        <v>37</v>
      </c>
      <c r="O6" s="27"/>
    </row>
    <row r="7" spans="2:15" ht="6" customHeight="1" x14ac:dyDescent="0.25"/>
    <row r="8" spans="2:15" ht="15.75" thickBot="1" x14ac:dyDescent="0.3">
      <c r="B8" s="1" t="s">
        <v>7</v>
      </c>
      <c r="C8" s="1"/>
      <c r="D8" s="2"/>
      <c r="E8" s="2"/>
      <c r="F8" s="2"/>
      <c r="G8" s="2"/>
      <c r="H8" s="4" t="s">
        <v>3</v>
      </c>
      <c r="I8" s="3"/>
      <c r="J8" s="4" t="s">
        <v>55</v>
      </c>
      <c r="K8" s="3"/>
      <c r="L8" s="4" t="s">
        <v>56</v>
      </c>
      <c r="M8" s="4"/>
      <c r="N8" s="4" t="s">
        <v>57</v>
      </c>
      <c r="O8" s="2"/>
    </row>
    <row r="9" spans="2:15" ht="9" customHeight="1" x14ac:dyDescent="0.25"/>
    <row r="10" spans="2:15" ht="21.75" customHeight="1" x14ac:dyDescent="0.25">
      <c r="B10" s="9" t="s">
        <v>1</v>
      </c>
      <c r="C10" s="9"/>
      <c r="D10" s="46"/>
      <c r="E10" s="46"/>
      <c r="F10" s="10"/>
      <c r="G10" s="10"/>
      <c r="H10" s="11">
        <f>J10+L10+N10</f>
        <v>0</v>
      </c>
      <c r="I10" s="10"/>
      <c r="J10" s="11">
        <f>(VLOOKUP(J6,Data!A3:B22,2,FALSE))</f>
        <v>0</v>
      </c>
      <c r="K10" s="10"/>
      <c r="L10" s="11">
        <f>(VLOOKUP(L6,Data!A3:B22,2,FALSE))</f>
        <v>0</v>
      </c>
      <c r="M10" s="11"/>
      <c r="N10" s="11">
        <f>(VLOOKUP(N6,Data!A3:B22,2,FALSE))</f>
        <v>0</v>
      </c>
      <c r="O10" s="10"/>
    </row>
    <row r="11" spans="2:15" ht="21.75" customHeight="1" x14ac:dyDescent="0.25">
      <c r="B11" s="35" t="s">
        <v>0</v>
      </c>
      <c r="C11" s="35"/>
    </row>
    <row r="12" spans="2:15" ht="21.75" customHeight="1" x14ac:dyDescent="0.25">
      <c r="B12" s="12" t="s">
        <v>2</v>
      </c>
      <c r="C12" s="12"/>
      <c r="D12" s="10"/>
      <c r="E12" s="10"/>
      <c r="F12" s="10"/>
      <c r="G12" s="10"/>
      <c r="H12" s="11">
        <f>J12+L12+N12</f>
        <v>0</v>
      </c>
      <c r="I12" s="10"/>
      <c r="J12" s="11">
        <f>(VLOOKUP(J6,Data!A3:C22,3,FALSE))</f>
        <v>0</v>
      </c>
      <c r="K12" s="10"/>
      <c r="L12" s="11">
        <f>(VLOOKUP(L6,Data!A3:C22,3,FALSE))</f>
        <v>0</v>
      </c>
      <c r="M12" s="11"/>
      <c r="N12" s="11">
        <f>(VLOOKUP(N6,Data!A3:C22,3,FALSE))</f>
        <v>0</v>
      </c>
      <c r="O12" s="10"/>
    </row>
    <row r="13" spans="2:15" ht="21.75" customHeight="1" x14ac:dyDescent="0.25">
      <c r="B13" s="31" t="s">
        <v>16</v>
      </c>
      <c r="C13" s="31"/>
      <c r="H13" s="5">
        <f>J13+L13+N13</f>
        <v>0</v>
      </c>
      <c r="J13" s="5">
        <f>IF(J6&lt;&gt;"not enrolled",(VLOOKUP(J6,Data!A3:D22,4,FALSE)),0)</f>
        <v>0</v>
      </c>
      <c r="L13" s="5">
        <f>IF(L6&lt;&gt;"not enrolled",(VLOOKUP(L6,Data!A3:D22,4,FALSE)),0)</f>
        <v>0</v>
      </c>
      <c r="N13" s="5">
        <f>IF(N6&lt;&gt;"not enrolled",(VLOOKUP(N6,Data!A3:D22,4,FALSE)),0)</f>
        <v>0</v>
      </c>
    </row>
    <row r="14" spans="2:15" ht="21.75" customHeight="1" x14ac:dyDescent="0.25">
      <c r="B14" s="48" t="s">
        <v>40</v>
      </c>
      <c r="C14" s="48"/>
      <c r="D14" s="48"/>
      <c r="E14" s="49"/>
      <c r="F14" s="29"/>
      <c r="G14" s="10"/>
      <c r="H14" s="28">
        <f>J14+L14+N14</f>
        <v>0</v>
      </c>
      <c r="I14" s="10"/>
      <c r="J14" s="28">
        <f>IF(AND(F14="Yes", J6&lt;&gt;"not enrolled"), (VLOOKUP(F14, Data!A25:C26, 2, FALSE)), 0)</f>
        <v>0</v>
      </c>
      <c r="K14" s="10"/>
      <c r="L14" s="28">
        <v>0</v>
      </c>
      <c r="M14" s="28"/>
      <c r="N14" s="28">
        <f>IF(AND(F14="Yes", N6&lt;&gt;"not enrolled"), (VLOOKUP(F14, Data!A25:C26, 2, FALSE)), 0)</f>
        <v>0</v>
      </c>
      <c r="O14" s="10"/>
    </row>
    <row r="15" spans="2:15" ht="21.75" customHeight="1" x14ac:dyDescent="0.25">
      <c r="B15" s="50" t="s">
        <v>46</v>
      </c>
      <c r="C15" s="50"/>
      <c r="D15" s="50"/>
      <c r="E15" s="50"/>
      <c r="F15" s="43"/>
      <c r="G15" s="41"/>
      <c r="H15" s="42">
        <f>J15+L15+N15</f>
        <v>0</v>
      </c>
      <c r="I15" s="41"/>
      <c r="J15" s="44">
        <f>IF(AND(J6&lt;&gt;"select", J6&lt;&gt;"not enrolled",J6&lt;&gt;"4 credits",J6&lt;&gt;"5 credits",J6&lt;&gt;"6 credits",J6&lt;&gt;"7 credits"), 241, 0)</f>
        <v>0</v>
      </c>
      <c r="K15" s="41"/>
      <c r="L15" s="44">
        <f>IF(AND(L6&lt;&gt;"select", L6&lt;&gt;"not enrolled",L6&lt;&gt;"4 credits",L6&lt;&gt;"5 credits",L6&lt;&gt;"6 credits",L6&lt;&gt;"7 credits"), 241, 0)</f>
        <v>0</v>
      </c>
      <c r="M15" s="42"/>
      <c r="N15" s="44">
        <f>IF(AND(N6&lt;&gt;"select", N6&lt;&gt;"not enrolled",N6&lt;&gt;"4 credits",N6&lt;&gt;"5 credits",N6&lt;&gt;"6 credits",N6&lt;&gt;"7 credits"), 241, 0)</f>
        <v>0</v>
      </c>
      <c r="O15" s="41"/>
    </row>
    <row r="16" spans="2:15" ht="21.75" customHeight="1" x14ac:dyDescent="0.25">
      <c r="D16" s="7" t="s">
        <v>6</v>
      </c>
      <c r="H16" s="8">
        <f>SUM(H10, H12:H15)</f>
        <v>0</v>
      </c>
      <c r="J16" s="8">
        <f>SUM(J10,J12:J15)</f>
        <v>0</v>
      </c>
      <c r="L16" s="8">
        <f>SUM(L10,L12:L15)</f>
        <v>0</v>
      </c>
      <c r="M16" s="8"/>
      <c r="N16" s="8">
        <f>SUM(N10,N12:N15)</f>
        <v>0</v>
      </c>
    </row>
    <row r="17" spans="2:15" ht="24" customHeight="1" x14ac:dyDescent="0.25"/>
    <row r="18" spans="2:15" ht="15.75" thickBot="1" x14ac:dyDescent="0.3">
      <c r="B18" s="1" t="s">
        <v>10</v>
      </c>
      <c r="C18" s="1"/>
      <c r="D18" s="2"/>
      <c r="E18" s="2"/>
      <c r="F18" s="2"/>
      <c r="G18" s="2"/>
      <c r="H18" s="4" t="s">
        <v>3</v>
      </c>
      <c r="I18" s="3"/>
      <c r="J18" s="4" t="s">
        <v>55</v>
      </c>
      <c r="K18" s="3"/>
      <c r="L18" s="4" t="s">
        <v>56</v>
      </c>
      <c r="M18" s="4"/>
      <c r="N18" s="4" t="s">
        <v>57</v>
      </c>
      <c r="O18" s="2"/>
    </row>
    <row r="19" spans="2:15" ht="21.75" customHeight="1" x14ac:dyDescent="0.25">
      <c r="B19" t="s">
        <v>15</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15" ht="21.75" customHeight="1" x14ac:dyDescent="0.2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15" ht="21.75" customHeight="1" x14ac:dyDescent="0.25">
      <c r="B21" t="s">
        <v>47</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row>
    <row r="22" spans="2:15" ht="21.75" customHeight="1" x14ac:dyDescent="0.25">
      <c r="B22" s="10" t="s">
        <v>48</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row>
    <row r="23" spans="2:15" ht="21.75" customHeight="1" x14ac:dyDescent="0.25">
      <c r="B23" s="51" t="s">
        <v>18</v>
      </c>
      <c r="C23" s="51"/>
      <c r="D23" s="51"/>
      <c r="E23" s="51"/>
      <c r="F23" s="51"/>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15" ht="21.75" customHeight="1" x14ac:dyDescent="0.25">
      <c r="B24" s="52" t="s">
        <v>19</v>
      </c>
      <c r="C24" s="52"/>
      <c r="D24" s="52"/>
      <c r="E24" s="52"/>
      <c r="F24" s="52"/>
      <c r="G24" s="52"/>
      <c r="H24" s="26">
        <f>J24+L24+N24</f>
        <v>0</v>
      </c>
      <c r="I24" s="25"/>
      <c r="J24" s="18"/>
      <c r="K24" s="25"/>
      <c r="L24" s="18"/>
      <c r="M24" s="30"/>
      <c r="N24" s="40"/>
      <c r="O24" s="25"/>
    </row>
    <row r="25" spans="2:15" ht="21.75" customHeight="1" x14ac:dyDescent="0.25">
      <c r="D25" s="7" t="s">
        <v>9</v>
      </c>
      <c r="H25" s="5">
        <f>SUM(H19:H24)</f>
        <v>0</v>
      </c>
      <c r="J25" s="5">
        <f>SUM(J19:J24)</f>
        <v>0</v>
      </c>
      <c r="L25" s="5">
        <f>SUM(L19:L23,L24)</f>
        <v>0</v>
      </c>
      <c r="N25" s="5">
        <f>SUM(N19:N23,N24)</f>
        <v>0</v>
      </c>
    </row>
    <row r="26" spans="2:15" ht="15.75" thickBot="1" x14ac:dyDescent="0.3"/>
    <row r="27" spans="2:15" ht="21.75" customHeight="1" thickTop="1" thickBot="1" x14ac:dyDescent="0.35">
      <c r="B27" s="14" t="s">
        <v>11</v>
      </c>
      <c r="C27" s="14"/>
      <c r="D27" s="13"/>
      <c r="E27" s="13"/>
      <c r="F27" s="13"/>
      <c r="G27" s="13"/>
      <c r="H27" s="23">
        <f>H16-H25</f>
        <v>0</v>
      </c>
      <c r="I27" s="24"/>
      <c r="J27" s="23">
        <f>J16-J25</f>
        <v>0</v>
      </c>
      <c r="K27" s="24"/>
      <c r="L27" s="23">
        <f>L16-L25</f>
        <v>0</v>
      </c>
      <c r="M27" s="23"/>
      <c r="N27" s="23">
        <f>N16-N25</f>
        <v>0</v>
      </c>
      <c r="O27" s="13"/>
    </row>
    <row r="28" spans="2:15" ht="15.75" thickTop="1" x14ac:dyDescent="0.25"/>
    <row r="29" spans="2:15" x14ac:dyDescent="0.25">
      <c r="B29" s="7" t="s">
        <v>12</v>
      </c>
      <c r="C29" s="7"/>
    </row>
    <row r="30" spans="2:15" ht="21.75" customHeight="1" x14ac:dyDescent="0.25">
      <c r="B30" s="37">
        <v>1</v>
      </c>
      <c r="C30" t="s">
        <v>44</v>
      </c>
      <c r="D30" s="36"/>
      <c r="E30" s="36"/>
      <c r="F30" s="36"/>
      <c r="G30" s="36"/>
      <c r="H30" s="36"/>
      <c r="I30" s="36"/>
      <c r="J30" s="36"/>
      <c r="K30" s="36"/>
      <c r="L30" s="36"/>
      <c r="M30" s="36"/>
      <c r="N30" s="36"/>
      <c r="O30" s="36"/>
    </row>
    <row r="31" spans="2:15" ht="18" customHeight="1" x14ac:dyDescent="0.25">
      <c r="B31" s="39">
        <v>2</v>
      </c>
      <c r="C31" t="s">
        <v>42</v>
      </c>
      <c r="H31"/>
      <c r="J31"/>
      <c r="L31"/>
      <c r="M31"/>
      <c r="N31"/>
    </row>
    <row r="32" spans="2:15" ht="32.25" customHeight="1" x14ac:dyDescent="0.25">
      <c r="B32" s="38">
        <v>3</v>
      </c>
      <c r="C32" s="53" t="s">
        <v>58</v>
      </c>
      <c r="D32" s="53"/>
      <c r="E32" s="53"/>
      <c r="F32" s="53"/>
      <c r="G32" s="53"/>
      <c r="H32" s="53"/>
      <c r="I32" s="53"/>
      <c r="J32" s="53"/>
      <c r="K32" s="53"/>
      <c r="L32" s="53"/>
      <c r="M32" s="53"/>
      <c r="N32" s="53"/>
      <c r="O32" s="53"/>
    </row>
    <row r="33" spans="2:15" ht="31.5" customHeight="1" x14ac:dyDescent="0.25">
      <c r="B33" s="38">
        <v>4</v>
      </c>
      <c r="C33" s="53" t="s">
        <v>45</v>
      </c>
      <c r="D33" s="53"/>
      <c r="E33" s="53"/>
      <c r="F33" s="53"/>
      <c r="G33" s="53"/>
      <c r="H33" s="53"/>
      <c r="I33" s="53"/>
      <c r="J33" s="53"/>
      <c r="K33" s="53"/>
      <c r="L33" s="53"/>
      <c r="M33" s="53"/>
      <c r="N33" s="53"/>
      <c r="O33" s="53"/>
    </row>
    <row r="34" spans="2:15" ht="46.5" customHeight="1" x14ac:dyDescent="0.25">
      <c r="B34" s="38">
        <v>5</v>
      </c>
      <c r="C34" s="53" t="s">
        <v>41</v>
      </c>
      <c r="D34" s="53"/>
      <c r="E34" s="53"/>
      <c r="F34" s="53"/>
      <c r="G34" s="53"/>
      <c r="H34" s="53"/>
      <c r="I34" s="53"/>
      <c r="J34" s="53"/>
      <c r="K34" s="53"/>
      <c r="L34" s="53"/>
      <c r="M34" s="53"/>
      <c r="N34" s="53"/>
      <c r="O34" s="53"/>
    </row>
    <row r="35" spans="2:15" ht="21.75" customHeight="1" x14ac:dyDescent="0.25"/>
    <row r="37" spans="2:15" x14ac:dyDescent="0.25">
      <c r="B37" s="47" t="s">
        <v>13</v>
      </c>
      <c r="C37" s="47"/>
      <c r="D37" s="47"/>
      <c r="E37" s="47"/>
      <c r="F37" s="47"/>
      <c r="G37" s="47"/>
      <c r="H37" s="47"/>
      <c r="I37" s="47"/>
      <c r="J37" s="47"/>
      <c r="K37" s="47"/>
      <c r="L37" s="47"/>
      <c r="M37" s="47"/>
      <c r="N37" s="47"/>
      <c r="O37" s="47"/>
    </row>
  </sheetData>
  <sheetProtection selectLockedCells="1"/>
  <mergeCells count="11">
    <mergeCell ref="F2:O2"/>
    <mergeCell ref="D10:E10"/>
    <mergeCell ref="B37:O37"/>
    <mergeCell ref="B14:E14"/>
    <mergeCell ref="B15:E15"/>
    <mergeCell ref="B23:F23"/>
    <mergeCell ref="B24:G24"/>
    <mergeCell ref="C34:O34"/>
    <mergeCell ref="C4:O4"/>
    <mergeCell ref="C32:O32"/>
    <mergeCell ref="C33:O33"/>
  </mergeCells>
  <hyperlinks>
    <hyperlink ref="B14" r:id="rId1" display="Will you enroll in DU's health insurance plan?" xr:uid="{00000000-0004-0000-0100-000000000000}"/>
    <hyperlink ref="B15" r:id="rId2" display="Will you use DU Health &amp; Counseling Services? " xr:uid="{00000000-0004-0000-01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Data!$A$2:$A$22</xm:f>
          </x14:formula1>
          <xm:sqref>N6 J6 L6</xm:sqref>
        </x14:dataValidation>
        <x14:dataValidation type="list" allowBlank="1" showInputMessage="1" showErrorMessage="1" xr:uid="{00000000-0002-0000-0100-000000000000}">
          <x14:formula1>
            <xm:f>Data!$A$25:$A$26</xm:f>
          </x14:formula1>
          <xm:sqref>F14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8"/>
  <sheetViews>
    <sheetView workbookViewId="0">
      <selection activeCell="J11" sqref="J11"/>
    </sheetView>
  </sheetViews>
  <sheetFormatPr defaultColWidth="8.85546875" defaultRowHeight="15" x14ac:dyDescent="0.25"/>
  <cols>
    <col min="1" max="1" width="20.7109375" customWidth="1"/>
    <col min="2" max="5" width="8.140625" customWidth="1"/>
  </cols>
  <sheetData>
    <row r="1" spans="1:5" x14ac:dyDescent="0.25">
      <c r="A1" s="7" t="s">
        <v>43</v>
      </c>
    </row>
    <row r="2" spans="1:5" x14ac:dyDescent="0.25">
      <c r="A2" s="7" t="s">
        <v>49</v>
      </c>
    </row>
    <row r="3" spans="1:5" x14ac:dyDescent="0.25">
      <c r="A3" t="s">
        <v>37</v>
      </c>
      <c r="B3">
        <v>0</v>
      </c>
      <c r="C3">
        <v>0</v>
      </c>
      <c r="D3">
        <v>0</v>
      </c>
      <c r="E3">
        <v>0</v>
      </c>
    </row>
    <row r="4" spans="1:5" x14ac:dyDescent="0.25">
      <c r="A4" t="s">
        <v>20</v>
      </c>
      <c r="B4">
        <v>6872</v>
      </c>
      <c r="C4">
        <v>16</v>
      </c>
      <c r="D4">
        <v>57</v>
      </c>
      <c r="E4">
        <v>152</v>
      </c>
    </row>
    <row r="5" spans="1:5" x14ac:dyDescent="0.25">
      <c r="A5" t="s">
        <v>21</v>
      </c>
      <c r="B5">
        <v>8590</v>
      </c>
      <c r="C5">
        <v>20</v>
      </c>
      <c r="D5">
        <v>57</v>
      </c>
      <c r="E5">
        <v>152</v>
      </c>
    </row>
    <row r="6" spans="1:5" x14ac:dyDescent="0.25">
      <c r="A6" t="s">
        <v>22</v>
      </c>
      <c r="B6">
        <v>10308</v>
      </c>
      <c r="C6">
        <v>24</v>
      </c>
      <c r="D6">
        <v>57</v>
      </c>
      <c r="E6">
        <v>152</v>
      </c>
    </row>
    <row r="7" spans="1:5" x14ac:dyDescent="0.25">
      <c r="A7" t="s">
        <v>23</v>
      </c>
      <c r="B7">
        <v>12026</v>
      </c>
      <c r="C7">
        <v>28</v>
      </c>
      <c r="D7">
        <v>57</v>
      </c>
      <c r="E7">
        <v>152</v>
      </c>
    </row>
    <row r="8" spans="1:5" x14ac:dyDescent="0.25">
      <c r="A8" t="s">
        <v>24</v>
      </c>
      <c r="B8">
        <v>13744</v>
      </c>
      <c r="C8">
        <v>32</v>
      </c>
      <c r="D8">
        <v>57</v>
      </c>
      <c r="E8">
        <v>152</v>
      </c>
    </row>
    <row r="9" spans="1:5" x14ac:dyDescent="0.25">
      <c r="A9" t="s">
        <v>25</v>
      </c>
      <c r="B9">
        <v>15462</v>
      </c>
      <c r="C9">
        <v>36</v>
      </c>
      <c r="D9">
        <v>57</v>
      </c>
      <c r="E9">
        <v>152</v>
      </c>
    </row>
    <row r="10" spans="1:5" x14ac:dyDescent="0.25">
      <c r="A10" t="s">
        <v>26</v>
      </c>
      <c r="B10">
        <v>17180</v>
      </c>
      <c r="C10">
        <v>40</v>
      </c>
      <c r="D10">
        <v>57</v>
      </c>
      <c r="E10">
        <v>152</v>
      </c>
    </row>
    <row r="11" spans="1:5" x14ac:dyDescent="0.25">
      <c r="A11" t="s">
        <v>27</v>
      </c>
      <c r="B11">
        <v>18898</v>
      </c>
      <c r="C11">
        <v>44</v>
      </c>
      <c r="D11">
        <v>57</v>
      </c>
      <c r="E11">
        <v>152</v>
      </c>
    </row>
    <row r="12" spans="1:5" x14ac:dyDescent="0.25">
      <c r="A12" t="s">
        <v>28</v>
      </c>
      <c r="B12">
        <v>20616</v>
      </c>
      <c r="C12">
        <v>48</v>
      </c>
      <c r="D12">
        <v>57</v>
      </c>
      <c r="E12">
        <v>152</v>
      </c>
    </row>
    <row r="13" spans="1:5" x14ac:dyDescent="0.25">
      <c r="A13" t="s">
        <v>29</v>
      </c>
      <c r="B13">
        <v>22334</v>
      </c>
      <c r="C13">
        <v>52</v>
      </c>
      <c r="D13">
        <v>57</v>
      </c>
      <c r="E13">
        <v>152</v>
      </c>
    </row>
    <row r="14" spans="1:5" x14ac:dyDescent="0.25">
      <c r="A14" t="s">
        <v>30</v>
      </c>
      <c r="B14">
        <v>24052</v>
      </c>
      <c r="C14">
        <v>56</v>
      </c>
      <c r="D14">
        <v>57</v>
      </c>
      <c r="E14">
        <v>152</v>
      </c>
    </row>
    <row r="15" spans="1:5" x14ac:dyDescent="0.25">
      <c r="A15" t="s">
        <v>31</v>
      </c>
      <c r="B15">
        <v>25770</v>
      </c>
      <c r="C15">
        <v>60</v>
      </c>
      <c r="D15">
        <v>57</v>
      </c>
      <c r="E15">
        <v>152</v>
      </c>
    </row>
    <row r="16" spans="1:5" x14ac:dyDescent="0.25">
      <c r="A16" t="s">
        <v>32</v>
      </c>
      <c r="B16">
        <v>27448</v>
      </c>
      <c r="C16">
        <v>64</v>
      </c>
      <c r="D16">
        <v>57</v>
      </c>
      <c r="E16">
        <v>152</v>
      </c>
    </row>
    <row r="17" spans="1:12" x14ac:dyDescent="0.25">
      <c r="A17" t="s">
        <v>33</v>
      </c>
      <c r="B17">
        <v>29206</v>
      </c>
      <c r="C17">
        <v>68</v>
      </c>
      <c r="D17">
        <v>57</v>
      </c>
      <c r="E17">
        <v>152</v>
      </c>
    </row>
    <row r="18" spans="1:12" x14ac:dyDescent="0.25">
      <c r="A18" t="s">
        <v>34</v>
      </c>
      <c r="B18">
        <v>30924</v>
      </c>
      <c r="C18">
        <v>72</v>
      </c>
      <c r="D18">
        <v>57</v>
      </c>
      <c r="E18">
        <v>152</v>
      </c>
    </row>
    <row r="19" spans="1:12" x14ac:dyDescent="0.25">
      <c r="A19" t="s">
        <v>35</v>
      </c>
      <c r="B19">
        <v>32642</v>
      </c>
      <c r="C19">
        <v>76</v>
      </c>
      <c r="D19">
        <v>57</v>
      </c>
      <c r="E19">
        <v>152</v>
      </c>
    </row>
    <row r="20" spans="1:12" x14ac:dyDescent="0.25">
      <c r="A20" t="s">
        <v>36</v>
      </c>
      <c r="B20">
        <v>34360</v>
      </c>
      <c r="C20">
        <v>80</v>
      </c>
      <c r="D20">
        <v>57</v>
      </c>
      <c r="E20">
        <v>152</v>
      </c>
    </row>
    <row r="21" spans="1:12" x14ac:dyDescent="0.25">
      <c r="A21" t="s">
        <v>38</v>
      </c>
      <c r="B21">
        <v>36078</v>
      </c>
      <c r="C21">
        <v>84</v>
      </c>
      <c r="D21">
        <v>57</v>
      </c>
      <c r="E21">
        <v>152</v>
      </c>
    </row>
    <row r="22" spans="1:12" x14ac:dyDescent="0.25">
      <c r="A22" t="s">
        <v>39</v>
      </c>
      <c r="B22">
        <v>37796</v>
      </c>
      <c r="C22">
        <v>88</v>
      </c>
      <c r="D22">
        <v>57</v>
      </c>
      <c r="E22">
        <v>152</v>
      </c>
    </row>
    <row r="24" spans="1:12" x14ac:dyDescent="0.25">
      <c r="A24" t="s">
        <v>17</v>
      </c>
    </row>
    <row r="25" spans="1:12" x14ac:dyDescent="0.25">
      <c r="A25" t="s">
        <v>4</v>
      </c>
      <c r="B25">
        <v>1990</v>
      </c>
      <c r="C25">
        <v>250</v>
      </c>
    </row>
    <row r="26" spans="1:12" x14ac:dyDescent="0.25">
      <c r="A26" t="s">
        <v>5</v>
      </c>
      <c r="B26">
        <v>0</v>
      </c>
      <c r="C26">
        <v>0</v>
      </c>
      <c r="F26" s="53"/>
      <c r="G26" s="53"/>
      <c r="H26" s="53"/>
      <c r="I26" s="53"/>
      <c r="J26" s="53"/>
      <c r="K26" s="53"/>
      <c r="L26" s="53"/>
    </row>
    <row r="27" spans="1:12" x14ac:dyDescent="0.25">
      <c r="F27" s="53"/>
      <c r="G27" s="53"/>
      <c r="H27" s="53"/>
      <c r="I27" s="53"/>
      <c r="J27" s="53"/>
      <c r="K27" s="53"/>
      <c r="L27" s="53"/>
    </row>
    <row r="28" spans="1:12" x14ac:dyDescent="0.25">
      <c r="F28" s="53"/>
      <c r="G28" s="53"/>
      <c r="H28" s="53"/>
      <c r="I28" s="53"/>
      <c r="J28" s="53"/>
      <c r="K28" s="53"/>
      <c r="L28" s="53"/>
    </row>
  </sheetData>
  <sheetProtection algorithmName="SHA-512" hashValue="bdmo1CZr5eRDd9u36bqwqHXLTvGSyTVJ6PyS3JMCg3uppDIdoS/HO5ClwC/6zkxiKl5yfuC1zZV/Pum+iHL/cw==" saltValue="pPZ2RlRQOr30Gqrv82TcTA==" spinCount="100000" sheet="1" selectLockedCells="1" selectUnlockedCells="1"/>
  <mergeCells count="3">
    <mergeCell ref="F26:L26"/>
    <mergeCell ref="F27:L27"/>
    <mergeCell ref="F28:L2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DU Iliff Joint PhD</vt:lpstr>
      <vt:lpstr>Data</vt:lpstr>
      <vt:lpstr>Credits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Jaz Howard</cp:lastModifiedBy>
  <cp:lastPrinted>2019-02-07T21:36:17Z</cp:lastPrinted>
  <dcterms:created xsi:type="dcterms:W3CDTF">2018-06-06T22:54:45Z</dcterms:created>
  <dcterms:modified xsi:type="dcterms:W3CDTF">2025-02-21T19:09:10Z</dcterms:modified>
</cp:coreProperties>
</file>