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enveru-my.sharepoint.com/personal/tara_nicklay_du_edu/Documents/Desktop/"/>
    </mc:Choice>
  </mc:AlternateContent>
  <xr:revisionPtr revIDLastSave="60" documentId="8_{95CCFEA3-BD5F-4E16-A1C6-FC5AC119BED5}" xr6:coauthVersionLast="47" xr6:coauthVersionMax="47" xr10:uidLastSave="{F87F0502-6578-4058-8468-F0C13959D441}"/>
  <bookViews>
    <workbookView xWindow="-120" yWindow="-120" windowWidth="29040" windowHeight="15720" activeTab="1" xr2:uid="{D3B4D31A-B6FF-44D4-A6A7-28ACCE28216C}"/>
  </bookViews>
  <sheets>
    <sheet name="Read First" sheetId="6" r:id="rId1"/>
    <sheet name="Program Priorities&amp;Goals" sheetId="13" r:id="rId2"/>
    <sheet name="Rural_Urban" sheetId="15" r:id="rId3"/>
    <sheet name="Facilities" sheetId="1" r:id="rId4"/>
    <sheet name="Facility Locations" sheetId="11" r:id="rId5"/>
    <sheet name="Population" sheetId="3" r:id="rId6"/>
    <sheet name="Counties" sheetId="10" r:id="rId7"/>
    <sheet name="SVI Data" sheetId="7" r:id="rId8"/>
    <sheet name="Partnership Readiness" sheetId="8" r:id="rId9"/>
    <sheet name="Facility Information Combined" sheetId="4" r:id="rId10"/>
    <sheet name="Top 25 Sites" sheetId="5" r:id="rId11"/>
    <sheet name="Recommended Sites" sheetId="25" r:id="rId12"/>
  </sheets>
  <definedNames>
    <definedName name="_xlnm._FilterDatabase" localSheetId="6" hidden="1">Counties!$A$1:$B$1</definedName>
    <definedName name="_xlnm._FilterDatabase" localSheetId="3" hidden="1">Facilities!$B$1:$B$1</definedName>
    <definedName name="_xlnm._FilterDatabase" localSheetId="9" hidden="1">'Facility Information Combined'!$A$1:$W$999</definedName>
    <definedName name="_xlnm._FilterDatabase" localSheetId="4" hidden="1">'Facility Locations'!$B$1:$D$820</definedName>
    <definedName name="_xlnm._FilterDatabase" localSheetId="5" hidden="1">Population!$A$1:$D$1</definedName>
    <definedName name="_xlnm._FilterDatabase" localSheetId="11" hidden="1">'Recommended Sites'!$B$3:$H$92</definedName>
    <definedName name="_xlnm._FilterDatabase" localSheetId="2" hidden="1">Rural_Urban!$A$1:$E$1</definedName>
    <definedName name="_xlnm._FilterDatabase" localSheetId="7" hidden="1">'SVI Data'!$A$1:$E$1</definedName>
    <definedName name="_xlnm._FilterDatabase" localSheetId="10" hidden="1">'Top 25 Sites'!$A$2:$H$2</definedName>
    <definedName name="_xlnm.Print_Area" localSheetId="10">'Top 25 Sites'!$A$1:$H$27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4" l="1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3" i="4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K973" i="4"/>
  <c r="B34" i="4"/>
  <c r="B61" i="4"/>
  <c r="B119" i="4"/>
  <c r="B120" i="4"/>
  <c r="B239" i="4"/>
  <c r="B325" i="4"/>
  <c r="B348" i="4"/>
  <c r="B349" i="4"/>
  <c r="B468" i="4"/>
  <c r="B492" i="4"/>
  <c r="B493" i="4"/>
  <c r="B612" i="4"/>
  <c r="B768" i="4"/>
  <c r="B804" i="4"/>
  <c r="B805" i="4"/>
  <c r="B876" i="4"/>
  <c r="B933" i="4"/>
  <c r="B994" i="4"/>
  <c r="A3" i="4"/>
  <c r="A4" i="4"/>
  <c r="A5" i="4"/>
  <c r="A6" i="4"/>
  <c r="A7" i="4"/>
  <c r="A8" i="4"/>
  <c r="A9" i="4"/>
  <c r="A10" i="4"/>
  <c r="A11" i="4"/>
  <c r="K11" i="4" s="1"/>
  <c r="A12" i="4"/>
  <c r="A13" i="4"/>
  <c r="A14" i="4"/>
  <c r="K14" i="4" s="1"/>
  <c r="A15" i="4"/>
  <c r="A16" i="4"/>
  <c r="A17" i="4"/>
  <c r="A18" i="4"/>
  <c r="A19" i="4"/>
  <c r="A20" i="4"/>
  <c r="A21" i="4"/>
  <c r="A22" i="4"/>
  <c r="A23" i="4"/>
  <c r="K23" i="4" s="1"/>
  <c r="A24" i="4"/>
  <c r="K24" i="4" s="1"/>
  <c r="A25" i="4"/>
  <c r="K25" i="4" s="1"/>
  <c r="A26" i="4"/>
  <c r="A27" i="4"/>
  <c r="A28" i="4"/>
  <c r="A29" i="4"/>
  <c r="A30" i="4"/>
  <c r="A31" i="4"/>
  <c r="A32" i="4"/>
  <c r="A33" i="4"/>
  <c r="A34" i="4"/>
  <c r="K34" i="4" s="1"/>
  <c r="A35" i="4"/>
  <c r="K35" i="4" s="1"/>
  <c r="A36" i="4"/>
  <c r="K36" i="4" s="1"/>
  <c r="A37" i="4"/>
  <c r="K37" i="4" s="1"/>
  <c r="A38" i="4"/>
  <c r="A39" i="4"/>
  <c r="A40" i="4"/>
  <c r="A41" i="4"/>
  <c r="A42" i="4"/>
  <c r="A43" i="4"/>
  <c r="A44" i="4"/>
  <c r="A45" i="4"/>
  <c r="A46" i="4"/>
  <c r="K46" i="4" s="1"/>
  <c r="A47" i="4"/>
  <c r="K47" i="4" s="1"/>
  <c r="A48" i="4"/>
  <c r="K48" i="4" s="1"/>
  <c r="A49" i="4"/>
  <c r="K49" i="4" s="1"/>
  <c r="A50" i="4"/>
  <c r="A51" i="4"/>
  <c r="A52" i="4"/>
  <c r="A53" i="4"/>
  <c r="A54" i="4"/>
  <c r="A55" i="4"/>
  <c r="A56" i="4"/>
  <c r="A57" i="4"/>
  <c r="A58" i="4"/>
  <c r="K58" i="4" s="1"/>
  <c r="A59" i="4"/>
  <c r="K59" i="4" s="1"/>
  <c r="A60" i="4"/>
  <c r="K60" i="4" s="1"/>
  <c r="A61" i="4"/>
  <c r="K61" i="4" s="1"/>
  <c r="A62" i="4"/>
  <c r="A63" i="4"/>
  <c r="A64" i="4"/>
  <c r="A65" i="4"/>
  <c r="A66" i="4"/>
  <c r="A67" i="4"/>
  <c r="K67" i="4" s="1"/>
  <c r="A68" i="4"/>
  <c r="A69" i="4"/>
  <c r="A70" i="4"/>
  <c r="K70" i="4" s="1"/>
  <c r="A71" i="4"/>
  <c r="K71" i="4" s="1"/>
  <c r="A72" i="4"/>
  <c r="K72" i="4" s="1"/>
  <c r="A73" i="4"/>
  <c r="K73" i="4" s="1"/>
  <c r="A74" i="4"/>
  <c r="A75" i="4"/>
  <c r="A76" i="4"/>
  <c r="A77" i="4"/>
  <c r="A78" i="4"/>
  <c r="A79" i="4"/>
  <c r="A80" i="4"/>
  <c r="A81" i="4"/>
  <c r="A82" i="4"/>
  <c r="K82" i="4" s="1"/>
  <c r="A83" i="4"/>
  <c r="K83" i="4" s="1"/>
  <c r="A84" i="4"/>
  <c r="K84" i="4" s="1"/>
  <c r="A85" i="4"/>
  <c r="K85" i="4" s="1"/>
  <c r="A86" i="4"/>
  <c r="B86" i="4" s="1"/>
  <c r="A87" i="4"/>
  <c r="A88" i="4"/>
  <c r="A89" i="4"/>
  <c r="A90" i="4"/>
  <c r="A91" i="4"/>
  <c r="A92" i="4"/>
  <c r="A93" i="4"/>
  <c r="A94" i="4"/>
  <c r="K94" i="4" s="1"/>
  <c r="A95" i="4"/>
  <c r="K95" i="4" s="1"/>
  <c r="A96" i="4"/>
  <c r="K96" i="4" s="1"/>
  <c r="A97" i="4"/>
  <c r="K97" i="4" s="1"/>
  <c r="A98" i="4"/>
  <c r="A99" i="4"/>
  <c r="A100" i="4"/>
  <c r="A101" i="4"/>
  <c r="A102" i="4"/>
  <c r="A103" i="4"/>
  <c r="A104" i="4"/>
  <c r="A105" i="4"/>
  <c r="G105" i="4" s="1"/>
  <c r="I105" i="4" s="1"/>
  <c r="A106" i="4"/>
  <c r="K106" i="4" s="1"/>
  <c r="A107" i="4"/>
  <c r="K107" i="4" s="1"/>
  <c r="A108" i="4"/>
  <c r="K108" i="4" s="1"/>
  <c r="A109" i="4"/>
  <c r="K109" i="4" s="1"/>
  <c r="A110" i="4"/>
  <c r="A111" i="4"/>
  <c r="A112" i="4"/>
  <c r="A113" i="4"/>
  <c r="A114" i="4"/>
  <c r="A115" i="4"/>
  <c r="A116" i="4"/>
  <c r="A117" i="4"/>
  <c r="A118" i="4"/>
  <c r="K118" i="4" s="1"/>
  <c r="A119" i="4"/>
  <c r="K119" i="4" s="1"/>
  <c r="A120" i="4"/>
  <c r="K120" i="4" s="1"/>
  <c r="A121" i="4"/>
  <c r="K121" i="4" s="1"/>
  <c r="A122" i="4"/>
  <c r="A123" i="4"/>
  <c r="A124" i="4"/>
  <c r="A125" i="4"/>
  <c r="A126" i="4"/>
  <c r="A127" i="4"/>
  <c r="A128" i="4"/>
  <c r="A129" i="4"/>
  <c r="A130" i="4"/>
  <c r="K130" i="4" s="1"/>
  <c r="A131" i="4"/>
  <c r="K131" i="4" s="1"/>
  <c r="A132" i="4"/>
  <c r="K132" i="4" s="1"/>
  <c r="A133" i="4"/>
  <c r="K133" i="4" s="1"/>
  <c r="A134" i="4"/>
  <c r="B134" i="4" s="1"/>
  <c r="A135" i="4"/>
  <c r="A136" i="4"/>
  <c r="A137" i="4"/>
  <c r="A138" i="4"/>
  <c r="A139" i="4"/>
  <c r="A140" i="4"/>
  <c r="A141" i="4"/>
  <c r="A142" i="4"/>
  <c r="K142" i="4" s="1"/>
  <c r="A143" i="4"/>
  <c r="K143" i="4" s="1"/>
  <c r="A144" i="4"/>
  <c r="K144" i="4" s="1"/>
  <c r="A145" i="4"/>
  <c r="K145" i="4" s="1"/>
  <c r="A146" i="4"/>
  <c r="A147" i="4"/>
  <c r="A148" i="4"/>
  <c r="A149" i="4"/>
  <c r="A150" i="4"/>
  <c r="A151" i="4"/>
  <c r="K151" i="4" s="1"/>
  <c r="A152" i="4"/>
  <c r="A153" i="4"/>
  <c r="A154" i="4"/>
  <c r="K154" i="4" s="1"/>
  <c r="A155" i="4"/>
  <c r="K155" i="4" s="1"/>
  <c r="A156" i="4"/>
  <c r="K156" i="4" s="1"/>
  <c r="A157" i="4"/>
  <c r="K157" i="4" s="1"/>
  <c r="A158" i="4"/>
  <c r="A159" i="4"/>
  <c r="A160" i="4"/>
  <c r="A161" i="4"/>
  <c r="A162" i="4"/>
  <c r="A163" i="4"/>
  <c r="A164" i="4"/>
  <c r="A165" i="4"/>
  <c r="A166" i="4"/>
  <c r="K166" i="4" s="1"/>
  <c r="A167" i="4"/>
  <c r="K167" i="4" s="1"/>
  <c r="A168" i="4"/>
  <c r="K168" i="4" s="1"/>
  <c r="A169" i="4"/>
  <c r="K169" i="4" s="1"/>
  <c r="A170" i="4"/>
  <c r="A171" i="4"/>
  <c r="A172" i="4"/>
  <c r="A173" i="4"/>
  <c r="A174" i="4"/>
  <c r="A175" i="4"/>
  <c r="A176" i="4"/>
  <c r="A177" i="4"/>
  <c r="A178" i="4"/>
  <c r="K178" i="4" s="1"/>
  <c r="A179" i="4"/>
  <c r="K179" i="4" s="1"/>
  <c r="A180" i="4"/>
  <c r="K180" i="4" s="1"/>
  <c r="A181" i="4"/>
  <c r="K181" i="4" s="1"/>
  <c r="A182" i="4"/>
  <c r="A183" i="4"/>
  <c r="A184" i="4"/>
  <c r="A185" i="4"/>
  <c r="A186" i="4"/>
  <c r="A187" i="4"/>
  <c r="A188" i="4"/>
  <c r="A189" i="4"/>
  <c r="A190" i="4"/>
  <c r="K190" i="4" s="1"/>
  <c r="A191" i="4"/>
  <c r="K191" i="4" s="1"/>
  <c r="A192" i="4"/>
  <c r="K192" i="4" s="1"/>
  <c r="A193" i="4"/>
  <c r="K193" i="4" s="1"/>
  <c r="A194" i="4"/>
  <c r="A195" i="4"/>
  <c r="A196" i="4"/>
  <c r="A197" i="4"/>
  <c r="A198" i="4"/>
  <c r="A199" i="4"/>
  <c r="A200" i="4"/>
  <c r="A201" i="4"/>
  <c r="A202" i="4"/>
  <c r="K202" i="4" s="1"/>
  <c r="A203" i="4"/>
  <c r="K203" i="4" s="1"/>
  <c r="A204" i="4"/>
  <c r="K204" i="4" s="1"/>
  <c r="A205" i="4"/>
  <c r="K205" i="4" s="1"/>
  <c r="A206" i="4"/>
  <c r="A207" i="4"/>
  <c r="A208" i="4"/>
  <c r="A209" i="4"/>
  <c r="A210" i="4"/>
  <c r="A211" i="4"/>
  <c r="K211" i="4" s="1"/>
  <c r="A212" i="4"/>
  <c r="A213" i="4"/>
  <c r="G213" i="4" s="1"/>
  <c r="I213" i="4" s="1"/>
  <c r="A214" i="4"/>
  <c r="K214" i="4" s="1"/>
  <c r="A215" i="4"/>
  <c r="K215" i="4" s="1"/>
  <c r="A216" i="4"/>
  <c r="K216" i="4" s="1"/>
  <c r="A217" i="4"/>
  <c r="K217" i="4" s="1"/>
  <c r="A218" i="4"/>
  <c r="A219" i="4"/>
  <c r="A220" i="4"/>
  <c r="A221" i="4"/>
  <c r="A222" i="4"/>
  <c r="A223" i="4"/>
  <c r="A224" i="4"/>
  <c r="A225" i="4"/>
  <c r="A226" i="4"/>
  <c r="K226" i="4" s="1"/>
  <c r="A227" i="4"/>
  <c r="K227" i="4" s="1"/>
  <c r="A228" i="4"/>
  <c r="K228" i="4" s="1"/>
  <c r="A229" i="4"/>
  <c r="K229" i="4" s="1"/>
  <c r="A230" i="4"/>
  <c r="K230" i="4" s="1"/>
  <c r="A231" i="4"/>
  <c r="A232" i="4"/>
  <c r="A233" i="4"/>
  <c r="A234" i="4"/>
  <c r="A235" i="4"/>
  <c r="A236" i="4"/>
  <c r="A237" i="4"/>
  <c r="A238" i="4"/>
  <c r="K238" i="4" s="1"/>
  <c r="A239" i="4"/>
  <c r="K239" i="4" s="1"/>
  <c r="A240" i="4"/>
  <c r="K240" i="4" s="1"/>
  <c r="A241" i="4"/>
  <c r="K241" i="4" s="1"/>
  <c r="A242" i="4"/>
  <c r="A243" i="4"/>
  <c r="A244" i="4"/>
  <c r="A245" i="4"/>
  <c r="A246" i="4"/>
  <c r="A247" i="4"/>
  <c r="A248" i="4"/>
  <c r="A249" i="4"/>
  <c r="A250" i="4"/>
  <c r="K250" i="4" s="1"/>
  <c r="A251" i="4"/>
  <c r="K251" i="4" s="1"/>
  <c r="A252" i="4"/>
  <c r="K252" i="4" s="1"/>
  <c r="A253" i="4"/>
  <c r="K253" i="4" s="1"/>
  <c r="A254" i="4"/>
  <c r="A255" i="4"/>
  <c r="A256" i="4"/>
  <c r="A257" i="4"/>
  <c r="A258" i="4"/>
  <c r="A259" i="4"/>
  <c r="A260" i="4"/>
  <c r="A261" i="4"/>
  <c r="A262" i="4"/>
  <c r="K262" i="4" s="1"/>
  <c r="A263" i="4"/>
  <c r="K263" i="4" s="1"/>
  <c r="A264" i="4"/>
  <c r="K264" i="4" s="1"/>
  <c r="A265" i="4"/>
  <c r="K265" i="4" s="1"/>
  <c r="A266" i="4"/>
  <c r="K266" i="4" s="1"/>
  <c r="A267" i="4"/>
  <c r="A268" i="4"/>
  <c r="A269" i="4"/>
  <c r="A270" i="4"/>
  <c r="A271" i="4"/>
  <c r="A272" i="4"/>
  <c r="A273" i="4"/>
  <c r="A274" i="4"/>
  <c r="K274" i="4" s="1"/>
  <c r="A275" i="4"/>
  <c r="K275" i="4" s="1"/>
  <c r="A276" i="4"/>
  <c r="K276" i="4" s="1"/>
  <c r="A277" i="4"/>
  <c r="K277" i="4" s="1"/>
  <c r="A278" i="4"/>
  <c r="K278" i="4" s="1"/>
  <c r="A279" i="4"/>
  <c r="A280" i="4"/>
  <c r="A281" i="4"/>
  <c r="A282" i="4"/>
  <c r="A283" i="4"/>
  <c r="A284" i="4"/>
  <c r="A285" i="4"/>
  <c r="A286" i="4"/>
  <c r="K286" i="4" s="1"/>
  <c r="A287" i="4"/>
  <c r="K287" i="4" s="1"/>
  <c r="A288" i="4"/>
  <c r="K288" i="4" s="1"/>
  <c r="A289" i="4"/>
  <c r="K289" i="4" s="1"/>
  <c r="A290" i="4"/>
  <c r="K290" i="4" s="1"/>
  <c r="A291" i="4"/>
  <c r="A292" i="4"/>
  <c r="A293" i="4"/>
  <c r="A294" i="4"/>
  <c r="A295" i="4"/>
  <c r="K295" i="4" s="1"/>
  <c r="A296" i="4"/>
  <c r="A297" i="4"/>
  <c r="A298" i="4"/>
  <c r="K298" i="4" s="1"/>
  <c r="A299" i="4"/>
  <c r="K299" i="4" s="1"/>
  <c r="A300" i="4"/>
  <c r="K300" i="4" s="1"/>
  <c r="A301" i="4"/>
  <c r="K301" i="4" s="1"/>
  <c r="A302" i="4"/>
  <c r="K302" i="4" s="1"/>
  <c r="A303" i="4"/>
  <c r="A304" i="4"/>
  <c r="A305" i="4"/>
  <c r="A306" i="4"/>
  <c r="A307" i="4"/>
  <c r="A308" i="4"/>
  <c r="A309" i="4"/>
  <c r="A310" i="4"/>
  <c r="K310" i="4" s="1"/>
  <c r="A311" i="4"/>
  <c r="K311" i="4" s="1"/>
  <c r="A312" i="4"/>
  <c r="K312" i="4" s="1"/>
  <c r="A313" i="4"/>
  <c r="K313" i="4" s="1"/>
  <c r="A314" i="4"/>
  <c r="A315" i="4"/>
  <c r="A316" i="4"/>
  <c r="A317" i="4"/>
  <c r="A318" i="4"/>
  <c r="A319" i="4"/>
  <c r="A320" i="4"/>
  <c r="A321" i="4"/>
  <c r="A322" i="4"/>
  <c r="K322" i="4" s="1"/>
  <c r="A323" i="4"/>
  <c r="K323" i="4" s="1"/>
  <c r="A324" i="4"/>
  <c r="K324" i="4" s="1"/>
  <c r="A325" i="4"/>
  <c r="K325" i="4" s="1"/>
  <c r="A326" i="4"/>
  <c r="A327" i="4"/>
  <c r="A328" i="4"/>
  <c r="A329" i="4"/>
  <c r="A330" i="4"/>
  <c r="A331" i="4"/>
  <c r="A332" i="4"/>
  <c r="A333" i="4"/>
  <c r="A334" i="4"/>
  <c r="K334" i="4" s="1"/>
  <c r="A335" i="4"/>
  <c r="K335" i="4" s="1"/>
  <c r="A336" i="4"/>
  <c r="K336" i="4" s="1"/>
  <c r="A337" i="4"/>
  <c r="K337" i="4" s="1"/>
  <c r="A338" i="4"/>
  <c r="A339" i="4"/>
  <c r="A340" i="4"/>
  <c r="A341" i="4"/>
  <c r="A342" i="4"/>
  <c r="A343" i="4"/>
  <c r="A344" i="4"/>
  <c r="A345" i="4"/>
  <c r="A346" i="4"/>
  <c r="K346" i="4" s="1"/>
  <c r="A347" i="4"/>
  <c r="K347" i="4" s="1"/>
  <c r="A348" i="4"/>
  <c r="K348" i="4" s="1"/>
  <c r="A349" i="4"/>
  <c r="K349" i="4" s="1"/>
  <c r="A350" i="4"/>
  <c r="A351" i="4"/>
  <c r="A352" i="4"/>
  <c r="A353" i="4"/>
  <c r="A354" i="4"/>
  <c r="A355" i="4"/>
  <c r="K355" i="4" s="1"/>
  <c r="A356" i="4"/>
  <c r="A357" i="4"/>
  <c r="A358" i="4"/>
  <c r="K358" i="4" s="1"/>
  <c r="A359" i="4"/>
  <c r="K359" i="4" s="1"/>
  <c r="A360" i="4"/>
  <c r="K360" i="4" s="1"/>
  <c r="A361" i="4"/>
  <c r="K361" i="4" s="1"/>
  <c r="A362" i="4"/>
  <c r="A363" i="4"/>
  <c r="A364" i="4"/>
  <c r="A365" i="4"/>
  <c r="A366" i="4"/>
  <c r="A367" i="4"/>
  <c r="A368" i="4"/>
  <c r="A369" i="4"/>
  <c r="A370" i="4"/>
  <c r="K370" i="4" s="1"/>
  <c r="A371" i="4"/>
  <c r="K371" i="4" s="1"/>
  <c r="A372" i="4"/>
  <c r="K372" i="4" s="1"/>
  <c r="A373" i="4"/>
  <c r="K373" i="4" s="1"/>
  <c r="A374" i="4"/>
  <c r="K374" i="4" s="1"/>
  <c r="A375" i="4"/>
  <c r="A376" i="4"/>
  <c r="A377" i="4"/>
  <c r="A378" i="4"/>
  <c r="A379" i="4"/>
  <c r="A380" i="4"/>
  <c r="A381" i="4"/>
  <c r="A382" i="4"/>
  <c r="K382" i="4" s="1"/>
  <c r="A383" i="4"/>
  <c r="K383" i="4" s="1"/>
  <c r="A384" i="4"/>
  <c r="K384" i="4" s="1"/>
  <c r="A385" i="4"/>
  <c r="K385" i="4" s="1"/>
  <c r="A386" i="4"/>
  <c r="A387" i="4"/>
  <c r="A388" i="4"/>
  <c r="A389" i="4"/>
  <c r="A390" i="4"/>
  <c r="A391" i="4"/>
  <c r="A392" i="4"/>
  <c r="A393" i="4"/>
  <c r="A394" i="4"/>
  <c r="K394" i="4" s="1"/>
  <c r="A395" i="4"/>
  <c r="K395" i="4" s="1"/>
  <c r="A396" i="4"/>
  <c r="K396" i="4" s="1"/>
  <c r="A397" i="4"/>
  <c r="K397" i="4" s="1"/>
  <c r="A398" i="4"/>
  <c r="A399" i="4"/>
  <c r="A400" i="4"/>
  <c r="A401" i="4"/>
  <c r="A402" i="4"/>
  <c r="A403" i="4"/>
  <c r="A404" i="4"/>
  <c r="A405" i="4"/>
  <c r="A406" i="4"/>
  <c r="K406" i="4" s="1"/>
  <c r="A407" i="4"/>
  <c r="K407" i="4" s="1"/>
  <c r="A408" i="4"/>
  <c r="K408" i="4" s="1"/>
  <c r="A409" i="4"/>
  <c r="K409" i="4" s="1"/>
  <c r="A410" i="4"/>
  <c r="A411" i="4"/>
  <c r="A412" i="4"/>
  <c r="A413" i="4"/>
  <c r="A414" i="4"/>
  <c r="A415" i="4"/>
  <c r="A416" i="4"/>
  <c r="A417" i="4"/>
  <c r="A418" i="4"/>
  <c r="K418" i="4" s="1"/>
  <c r="A419" i="4"/>
  <c r="K419" i="4" s="1"/>
  <c r="A420" i="4"/>
  <c r="K420" i="4" s="1"/>
  <c r="A421" i="4"/>
  <c r="K421" i="4" s="1"/>
  <c r="A422" i="4"/>
  <c r="A423" i="4"/>
  <c r="A424" i="4"/>
  <c r="A425" i="4"/>
  <c r="A426" i="4"/>
  <c r="A427" i="4"/>
  <c r="A428" i="4"/>
  <c r="A429" i="4"/>
  <c r="A430" i="4"/>
  <c r="K430" i="4" s="1"/>
  <c r="A431" i="4"/>
  <c r="K431" i="4" s="1"/>
  <c r="A432" i="4"/>
  <c r="K432" i="4" s="1"/>
  <c r="A433" i="4"/>
  <c r="K433" i="4" s="1"/>
  <c r="A434" i="4"/>
  <c r="A435" i="4"/>
  <c r="A436" i="4"/>
  <c r="A437" i="4"/>
  <c r="A438" i="4"/>
  <c r="A439" i="4"/>
  <c r="K439" i="4" s="1"/>
  <c r="A440" i="4"/>
  <c r="A441" i="4"/>
  <c r="A442" i="4"/>
  <c r="K442" i="4" s="1"/>
  <c r="A443" i="4"/>
  <c r="K443" i="4" s="1"/>
  <c r="A444" i="4"/>
  <c r="K444" i="4" s="1"/>
  <c r="A445" i="4"/>
  <c r="K445" i="4" s="1"/>
  <c r="A446" i="4"/>
  <c r="A447" i="4"/>
  <c r="A448" i="4"/>
  <c r="A449" i="4"/>
  <c r="A450" i="4"/>
  <c r="A451" i="4"/>
  <c r="A452" i="4"/>
  <c r="A453" i="4"/>
  <c r="A454" i="4"/>
  <c r="K454" i="4" s="1"/>
  <c r="A455" i="4"/>
  <c r="K455" i="4" s="1"/>
  <c r="A456" i="4"/>
  <c r="K456" i="4" s="1"/>
  <c r="A457" i="4"/>
  <c r="K457" i="4" s="1"/>
  <c r="A458" i="4"/>
  <c r="A459" i="4"/>
  <c r="A460" i="4"/>
  <c r="A461" i="4"/>
  <c r="A462" i="4"/>
  <c r="A463" i="4"/>
  <c r="A464" i="4"/>
  <c r="A465" i="4"/>
  <c r="A466" i="4"/>
  <c r="K466" i="4" s="1"/>
  <c r="A467" i="4"/>
  <c r="K467" i="4" s="1"/>
  <c r="A468" i="4"/>
  <c r="K468" i="4" s="1"/>
  <c r="A469" i="4"/>
  <c r="K469" i="4" s="1"/>
  <c r="A470" i="4"/>
  <c r="A471" i="4"/>
  <c r="A472" i="4"/>
  <c r="A473" i="4"/>
  <c r="A474" i="4"/>
  <c r="A475" i="4"/>
  <c r="A476" i="4"/>
  <c r="A477" i="4"/>
  <c r="A478" i="4"/>
  <c r="K478" i="4" s="1"/>
  <c r="A479" i="4"/>
  <c r="K479" i="4" s="1"/>
  <c r="A480" i="4"/>
  <c r="K480" i="4" s="1"/>
  <c r="A481" i="4"/>
  <c r="K481" i="4" s="1"/>
  <c r="A482" i="4"/>
  <c r="A483" i="4"/>
  <c r="A484" i="4"/>
  <c r="A485" i="4"/>
  <c r="A486" i="4"/>
  <c r="A487" i="4"/>
  <c r="A488" i="4"/>
  <c r="A489" i="4"/>
  <c r="A490" i="4"/>
  <c r="K490" i="4" s="1"/>
  <c r="A491" i="4"/>
  <c r="K491" i="4" s="1"/>
  <c r="A492" i="4"/>
  <c r="K492" i="4" s="1"/>
  <c r="A493" i="4"/>
  <c r="K493" i="4" s="1"/>
  <c r="A494" i="4"/>
  <c r="A495" i="4"/>
  <c r="A496" i="4"/>
  <c r="A497" i="4"/>
  <c r="A498" i="4"/>
  <c r="A499" i="4"/>
  <c r="K499" i="4" s="1"/>
  <c r="A500" i="4"/>
  <c r="A501" i="4"/>
  <c r="A502" i="4"/>
  <c r="K502" i="4" s="1"/>
  <c r="A503" i="4"/>
  <c r="K503" i="4" s="1"/>
  <c r="A504" i="4"/>
  <c r="K504" i="4" s="1"/>
  <c r="A505" i="4"/>
  <c r="K505" i="4" s="1"/>
  <c r="A506" i="4"/>
  <c r="A507" i="4"/>
  <c r="A508" i="4"/>
  <c r="A509" i="4"/>
  <c r="A510" i="4"/>
  <c r="A511" i="4"/>
  <c r="A512" i="4"/>
  <c r="A513" i="4"/>
  <c r="A514" i="4"/>
  <c r="K514" i="4" s="1"/>
  <c r="A515" i="4"/>
  <c r="K515" i="4" s="1"/>
  <c r="A516" i="4"/>
  <c r="K516" i="4" s="1"/>
  <c r="A517" i="4"/>
  <c r="K517" i="4" s="1"/>
  <c r="A518" i="4"/>
  <c r="A519" i="4"/>
  <c r="A520" i="4"/>
  <c r="A521" i="4"/>
  <c r="A522" i="4"/>
  <c r="A523" i="4"/>
  <c r="A524" i="4"/>
  <c r="A525" i="4"/>
  <c r="A526" i="4"/>
  <c r="K526" i="4" s="1"/>
  <c r="A527" i="4"/>
  <c r="K527" i="4" s="1"/>
  <c r="A528" i="4"/>
  <c r="K528" i="4" s="1"/>
  <c r="A529" i="4"/>
  <c r="K529" i="4" s="1"/>
  <c r="A530" i="4"/>
  <c r="A531" i="4"/>
  <c r="A532" i="4"/>
  <c r="A533" i="4"/>
  <c r="A534" i="4"/>
  <c r="A535" i="4"/>
  <c r="A536" i="4"/>
  <c r="A537" i="4"/>
  <c r="A538" i="4"/>
  <c r="K538" i="4" s="1"/>
  <c r="A539" i="4"/>
  <c r="K539" i="4" s="1"/>
  <c r="A540" i="4"/>
  <c r="K540" i="4" s="1"/>
  <c r="A541" i="4"/>
  <c r="K541" i="4" s="1"/>
  <c r="A542" i="4"/>
  <c r="A543" i="4"/>
  <c r="A544" i="4"/>
  <c r="A545" i="4"/>
  <c r="A546" i="4"/>
  <c r="A547" i="4"/>
  <c r="A548" i="4"/>
  <c r="A549" i="4"/>
  <c r="A550" i="4"/>
  <c r="K550" i="4" s="1"/>
  <c r="A551" i="4"/>
  <c r="K551" i="4" s="1"/>
  <c r="A552" i="4"/>
  <c r="K552" i="4" s="1"/>
  <c r="A553" i="4"/>
  <c r="K553" i="4" s="1"/>
  <c r="A554" i="4"/>
  <c r="A555" i="4"/>
  <c r="A556" i="4"/>
  <c r="A557" i="4"/>
  <c r="A558" i="4"/>
  <c r="A559" i="4"/>
  <c r="A560" i="4"/>
  <c r="A561" i="4"/>
  <c r="A562" i="4"/>
  <c r="K562" i="4" s="1"/>
  <c r="A563" i="4"/>
  <c r="K563" i="4" s="1"/>
  <c r="A564" i="4"/>
  <c r="K564" i="4" s="1"/>
  <c r="A565" i="4"/>
  <c r="K565" i="4" s="1"/>
  <c r="A566" i="4"/>
  <c r="K566" i="4" s="1"/>
  <c r="A567" i="4"/>
  <c r="A568" i="4"/>
  <c r="A569" i="4"/>
  <c r="A570" i="4"/>
  <c r="A571" i="4"/>
  <c r="A572" i="4"/>
  <c r="A573" i="4"/>
  <c r="A574" i="4"/>
  <c r="K574" i="4" s="1"/>
  <c r="A575" i="4"/>
  <c r="K575" i="4" s="1"/>
  <c r="A576" i="4"/>
  <c r="K576" i="4" s="1"/>
  <c r="A577" i="4"/>
  <c r="K577" i="4" s="1"/>
  <c r="A578" i="4"/>
  <c r="K578" i="4" s="1"/>
  <c r="A579" i="4"/>
  <c r="A580" i="4"/>
  <c r="A581" i="4"/>
  <c r="A582" i="4"/>
  <c r="A583" i="4"/>
  <c r="K583" i="4" s="1"/>
  <c r="A584" i="4"/>
  <c r="A585" i="4"/>
  <c r="A586" i="4"/>
  <c r="K586" i="4" s="1"/>
  <c r="A587" i="4"/>
  <c r="K587" i="4" s="1"/>
  <c r="A588" i="4"/>
  <c r="K588" i="4" s="1"/>
  <c r="A589" i="4"/>
  <c r="K589" i="4" s="1"/>
  <c r="A590" i="4"/>
  <c r="K590" i="4" s="1"/>
  <c r="A591" i="4"/>
  <c r="A592" i="4"/>
  <c r="A593" i="4"/>
  <c r="A594" i="4"/>
  <c r="A595" i="4"/>
  <c r="A596" i="4"/>
  <c r="A597" i="4"/>
  <c r="A598" i="4"/>
  <c r="K598" i="4" s="1"/>
  <c r="A599" i="4"/>
  <c r="K599" i="4" s="1"/>
  <c r="A600" i="4"/>
  <c r="K600" i="4" s="1"/>
  <c r="A601" i="4"/>
  <c r="K601" i="4" s="1"/>
  <c r="A602" i="4"/>
  <c r="A603" i="4"/>
  <c r="A604" i="4"/>
  <c r="A605" i="4"/>
  <c r="A606" i="4"/>
  <c r="A607" i="4"/>
  <c r="A608" i="4"/>
  <c r="A609" i="4"/>
  <c r="A610" i="4"/>
  <c r="K610" i="4" s="1"/>
  <c r="A611" i="4"/>
  <c r="K611" i="4" s="1"/>
  <c r="A612" i="4"/>
  <c r="K612" i="4" s="1"/>
  <c r="A613" i="4"/>
  <c r="K613" i="4" s="1"/>
  <c r="A614" i="4"/>
  <c r="A615" i="4"/>
  <c r="A616" i="4"/>
  <c r="A617" i="4"/>
  <c r="A618" i="4"/>
  <c r="A619" i="4"/>
  <c r="A620" i="4"/>
  <c r="A621" i="4"/>
  <c r="K621" i="4" s="1"/>
  <c r="A622" i="4"/>
  <c r="K622" i="4" s="1"/>
  <c r="A623" i="4"/>
  <c r="K623" i="4" s="1"/>
  <c r="A624" i="4"/>
  <c r="K624" i="4" s="1"/>
  <c r="A625" i="4"/>
  <c r="K625" i="4" s="1"/>
  <c r="A626" i="4"/>
  <c r="G626" i="4" s="1"/>
  <c r="I626" i="4" s="1"/>
  <c r="A627" i="4"/>
  <c r="A628" i="4"/>
  <c r="A629" i="4"/>
  <c r="A630" i="4"/>
  <c r="A631" i="4"/>
  <c r="A632" i="4"/>
  <c r="A633" i="4"/>
  <c r="K633" i="4" s="1"/>
  <c r="A634" i="4"/>
  <c r="K634" i="4" s="1"/>
  <c r="A635" i="4"/>
  <c r="K635" i="4" s="1"/>
  <c r="A636" i="4"/>
  <c r="K636" i="4" s="1"/>
  <c r="A637" i="4"/>
  <c r="K637" i="4" s="1"/>
  <c r="A638" i="4"/>
  <c r="A639" i="4"/>
  <c r="A640" i="4"/>
  <c r="A641" i="4"/>
  <c r="A642" i="4"/>
  <c r="A643" i="4"/>
  <c r="A644" i="4"/>
  <c r="A645" i="4"/>
  <c r="K645" i="4" s="1"/>
  <c r="A646" i="4"/>
  <c r="K646" i="4" s="1"/>
  <c r="A647" i="4"/>
  <c r="K647" i="4" s="1"/>
  <c r="A648" i="4"/>
  <c r="K648" i="4" s="1"/>
  <c r="A649" i="4"/>
  <c r="K649" i="4" s="1"/>
  <c r="A650" i="4"/>
  <c r="B650" i="4" s="1"/>
  <c r="A651" i="4"/>
  <c r="A652" i="4"/>
  <c r="A653" i="4"/>
  <c r="A654" i="4"/>
  <c r="A655" i="4"/>
  <c r="A656" i="4"/>
  <c r="A657" i="4"/>
  <c r="K657" i="4" s="1"/>
  <c r="A658" i="4"/>
  <c r="K658" i="4" s="1"/>
  <c r="A659" i="4"/>
  <c r="K659" i="4" s="1"/>
  <c r="A660" i="4"/>
  <c r="K660" i="4" s="1"/>
  <c r="A661" i="4"/>
  <c r="K661" i="4" s="1"/>
  <c r="A662" i="4"/>
  <c r="G662" i="4" s="1"/>
  <c r="I662" i="4" s="1"/>
  <c r="A663" i="4"/>
  <c r="A664" i="4"/>
  <c r="A665" i="4"/>
  <c r="A666" i="4"/>
  <c r="A667" i="4"/>
  <c r="A668" i="4"/>
  <c r="A669" i="4"/>
  <c r="K669" i="4" s="1"/>
  <c r="A670" i="4"/>
  <c r="K670" i="4" s="1"/>
  <c r="A671" i="4"/>
  <c r="K671" i="4" s="1"/>
  <c r="A672" i="4"/>
  <c r="K672" i="4" s="1"/>
  <c r="A673" i="4"/>
  <c r="K673" i="4" s="1"/>
  <c r="A674" i="4"/>
  <c r="B674" i="4" s="1"/>
  <c r="A675" i="4"/>
  <c r="A676" i="4"/>
  <c r="A677" i="4"/>
  <c r="A678" i="4"/>
  <c r="A679" i="4"/>
  <c r="K679" i="4" s="1"/>
  <c r="A680" i="4"/>
  <c r="A681" i="4"/>
  <c r="K681" i="4" s="1"/>
  <c r="A682" i="4"/>
  <c r="K682" i="4" s="1"/>
  <c r="A683" i="4"/>
  <c r="K683" i="4" s="1"/>
  <c r="A684" i="4"/>
  <c r="K684" i="4" s="1"/>
  <c r="A685" i="4"/>
  <c r="K685" i="4" s="1"/>
  <c r="A686" i="4"/>
  <c r="A687" i="4"/>
  <c r="A688" i="4"/>
  <c r="A689" i="4"/>
  <c r="A690" i="4"/>
  <c r="A691" i="4"/>
  <c r="A692" i="4"/>
  <c r="A693" i="4"/>
  <c r="K693" i="4" s="1"/>
  <c r="A694" i="4"/>
  <c r="K694" i="4" s="1"/>
  <c r="A695" i="4"/>
  <c r="K695" i="4" s="1"/>
  <c r="A696" i="4"/>
  <c r="K696" i="4" s="1"/>
  <c r="A697" i="4"/>
  <c r="K697" i="4" s="1"/>
  <c r="A698" i="4"/>
  <c r="G698" i="4" s="1"/>
  <c r="I698" i="4" s="1"/>
  <c r="A699" i="4"/>
  <c r="A700" i="4"/>
  <c r="A701" i="4"/>
  <c r="A702" i="4"/>
  <c r="A703" i="4"/>
  <c r="A704" i="4"/>
  <c r="A705" i="4"/>
  <c r="K705" i="4" s="1"/>
  <c r="A706" i="4"/>
  <c r="K706" i="4" s="1"/>
  <c r="A707" i="4"/>
  <c r="K707" i="4" s="1"/>
  <c r="A708" i="4"/>
  <c r="K708" i="4" s="1"/>
  <c r="A709" i="4"/>
  <c r="K709" i="4" s="1"/>
  <c r="A710" i="4"/>
  <c r="G710" i="4" s="1"/>
  <c r="I710" i="4" s="1"/>
  <c r="A711" i="4"/>
  <c r="A712" i="4"/>
  <c r="A713" i="4"/>
  <c r="A714" i="4"/>
  <c r="A715" i="4"/>
  <c r="A716" i="4"/>
  <c r="A717" i="4"/>
  <c r="K717" i="4" s="1"/>
  <c r="A718" i="4"/>
  <c r="K718" i="4" s="1"/>
  <c r="A719" i="4"/>
  <c r="K719" i="4" s="1"/>
  <c r="A720" i="4"/>
  <c r="K720" i="4" s="1"/>
  <c r="A721" i="4"/>
  <c r="K721" i="4" s="1"/>
  <c r="A722" i="4"/>
  <c r="G722" i="4" s="1"/>
  <c r="I722" i="4" s="1"/>
  <c r="A723" i="4"/>
  <c r="A724" i="4"/>
  <c r="A725" i="4"/>
  <c r="A726" i="4"/>
  <c r="A727" i="4"/>
  <c r="A728" i="4"/>
  <c r="A729" i="4"/>
  <c r="K729" i="4" s="1"/>
  <c r="A730" i="4"/>
  <c r="K730" i="4" s="1"/>
  <c r="A731" i="4"/>
  <c r="K731" i="4" s="1"/>
  <c r="A732" i="4"/>
  <c r="K732" i="4" s="1"/>
  <c r="A733" i="4"/>
  <c r="K733" i="4" s="1"/>
  <c r="A734" i="4"/>
  <c r="G734" i="4" s="1"/>
  <c r="I734" i="4" s="1"/>
  <c r="A735" i="4"/>
  <c r="A736" i="4"/>
  <c r="A737" i="4"/>
  <c r="A738" i="4"/>
  <c r="A739" i="4"/>
  <c r="A740" i="4"/>
  <c r="A741" i="4"/>
  <c r="K741" i="4" s="1"/>
  <c r="A742" i="4"/>
  <c r="K742" i="4" s="1"/>
  <c r="A743" i="4"/>
  <c r="K743" i="4" s="1"/>
  <c r="A744" i="4"/>
  <c r="K744" i="4" s="1"/>
  <c r="A745" i="4"/>
  <c r="K745" i="4" s="1"/>
  <c r="A746" i="4"/>
  <c r="B746" i="4" s="1"/>
  <c r="A747" i="4"/>
  <c r="A748" i="4"/>
  <c r="A749" i="4"/>
  <c r="A750" i="4"/>
  <c r="A751" i="4"/>
  <c r="A752" i="4"/>
  <c r="A753" i="4"/>
  <c r="K753" i="4" s="1"/>
  <c r="A754" i="4"/>
  <c r="K754" i="4" s="1"/>
  <c r="A755" i="4"/>
  <c r="K755" i="4" s="1"/>
  <c r="A756" i="4"/>
  <c r="K756" i="4" s="1"/>
  <c r="A757" i="4"/>
  <c r="K757" i="4" s="1"/>
  <c r="A758" i="4"/>
  <c r="A759" i="4"/>
  <c r="A760" i="4"/>
  <c r="A761" i="4"/>
  <c r="A762" i="4"/>
  <c r="A763" i="4"/>
  <c r="A764" i="4"/>
  <c r="A765" i="4"/>
  <c r="K765" i="4" s="1"/>
  <c r="A766" i="4"/>
  <c r="K766" i="4" s="1"/>
  <c r="A767" i="4"/>
  <c r="K767" i="4" s="1"/>
  <c r="A768" i="4"/>
  <c r="K768" i="4" s="1"/>
  <c r="A769" i="4"/>
  <c r="K769" i="4" s="1"/>
  <c r="A770" i="4"/>
  <c r="B770" i="4" s="1"/>
  <c r="A771" i="4"/>
  <c r="A772" i="4"/>
  <c r="A773" i="4"/>
  <c r="A774" i="4"/>
  <c r="A775" i="4"/>
  <c r="A776" i="4"/>
  <c r="A777" i="4"/>
  <c r="K777" i="4" s="1"/>
  <c r="A778" i="4"/>
  <c r="K778" i="4" s="1"/>
  <c r="A779" i="4"/>
  <c r="K779" i="4" s="1"/>
  <c r="A780" i="4"/>
  <c r="K780" i="4" s="1"/>
  <c r="A781" i="4"/>
  <c r="K781" i="4" s="1"/>
  <c r="A782" i="4"/>
  <c r="B782" i="4" s="1"/>
  <c r="A783" i="4"/>
  <c r="A784" i="4"/>
  <c r="A785" i="4"/>
  <c r="A786" i="4"/>
  <c r="A787" i="4"/>
  <c r="A788" i="4"/>
  <c r="A789" i="4"/>
  <c r="K789" i="4" s="1"/>
  <c r="A790" i="4"/>
  <c r="K790" i="4" s="1"/>
  <c r="A791" i="4"/>
  <c r="K791" i="4" s="1"/>
  <c r="A792" i="4"/>
  <c r="K792" i="4" s="1"/>
  <c r="A793" i="4"/>
  <c r="K793" i="4" s="1"/>
  <c r="A794" i="4"/>
  <c r="A795" i="4"/>
  <c r="A796" i="4"/>
  <c r="A797" i="4"/>
  <c r="A798" i="4"/>
  <c r="A799" i="4"/>
  <c r="A800" i="4"/>
  <c r="A801" i="4"/>
  <c r="K801" i="4" s="1"/>
  <c r="A802" i="4"/>
  <c r="K802" i="4" s="1"/>
  <c r="A803" i="4"/>
  <c r="K803" i="4" s="1"/>
  <c r="A804" i="4"/>
  <c r="K804" i="4" s="1"/>
  <c r="A805" i="4"/>
  <c r="K805" i="4" s="1"/>
  <c r="A806" i="4"/>
  <c r="G806" i="4" s="1"/>
  <c r="I806" i="4" s="1"/>
  <c r="A807" i="4"/>
  <c r="A808" i="4"/>
  <c r="A809" i="4"/>
  <c r="A810" i="4"/>
  <c r="A811" i="4"/>
  <c r="A812" i="4"/>
  <c r="A813" i="4"/>
  <c r="K813" i="4" s="1"/>
  <c r="A814" i="4"/>
  <c r="K814" i="4" s="1"/>
  <c r="A815" i="4"/>
  <c r="K815" i="4" s="1"/>
  <c r="A816" i="4"/>
  <c r="K816" i="4" s="1"/>
  <c r="A817" i="4"/>
  <c r="K817" i="4" s="1"/>
  <c r="A818" i="4"/>
  <c r="B818" i="4" s="1"/>
  <c r="A819" i="4"/>
  <c r="A820" i="4"/>
  <c r="A821" i="4"/>
  <c r="A822" i="4"/>
  <c r="A823" i="4"/>
  <c r="A824" i="4"/>
  <c r="A825" i="4"/>
  <c r="K825" i="4" s="1"/>
  <c r="A826" i="4"/>
  <c r="K826" i="4" s="1"/>
  <c r="A827" i="4"/>
  <c r="K827" i="4" s="1"/>
  <c r="A828" i="4"/>
  <c r="K828" i="4" s="1"/>
  <c r="A829" i="4"/>
  <c r="K829" i="4" s="1"/>
  <c r="A830" i="4"/>
  <c r="G830" i="4" s="1"/>
  <c r="I830" i="4" s="1"/>
  <c r="A831" i="4"/>
  <c r="A832" i="4"/>
  <c r="A833" i="4"/>
  <c r="A834" i="4"/>
  <c r="A835" i="4"/>
  <c r="A836" i="4"/>
  <c r="A837" i="4"/>
  <c r="K837" i="4" s="1"/>
  <c r="A838" i="4"/>
  <c r="K838" i="4" s="1"/>
  <c r="A839" i="4"/>
  <c r="K839" i="4" s="1"/>
  <c r="A840" i="4"/>
  <c r="K840" i="4" s="1"/>
  <c r="A841" i="4"/>
  <c r="K841" i="4" s="1"/>
  <c r="A842" i="4"/>
  <c r="G842" i="4" s="1"/>
  <c r="I842" i="4" s="1"/>
  <c r="A843" i="4"/>
  <c r="A844" i="4"/>
  <c r="A845" i="4"/>
  <c r="A846" i="4"/>
  <c r="A847" i="4"/>
  <c r="A848" i="4"/>
  <c r="A849" i="4"/>
  <c r="K849" i="4" s="1"/>
  <c r="A850" i="4"/>
  <c r="K850" i="4" s="1"/>
  <c r="A851" i="4"/>
  <c r="K851" i="4" s="1"/>
  <c r="A852" i="4"/>
  <c r="K852" i="4" s="1"/>
  <c r="A853" i="4"/>
  <c r="K853" i="4" s="1"/>
  <c r="A854" i="4"/>
  <c r="B854" i="4" s="1"/>
  <c r="A855" i="4"/>
  <c r="A856" i="4"/>
  <c r="A857" i="4"/>
  <c r="A858" i="4"/>
  <c r="A859" i="4"/>
  <c r="A860" i="4"/>
  <c r="A861" i="4"/>
  <c r="K861" i="4" s="1"/>
  <c r="A862" i="4"/>
  <c r="K862" i="4" s="1"/>
  <c r="A863" i="4"/>
  <c r="K863" i="4" s="1"/>
  <c r="A864" i="4"/>
  <c r="K864" i="4" s="1"/>
  <c r="A865" i="4"/>
  <c r="B865" i="4" s="1"/>
  <c r="A866" i="4"/>
  <c r="A867" i="4"/>
  <c r="A868" i="4"/>
  <c r="A869" i="4"/>
  <c r="A870" i="4"/>
  <c r="A871" i="4"/>
  <c r="A872" i="4"/>
  <c r="A873" i="4"/>
  <c r="K873" i="4" s="1"/>
  <c r="A874" i="4"/>
  <c r="K874" i="4" s="1"/>
  <c r="A875" i="4"/>
  <c r="K875" i="4" s="1"/>
  <c r="A876" i="4"/>
  <c r="K876" i="4" s="1"/>
  <c r="A877" i="4"/>
  <c r="K877" i="4" s="1"/>
  <c r="A878" i="4"/>
  <c r="G878" i="4" s="1"/>
  <c r="I878" i="4" s="1"/>
  <c r="A879" i="4"/>
  <c r="A880" i="4"/>
  <c r="A881" i="4"/>
  <c r="A882" i="4"/>
  <c r="A883" i="4"/>
  <c r="B883" i="4" s="1"/>
  <c r="A884" i="4"/>
  <c r="A885" i="4"/>
  <c r="K885" i="4" s="1"/>
  <c r="A886" i="4"/>
  <c r="K886" i="4" s="1"/>
  <c r="A887" i="4"/>
  <c r="K887" i="4" s="1"/>
  <c r="A888" i="4"/>
  <c r="K888" i="4" s="1"/>
  <c r="A889" i="4"/>
  <c r="K889" i="4" s="1"/>
  <c r="A890" i="4"/>
  <c r="B890" i="4" s="1"/>
  <c r="A891" i="4"/>
  <c r="A892" i="4"/>
  <c r="K892" i="4" s="1"/>
  <c r="A893" i="4"/>
  <c r="A894" i="4"/>
  <c r="A895" i="4"/>
  <c r="K895" i="4" s="1"/>
  <c r="A896" i="4"/>
  <c r="K896" i="4" s="1"/>
  <c r="A897" i="4"/>
  <c r="K897" i="4" s="1"/>
  <c r="A898" i="4"/>
  <c r="K898" i="4" s="1"/>
  <c r="A899" i="4"/>
  <c r="K899" i="4" s="1"/>
  <c r="A900" i="4"/>
  <c r="K900" i="4" s="1"/>
  <c r="A901" i="4"/>
  <c r="K901" i="4" s="1"/>
  <c r="A902" i="4"/>
  <c r="A903" i="4"/>
  <c r="K903" i="4" s="1"/>
  <c r="A904" i="4"/>
  <c r="K904" i="4" s="1"/>
  <c r="A905" i="4"/>
  <c r="K905" i="4" s="1"/>
  <c r="A906" i="4"/>
  <c r="A907" i="4"/>
  <c r="A908" i="4"/>
  <c r="B908" i="4" s="1"/>
  <c r="A909" i="4"/>
  <c r="K909" i="4" s="1"/>
  <c r="A910" i="4"/>
  <c r="K910" i="4" s="1"/>
  <c r="A911" i="4"/>
  <c r="K911" i="4" s="1"/>
  <c r="A912" i="4"/>
  <c r="K912" i="4" s="1"/>
  <c r="A913" i="4"/>
  <c r="K913" i="4" s="1"/>
  <c r="A914" i="4"/>
  <c r="G914" i="4" s="1"/>
  <c r="I914" i="4" s="1"/>
  <c r="A915" i="4"/>
  <c r="K915" i="4" s="1"/>
  <c r="A916" i="4"/>
  <c r="K916" i="4" s="1"/>
  <c r="A917" i="4"/>
  <c r="K917" i="4" s="1"/>
  <c r="A918" i="4"/>
  <c r="A919" i="4"/>
  <c r="A920" i="4"/>
  <c r="A921" i="4"/>
  <c r="K921" i="4" s="1"/>
  <c r="A922" i="4"/>
  <c r="K922" i="4" s="1"/>
  <c r="A923" i="4"/>
  <c r="K923" i="4" s="1"/>
  <c r="A924" i="4"/>
  <c r="K924" i="4" s="1"/>
  <c r="A925" i="4"/>
  <c r="K925" i="4" s="1"/>
  <c r="A926" i="4"/>
  <c r="A927" i="4"/>
  <c r="K927" i="4" s="1"/>
  <c r="A928" i="4"/>
  <c r="K928" i="4" s="1"/>
  <c r="A929" i="4"/>
  <c r="K929" i="4" s="1"/>
  <c r="A930" i="4"/>
  <c r="A931" i="4"/>
  <c r="A932" i="4"/>
  <c r="B932" i="4" s="1"/>
  <c r="A933" i="4"/>
  <c r="K933" i="4" s="1"/>
  <c r="A934" i="4"/>
  <c r="K934" i="4" s="1"/>
  <c r="A935" i="4"/>
  <c r="K935" i="4" s="1"/>
  <c r="A936" i="4"/>
  <c r="K936" i="4" s="1"/>
  <c r="A937" i="4"/>
  <c r="B937" i="4" s="1"/>
  <c r="A938" i="4"/>
  <c r="B938" i="4" s="1"/>
  <c r="A939" i="4"/>
  <c r="K939" i="4" s="1"/>
  <c r="A940" i="4"/>
  <c r="K940" i="4" s="1"/>
  <c r="A941" i="4"/>
  <c r="K941" i="4" s="1"/>
  <c r="A942" i="4"/>
  <c r="A943" i="4"/>
  <c r="A944" i="4"/>
  <c r="K944" i="4" s="1"/>
  <c r="A945" i="4"/>
  <c r="K945" i="4" s="1"/>
  <c r="A946" i="4"/>
  <c r="K946" i="4" s="1"/>
  <c r="A947" i="4"/>
  <c r="K947" i="4" s="1"/>
  <c r="A948" i="4"/>
  <c r="K948" i="4" s="1"/>
  <c r="A949" i="4"/>
  <c r="B949" i="4" s="1"/>
  <c r="A950" i="4"/>
  <c r="G950" i="4" s="1"/>
  <c r="I950" i="4" s="1"/>
  <c r="A951" i="4"/>
  <c r="K951" i="4" s="1"/>
  <c r="A952" i="4"/>
  <c r="K952" i="4" s="1"/>
  <c r="A953" i="4"/>
  <c r="K953" i="4" s="1"/>
  <c r="A954" i="4"/>
  <c r="A955" i="4"/>
  <c r="A956" i="4"/>
  <c r="B956" i="4" s="1"/>
  <c r="A957" i="4"/>
  <c r="K957" i="4" s="1"/>
  <c r="A958" i="4"/>
  <c r="K958" i="4" s="1"/>
  <c r="A959" i="4"/>
  <c r="K959" i="4" s="1"/>
  <c r="A960" i="4"/>
  <c r="K960" i="4" s="1"/>
  <c r="A961" i="4"/>
  <c r="K961" i="4" s="1"/>
  <c r="A962" i="4"/>
  <c r="K962" i="4" s="1"/>
  <c r="A963" i="4"/>
  <c r="K963" i="4" s="1"/>
  <c r="A964" i="4"/>
  <c r="K964" i="4" s="1"/>
  <c r="A965" i="4"/>
  <c r="K965" i="4" s="1"/>
  <c r="A966" i="4"/>
  <c r="A967" i="4"/>
  <c r="A968" i="4"/>
  <c r="A969" i="4"/>
  <c r="K969" i="4" s="1"/>
  <c r="A970" i="4"/>
  <c r="K970" i="4" s="1"/>
  <c r="A971" i="4"/>
  <c r="K971" i="4" s="1"/>
  <c r="A972" i="4"/>
  <c r="K972" i="4" s="1"/>
  <c r="A973" i="4"/>
  <c r="B973" i="4" s="1"/>
  <c r="A974" i="4"/>
  <c r="K974" i="4" s="1"/>
  <c r="A975" i="4"/>
  <c r="K975" i="4" s="1"/>
  <c r="A976" i="4"/>
  <c r="K976" i="4" s="1"/>
  <c r="A977" i="4"/>
  <c r="K977" i="4" s="1"/>
  <c r="A978" i="4"/>
  <c r="A979" i="4"/>
  <c r="A980" i="4"/>
  <c r="B980" i="4" s="1"/>
  <c r="A981" i="4"/>
  <c r="K981" i="4" s="1"/>
  <c r="A982" i="4"/>
  <c r="K982" i="4" s="1"/>
  <c r="A983" i="4"/>
  <c r="K983" i="4" s="1"/>
  <c r="A984" i="4"/>
  <c r="K984" i="4" s="1"/>
  <c r="A985" i="4"/>
  <c r="K985" i="4" s="1"/>
  <c r="A986" i="4"/>
  <c r="K986" i="4" s="1"/>
  <c r="A987" i="4"/>
  <c r="K987" i="4" s="1"/>
  <c r="A988" i="4"/>
  <c r="K988" i="4" s="1"/>
  <c r="A989" i="4"/>
  <c r="K989" i="4" s="1"/>
  <c r="A990" i="4"/>
  <c r="A991" i="4"/>
  <c r="A992" i="4"/>
  <c r="K992" i="4" s="1"/>
  <c r="A993" i="4"/>
  <c r="K993" i="4" s="1"/>
  <c r="A994" i="4"/>
  <c r="K994" i="4" s="1"/>
  <c r="A995" i="4"/>
  <c r="K995" i="4" s="1"/>
  <c r="A996" i="4"/>
  <c r="K996" i="4" s="1"/>
  <c r="A997" i="4"/>
  <c r="K997" i="4" s="1"/>
  <c r="A998" i="4"/>
  <c r="K998" i="4" s="1"/>
  <c r="A999" i="4"/>
  <c r="K999" i="4" s="1"/>
  <c r="A2" i="4"/>
  <c r="K2" i="4" s="1"/>
  <c r="B5" i="25"/>
  <c r="B6" i="25"/>
  <c r="B7" i="25"/>
  <c r="B8" i="25"/>
  <c r="B12" i="25"/>
  <c r="B17" i="25"/>
  <c r="B18" i="25"/>
  <c r="B19" i="25"/>
  <c r="B20" i="25"/>
  <c r="B24" i="25"/>
  <c r="B29" i="25"/>
  <c r="B30" i="25"/>
  <c r="B31" i="25"/>
  <c r="B32" i="25"/>
  <c r="B36" i="25"/>
  <c r="B41" i="25"/>
  <c r="B42" i="25"/>
  <c r="B43" i="25"/>
  <c r="B44" i="25"/>
  <c r="B48" i="25"/>
  <c r="B53" i="25"/>
  <c r="B54" i="25"/>
  <c r="B55" i="25"/>
  <c r="B56" i="25"/>
  <c r="B60" i="25"/>
  <c r="B65" i="25"/>
  <c r="B66" i="25"/>
  <c r="B67" i="25"/>
  <c r="B68" i="25"/>
  <c r="B72" i="25"/>
  <c r="B77" i="25"/>
  <c r="B78" i="25"/>
  <c r="B79" i="25"/>
  <c r="B80" i="25"/>
  <c r="B84" i="25"/>
  <c r="B89" i="25"/>
  <c r="B90" i="25"/>
  <c r="B91" i="25"/>
  <c r="B92" i="25"/>
  <c r="M16" i="25"/>
  <c r="B9" i="25" s="1"/>
  <c r="M15" i="25"/>
  <c r="M6" i="25"/>
  <c r="M5" i="25"/>
  <c r="E15" i="13"/>
  <c r="M7" i="25" s="1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2" i="15"/>
  <c r="J1" i="7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2" i="3"/>
  <c r="A3" i="5" a="1"/>
  <c r="A3" i="5" s="1"/>
  <c r="E3" i="8"/>
  <c r="E5" i="8"/>
  <c r="E6" i="8"/>
  <c r="E8" i="8"/>
  <c r="E10" i="8"/>
  <c r="E11" i="8"/>
  <c r="E12" i="8"/>
  <c r="E13" i="8"/>
  <c r="E14" i="8"/>
  <c r="E17" i="8"/>
  <c r="E19" i="8"/>
  <c r="E21" i="8"/>
  <c r="E22" i="8"/>
  <c r="E23" i="8"/>
  <c r="E24" i="8"/>
  <c r="E25" i="8"/>
  <c r="E26" i="8"/>
  <c r="E27" i="8"/>
  <c r="E29" i="8"/>
  <c r="E30" i="8"/>
  <c r="E31" i="8"/>
  <c r="E32" i="8"/>
  <c r="E33" i="8"/>
  <c r="E34" i="8"/>
  <c r="E35" i="8"/>
  <c r="E36" i="8"/>
  <c r="E37" i="8"/>
  <c r="E39" i="8"/>
  <c r="E43" i="8"/>
  <c r="E44" i="8"/>
  <c r="E45" i="8"/>
  <c r="E46" i="8"/>
  <c r="E47" i="8"/>
  <c r="E48" i="8"/>
  <c r="E49" i="8"/>
  <c r="E50" i="8"/>
  <c r="E51" i="8"/>
  <c r="E53" i="8"/>
  <c r="E55" i="8"/>
  <c r="E56" i="8"/>
  <c r="E57" i="8"/>
  <c r="E58" i="8"/>
  <c r="E59" i="8"/>
  <c r="E60" i="8"/>
  <c r="E61" i="8"/>
  <c r="E62" i="8"/>
  <c r="E63" i="8"/>
  <c r="E65" i="8"/>
  <c r="E66" i="8"/>
  <c r="E68" i="8"/>
  <c r="E69" i="8"/>
  <c r="E70" i="8"/>
  <c r="E71" i="8"/>
  <c r="E72" i="8"/>
  <c r="E73" i="8"/>
  <c r="E74" i="8"/>
  <c r="E77" i="8"/>
  <c r="E82" i="8"/>
  <c r="E83" i="8"/>
  <c r="E84" i="8"/>
  <c r="E85" i="8"/>
  <c r="E86" i="8"/>
  <c r="E87" i="8"/>
  <c r="E89" i="8"/>
  <c r="E91" i="8"/>
  <c r="E93" i="8"/>
  <c r="E94" i="8"/>
  <c r="E95" i="8"/>
  <c r="E96" i="8"/>
  <c r="E97" i="8"/>
  <c r="E98" i="8"/>
  <c r="E99" i="8"/>
  <c r="E104" i="8"/>
  <c r="E105" i="8"/>
  <c r="E106" i="8"/>
  <c r="E107" i="8"/>
  <c r="E108" i="8"/>
  <c r="E109" i="8"/>
  <c r="E110" i="8"/>
  <c r="E111" i="8"/>
  <c r="E113" i="8"/>
  <c r="E114" i="8"/>
  <c r="E115" i="8"/>
  <c r="E117" i="8"/>
  <c r="E118" i="8"/>
  <c r="E119" i="8"/>
  <c r="E120" i="8"/>
  <c r="E121" i="8"/>
  <c r="E122" i="8"/>
  <c r="E123" i="8"/>
  <c r="E126" i="8"/>
  <c r="E128" i="8"/>
  <c r="E129" i="8"/>
  <c r="E130" i="8"/>
  <c r="E131" i="8"/>
  <c r="E132" i="8"/>
  <c r="E133" i="8"/>
  <c r="E135" i="8"/>
  <c r="E137" i="8"/>
  <c r="E139" i="8"/>
  <c r="E141" i="8"/>
  <c r="E142" i="8"/>
  <c r="E143" i="8"/>
  <c r="E144" i="8"/>
  <c r="E145" i="8"/>
  <c r="E146" i="8"/>
  <c r="E147" i="8"/>
  <c r="E149" i="8"/>
  <c r="E150" i="8"/>
  <c r="E152" i="8"/>
  <c r="E153" i="8"/>
  <c r="E154" i="8"/>
  <c r="E155" i="8"/>
  <c r="E156" i="8"/>
  <c r="E157" i="8"/>
  <c r="E158" i="8"/>
  <c r="E159" i="8"/>
  <c r="E161" i="8"/>
  <c r="E163" i="8"/>
  <c r="E165" i="8"/>
  <c r="E166" i="8"/>
  <c r="E167" i="8"/>
  <c r="E168" i="8"/>
  <c r="E169" i="8"/>
  <c r="E170" i="8"/>
  <c r="E173" i="8"/>
  <c r="E174" i="8"/>
  <c r="E175" i="8"/>
  <c r="E176" i="8"/>
  <c r="E177" i="8"/>
  <c r="E178" i="8"/>
  <c r="E179" i="8"/>
  <c r="E180" i="8"/>
  <c r="E181" i="8"/>
  <c r="E183" i="8"/>
  <c r="E185" i="8"/>
  <c r="E187" i="8"/>
  <c r="E188" i="8"/>
  <c r="E189" i="8"/>
  <c r="E190" i="8"/>
  <c r="E191" i="8"/>
  <c r="E192" i="8"/>
  <c r="E193" i="8"/>
  <c r="E194" i="8"/>
  <c r="E195" i="8"/>
  <c r="E197" i="8"/>
  <c r="E199" i="8"/>
  <c r="E200" i="8"/>
  <c r="E202" i="8"/>
  <c r="E203" i="8"/>
  <c r="E204" i="8"/>
  <c r="E205" i="8"/>
  <c r="E206" i="8"/>
  <c r="E207" i="8"/>
  <c r="E209" i="8"/>
  <c r="E212" i="8"/>
  <c r="E213" i="8"/>
  <c r="E214" i="8"/>
  <c r="E215" i="8"/>
  <c r="E216" i="8"/>
  <c r="E217" i="8"/>
  <c r="E219" i="8"/>
  <c r="E221" i="8"/>
  <c r="E226" i="8"/>
  <c r="E227" i="8"/>
  <c r="E228" i="8"/>
  <c r="E229" i="8"/>
  <c r="E230" i="8"/>
  <c r="E231" i="8"/>
  <c r="E233" i="8"/>
  <c r="E235" i="8"/>
  <c r="E237" i="8"/>
  <c r="E238" i="8"/>
  <c r="E239" i="8"/>
  <c r="E240" i="8"/>
  <c r="E241" i="8"/>
  <c r="E242" i="8"/>
  <c r="E243" i="8"/>
  <c r="E246" i="8"/>
  <c r="E248" i="8"/>
  <c r="E250" i="8"/>
  <c r="E251" i="8"/>
  <c r="E252" i="8"/>
  <c r="E253" i="8"/>
  <c r="E255" i="8"/>
  <c r="E257" i="8"/>
  <c r="E259" i="8"/>
  <c r="E261" i="8"/>
  <c r="E262" i="8"/>
  <c r="E263" i="8"/>
  <c r="E264" i="8"/>
  <c r="E265" i="8"/>
  <c r="E266" i="8"/>
  <c r="E267" i="8"/>
  <c r="E269" i="8"/>
  <c r="E272" i="8"/>
  <c r="E273" i="8"/>
  <c r="E274" i="8"/>
  <c r="E275" i="8"/>
  <c r="E276" i="8"/>
  <c r="E277" i="8"/>
  <c r="E279" i="8"/>
  <c r="E281" i="8"/>
  <c r="E283" i="8"/>
  <c r="E286" i="8"/>
  <c r="E287" i="8"/>
  <c r="E288" i="8"/>
  <c r="E289" i="8"/>
  <c r="E290" i="8"/>
  <c r="E291" i="8"/>
  <c r="E293" i="8"/>
  <c r="E294" i="8"/>
  <c r="E296" i="8"/>
  <c r="E298" i="8"/>
  <c r="E299" i="8"/>
  <c r="E300" i="8"/>
  <c r="E301" i="8"/>
  <c r="E303" i="8"/>
  <c r="E305" i="8"/>
  <c r="E307" i="8"/>
  <c r="E309" i="8"/>
  <c r="E310" i="8"/>
  <c r="E311" i="8"/>
  <c r="E312" i="8"/>
  <c r="E313" i="8"/>
  <c r="E315" i="8"/>
  <c r="E317" i="8"/>
  <c r="E318" i="8"/>
  <c r="E319" i="8"/>
  <c r="E320" i="8"/>
  <c r="E321" i="8"/>
  <c r="E322" i="8"/>
  <c r="E323" i="8"/>
  <c r="E324" i="8"/>
  <c r="E325" i="8"/>
  <c r="E326" i="8"/>
  <c r="E327" i="8"/>
  <c r="E330" i="8"/>
  <c r="E331" i="8"/>
  <c r="E332" i="8"/>
  <c r="E334" i="8"/>
  <c r="E335" i="8"/>
  <c r="E336" i="8"/>
  <c r="E337" i="8"/>
  <c r="E338" i="8"/>
  <c r="E339" i="8"/>
  <c r="E341" i="8"/>
  <c r="E343" i="8"/>
  <c r="E344" i="8"/>
  <c r="E345" i="8"/>
  <c r="E346" i="8"/>
  <c r="E347" i="8"/>
  <c r="E348" i="8"/>
  <c r="E349" i="8"/>
  <c r="E350" i="8"/>
  <c r="E351" i="8"/>
  <c r="E353" i="8"/>
  <c r="E356" i="8"/>
  <c r="E357" i="8"/>
  <c r="E358" i="8"/>
  <c r="E359" i="8"/>
  <c r="E360" i="8"/>
  <c r="E361" i="8"/>
  <c r="E363" i="8"/>
  <c r="E365" i="8"/>
  <c r="E366" i="8"/>
  <c r="E370" i="8"/>
  <c r="E371" i="8"/>
  <c r="E372" i="8"/>
  <c r="E373" i="8"/>
  <c r="E374" i="8"/>
  <c r="E375" i="8"/>
  <c r="E377" i="8"/>
  <c r="E379" i="8"/>
  <c r="E382" i="8"/>
  <c r="E383" i="8"/>
  <c r="E384" i="8"/>
  <c r="E385" i="8"/>
  <c r="E387" i="8"/>
  <c r="E390" i="8"/>
  <c r="E392" i="8"/>
  <c r="E393" i="8"/>
  <c r="E394" i="8"/>
  <c r="E395" i="8"/>
  <c r="E396" i="8"/>
  <c r="E397" i="8"/>
  <c r="E398" i="8"/>
  <c r="E399" i="8"/>
  <c r="E401" i="8"/>
  <c r="E403" i="8"/>
  <c r="E405" i="8"/>
  <c r="E406" i="8"/>
  <c r="E407" i="8"/>
  <c r="E408" i="8"/>
  <c r="E409" i="8"/>
  <c r="E410" i="8"/>
  <c r="E411" i="8"/>
  <c r="E413" i="8"/>
  <c r="E416" i="8"/>
  <c r="E417" i="8"/>
  <c r="E418" i="8"/>
  <c r="E419" i="8"/>
  <c r="E420" i="8"/>
  <c r="E421" i="8"/>
  <c r="E423" i="8"/>
  <c r="E425" i="8"/>
  <c r="E426" i="8"/>
  <c r="E427" i="8"/>
  <c r="E429" i="8"/>
  <c r="E430" i="8"/>
  <c r="E431" i="8"/>
  <c r="E432" i="8"/>
  <c r="E433" i="8"/>
  <c r="E435" i="8"/>
  <c r="E437" i="8"/>
  <c r="E440" i="8"/>
  <c r="E441" i="8"/>
  <c r="E442" i="8"/>
  <c r="E443" i="8"/>
  <c r="E444" i="8"/>
  <c r="E445" i="8"/>
  <c r="E446" i="8"/>
  <c r="E447" i="8"/>
  <c r="E449" i="8"/>
  <c r="E451" i="8"/>
  <c r="E453" i="8"/>
  <c r="E454" i="8"/>
  <c r="E455" i="8"/>
  <c r="E456" i="8"/>
  <c r="E457" i="8"/>
  <c r="E458" i="8"/>
  <c r="E459" i="8"/>
  <c r="E461" i="8"/>
  <c r="E462" i="8"/>
  <c r="E463" i="8"/>
  <c r="E464" i="8"/>
  <c r="E465" i="8"/>
  <c r="E466" i="8"/>
  <c r="E467" i="8"/>
  <c r="E468" i="8"/>
  <c r="E469" i="8"/>
  <c r="E471" i="8"/>
  <c r="E475" i="8"/>
  <c r="E476" i="8"/>
  <c r="E477" i="8"/>
  <c r="E478" i="8"/>
  <c r="E479" i="8"/>
  <c r="E480" i="8"/>
  <c r="E481" i="8"/>
  <c r="E483" i="8"/>
  <c r="E485" i="8"/>
  <c r="E486" i="8"/>
  <c r="E487" i="8"/>
  <c r="E488" i="8"/>
  <c r="E489" i="8"/>
  <c r="E490" i="8"/>
  <c r="E491" i="8"/>
  <c r="E492" i="8"/>
  <c r="E493" i="8"/>
  <c r="E494" i="8"/>
  <c r="E495" i="8"/>
  <c r="E497" i="8"/>
  <c r="E498" i="8"/>
  <c r="E500" i="8"/>
  <c r="E502" i="8"/>
  <c r="E503" i="8"/>
  <c r="E504" i="8"/>
  <c r="E505" i="8"/>
  <c r="E507" i="8"/>
  <c r="E510" i="8"/>
  <c r="E513" i="8"/>
  <c r="E514" i="8"/>
  <c r="E515" i="8"/>
  <c r="E516" i="8"/>
  <c r="E517" i="8"/>
  <c r="E519" i="8"/>
  <c r="E521" i="8"/>
  <c r="E522" i="8"/>
  <c r="E523" i="8"/>
  <c r="E525" i="8"/>
  <c r="E526" i="8"/>
  <c r="E527" i="8"/>
  <c r="E528" i="8"/>
  <c r="E529" i="8"/>
  <c r="E530" i="8"/>
  <c r="E531" i="8"/>
  <c r="E533" i="8"/>
  <c r="E536" i="8"/>
  <c r="E538" i="8"/>
  <c r="E539" i="8"/>
  <c r="E540" i="8"/>
  <c r="E541" i="8"/>
  <c r="E543" i="8"/>
  <c r="E545" i="8"/>
  <c r="E547" i="8"/>
  <c r="E549" i="8"/>
  <c r="E550" i="8"/>
  <c r="E551" i="8"/>
  <c r="E552" i="8"/>
  <c r="E553" i="8"/>
  <c r="E554" i="8"/>
  <c r="E555" i="8"/>
  <c r="E557" i="8"/>
  <c r="E560" i="8"/>
  <c r="E561" i="8"/>
  <c r="E562" i="8"/>
  <c r="E563" i="8"/>
  <c r="E564" i="8"/>
  <c r="E565" i="8"/>
  <c r="E566" i="8"/>
  <c r="E567" i="8"/>
  <c r="E569" i="8"/>
  <c r="E571" i="8"/>
  <c r="E573" i="8"/>
  <c r="E574" i="8"/>
  <c r="E575" i="8"/>
  <c r="E576" i="8"/>
  <c r="E577" i="8"/>
  <c r="E578" i="8"/>
  <c r="E579" i="8"/>
  <c r="E581" i="8"/>
  <c r="E584" i="8"/>
  <c r="E585" i="8"/>
  <c r="E586" i="8"/>
  <c r="E587" i="8"/>
  <c r="E588" i="8"/>
  <c r="E589" i="8"/>
  <c r="E590" i="8"/>
  <c r="E591" i="8"/>
  <c r="E593" i="8"/>
  <c r="E594" i="8"/>
  <c r="E595" i="8"/>
  <c r="E597" i="8"/>
  <c r="E598" i="8"/>
  <c r="E599" i="8"/>
  <c r="E600" i="8"/>
  <c r="E601" i="8"/>
  <c r="E602" i="8"/>
  <c r="E605" i="8"/>
  <c r="E607" i="8"/>
  <c r="E608" i="8"/>
  <c r="E610" i="8"/>
  <c r="E611" i="8"/>
  <c r="E612" i="8"/>
  <c r="E613" i="8"/>
  <c r="E614" i="8"/>
  <c r="E615" i="8"/>
  <c r="E617" i="8"/>
  <c r="E618" i="8"/>
  <c r="E619" i="8"/>
  <c r="E620" i="8"/>
  <c r="E621" i="8"/>
  <c r="E622" i="8"/>
  <c r="E623" i="8"/>
  <c r="E624" i="8"/>
  <c r="E625" i="8"/>
  <c r="E626" i="8"/>
  <c r="E627" i="8"/>
  <c r="E629" i="8"/>
  <c r="E630" i="8"/>
  <c r="E631" i="8"/>
  <c r="E632" i="8"/>
  <c r="E633" i="8"/>
  <c r="E634" i="8"/>
  <c r="E635" i="8"/>
  <c r="E636" i="8"/>
  <c r="E637" i="8"/>
  <c r="E638" i="8"/>
  <c r="E639" i="8"/>
  <c r="E641" i="8"/>
  <c r="E644" i="8"/>
  <c r="E645" i="8"/>
  <c r="E646" i="8"/>
  <c r="E647" i="8"/>
  <c r="E648" i="8"/>
  <c r="E649" i="8"/>
  <c r="E651" i="8"/>
  <c r="E653" i="8"/>
  <c r="E654" i="8"/>
  <c r="E657" i="8"/>
  <c r="E658" i="8"/>
  <c r="E659" i="8"/>
  <c r="E660" i="8"/>
  <c r="E661" i="8"/>
  <c r="E662" i="8"/>
  <c r="E663" i="8"/>
  <c r="E665" i="8"/>
  <c r="E666" i="8"/>
  <c r="E667" i="8"/>
  <c r="E670" i="8"/>
  <c r="E671" i="8"/>
  <c r="E672" i="8"/>
  <c r="E673" i="8"/>
  <c r="E675" i="8"/>
  <c r="E677" i="8"/>
  <c r="E678" i="8"/>
  <c r="E680" i="8"/>
  <c r="E681" i="8"/>
  <c r="E682" i="8"/>
  <c r="E683" i="8"/>
  <c r="E684" i="8"/>
  <c r="E685" i="8"/>
  <c r="E686" i="8"/>
  <c r="E687" i="8"/>
  <c r="E689" i="8"/>
  <c r="E690" i="8"/>
  <c r="E691" i="8"/>
  <c r="E693" i="8"/>
  <c r="E694" i="8"/>
  <c r="E695" i="8"/>
  <c r="E696" i="8"/>
  <c r="E697" i="8"/>
  <c r="E698" i="8"/>
  <c r="E699" i="8"/>
  <c r="E704" i="8"/>
  <c r="E705" i="8"/>
  <c r="E706" i="8"/>
  <c r="E707" i="8"/>
  <c r="E708" i="8"/>
  <c r="E709" i="8"/>
  <c r="E710" i="8"/>
  <c r="E711" i="8"/>
  <c r="E713" i="8"/>
  <c r="E714" i="8"/>
  <c r="E715" i="8"/>
  <c r="E717" i="8"/>
  <c r="E718" i="8"/>
  <c r="E719" i="8"/>
  <c r="E720" i="8"/>
  <c r="E721" i="8"/>
  <c r="E722" i="8"/>
  <c r="E723" i="8"/>
  <c r="E725" i="8"/>
  <c r="E728" i="8"/>
  <c r="E729" i="8"/>
  <c r="E730" i="8"/>
  <c r="E731" i="8"/>
  <c r="E732" i="8"/>
  <c r="E733" i="8"/>
  <c r="E734" i="8"/>
  <c r="E735" i="8"/>
  <c r="E737" i="8"/>
  <c r="E739" i="8"/>
  <c r="E742" i="8"/>
  <c r="E743" i="8"/>
  <c r="E744" i="8"/>
  <c r="E745" i="8"/>
  <c r="E749" i="8"/>
  <c r="E750" i="8"/>
  <c r="E751" i="8"/>
  <c r="E752" i="8"/>
  <c r="E753" i="8"/>
  <c r="E754" i="8"/>
  <c r="E755" i="8"/>
  <c r="E756" i="8"/>
  <c r="E757" i="8"/>
  <c r="E759" i="8"/>
  <c r="E761" i="8"/>
  <c r="E763" i="8"/>
  <c r="E764" i="8"/>
  <c r="E766" i="8"/>
  <c r="E767" i="8"/>
  <c r="E768" i="8"/>
  <c r="E769" i="8"/>
  <c r="E771" i="8"/>
  <c r="E773" i="8"/>
  <c r="E774" i="8"/>
  <c r="E775" i="8"/>
  <c r="E776" i="8"/>
  <c r="E778" i="8"/>
  <c r="E779" i="8"/>
  <c r="E780" i="8"/>
  <c r="E781" i="8"/>
  <c r="E782" i="8"/>
  <c r="E783" i="8"/>
  <c r="E786" i="8"/>
  <c r="E788" i="8"/>
  <c r="E789" i="8"/>
  <c r="E790" i="8"/>
  <c r="E791" i="8"/>
  <c r="E792" i="8"/>
  <c r="E793" i="8"/>
  <c r="E794" i="8"/>
  <c r="E795" i="8"/>
  <c r="E797" i="8"/>
  <c r="E802" i="8"/>
  <c r="E803" i="8"/>
  <c r="E804" i="8"/>
  <c r="E805" i="8"/>
  <c r="E807" i="8"/>
  <c r="E809" i="8"/>
  <c r="E810" i="8"/>
  <c r="E811" i="8"/>
  <c r="E814" i="8"/>
  <c r="E815" i="8"/>
  <c r="E816" i="8"/>
  <c r="E817" i="8"/>
  <c r="E818" i="8"/>
  <c r="E819" i="8"/>
  <c r="E6" i="13"/>
  <c r="O259" i="4" s="1"/>
  <c r="E7" i="13"/>
  <c r="Q232" i="4" s="1"/>
  <c r="E5" i="13"/>
  <c r="M634" i="4" s="1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2" i="7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B2" i="8"/>
  <c r="A2" i="8"/>
  <c r="E4" i="8"/>
  <c r="E7" i="8"/>
  <c r="E9" i="8"/>
  <c r="E15" i="8"/>
  <c r="E16" i="8"/>
  <c r="E18" i="8"/>
  <c r="E20" i="8"/>
  <c r="E28" i="8"/>
  <c r="E38" i="8"/>
  <c r="E40" i="8"/>
  <c r="E41" i="8"/>
  <c r="E42" i="8"/>
  <c r="E52" i="8"/>
  <c r="E54" i="8"/>
  <c r="E64" i="8"/>
  <c r="E67" i="8"/>
  <c r="E75" i="8"/>
  <c r="E76" i="8"/>
  <c r="E78" i="8"/>
  <c r="E79" i="8"/>
  <c r="E80" i="8"/>
  <c r="E81" i="8"/>
  <c r="E88" i="8"/>
  <c r="E90" i="8"/>
  <c r="E92" i="8"/>
  <c r="E100" i="8"/>
  <c r="E101" i="8"/>
  <c r="E102" i="8"/>
  <c r="E103" i="8"/>
  <c r="E112" i="8"/>
  <c r="E116" i="8"/>
  <c r="E124" i="8"/>
  <c r="E125" i="8"/>
  <c r="E127" i="8"/>
  <c r="E134" i="8"/>
  <c r="E136" i="8"/>
  <c r="E138" i="8"/>
  <c r="E140" i="8"/>
  <c r="E148" i="8"/>
  <c r="E151" i="8"/>
  <c r="E160" i="8"/>
  <c r="E162" i="8"/>
  <c r="E164" i="8"/>
  <c r="E171" i="8"/>
  <c r="E172" i="8"/>
  <c r="E182" i="8"/>
  <c r="E184" i="8"/>
  <c r="E186" i="8"/>
  <c r="E196" i="8"/>
  <c r="E198" i="8"/>
  <c r="E201" i="8"/>
  <c r="E208" i="8"/>
  <c r="E210" i="8"/>
  <c r="E211" i="8"/>
  <c r="E218" i="8"/>
  <c r="E220" i="8"/>
  <c r="E222" i="8"/>
  <c r="E223" i="8"/>
  <c r="E224" i="8"/>
  <c r="E225" i="8"/>
  <c r="E232" i="8"/>
  <c r="E234" i="8"/>
  <c r="E236" i="8"/>
  <c r="E244" i="8"/>
  <c r="E245" i="8"/>
  <c r="E247" i="8"/>
  <c r="E249" i="8"/>
  <c r="E254" i="8"/>
  <c r="E256" i="8"/>
  <c r="E258" i="8"/>
  <c r="E260" i="8"/>
  <c r="E268" i="8"/>
  <c r="E270" i="8"/>
  <c r="E271" i="8"/>
  <c r="E278" i="8"/>
  <c r="E280" i="8"/>
  <c r="E282" i="8"/>
  <c r="E284" i="8"/>
  <c r="E285" i="8"/>
  <c r="E292" i="8"/>
  <c r="E295" i="8"/>
  <c r="E297" i="8"/>
  <c r="E302" i="8"/>
  <c r="E304" i="8"/>
  <c r="E306" i="8"/>
  <c r="E308" i="8"/>
  <c r="E314" i="8"/>
  <c r="E316" i="8"/>
  <c r="E328" i="8"/>
  <c r="E329" i="8"/>
  <c r="E333" i="8"/>
  <c r="E340" i="8"/>
  <c r="E342" i="8"/>
  <c r="E352" i="8"/>
  <c r="E354" i="8"/>
  <c r="E355" i="8"/>
  <c r="E362" i="8"/>
  <c r="E364" i="8"/>
  <c r="E367" i="8"/>
  <c r="E368" i="8"/>
  <c r="E369" i="8"/>
  <c r="E376" i="8"/>
  <c r="E378" i="8"/>
  <c r="E380" i="8"/>
  <c r="E381" i="8"/>
  <c r="E386" i="8"/>
  <c r="E388" i="8"/>
  <c r="E389" i="8"/>
  <c r="E391" i="8"/>
  <c r="E400" i="8"/>
  <c r="E402" i="8"/>
  <c r="E404" i="8"/>
  <c r="E412" i="8"/>
  <c r="E414" i="8"/>
  <c r="E415" i="8"/>
  <c r="E422" i="8"/>
  <c r="E424" i="8"/>
  <c r="E428" i="8"/>
  <c r="E434" i="8"/>
  <c r="E436" i="8"/>
  <c r="E438" i="8"/>
  <c r="E439" i="8"/>
  <c r="E448" i="8"/>
  <c r="E450" i="8"/>
  <c r="E452" i="8"/>
  <c r="E460" i="8"/>
  <c r="E470" i="8"/>
  <c r="E472" i="8"/>
  <c r="E473" i="8"/>
  <c r="E474" i="8"/>
  <c r="E482" i="8"/>
  <c r="E484" i="8"/>
  <c r="E496" i="8"/>
  <c r="E499" i="8"/>
  <c r="E501" i="8"/>
  <c r="E506" i="8"/>
  <c r="E508" i="8"/>
  <c r="E509" i="8"/>
  <c r="E511" i="8"/>
  <c r="E512" i="8"/>
  <c r="E518" i="8"/>
  <c r="E520" i="8"/>
  <c r="E524" i="8"/>
  <c r="E532" i="8"/>
  <c r="E534" i="8"/>
  <c r="E535" i="8"/>
  <c r="E537" i="8"/>
  <c r="E542" i="8"/>
  <c r="E544" i="8"/>
  <c r="E546" i="8"/>
  <c r="E548" i="8"/>
  <c r="E556" i="8"/>
  <c r="E558" i="8"/>
  <c r="E559" i="8"/>
  <c r="E568" i="8"/>
  <c r="E570" i="8"/>
  <c r="E572" i="8"/>
  <c r="E580" i="8"/>
  <c r="E582" i="8"/>
  <c r="E583" i="8"/>
  <c r="E592" i="8"/>
  <c r="E596" i="8"/>
  <c r="E603" i="8"/>
  <c r="E604" i="8"/>
  <c r="E606" i="8"/>
  <c r="E609" i="8"/>
  <c r="E616" i="8"/>
  <c r="E628" i="8"/>
  <c r="E640" i="8"/>
  <c r="E642" i="8"/>
  <c r="E643" i="8"/>
  <c r="E650" i="8"/>
  <c r="E652" i="8"/>
  <c r="E655" i="8"/>
  <c r="E656" i="8"/>
  <c r="E664" i="8"/>
  <c r="E668" i="8"/>
  <c r="E669" i="8"/>
  <c r="E674" i="8"/>
  <c r="E676" i="8"/>
  <c r="E679" i="8"/>
  <c r="E688" i="8"/>
  <c r="E692" i="8"/>
  <c r="E700" i="8"/>
  <c r="E701" i="8"/>
  <c r="E702" i="8"/>
  <c r="E703" i="8"/>
  <c r="E712" i="8"/>
  <c r="E716" i="8"/>
  <c r="E724" i="8"/>
  <c r="E726" i="8"/>
  <c r="E727" i="8"/>
  <c r="E736" i="8"/>
  <c r="E738" i="8"/>
  <c r="E740" i="8"/>
  <c r="E741" i="8"/>
  <c r="E746" i="8"/>
  <c r="E747" i="8"/>
  <c r="E748" i="8"/>
  <c r="E758" i="8"/>
  <c r="E760" i="8"/>
  <c r="E762" i="8"/>
  <c r="E765" i="8"/>
  <c r="E770" i="8"/>
  <c r="E772" i="8"/>
  <c r="E777" i="8"/>
  <c r="E784" i="8"/>
  <c r="E785" i="8"/>
  <c r="E787" i="8"/>
  <c r="E796" i="8"/>
  <c r="E798" i="8"/>
  <c r="E799" i="8"/>
  <c r="E800" i="8"/>
  <c r="E801" i="8"/>
  <c r="E806" i="8"/>
  <c r="E808" i="8"/>
  <c r="E812" i="8"/>
  <c r="E813" i="8"/>
  <c r="E820" i="8"/>
  <c r="E2" i="8"/>
  <c r="G215" i="4"/>
  <c r="I215" i="4" s="1"/>
  <c r="G112" i="4"/>
  <c r="I112" i="4" s="1"/>
  <c r="G256" i="4"/>
  <c r="I256" i="4" s="1"/>
  <c r="G168" i="4"/>
  <c r="I168" i="4" s="1"/>
  <c r="G262" i="4"/>
  <c r="I262" i="4" s="1"/>
  <c r="G58" i="4"/>
  <c r="I58" i="4" s="1"/>
  <c r="G137" i="4"/>
  <c r="I137" i="4" s="1"/>
  <c r="G167" i="4"/>
  <c r="I167" i="4" s="1"/>
  <c r="G179" i="4"/>
  <c r="I179" i="4" s="1"/>
  <c r="G267" i="4"/>
  <c r="I267" i="4" s="1"/>
  <c r="G111" i="4"/>
  <c r="I111" i="4" s="1"/>
  <c r="G214" i="4"/>
  <c r="I214" i="4" s="1"/>
  <c r="G193" i="4"/>
  <c r="I193" i="4" s="1"/>
  <c r="G180" i="4"/>
  <c r="I180" i="4" s="1"/>
  <c r="G132" i="4"/>
  <c r="I132" i="4" s="1"/>
  <c r="G279" i="4"/>
  <c r="I279" i="4" s="1"/>
  <c r="G157" i="4"/>
  <c r="I157" i="4" s="1"/>
  <c r="G280" i="4"/>
  <c r="I280" i="4" s="1"/>
  <c r="G102" i="4"/>
  <c r="I102" i="4" s="1"/>
  <c r="G106" i="4"/>
  <c r="I106" i="4" s="1"/>
  <c r="G83" i="4"/>
  <c r="I83" i="4" s="1"/>
  <c r="G183" i="4"/>
  <c r="I183" i="4" s="1"/>
  <c r="G4" i="4"/>
  <c r="I4" i="4" s="1"/>
  <c r="G149" i="4"/>
  <c r="I149" i="4" s="1"/>
  <c r="G3" i="4"/>
  <c r="I3" i="4" s="1"/>
  <c r="G27" i="4"/>
  <c r="I27" i="4" s="1"/>
  <c r="G136" i="4"/>
  <c r="I136" i="4" s="1"/>
  <c r="G286" i="4"/>
  <c r="I286" i="4" s="1"/>
  <c r="G181" i="4"/>
  <c r="I181" i="4" s="1"/>
  <c r="G94" i="4"/>
  <c r="I94" i="4" s="1"/>
  <c r="G296" i="4"/>
  <c r="I296" i="4" s="1"/>
  <c r="G416" i="4"/>
  <c r="I416" i="4" s="1"/>
  <c r="G428" i="4"/>
  <c r="I428" i="4" s="1"/>
  <c r="G440" i="4"/>
  <c r="I440" i="4" s="1"/>
  <c r="G560" i="4"/>
  <c r="I560" i="4" s="1"/>
  <c r="G572" i="4"/>
  <c r="I572" i="4" s="1"/>
  <c r="G584" i="4"/>
  <c r="I584" i="4" s="1"/>
  <c r="G668" i="4"/>
  <c r="I668" i="4" s="1"/>
  <c r="G680" i="4"/>
  <c r="I680" i="4" s="1"/>
  <c r="G692" i="4"/>
  <c r="I692" i="4" s="1"/>
  <c r="G798" i="4"/>
  <c r="I798" i="4" s="1"/>
  <c r="G800" i="4"/>
  <c r="I800" i="4" s="1"/>
  <c r="G810" i="4"/>
  <c r="I810" i="4" s="1"/>
  <c r="G813" i="4"/>
  <c r="I813" i="4" s="1"/>
  <c r="G825" i="4"/>
  <c r="I825" i="4" s="1"/>
  <c r="G837" i="4"/>
  <c r="I837" i="4" s="1"/>
  <c r="G848" i="4"/>
  <c r="I848" i="4" s="1"/>
  <c r="G849" i="4"/>
  <c r="I849" i="4" s="1"/>
  <c r="G858" i="4"/>
  <c r="I858" i="4" s="1"/>
  <c r="G861" i="4"/>
  <c r="I861" i="4" s="1"/>
  <c r="G873" i="4"/>
  <c r="I873" i="4" s="1"/>
  <c r="G885" i="4"/>
  <c r="I885" i="4" s="1"/>
  <c r="G896" i="4"/>
  <c r="I896" i="4" s="1"/>
  <c r="G897" i="4"/>
  <c r="I897" i="4" s="1"/>
  <c r="G906" i="4"/>
  <c r="I906" i="4" s="1"/>
  <c r="G909" i="4"/>
  <c r="I909" i="4" s="1"/>
  <c r="G921" i="4"/>
  <c r="I921" i="4" s="1"/>
  <c r="G933" i="4"/>
  <c r="I933" i="4" s="1"/>
  <c r="G944" i="4"/>
  <c r="I944" i="4" s="1"/>
  <c r="G945" i="4"/>
  <c r="I945" i="4" s="1"/>
  <c r="G953" i="4"/>
  <c r="I953" i="4" s="1"/>
  <c r="G965" i="4"/>
  <c r="I965" i="4" s="1"/>
  <c r="G977" i="4"/>
  <c r="I977" i="4" s="1"/>
  <c r="G999" i="4"/>
  <c r="I999" i="4" s="1"/>
  <c r="G984" i="4"/>
  <c r="I984" i="4" s="1"/>
  <c r="G988" i="4"/>
  <c r="I988" i="4" s="1"/>
  <c r="G989" i="4"/>
  <c r="I989" i="4" s="1"/>
  <c r="G990" i="4"/>
  <c r="I990" i="4" s="1"/>
  <c r="G996" i="4"/>
  <c r="I996" i="4" s="1"/>
  <c r="B842" i="4" l="1"/>
  <c r="B993" i="4"/>
  <c r="B922" i="4"/>
  <c r="B841" i="4"/>
  <c r="B732" i="4"/>
  <c r="B238" i="4"/>
  <c r="B982" i="4"/>
  <c r="B921" i="4"/>
  <c r="B840" i="4"/>
  <c r="B718" i="4"/>
  <c r="B214" i="4"/>
  <c r="B981" i="4"/>
  <c r="B910" i="4"/>
  <c r="B826" i="4"/>
  <c r="B635" i="4"/>
  <c r="B121" i="4"/>
  <c r="B970" i="4"/>
  <c r="B909" i="4"/>
  <c r="B825" i="4"/>
  <c r="B634" i="4"/>
  <c r="B969" i="4"/>
  <c r="B806" i="4"/>
  <c r="B958" i="4"/>
  <c r="B897" i="4"/>
  <c r="B957" i="4"/>
  <c r="B878" i="4"/>
  <c r="B877" i="4"/>
  <c r="B790" i="4"/>
  <c r="K980" i="4"/>
  <c r="B946" i="4"/>
  <c r="B789" i="4"/>
  <c r="B945" i="4"/>
  <c r="B862" i="4"/>
  <c r="K878" i="4"/>
  <c r="B934" i="4"/>
  <c r="B861" i="4"/>
  <c r="B769" i="4"/>
  <c r="B717" i="4"/>
  <c r="B698" i="4"/>
  <c r="B611" i="4"/>
  <c r="B467" i="4"/>
  <c r="B324" i="4"/>
  <c r="B205" i="4"/>
  <c r="B96" i="4"/>
  <c r="G621" i="4"/>
  <c r="I621" i="4" s="1"/>
  <c r="B697" i="4"/>
  <c r="B610" i="4"/>
  <c r="B466" i="4"/>
  <c r="B323" i="4"/>
  <c r="B204" i="4"/>
  <c r="B95" i="4"/>
  <c r="B696" i="4"/>
  <c r="B586" i="4"/>
  <c r="B442" i="4"/>
  <c r="B322" i="4"/>
  <c r="B181" i="4"/>
  <c r="B94" i="4"/>
  <c r="K710" i="4"/>
  <c r="B681" i="4"/>
  <c r="B577" i="4"/>
  <c r="B433" i="4"/>
  <c r="B298" i="4"/>
  <c r="B180" i="4"/>
  <c r="B70" i="4"/>
  <c r="K698" i="4"/>
  <c r="B553" i="4"/>
  <c r="B409" i="4"/>
  <c r="B289" i="4"/>
  <c r="B179" i="4"/>
  <c r="K662" i="4"/>
  <c r="B754" i="4"/>
  <c r="B659" i="4"/>
  <c r="B552" i="4"/>
  <c r="B408" i="4"/>
  <c r="B265" i="4"/>
  <c r="B178" i="4"/>
  <c r="B60" i="4"/>
  <c r="B753" i="4"/>
  <c r="B658" i="4"/>
  <c r="B551" i="4"/>
  <c r="B407" i="4"/>
  <c r="B264" i="4"/>
  <c r="B155" i="4"/>
  <c r="B37" i="4"/>
  <c r="B734" i="4"/>
  <c r="B657" i="4"/>
  <c r="B527" i="4"/>
  <c r="B383" i="4"/>
  <c r="B263" i="4"/>
  <c r="B154" i="4"/>
  <c r="B36" i="4"/>
  <c r="B733" i="4"/>
  <c r="B636" i="4"/>
  <c r="B526" i="4"/>
  <c r="B382" i="4"/>
  <c r="B240" i="4"/>
  <c r="B145" i="4"/>
  <c r="B35" i="4"/>
  <c r="M190" i="4"/>
  <c r="B896" i="4"/>
  <c r="B295" i="4"/>
  <c r="K883" i="4"/>
  <c r="B992" i="4"/>
  <c r="B944" i="4"/>
  <c r="B895" i="4"/>
  <c r="B499" i="4"/>
  <c r="B67" i="4"/>
  <c r="B355" i="4"/>
  <c r="K968" i="4"/>
  <c r="G968" i="4"/>
  <c r="I968" i="4" s="1"/>
  <c r="K956" i="4"/>
  <c r="G956" i="4"/>
  <c r="I956" i="4" s="1"/>
  <c r="K932" i="4"/>
  <c r="G932" i="4"/>
  <c r="I932" i="4" s="1"/>
  <c r="K920" i="4"/>
  <c r="G920" i="4"/>
  <c r="I920" i="4" s="1"/>
  <c r="G908" i="4"/>
  <c r="I908" i="4" s="1"/>
  <c r="K908" i="4"/>
  <c r="K884" i="4"/>
  <c r="B884" i="4"/>
  <c r="G884" i="4"/>
  <c r="I884" i="4" s="1"/>
  <c r="G872" i="4"/>
  <c r="I872" i="4" s="1"/>
  <c r="B872" i="4"/>
  <c r="K872" i="4"/>
  <c r="K860" i="4"/>
  <c r="G860" i="4"/>
  <c r="I860" i="4" s="1"/>
  <c r="B860" i="4"/>
  <c r="K848" i="4"/>
  <c r="B848" i="4"/>
  <c r="K836" i="4"/>
  <c r="B836" i="4"/>
  <c r="G836" i="4"/>
  <c r="I836" i="4" s="1"/>
  <c r="K824" i="4"/>
  <c r="G824" i="4"/>
  <c r="I824" i="4" s="1"/>
  <c r="B824" i="4"/>
  <c r="K812" i="4"/>
  <c r="G812" i="4"/>
  <c r="I812" i="4" s="1"/>
  <c r="B812" i="4"/>
  <c r="K800" i="4"/>
  <c r="B800" i="4"/>
  <c r="K788" i="4"/>
  <c r="G788" i="4"/>
  <c r="I788" i="4" s="1"/>
  <c r="B788" i="4"/>
  <c r="K776" i="4"/>
  <c r="B776" i="4"/>
  <c r="G776" i="4"/>
  <c r="I776" i="4" s="1"/>
  <c r="K764" i="4"/>
  <c r="G764" i="4"/>
  <c r="I764" i="4" s="1"/>
  <c r="B764" i="4"/>
  <c r="K752" i="4"/>
  <c r="G752" i="4"/>
  <c r="I752" i="4" s="1"/>
  <c r="B752" i="4"/>
  <c r="K740" i="4"/>
  <c r="B740" i="4"/>
  <c r="G740" i="4"/>
  <c r="I740" i="4" s="1"/>
  <c r="K728" i="4"/>
  <c r="G728" i="4"/>
  <c r="I728" i="4" s="1"/>
  <c r="B728" i="4"/>
  <c r="K716" i="4"/>
  <c r="G716" i="4"/>
  <c r="I716" i="4" s="1"/>
  <c r="B716" i="4"/>
  <c r="K704" i="4"/>
  <c r="G704" i="4"/>
  <c r="I704" i="4" s="1"/>
  <c r="B704" i="4"/>
  <c r="K692" i="4"/>
  <c r="B692" i="4"/>
  <c r="K680" i="4"/>
  <c r="B680" i="4"/>
  <c r="K668" i="4"/>
  <c r="B668" i="4"/>
  <c r="K656" i="4"/>
  <c r="B656" i="4"/>
  <c r="G656" i="4"/>
  <c r="I656" i="4" s="1"/>
  <c r="K644" i="4"/>
  <c r="B644" i="4"/>
  <c r="G644" i="4"/>
  <c r="I644" i="4" s="1"/>
  <c r="K632" i="4"/>
  <c r="B632" i="4"/>
  <c r="G632" i="4"/>
  <c r="I632" i="4" s="1"/>
  <c r="K620" i="4"/>
  <c r="B620" i="4"/>
  <c r="G620" i="4"/>
  <c r="I620" i="4" s="1"/>
  <c r="K608" i="4"/>
  <c r="B608" i="4"/>
  <c r="G608" i="4"/>
  <c r="I608" i="4" s="1"/>
  <c r="K596" i="4"/>
  <c r="B596" i="4"/>
  <c r="G596" i="4"/>
  <c r="I596" i="4" s="1"/>
  <c r="K584" i="4"/>
  <c r="B584" i="4"/>
  <c r="K572" i="4"/>
  <c r="B572" i="4"/>
  <c r="K560" i="4"/>
  <c r="B560" i="4"/>
  <c r="K548" i="4"/>
  <c r="B548" i="4"/>
  <c r="G548" i="4"/>
  <c r="I548" i="4" s="1"/>
  <c r="K536" i="4"/>
  <c r="B536" i="4"/>
  <c r="G536" i="4"/>
  <c r="I536" i="4" s="1"/>
  <c r="K524" i="4"/>
  <c r="B524" i="4"/>
  <c r="G524" i="4"/>
  <c r="I524" i="4" s="1"/>
  <c r="K512" i="4"/>
  <c r="B512" i="4"/>
  <c r="G512" i="4"/>
  <c r="I512" i="4" s="1"/>
  <c r="K500" i="4"/>
  <c r="B500" i="4"/>
  <c r="G500" i="4"/>
  <c r="I500" i="4" s="1"/>
  <c r="K488" i="4"/>
  <c r="B488" i="4"/>
  <c r="G488" i="4"/>
  <c r="I488" i="4" s="1"/>
  <c r="K476" i="4"/>
  <c r="B476" i="4"/>
  <c r="G476" i="4"/>
  <c r="I476" i="4" s="1"/>
  <c r="K464" i="4"/>
  <c r="B464" i="4"/>
  <c r="G464" i="4"/>
  <c r="I464" i="4" s="1"/>
  <c r="K452" i="4"/>
  <c r="B452" i="4"/>
  <c r="G452" i="4"/>
  <c r="I452" i="4" s="1"/>
  <c r="K440" i="4"/>
  <c r="B440" i="4"/>
  <c r="K428" i="4"/>
  <c r="B428" i="4"/>
  <c r="K416" i="4"/>
  <c r="B416" i="4"/>
  <c r="K404" i="4"/>
  <c r="B404" i="4"/>
  <c r="G404" i="4"/>
  <c r="I404" i="4" s="1"/>
  <c r="K392" i="4"/>
  <c r="B392" i="4"/>
  <c r="G392" i="4"/>
  <c r="I392" i="4" s="1"/>
  <c r="K380" i="4"/>
  <c r="B380" i="4"/>
  <c r="G380" i="4"/>
  <c r="I380" i="4" s="1"/>
  <c r="K368" i="4"/>
  <c r="B368" i="4"/>
  <c r="G368" i="4"/>
  <c r="I368" i="4" s="1"/>
  <c r="K356" i="4"/>
  <c r="B356" i="4"/>
  <c r="G356" i="4"/>
  <c r="I356" i="4" s="1"/>
  <c r="K344" i="4"/>
  <c r="B344" i="4"/>
  <c r="G344" i="4"/>
  <c r="I344" i="4" s="1"/>
  <c r="K332" i="4"/>
  <c r="B332" i="4"/>
  <c r="G332" i="4"/>
  <c r="I332" i="4" s="1"/>
  <c r="K320" i="4"/>
  <c r="B320" i="4"/>
  <c r="G320" i="4"/>
  <c r="I320" i="4" s="1"/>
  <c r="K308" i="4"/>
  <c r="B308" i="4"/>
  <c r="G308" i="4"/>
  <c r="I308" i="4" s="1"/>
  <c r="K296" i="4"/>
  <c r="B296" i="4"/>
  <c r="K284" i="4"/>
  <c r="B284" i="4"/>
  <c r="K272" i="4"/>
  <c r="B272" i="4"/>
  <c r="K260" i="4"/>
  <c r="B260" i="4"/>
  <c r="K248" i="4"/>
  <c r="B248" i="4"/>
  <c r="K236" i="4"/>
  <c r="B236" i="4"/>
  <c r="K224" i="4"/>
  <c r="B224" i="4"/>
  <c r="K212" i="4"/>
  <c r="B212" i="4"/>
  <c r="K200" i="4"/>
  <c r="B200" i="4"/>
  <c r="K188" i="4"/>
  <c r="B188" i="4"/>
  <c r="K176" i="4"/>
  <c r="B176" i="4"/>
  <c r="K164" i="4"/>
  <c r="B164" i="4"/>
  <c r="K152" i="4"/>
  <c r="B152" i="4"/>
  <c r="K140" i="4"/>
  <c r="B140" i="4"/>
  <c r="K128" i="4"/>
  <c r="B128" i="4"/>
  <c r="K116" i="4"/>
  <c r="B116" i="4"/>
  <c r="K104" i="4"/>
  <c r="B104" i="4"/>
  <c r="K92" i="4"/>
  <c r="B92" i="4"/>
  <c r="K80" i="4"/>
  <c r="B80" i="4"/>
  <c r="K68" i="4"/>
  <c r="B68" i="4"/>
  <c r="K56" i="4"/>
  <c r="B56" i="4"/>
  <c r="K44" i="4"/>
  <c r="B44" i="4"/>
  <c r="G44" i="4"/>
  <c r="I44" i="4" s="1"/>
  <c r="K32" i="4"/>
  <c r="B32" i="4"/>
  <c r="K20" i="4"/>
  <c r="B20" i="4"/>
  <c r="K8" i="4"/>
  <c r="B8" i="4"/>
  <c r="K991" i="4"/>
  <c r="B991" i="4"/>
  <c r="K979" i="4"/>
  <c r="B979" i="4"/>
  <c r="K967" i="4"/>
  <c r="B967" i="4"/>
  <c r="B955" i="4"/>
  <c r="K955" i="4"/>
  <c r="K943" i="4"/>
  <c r="B943" i="4"/>
  <c r="K931" i="4"/>
  <c r="B931" i="4"/>
  <c r="K919" i="4"/>
  <c r="B919" i="4"/>
  <c r="K907" i="4"/>
  <c r="B907" i="4"/>
  <c r="K871" i="4"/>
  <c r="B871" i="4"/>
  <c r="K859" i="4"/>
  <c r="B859" i="4"/>
  <c r="B847" i="4"/>
  <c r="K847" i="4"/>
  <c r="K835" i="4"/>
  <c r="B835" i="4"/>
  <c r="K823" i="4"/>
  <c r="B823" i="4"/>
  <c r="K811" i="4"/>
  <c r="B811" i="4"/>
  <c r="K799" i="4"/>
  <c r="B799" i="4"/>
  <c r="K787" i="4"/>
  <c r="B787" i="4"/>
  <c r="K775" i="4"/>
  <c r="B775" i="4"/>
  <c r="K763" i="4"/>
  <c r="B763" i="4"/>
  <c r="K751" i="4"/>
  <c r="B751" i="4"/>
  <c r="K739" i="4"/>
  <c r="B739" i="4"/>
  <c r="K727" i="4"/>
  <c r="B727" i="4"/>
  <c r="K715" i="4"/>
  <c r="B715" i="4"/>
  <c r="K703" i="4"/>
  <c r="B703" i="4"/>
  <c r="K691" i="4"/>
  <c r="B691" i="4"/>
  <c r="K667" i="4"/>
  <c r="B667" i="4"/>
  <c r="G667" i="4"/>
  <c r="I667" i="4" s="1"/>
  <c r="K655" i="4"/>
  <c r="B655" i="4"/>
  <c r="K643" i="4"/>
  <c r="B643" i="4"/>
  <c r="K631" i="4"/>
  <c r="B631" i="4"/>
  <c r="K619" i="4"/>
  <c r="B619" i="4"/>
  <c r="K607" i="4"/>
  <c r="B607" i="4"/>
  <c r="K595" i="4"/>
  <c r="B595" i="4"/>
  <c r="K571" i="4"/>
  <c r="B571" i="4"/>
  <c r="K559" i="4"/>
  <c r="B559" i="4"/>
  <c r="K547" i="4"/>
  <c r="B547" i="4"/>
  <c r="K535" i="4"/>
  <c r="B535" i="4"/>
  <c r="K523" i="4"/>
  <c r="B523" i="4"/>
  <c r="K511" i="4"/>
  <c r="B511" i="4"/>
  <c r="K487" i="4"/>
  <c r="B487" i="4"/>
  <c r="K475" i="4"/>
  <c r="B475" i="4"/>
  <c r="K463" i="4"/>
  <c r="B463" i="4"/>
  <c r="K451" i="4"/>
  <c r="B451" i="4"/>
  <c r="K427" i="4"/>
  <c r="B427" i="4"/>
  <c r="K415" i="4"/>
  <c r="B415" i="4"/>
  <c r="K403" i="4"/>
  <c r="B403" i="4"/>
  <c r="K391" i="4"/>
  <c r="B391" i="4"/>
  <c r="K379" i="4"/>
  <c r="B379" i="4"/>
  <c r="K367" i="4"/>
  <c r="B367" i="4"/>
  <c r="K343" i="4"/>
  <c r="B343" i="4"/>
  <c r="K331" i="4"/>
  <c r="B331" i="4"/>
  <c r="K319" i="4"/>
  <c r="B319" i="4"/>
  <c r="K307" i="4"/>
  <c r="B307" i="4"/>
  <c r="K283" i="4"/>
  <c r="B283" i="4"/>
  <c r="K271" i="4"/>
  <c r="B271" i="4"/>
  <c r="K259" i="4"/>
  <c r="B259" i="4"/>
  <c r="K247" i="4"/>
  <c r="B247" i="4"/>
  <c r="K235" i="4"/>
  <c r="B235" i="4"/>
  <c r="K223" i="4"/>
  <c r="B223" i="4"/>
  <c r="K199" i="4"/>
  <c r="G199" i="4"/>
  <c r="I199" i="4" s="1"/>
  <c r="B199" i="4"/>
  <c r="K187" i="4"/>
  <c r="B187" i="4"/>
  <c r="K175" i="4"/>
  <c r="B175" i="4"/>
  <c r="K163" i="4"/>
  <c r="B163" i="4"/>
  <c r="K139" i="4"/>
  <c r="B139" i="4"/>
  <c r="K127" i="4"/>
  <c r="B127" i="4"/>
  <c r="K115" i="4"/>
  <c r="B115" i="4"/>
  <c r="K103" i="4"/>
  <c r="B103" i="4"/>
  <c r="K91" i="4"/>
  <c r="B91" i="4"/>
  <c r="K79" i="4"/>
  <c r="B79" i="4"/>
  <c r="K55" i="4"/>
  <c r="B55" i="4"/>
  <c r="K43" i="4"/>
  <c r="B43" i="4"/>
  <c r="K31" i="4"/>
  <c r="B31" i="4"/>
  <c r="K19" i="4"/>
  <c r="B19" i="4"/>
  <c r="K7" i="4"/>
  <c r="B7" i="4"/>
  <c r="B151" i="4"/>
  <c r="K990" i="4"/>
  <c r="B990" i="4"/>
  <c r="K978" i="4"/>
  <c r="B978" i="4"/>
  <c r="G978" i="4"/>
  <c r="I978" i="4" s="1"/>
  <c r="K966" i="4"/>
  <c r="G966" i="4"/>
  <c r="I966" i="4" s="1"/>
  <c r="B966" i="4"/>
  <c r="K954" i="4"/>
  <c r="G954" i="4"/>
  <c r="I954" i="4" s="1"/>
  <c r="B954" i="4"/>
  <c r="K942" i="4"/>
  <c r="B942" i="4"/>
  <c r="G942" i="4"/>
  <c r="I942" i="4" s="1"/>
  <c r="K930" i="4"/>
  <c r="G930" i="4"/>
  <c r="I930" i="4" s="1"/>
  <c r="B930" i="4"/>
  <c r="K918" i="4"/>
  <c r="G918" i="4"/>
  <c r="I918" i="4" s="1"/>
  <c r="B918" i="4"/>
  <c r="K906" i="4"/>
  <c r="B906" i="4"/>
  <c r="K894" i="4"/>
  <c r="B894" i="4"/>
  <c r="G894" i="4"/>
  <c r="I894" i="4" s="1"/>
  <c r="K882" i="4"/>
  <c r="B882" i="4"/>
  <c r="G882" i="4"/>
  <c r="I882" i="4" s="1"/>
  <c r="K870" i="4"/>
  <c r="B870" i="4"/>
  <c r="G870" i="4"/>
  <c r="I870" i="4" s="1"/>
  <c r="K858" i="4"/>
  <c r="B858" i="4"/>
  <c r="K846" i="4"/>
  <c r="B846" i="4"/>
  <c r="G846" i="4"/>
  <c r="I846" i="4" s="1"/>
  <c r="K834" i="4"/>
  <c r="B834" i="4"/>
  <c r="G834" i="4"/>
  <c r="I834" i="4" s="1"/>
  <c r="K822" i="4"/>
  <c r="B822" i="4"/>
  <c r="G822" i="4"/>
  <c r="I822" i="4" s="1"/>
  <c r="K810" i="4"/>
  <c r="B810" i="4"/>
  <c r="K798" i="4"/>
  <c r="B798" i="4"/>
  <c r="K786" i="4"/>
  <c r="B786" i="4"/>
  <c r="G786" i="4"/>
  <c r="I786" i="4" s="1"/>
  <c r="K774" i="4"/>
  <c r="B774" i="4"/>
  <c r="K762" i="4"/>
  <c r="B762" i="4"/>
  <c r="K750" i="4"/>
  <c r="B750" i="4"/>
  <c r="K738" i="4"/>
  <c r="B738" i="4"/>
  <c r="K726" i="4"/>
  <c r="B726" i="4"/>
  <c r="K714" i="4"/>
  <c r="B714" i="4"/>
  <c r="K702" i="4"/>
  <c r="B702" i="4"/>
  <c r="K690" i="4"/>
  <c r="B690" i="4"/>
  <c r="K678" i="4"/>
  <c r="B678" i="4"/>
  <c r="K666" i="4"/>
  <c r="B666" i="4"/>
  <c r="K654" i="4"/>
  <c r="B654" i="4"/>
  <c r="K642" i="4"/>
  <c r="B642" i="4"/>
  <c r="K630" i="4"/>
  <c r="B630" i="4"/>
  <c r="K618" i="4"/>
  <c r="B618" i="4"/>
  <c r="K606" i="4"/>
  <c r="B606" i="4"/>
  <c r="K594" i="4"/>
  <c r="B594" i="4"/>
  <c r="K582" i="4"/>
  <c r="B582" i="4"/>
  <c r="K570" i="4"/>
  <c r="B570" i="4"/>
  <c r="K558" i="4"/>
  <c r="B558" i="4"/>
  <c r="K546" i="4"/>
  <c r="B546" i="4"/>
  <c r="K534" i="4"/>
  <c r="B534" i="4"/>
  <c r="K522" i="4"/>
  <c r="B522" i="4"/>
  <c r="K510" i="4"/>
  <c r="B510" i="4"/>
  <c r="K498" i="4"/>
  <c r="B498" i="4"/>
  <c r="K486" i="4"/>
  <c r="B486" i="4"/>
  <c r="K474" i="4"/>
  <c r="B474" i="4"/>
  <c r="K462" i="4"/>
  <c r="B462" i="4"/>
  <c r="K450" i="4"/>
  <c r="B450" i="4"/>
  <c r="K438" i="4"/>
  <c r="B438" i="4"/>
  <c r="K426" i="4"/>
  <c r="B426" i="4"/>
  <c r="K414" i="4"/>
  <c r="B414" i="4"/>
  <c r="K402" i="4"/>
  <c r="B402" i="4"/>
  <c r="K390" i="4"/>
  <c r="B390" i="4"/>
  <c r="K378" i="4"/>
  <c r="B378" i="4"/>
  <c r="K366" i="4"/>
  <c r="B366" i="4"/>
  <c r="K354" i="4"/>
  <c r="B354" i="4"/>
  <c r="K342" i="4"/>
  <c r="B342" i="4"/>
  <c r="K330" i="4"/>
  <c r="B330" i="4"/>
  <c r="K318" i="4"/>
  <c r="B318" i="4"/>
  <c r="K306" i="4"/>
  <c r="B306" i="4"/>
  <c r="K294" i="4"/>
  <c r="B294" i="4"/>
  <c r="K282" i="4"/>
  <c r="B282" i="4"/>
  <c r="K270" i="4"/>
  <c r="B270" i="4"/>
  <c r="K258" i="4"/>
  <c r="B258" i="4"/>
  <c r="G258" i="4"/>
  <c r="I258" i="4" s="1"/>
  <c r="K246" i="4"/>
  <c r="B246" i="4"/>
  <c r="K234" i="4"/>
  <c r="B234" i="4"/>
  <c r="G234" i="4"/>
  <c r="I234" i="4" s="1"/>
  <c r="K222" i="4"/>
  <c r="B222" i="4"/>
  <c r="K210" i="4"/>
  <c r="B210" i="4"/>
  <c r="K198" i="4"/>
  <c r="B198" i="4"/>
  <c r="K186" i="4"/>
  <c r="B186" i="4"/>
  <c r="K174" i="4"/>
  <c r="B174" i="4"/>
  <c r="K162" i="4"/>
  <c r="B162" i="4"/>
  <c r="K150" i="4"/>
  <c r="B150" i="4"/>
  <c r="K138" i="4"/>
  <c r="B138" i="4"/>
  <c r="K126" i="4"/>
  <c r="B126" i="4"/>
  <c r="K114" i="4"/>
  <c r="B114" i="4"/>
  <c r="K102" i="4"/>
  <c r="B102" i="4"/>
  <c r="K90" i="4"/>
  <c r="B90" i="4"/>
  <c r="K78" i="4"/>
  <c r="B78" i="4"/>
  <c r="K66" i="4"/>
  <c r="B66" i="4"/>
  <c r="G66" i="4"/>
  <c r="I66" i="4" s="1"/>
  <c r="K54" i="4"/>
  <c r="B54" i="4"/>
  <c r="K42" i="4"/>
  <c r="B42" i="4"/>
  <c r="K30" i="4"/>
  <c r="B30" i="4"/>
  <c r="K18" i="4"/>
  <c r="B18" i="4"/>
  <c r="K6" i="4"/>
  <c r="B6" i="4"/>
  <c r="B968" i="4"/>
  <c r="B920" i="4"/>
  <c r="B679" i="4"/>
  <c r="B583" i="4"/>
  <c r="B439" i="4"/>
  <c r="B211" i="4"/>
  <c r="K893" i="4"/>
  <c r="B893" i="4"/>
  <c r="K881" i="4"/>
  <c r="B881" i="4"/>
  <c r="K869" i="4"/>
  <c r="B869" i="4"/>
  <c r="K857" i="4"/>
  <c r="B857" i="4"/>
  <c r="K845" i="4"/>
  <c r="B845" i="4"/>
  <c r="K833" i="4"/>
  <c r="B833" i="4"/>
  <c r="K821" i="4"/>
  <c r="B821" i="4"/>
  <c r="K809" i="4"/>
  <c r="B809" i="4"/>
  <c r="K797" i="4"/>
  <c r="B797" i="4"/>
  <c r="K785" i="4"/>
  <c r="B785" i="4"/>
  <c r="K773" i="4"/>
  <c r="B773" i="4"/>
  <c r="K761" i="4"/>
  <c r="B761" i="4"/>
  <c r="K749" i="4"/>
  <c r="B749" i="4"/>
  <c r="K737" i="4"/>
  <c r="B737" i="4"/>
  <c r="K725" i="4"/>
  <c r="B725" i="4"/>
  <c r="K713" i="4"/>
  <c r="B713" i="4"/>
  <c r="K701" i="4"/>
  <c r="B701" i="4"/>
  <c r="K689" i="4"/>
  <c r="B689" i="4"/>
  <c r="K677" i="4"/>
  <c r="B677" i="4"/>
  <c r="K665" i="4"/>
  <c r="B665" i="4"/>
  <c r="K653" i="4"/>
  <c r="B653" i="4"/>
  <c r="K641" i="4"/>
  <c r="B641" i="4"/>
  <c r="K629" i="4"/>
  <c r="B629" i="4"/>
  <c r="K617" i="4"/>
  <c r="B617" i="4"/>
  <c r="K605" i="4"/>
  <c r="B605" i="4"/>
  <c r="K593" i="4"/>
  <c r="B593" i="4"/>
  <c r="K581" i="4"/>
  <c r="B581" i="4"/>
  <c r="K569" i="4"/>
  <c r="B569" i="4"/>
  <c r="K557" i="4"/>
  <c r="B557" i="4"/>
  <c r="K545" i="4"/>
  <c r="B545" i="4"/>
  <c r="K533" i="4"/>
  <c r="B533" i="4"/>
  <c r="K521" i="4"/>
  <c r="B521" i="4"/>
  <c r="K509" i="4"/>
  <c r="B509" i="4"/>
  <c r="K497" i="4"/>
  <c r="B497" i="4"/>
  <c r="K485" i="4"/>
  <c r="B485" i="4"/>
  <c r="K473" i="4"/>
  <c r="B473" i="4"/>
  <c r="K461" i="4"/>
  <c r="B461" i="4"/>
  <c r="K449" i="4"/>
  <c r="B449" i="4"/>
  <c r="K437" i="4"/>
  <c r="B437" i="4"/>
  <c r="K425" i="4"/>
  <c r="B425" i="4"/>
  <c r="K413" i="4"/>
  <c r="B413" i="4"/>
  <c r="K401" i="4"/>
  <c r="B401" i="4"/>
  <c r="K389" i="4"/>
  <c r="B389" i="4"/>
  <c r="K377" i="4"/>
  <c r="B377" i="4"/>
  <c r="K365" i="4"/>
  <c r="B365" i="4"/>
  <c r="K353" i="4"/>
  <c r="B353" i="4"/>
  <c r="K341" i="4"/>
  <c r="B341" i="4"/>
  <c r="K329" i="4"/>
  <c r="B329" i="4"/>
  <c r="K317" i="4"/>
  <c r="B317" i="4"/>
  <c r="K305" i="4"/>
  <c r="B305" i="4"/>
  <c r="K293" i="4"/>
  <c r="B293" i="4"/>
  <c r="K281" i="4"/>
  <c r="B281" i="4"/>
  <c r="K269" i="4"/>
  <c r="B269" i="4"/>
  <c r="K257" i="4"/>
  <c r="B257" i="4"/>
  <c r="K245" i="4"/>
  <c r="B245" i="4"/>
  <c r="K233" i="4"/>
  <c r="B233" i="4"/>
  <c r="K221" i="4"/>
  <c r="B221" i="4"/>
  <c r="K209" i="4"/>
  <c r="B209" i="4"/>
  <c r="K197" i="4"/>
  <c r="B197" i="4"/>
  <c r="K185" i="4"/>
  <c r="B185" i="4"/>
  <c r="K173" i="4"/>
  <c r="B173" i="4"/>
  <c r="K161" i="4"/>
  <c r="B161" i="4"/>
  <c r="K149" i="4"/>
  <c r="B149" i="4"/>
  <c r="K137" i="4"/>
  <c r="B137" i="4"/>
  <c r="K125" i="4"/>
  <c r="B125" i="4"/>
  <c r="K113" i="4"/>
  <c r="B113" i="4"/>
  <c r="K101" i="4"/>
  <c r="B101" i="4"/>
  <c r="K89" i="4"/>
  <c r="B89" i="4"/>
  <c r="K77" i="4"/>
  <c r="B77" i="4"/>
  <c r="K65" i="4"/>
  <c r="B65" i="4"/>
  <c r="K53" i="4"/>
  <c r="B53" i="4"/>
  <c r="K41" i="4"/>
  <c r="B41" i="4"/>
  <c r="K29" i="4"/>
  <c r="B29" i="4"/>
  <c r="K17" i="4"/>
  <c r="B17" i="4"/>
  <c r="K5" i="4"/>
  <c r="B5" i="4"/>
  <c r="B892" i="4"/>
  <c r="B875" i="4"/>
  <c r="B839" i="4"/>
  <c r="B803" i="4"/>
  <c r="B767" i="4"/>
  <c r="B731" i="4"/>
  <c r="B695" i="4"/>
  <c r="B673" i="4"/>
  <c r="B633" i="4"/>
  <c r="B576" i="4"/>
  <c r="B550" i="4"/>
  <c r="B517" i="4"/>
  <c r="B491" i="4"/>
  <c r="B432" i="4"/>
  <c r="B406" i="4"/>
  <c r="B373" i="4"/>
  <c r="B347" i="4"/>
  <c r="B288" i="4"/>
  <c r="B262" i="4"/>
  <c r="B229" i="4"/>
  <c r="B203" i="4"/>
  <c r="B144" i="4"/>
  <c r="B118" i="4"/>
  <c r="B85" i="4"/>
  <c r="B59" i="4"/>
  <c r="K950" i="4"/>
  <c r="K880" i="4"/>
  <c r="B880" i="4"/>
  <c r="K868" i="4"/>
  <c r="B868" i="4"/>
  <c r="K856" i="4"/>
  <c r="B856" i="4"/>
  <c r="K844" i="4"/>
  <c r="B844" i="4"/>
  <c r="K832" i="4"/>
  <c r="B832" i="4"/>
  <c r="K820" i="4"/>
  <c r="B820" i="4"/>
  <c r="K808" i="4"/>
  <c r="B808" i="4"/>
  <c r="K796" i="4"/>
  <c r="B796" i="4"/>
  <c r="K784" i="4"/>
  <c r="B784" i="4"/>
  <c r="K772" i="4"/>
  <c r="B772" i="4"/>
  <c r="K760" i="4"/>
  <c r="B760" i="4"/>
  <c r="K748" i="4"/>
  <c r="B748" i="4"/>
  <c r="K736" i="4"/>
  <c r="B736" i="4"/>
  <c r="K724" i="4"/>
  <c r="B724" i="4"/>
  <c r="K712" i="4"/>
  <c r="B712" i="4"/>
  <c r="K700" i="4"/>
  <c r="B700" i="4"/>
  <c r="K688" i="4"/>
  <c r="B688" i="4"/>
  <c r="K676" i="4"/>
  <c r="B676" i="4"/>
  <c r="K664" i="4"/>
  <c r="B664" i="4"/>
  <c r="K652" i="4"/>
  <c r="B652" i="4"/>
  <c r="K640" i="4"/>
  <c r="B640" i="4"/>
  <c r="K628" i="4"/>
  <c r="B628" i="4"/>
  <c r="K616" i="4"/>
  <c r="B616" i="4"/>
  <c r="K604" i="4"/>
  <c r="B604" i="4"/>
  <c r="K592" i="4"/>
  <c r="B592" i="4"/>
  <c r="K580" i="4"/>
  <c r="B580" i="4"/>
  <c r="K568" i="4"/>
  <c r="B568" i="4"/>
  <c r="K556" i="4"/>
  <c r="B556" i="4"/>
  <c r="K544" i="4"/>
  <c r="B544" i="4"/>
  <c r="K532" i="4"/>
  <c r="B532" i="4"/>
  <c r="K520" i="4"/>
  <c r="B520" i="4"/>
  <c r="K508" i="4"/>
  <c r="B508" i="4"/>
  <c r="K496" i="4"/>
  <c r="B496" i="4"/>
  <c r="K484" i="4"/>
  <c r="B484" i="4"/>
  <c r="K472" i="4"/>
  <c r="B472" i="4"/>
  <c r="K460" i="4"/>
  <c r="B460" i="4"/>
  <c r="K448" i="4"/>
  <c r="B448" i="4"/>
  <c r="K436" i="4"/>
  <c r="B436" i="4"/>
  <c r="K424" i="4"/>
  <c r="B424" i="4"/>
  <c r="K412" i="4"/>
  <c r="B412" i="4"/>
  <c r="K400" i="4"/>
  <c r="B400" i="4"/>
  <c r="K388" i="4"/>
  <c r="B388" i="4"/>
  <c r="K376" i="4"/>
  <c r="B376" i="4"/>
  <c r="K364" i="4"/>
  <c r="B364" i="4"/>
  <c r="K352" i="4"/>
  <c r="B352" i="4"/>
  <c r="K340" i="4"/>
  <c r="B340" i="4"/>
  <c r="K328" i="4"/>
  <c r="B328" i="4"/>
  <c r="K316" i="4"/>
  <c r="B316" i="4"/>
  <c r="K304" i="4"/>
  <c r="B304" i="4"/>
  <c r="K292" i="4"/>
  <c r="B292" i="4"/>
  <c r="K280" i="4"/>
  <c r="B280" i="4"/>
  <c r="K268" i="4"/>
  <c r="B268" i="4"/>
  <c r="K256" i="4"/>
  <c r="B256" i="4"/>
  <c r="K244" i="4"/>
  <c r="B244" i="4"/>
  <c r="K232" i="4"/>
  <c r="B232" i="4"/>
  <c r="K220" i="4"/>
  <c r="B220" i="4"/>
  <c r="K208" i="4"/>
  <c r="B208" i="4"/>
  <c r="K196" i="4"/>
  <c r="B196" i="4"/>
  <c r="K184" i="4"/>
  <c r="B184" i="4"/>
  <c r="K172" i="4"/>
  <c r="B172" i="4"/>
  <c r="K160" i="4"/>
  <c r="B160" i="4"/>
  <c r="K148" i="4"/>
  <c r="B148" i="4"/>
  <c r="K136" i="4"/>
  <c r="B136" i="4"/>
  <c r="K124" i="4"/>
  <c r="B124" i="4"/>
  <c r="K112" i="4"/>
  <c r="B112" i="4"/>
  <c r="K100" i="4"/>
  <c r="B100" i="4"/>
  <c r="K88" i="4"/>
  <c r="B88" i="4"/>
  <c r="K76" i="4"/>
  <c r="B76" i="4"/>
  <c r="K64" i="4"/>
  <c r="B64" i="4"/>
  <c r="K52" i="4"/>
  <c r="B52" i="4"/>
  <c r="K40" i="4"/>
  <c r="B40" i="4"/>
  <c r="K28" i="4"/>
  <c r="B28" i="4"/>
  <c r="K16" i="4"/>
  <c r="B16" i="4"/>
  <c r="K4" i="4"/>
  <c r="B4" i="4"/>
  <c r="B905" i="4"/>
  <c r="B874" i="4"/>
  <c r="B838" i="4"/>
  <c r="B802" i="4"/>
  <c r="B766" i="4"/>
  <c r="B730" i="4"/>
  <c r="B710" i="4"/>
  <c r="B694" i="4"/>
  <c r="B672" i="4"/>
  <c r="B601" i="4"/>
  <c r="B575" i="4"/>
  <c r="B516" i="4"/>
  <c r="B490" i="4"/>
  <c r="B457" i="4"/>
  <c r="B431" i="4"/>
  <c r="B372" i="4"/>
  <c r="B346" i="4"/>
  <c r="B313" i="4"/>
  <c r="B287" i="4"/>
  <c r="B228" i="4"/>
  <c r="B202" i="4"/>
  <c r="B169" i="4"/>
  <c r="B143" i="4"/>
  <c r="B84" i="4"/>
  <c r="B58" i="4"/>
  <c r="B25" i="4"/>
  <c r="K949" i="4"/>
  <c r="K865" i="4"/>
  <c r="K891" i="4"/>
  <c r="B891" i="4"/>
  <c r="K879" i="4"/>
  <c r="B879" i="4"/>
  <c r="K867" i="4"/>
  <c r="B867" i="4"/>
  <c r="K855" i="4"/>
  <c r="B855" i="4"/>
  <c r="K843" i="4"/>
  <c r="B843" i="4"/>
  <c r="K831" i="4"/>
  <c r="B831" i="4"/>
  <c r="K819" i="4"/>
  <c r="B819" i="4"/>
  <c r="K807" i="4"/>
  <c r="B807" i="4"/>
  <c r="K795" i="4"/>
  <c r="B795" i="4"/>
  <c r="K783" i="4"/>
  <c r="B783" i="4"/>
  <c r="K771" i="4"/>
  <c r="B771" i="4"/>
  <c r="K759" i="4"/>
  <c r="B759" i="4"/>
  <c r="K747" i="4"/>
  <c r="B747" i="4"/>
  <c r="K735" i="4"/>
  <c r="B735" i="4"/>
  <c r="K723" i="4"/>
  <c r="B723" i="4"/>
  <c r="K711" i="4"/>
  <c r="B711" i="4"/>
  <c r="K699" i="4"/>
  <c r="B699" i="4"/>
  <c r="K687" i="4"/>
  <c r="B687" i="4"/>
  <c r="K675" i="4"/>
  <c r="B675" i="4"/>
  <c r="K663" i="4"/>
  <c r="B663" i="4"/>
  <c r="K651" i="4"/>
  <c r="B651" i="4"/>
  <c r="K639" i="4"/>
  <c r="B639" i="4"/>
  <c r="K627" i="4"/>
  <c r="B627" i="4"/>
  <c r="K615" i="4"/>
  <c r="B615" i="4"/>
  <c r="K603" i="4"/>
  <c r="B603" i="4"/>
  <c r="K591" i="4"/>
  <c r="B591" i="4"/>
  <c r="K579" i="4"/>
  <c r="B579" i="4"/>
  <c r="K567" i="4"/>
  <c r="B567" i="4"/>
  <c r="K555" i="4"/>
  <c r="B555" i="4"/>
  <c r="K543" i="4"/>
  <c r="B543" i="4"/>
  <c r="K531" i="4"/>
  <c r="B531" i="4"/>
  <c r="K519" i="4"/>
  <c r="B519" i="4"/>
  <c r="K507" i="4"/>
  <c r="B507" i="4"/>
  <c r="K495" i="4"/>
  <c r="B495" i="4"/>
  <c r="K483" i="4"/>
  <c r="B483" i="4"/>
  <c r="K471" i="4"/>
  <c r="B471" i="4"/>
  <c r="K459" i="4"/>
  <c r="B459" i="4"/>
  <c r="K447" i="4"/>
  <c r="B447" i="4"/>
  <c r="K435" i="4"/>
  <c r="B435" i="4"/>
  <c r="K423" i="4"/>
  <c r="B423" i="4"/>
  <c r="K411" i="4"/>
  <c r="B411" i="4"/>
  <c r="K399" i="4"/>
  <c r="B399" i="4"/>
  <c r="K387" i="4"/>
  <c r="B387" i="4"/>
  <c r="K375" i="4"/>
  <c r="B375" i="4"/>
  <c r="K363" i="4"/>
  <c r="B363" i="4"/>
  <c r="K351" i="4"/>
  <c r="B351" i="4"/>
  <c r="K339" i="4"/>
  <c r="B339" i="4"/>
  <c r="K327" i="4"/>
  <c r="B327" i="4"/>
  <c r="K315" i="4"/>
  <c r="B315" i="4"/>
  <c r="K303" i="4"/>
  <c r="B303" i="4"/>
  <c r="K291" i="4"/>
  <c r="B291" i="4"/>
  <c r="K279" i="4"/>
  <c r="B279" i="4"/>
  <c r="K267" i="4"/>
  <c r="B267" i="4"/>
  <c r="K255" i="4"/>
  <c r="B255" i="4"/>
  <c r="K243" i="4"/>
  <c r="B243" i="4"/>
  <c r="K231" i="4"/>
  <c r="B231" i="4"/>
  <c r="K219" i="4"/>
  <c r="B219" i="4"/>
  <c r="K207" i="4"/>
  <c r="B207" i="4"/>
  <c r="K195" i="4"/>
  <c r="B195" i="4"/>
  <c r="K183" i="4"/>
  <c r="B183" i="4"/>
  <c r="K171" i="4"/>
  <c r="B171" i="4"/>
  <c r="K159" i="4"/>
  <c r="B159" i="4"/>
  <c r="K147" i="4"/>
  <c r="B147" i="4"/>
  <c r="K135" i="4"/>
  <c r="B135" i="4"/>
  <c r="K123" i="4"/>
  <c r="B123" i="4"/>
  <c r="K111" i="4"/>
  <c r="B111" i="4"/>
  <c r="K99" i="4"/>
  <c r="B99" i="4"/>
  <c r="K87" i="4"/>
  <c r="B87" i="4"/>
  <c r="K75" i="4"/>
  <c r="B75" i="4"/>
  <c r="K63" i="4"/>
  <c r="B63" i="4"/>
  <c r="K51" i="4"/>
  <c r="B51" i="4"/>
  <c r="K39" i="4"/>
  <c r="B39" i="4"/>
  <c r="K27" i="4"/>
  <c r="B27" i="4"/>
  <c r="K15" i="4"/>
  <c r="B15" i="4"/>
  <c r="K3" i="4"/>
  <c r="B3" i="4"/>
  <c r="B989" i="4"/>
  <c r="B977" i="4"/>
  <c r="B965" i="4"/>
  <c r="B953" i="4"/>
  <c r="B941" i="4"/>
  <c r="B929" i="4"/>
  <c r="B917" i="4"/>
  <c r="B904" i="4"/>
  <c r="B889" i="4"/>
  <c r="B873" i="4"/>
  <c r="B853" i="4"/>
  <c r="B837" i="4"/>
  <c r="B817" i="4"/>
  <c r="B801" i="4"/>
  <c r="B781" i="4"/>
  <c r="B765" i="4"/>
  <c r="B745" i="4"/>
  <c r="B729" i="4"/>
  <c r="B709" i="4"/>
  <c r="B693" i="4"/>
  <c r="B671" i="4"/>
  <c r="B649" i="4"/>
  <c r="B625" i="4"/>
  <c r="B600" i="4"/>
  <c r="B574" i="4"/>
  <c r="B541" i="4"/>
  <c r="B515" i="4"/>
  <c r="B456" i="4"/>
  <c r="B430" i="4"/>
  <c r="B397" i="4"/>
  <c r="B371" i="4"/>
  <c r="B312" i="4"/>
  <c r="B286" i="4"/>
  <c r="B253" i="4"/>
  <c r="B227" i="4"/>
  <c r="B168" i="4"/>
  <c r="B142" i="4"/>
  <c r="B109" i="4"/>
  <c r="B83" i="4"/>
  <c r="B24" i="4"/>
  <c r="G902" i="4"/>
  <c r="I902" i="4" s="1"/>
  <c r="K902" i="4"/>
  <c r="G890" i="4"/>
  <c r="I890" i="4" s="1"/>
  <c r="K890" i="4"/>
  <c r="G866" i="4"/>
  <c r="I866" i="4" s="1"/>
  <c r="K866" i="4"/>
  <c r="G854" i="4"/>
  <c r="I854" i="4" s="1"/>
  <c r="K854" i="4"/>
  <c r="G818" i="4"/>
  <c r="I818" i="4" s="1"/>
  <c r="K818" i="4"/>
  <c r="G794" i="4"/>
  <c r="I794" i="4" s="1"/>
  <c r="K794" i="4"/>
  <c r="G782" i="4"/>
  <c r="I782" i="4" s="1"/>
  <c r="K782" i="4"/>
  <c r="G770" i="4"/>
  <c r="I770" i="4" s="1"/>
  <c r="K770" i="4"/>
  <c r="G758" i="4"/>
  <c r="I758" i="4" s="1"/>
  <c r="K758" i="4"/>
  <c r="G746" i="4"/>
  <c r="I746" i="4" s="1"/>
  <c r="K746" i="4"/>
  <c r="G686" i="4"/>
  <c r="I686" i="4" s="1"/>
  <c r="K686" i="4"/>
  <c r="G674" i="4"/>
  <c r="I674" i="4" s="1"/>
  <c r="K674" i="4"/>
  <c r="G650" i="4"/>
  <c r="I650" i="4" s="1"/>
  <c r="K650" i="4"/>
  <c r="G638" i="4"/>
  <c r="I638" i="4" s="1"/>
  <c r="B638" i="4"/>
  <c r="K638" i="4"/>
  <c r="B626" i="4"/>
  <c r="K626" i="4"/>
  <c r="G614" i="4"/>
  <c r="I614" i="4" s="1"/>
  <c r="B614" i="4"/>
  <c r="K614" i="4"/>
  <c r="G602" i="4"/>
  <c r="I602" i="4" s="1"/>
  <c r="K602" i="4"/>
  <c r="B602" i="4"/>
  <c r="G590" i="4"/>
  <c r="I590" i="4" s="1"/>
  <c r="B590" i="4"/>
  <c r="G578" i="4"/>
  <c r="I578" i="4" s="1"/>
  <c r="B578" i="4"/>
  <c r="G566" i="4"/>
  <c r="I566" i="4" s="1"/>
  <c r="B566" i="4"/>
  <c r="G554" i="4"/>
  <c r="I554" i="4" s="1"/>
  <c r="B554" i="4"/>
  <c r="G542" i="4"/>
  <c r="I542" i="4" s="1"/>
  <c r="B542" i="4"/>
  <c r="K542" i="4"/>
  <c r="G530" i="4"/>
  <c r="I530" i="4" s="1"/>
  <c r="B530" i="4"/>
  <c r="K530" i="4"/>
  <c r="G518" i="4"/>
  <c r="I518" i="4" s="1"/>
  <c r="B518" i="4"/>
  <c r="G506" i="4"/>
  <c r="I506" i="4" s="1"/>
  <c r="B506" i="4"/>
  <c r="K506" i="4"/>
  <c r="G494" i="4"/>
  <c r="I494" i="4" s="1"/>
  <c r="B494" i="4"/>
  <c r="K494" i="4"/>
  <c r="G482" i="4"/>
  <c r="I482" i="4" s="1"/>
  <c r="B482" i="4"/>
  <c r="K482" i="4"/>
  <c r="G470" i="4"/>
  <c r="I470" i="4" s="1"/>
  <c r="B470" i="4"/>
  <c r="K470" i="4"/>
  <c r="G458" i="4"/>
  <c r="I458" i="4" s="1"/>
  <c r="K458" i="4"/>
  <c r="B458" i="4"/>
  <c r="G446" i="4"/>
  <c r="I446" i="4" s="1"/>
  <c r="B446" i="4"/>
  <c r="G434" i="4"/>
  <c r="I434" i="4" s="1"/>
  <c r="B434" i="4"/>
  <c r="G422" i="4"/>
  <c r="I422" i="4" s="1"/>
  <c r="B422" i="4"/>
  <c r="G410" i="4"/>
  <c r="I410" i="4" s="1"/>
  <c r="B410" i="4"/>
  <c r="G398" i="4"/>
  <c r="I398" i="4" s="1"/>
  <c r="B398" i="4"/>
  <c r="K398" i="4"/>
  <c r="G386" i="4"/>
  <c r="I386" i="4" s="1"/>
  <c r="B386" i="4"/>
  <c r="K386" i="4"/>
  <c r="G374" i="4"/>
  <c r="I374" i="4" s="1"/>
  <c r="B374" i="4"/>
  <c r="G362" i="4"/>
  <c r="I362" i="4" s="1"/>
  <c r="B362" i="4"/>
  <c r="K362" i="4"/>
  <c r="G350" i="4"/>
  <c r="I350" i="4" s="1"/>
  <c r="B350" i="4"/>
  <c r="K350" i="4"/>
  <c r="G338" i="4"/>
  <c r="I338" i="4" s="1"/>
  <c r="B338" i="4"/>
  <c r="K338" i="4"/>
  <c r="G326" i="4"/>
  <c r="I326" i="4" s="1"/>
  <c r="B326" i="4"/>
  <c r="K326" i="4"/>
  <c r="G314" i="4"/>
  <c r="I314" i="4" s="1"/>
  <c r="K314" i="4"/>
  <c r="B314" i="4"/>
  <c r="G302" i="4"/>
  <c r="I302" i="4" s="1"/>
  <c r="B302" i="4"/>
  <c r="L290" i="4"/>
  <c r="B290" i="4"/>
  <c r="L278" i="4"/>
  <c r="B278" i="4"/>
  <c r="L266" i="4"/>
  <c r="B266" i="4"/>
  <c r="L254" i="4"/>
  <c r="B254" i="4"/>
  <c r="K254" i="4"/>
  <c r="L242" i="4"/>
  <c r="B242" i="4"/>
  <c r="K242" i="4"/>
  <c r="L230" i="4"/>
  <c r="B230" i="4"/>
  <c r="B218" i="4"/>
  <c r="K218" i="4"/>
  <c r="L206" i="4"/>
  <c r="B206" i="4"/>
  <c r="K206" i="4"/>
  <c r="L194" i="4"/>
  <c r="B194" i="4"/>
  <c r="K194" i="4"/>
  <c r="L182" i="4"/>
  <c r="B182" i="4"/>
  <c r="K182" i="4"/>
  <c r="L170" i="4"/>
  <c r="K170" i="4"/>
  <c r="B170" i="4"/>
  <c r="L158" i="4"/>
  <c r="B158" i="4"/>
  <c r="G146" i="4"/>
  <c r="I146" i="4" s="1"/>
  <c r="B146" i="4"/>
  <c r="L122" i="4"/>
  <c r="B122" i="4"/>
  <c r="B110" i="4"/>
  <c r="K110" i="4"/>
  <c r="L98" i="4"/>
  <c r="B98" i="4"/>
  <c r="K98" i="4"/>
  <c r="L74" i="4"/>
  <c r="B74" i="4"/>
  <c r="K74" i="4"/>
  <c r="L62" i="4"/>
  <c r="B62" i="4"/>
  <c r="K62" i="4"/>
  <c r="L50" i="4"/>
  <c r="B50" i="4"/>
  <c r="K50" i="4"/>
  <c r="L38" i="4"/>
  <c r="B38" i="4"/>
  <c r="K38" i="4"/>
  <c r="G26" i="4"/>
  <c r="I26" i="4" s="1"/>
  <c r="K26" i="4"/>
  <c r="B26" i="4"/>
  <c r="G14" i="4"/>
  <c r="I14" i="4" s="1"/>
  <c r="B14" i="4"/>
  <c r="B2" i="4"/>
  <c r="B988" i="4"/>
  <c r="B976" i="4"/>
  <c r="B964" i="4"/>
  <c r="B952" i="4"/>
  <c r="B940" i="4"/>
  <c r="B928" i="4"/>
  <c r="B916" i="4"/>
  <c r="B903" i="4"/>
  <c r="B888" i="4"/>
  <c r="B852" i="4"/>
  <c r="B816" i="4"/>
  <c r="B780" i="4"/>
  <c r="B744" i="4"/>
  <c r="B708" i="4"/>
  <c r="B670" i="4"/>
  <c r="B648" i="4"/>
  <c r="B624" i="4"/>
  <c r="B599" i="4"/>
  <c r="B540" i="4"/>
  <c r="B514" i="4"/>
  <c r="B481" i="4"/>
  <c r="B455" i="4"/>
  <c r="B396" i="4"/>
  <c r="B370" i="4"/>
  <c r="B337" i="4"/>
  <c r="B311" i="4"/>
  <c r="B252" i="4"/>
  <c r="B226" i="4"/>
  <c r="B193" i="4"/>
  <c r="B167" i="4"/>
  <c r="B108" i="4"/>
  <c r="B82" i="4"/>
  <c r="B49" i="4"/>
  <c r="B23" i="4"/>
  <c r="K937" i="4"/>
  <c r="K842" i="4"/>
  <c r="K554" i="4"/>
  <c r="K158" i="4"/>
  <c r="B13" i="4"/>
  <c r="K13" i="4"/>
  <c r="B999" i="4"/>
  <c r="B987" i="4"/>
  <c r="B975" i="4"/>
  <c r="B963" i="4"/>
  <c r="B951" i="4"/>
  <c r="B939" i="4"/>
  <c r="B927" i="4"/>
  <c r="B915" i="4"/>
  <c r="B902" i="4"/>
  <c r="B887" i="4"/>
  <c r="B851" i="4"/>
  <c r="B815" i="4"/>
  <c r="B779" i="4"/>
  <c r="B743" i="4"/>
  <c r="B707" i="4"/>
  <c r="B686" i="4"/>
  <c r="B669" i="4"/>
  <c r="B647" i="4"/>
  <c r="B623" i="4"/>
  <c r="B598" i="4"/>
  <c r="B565" i="4"/>
  <c r="B539" i="4"/>
  <c r="B480" i="4"/>
  <c r="B454" i="4"/>
  <c r="B421" i="4"/>
  <c r="B395" i="4"/>
  <c r="B336" i="4"/>
  <c r="B310" i="4"/>
  <c r="B277" i="4"/>
  <c r="B251" i="4"/>
  <c r="B192" i="4"/>
  <c r="B166" i="4"/>
  <c r="B133" i="4"/>
  <c r="B107" i="4"/>
  <c r="B48" i="4"/>
  <c r="K518" i="4"/>
  <c r="K146" i="4"/>
  <c r="G926" i="4"/>
  <c r="I926" i="4" s="1"/>
  <c r="K926" i="4"/>
  <c r="K12" i="4"/>
  <c r="B12" i="4"/>
  <c r="B998" i="4"/>
  <c r="B986" i="4"/>
  <c r="B974" i="4"/>
  <c r="B962" i="4"/>
  <c r="B950" i="4"/>
  <c r="B926" i="4"/>
  <c r="B914" i="4"/>
  <c r="B901" i="4"/>
  <c r="B886" i="4"/>
  <c r="B866" i="4"/>
  <c r="B850" i="4"/>
  <c r="B830" i="4"/>
  <c r="B814" i="4"/>
  <c r="B794" i="4"/>
  <c r="B778" i="4"/>
  <c r="B758" i="4"/>
  <c r="B742" i="4"/>
  <c r="B722" i="4"/>
  <c r="B706" i="4"/>
  <c r="B685" i="4"/>
  <c r="B646" i="4"/>
  <c r="B622" i="4"/>
  <c r="B564" i="4"/>
  <c r="B538" i="4"/>
  <c r="B505" i="4"/>
  <c r="B479" i="4"/>
  <c r="B420" i="4"/>
  <c r="B394" i="4"/>
  <c r="B361" i="4"/>
  <c r="B335" i="4"/>
  <c r="B276" i="4"/>
  <c r="B250" i="4"/>
  <c r="B217" i="4"/>
  <c r="B191" i="4"/>
  <c r="B132" i="4"/>
  <c r="B106" i="4"/>
  <c r="B73" i="4"/>
  <c r="B47" i="4"/>
  <c r="B11" i="4"/>
  <c r="K914" i="4"/>
  <c r="K830" i="4"/>
  <c r="K446" i="4"/>
  <c r="K134" i="4"/>
  <c r="B997" i="4"/>
  <c r="B985" i="4"/>
  <c r="B961" i="4"/>
  <c r="B925" i="4"/>
  <c r="B913" i="4"/>
  <c r="B900" i="4"/>
  <c r="B885" i="4"/>
  <c r="B849" i="4"/>
  <c r="B829" i="4"/>
  <c r="B813" i="4"/>
  <c r="B793" i="4"/>
  <c r="B777" i="4"/>
  <c r="B757" i="4"/>
  <c r="B741" i="4"/>
  <c r="B721" i="4"/>
  <c r="B705" i="4"/>
  <c r="B684" i="4"/>
  <c r="B662" i="4"/>
  <c r="B645" i="4"/>
  <c r="B621" i="4"/>
  <c r="B589" i="4"/>
  <c r="B563" i="4"/>
  <c r="B504" i="4"/>
  <c r="B478" i="4"/>
  <c r="B445" i="4"/>
  <c r="B419" i="4"/>
  <c r="B360" i="4"/>
  <c r="B334" i="4"/>
  <c r="B301" i="4"/>
  <c r="B275" i="4"/>
  <c r="B216" i="4"/>
  <c r="B190" i="4"/>
  <c r="B157" i="4"/>
  <c r="B131" i="4"/>
  <c r="B72" i="4"/>
  <c r="B46" i="4"/>
  <c r="K806" i="4"/>
  <c r="K434" i="4"/>
  <c r="K122" i="4"/>
  <c r="G938" i="4"/>
  <c r="I938" i="4" s="1"/>
  <c r="K938" i="4"/>
  <c r="K22" i="4"/>
  <c r="B22" i="4"/>
  <c r="K10" i="4"/>
  <c r="B10" i="4"/>
  <c r="B996" i="4"/>
  <c r="B984" i="4"/>
  <c r="B972" i="4"/>
  <c r="B960" i="4"/>
  <c r="B948" i="4"/>
  <c r="B936" i="4"/>
  <c r="B924" i="4"/>
  <c r="B912" i="4"/>
  <c r="B899" i="4"/>
  <c r="B864" i="4"/>
  <c r="B828" i="4"/>
  <c r="B792" i="4"/>
  <c r="B756" i="4"/>
  <c r="B720" i="4"/>
  <c r="B683" i="4"/>
  <c r="B661" i="4"/>
  <c r="B588" i="4"/>
  <c r="B562" i="4"/>
  <c r="B529" i="4"/>
  <c r="B503" i="4"/>
  <c r="B444" i="4"/>
  <c r="B418" i="4"/>
  <c r="B385" i="4"/>
  <c r="B359" i="4"/>
  <c r="B300" i="4"/>
  <c r="B274" i="4"/>
  <c r="B241" i="4"/>
  <c r="B215" i="4"/>
  <c r="B156" i="4"/>
  <c r="B130" i="4"/>
  <c r="B97" i="4"/>
  <c r="B71" i="4"/>
  <c r="K734" i="4"/>
  <c r="K422" i="4"/>
  <c r="K86" i="4"/>
  <c r="K609" i="4"/>
  <c r="B609" i="4"/>
  <c r="K597" i="4"/>
  <c r="B597" i="4"/>
  <c r="K585" i="4"/>
  <c r="B585" i="4"/>
  <c r="K573" i="4"/>
  <c r="B573" i="4"/>
  <c r="K561" i="4"/>
  <c r="B561" i="4"/>
  <c r="K549" i="4"/>
  <c r="B549" i="4"/>
  <c r="K537" i="4"/>
  <c r="B537" i="4"/>
  <c r="K525" i="4"/>
  <c r="B525" i="4"/>
  <c r="K513" i="4"/>
  <c r="B513" i="4"/>
  <c r="K501" i="4"/>
  <c r="B501" i="4"/>
  <c r="K489" i="4"/>
  <c r="B489" i="4"/>
  <c r="K477" i="4"/>
  <c r="B477" i="4"/>
  <c r="K465" i="4"/>
  <c r="B465" i="4"/>
  <c r="K453" i="4"/>
  <c r="B453" i="4"/>
  <c r="K441" i="4"/>
  <c r="B441" i="4"/>
  <c r="K429" i="4"/>
  <c r="B429" i="4"/>
  <c r="K417" i="4"/>
  <c r="B417" i="4"/>
  <c r="K405" i="4"/>
  <c r="B405" i="4"/>
  <c r="K393" i="4"/>
  <c r="B393" i="4"/>
  <c r="K381" i="4"/>
  <c r="B381" i="4"/>
  <c r="K369" i="4"/>
  <c r="B369" i="4"/>
  <c r="K357" i="4"/>
  <c r="B357" i="4"/>
  <c r="K345" i="4"/>
  <c r="B345" i="4"/>
  <c r="K333" i="4"/>
  <c r="B333" i="4"/>
  <c r="K321" i="4"/>
  <c r="B321" i="4"/>
  <c r="K309" i="4"/>
  <c r="B309" i="4"/>
  <c r="K297" i="4"/>
  <c r="B297" i="4"/>
  <c r="K285" i="4"/>
  <c r="B285" i="4"/>
  <c r="K273" i="4"/>
  <c r="B273" i="4"/>
  <c r="K261" i="4"/>
  <c r="B261" i="4"/>
  <c r="K249" i="4"/>
  <c r="B249" i="4"/>
  <c r="K237" i="4"/>
  <c r="B237" i="4"/>
  <c r="K225" i="4"/>
  <c r="B225" i="4"/>
  <c r="K213" i="4"/>
  <c r="B213" i="4"/>
  <c r="K201" i="4"/>
  <c r="B201" i="4"/>
  <c r="K189" i="4"/>
  <c r="B189" i="4"/>
  <c r="K177" i="4"/>
  <c r="B177" i="4"/>
  <c r="K165" i="4"/>
  <c r="B165" i="4"/>
  <c r="K153" i="4"/>
  <c r="B153" i="4"/>
  <c r="K141" i="4"/>
  <c r="B141" i="4"/>
  <c r="K129" i="4"/>
  <c r="B129" i="4"/>
  <c r="K117" i="4"/>
  <c r="B117" i="4"/>
  <c r="K105" i="4"/>
  <c r="B105" i="4"/>
  <c r="K93" i="4"/>
  <c r="B93" i="4"/>
  <c r="K81" i="4"/>
  <c r="B81" i="4"/>
  <c r="K69" i="4"/>
  <c r="B69" i="4"/>
  <c r="K57" i="4"/>
  <c r="B57" i="4"/>
  <c r="K45" i="4"/>
  <c r="B45" i="4"/>
  <c r="K33" i="4"/>
  <c r="B33" i="4"/>
  <c r="K21" i="4"/>
  <c r="B21" i="4"/>
  <c r="K9" i="4"/>
  <c r="B9" i="4"/>
  <c r="B995" i="4"/>
  <c r="B983" i="4"/>
  <c r="B971" i="4"/>
  <c r="B959" i="4"/>
  <c r="B947" i="4"/>
  <c r="B935" i="4"/>
  <c r="B923" i="4"/>
  <c r="B911" i="4"/>
  <c r="B898" i="4"/>
  <c r="B863" i="4"/>
  <c r="B827" i="4"/>
  <c r="B791" i="4"/>
  <c r="B755" i="4"/>
  <c r="B719" i="4"/>
  <c r="B682" i="4"/>
  <c r="B660" i="4"/>
  <c r="B637" i="4"/>
  <c r="B613" i="4"/>
  <c r="B587" i="4"/>
  <c r="B528" i="4"/>
  <c r="B502" i="4"/>
  <c r="B469" i="4"/>
  <c r="B443" i="4"/>
  <c r="B384" i="4"/>
  <c r="B358" i="4"/>
  <c r="B299" i="4"/>
  <c r="K722" i="4"/>
  <c r="K410" i="4"/>
  <c r="G290" i="4"/>
  <c r="I290" i="4" s="1"/>
  <c r="L146" i="4"/>
  <c r="L993" i="4"/>
  <c r="G993" i="4"/>
  <c r="I993" i="4" s="1"/>
  <c r="L981" i="4"/>
  <c r="G981" i="4"/>
  <c r="I981" i="4" s="1"/>
  <c r="L970" i="4"/>
  <c r="G970" i="4"/>
  <c r="I970" i="4" s="1"/>
  <c r="L958" i="4"/>
  <c r="G958" i="4"/>
  <c r="I958" i="4" s="1"/>
  <c r="L946" i="4"/>
  <c r="G946" i="4"/>
  <c r="I946" i="4" s="1"/>
  <c r="L934" i="4"/>
  <c r="G934" i="4"/>
  <c r="I934" i="4" s="1"/>
  <c r="L922" i="4"/>
  <c r="G922" i="4"/>
  <c r="I922" i="4" s="1"/>
  <c r="L910" i="4"/>
  <c r="G910" i="4"/>
  <c r="I910" i="4" s="1"/>
  <c r="L898" i="4"/>
  <c r="G898" i="4"/>
  <c r="I898" i="4" s="1"/>
  <c r="L886" i="4"/>
  <c r="G886" i="4"/>
  <c r="I886" i="4" s="1"/>
  <c r="L874" i="4"/>
  <c r="G874" i="4"/>
  <c r="I874" i="4" s="1"/>
  <c r="L862" i="4"/>
  <c r="G862" i="4"/>
  <c r="I862" i="4" s="1"/>
  <c r="L850" i="4"/>
  <c r="G850" i="4"/>
  <c r="I850" i="4" s="1"/>
  <c r="L838" i="4"/>
  <c r="G838" i="4"/>
  <c r="I838" i="4" s="1"/>
  <c r="L826" i="4"/>
  <c r="G826" i="4"/>
  <c r="I826" i="4" s="1"/>
  <c r="L814" i="4"/>
  <c r="G814" i="4"/>
  <c r="I814" i="4" s="1"/>
  <c r="L802" i="4"/>
  <c r="G802" i="4"/>
  <c r="I802" i="4" s="1"/>
  <c r="L790" i="4"/>
  <c r="G790" i="4"/>
  <c r="I790" i="4" s="1"/>
  <c r="L778" i="4"/>
  <c r="G778" i="4"/>
  <c r="I778" i="4" s="1"/>
  <c r="L766" i="4"/>
  <c r="G766" i="4"/>
  <c r="I766" i="4" s="1"/>
  <c r="L754" i="4"/>
  <c r="G754" i="4"/>
  <c r="I754" i="4" s="1"/>
  <c r="L742" i="4"/>
  <c r="G742" i="4"/>
  <c r="I742" i="4" s="1"/>
  <c r="L730" i="4"/>
  <c r="G730" i="4"/>
  <c r="I730" i="4" s="1"/>
  <c r="L718" i="4"/>
  <c r="G718" i="4"/>
  <c r="I718" i="4" s="1"/>
  <c r="L706" i="4"/>
  <c r="G706" i="4"/>
  <c r="I706" i="4" s="1"/>
  <c r="L694" i="4"/>
  <c r="G694" i="4"/>
  <c r="I694" i="4" s="1"/>
  <c r="L682" i="4"/>
  <c r="G682" i="4"/>
  <c r="I682" i="4" s="1"/>
  <c r="L670" i="4"/>
  <c r="G670" i="4"/>
  <c r="I670" i="4" s="1"/>
  <c r="L658" i="4"/>
  <c r="G658" i="4"/>
  <c r="I658" i="4" s="1"/>
  <c r="L646" i="4"/>
  <c r="G646" i="4"/>
  <c r="I646" i="4" s="1"/>
  <c r="L634" i="4"/>
  <c r="G634" i="4"/>
  <c r="I634" i="4" s="1"/>
  <c r="L622" i="4"/>
  <c r="G622" i="4"/>
  <c r="I622" i="4" s="1"/>
  <c r="L610" i="4"/>
  <c r="G610" i="4"/>
  <c r="I610" i="4" s="1"/>
  <c r="L598" i="4"/>
  <c r="G598" i="4"/>
  <c r="I598" i="4" s="1"/>
  <c r="L586" i="4"/>
  <c r="G586" i="4"/>
  <c r="I586" i="4" s="1"/>
  <c r="L574" i="4"/>
  <c r="G574" i="4"/>
  <c r="I574" i="4" s="1"/>
  <c r="L562" i="4"/>
  <c r="G562" i="4"/>
  <c r="I562" i="4" s="1"/>
  <c r="L550" i="4"/>
  <c r="G550" i="4"/>
  <c r="I550" i="4" s="1"/>
  <c r="L538" i="4"/>
  <c r="G538" i="4"/>
  <c r="I538" i="4" s="1"/>
  <c r="L526" i="4"/>
  <c r="G526" i="4"/>
  <c r="I526" i="4" s="1"/>
  <c r="L514" i="4"/>
  <c r="G514" i="4"/>
  <c r="I514" i="4" s="1"/>
  <c r="L502" i="4"/>
  <c r="G502" i="4"/>
  <c r="I502" i="4" s="1"/>
  <c r="L490" i="4"/>
  <c r="G490" i="4"/>
  <c r="I490" i="4" s="1"/>
  <c r="L478" i="4"/>
  <c r="G478" i="4"/>
  <c r="I478" i="4" s="1"/>
  <c r="L466" i="4"/>
  <c r="G466" i="4"/>
  <c r="I466" i="4" s="1"/>
  <c r="L454" i="4"/>
  <c r="G454" i="4"/>
  <c r="I454" i="4" s="1"/>
  <c r="L442" i="4"/>
  <c r="G442" i="4"/>
  <c r="I442" i="4" s="1"/>
  <c r="L430" i="4"/>
  <c r="G430" i="4"/>
  <c r="I430" i="4" s="1"/>
  <c r="L418" i="4"/>
  <c r="G418" i="4"/>
  <c r="I418" i="4" s="1"/>
  <c r="L406" i="4"/>
  <c r="G406" i="4"/>
  <c r="I406" i="4" s="1"/>
  <c r="L394" i="4"/>
  <c r="G394" i="4"/>
  <c r="I394" i="4" s="1"/>
  <c r="L382" i="4"/>
  <c r="G382" i="4"/>
  <c r="I382" i="4" s="1"/>
  <c r="L370" i="4"/>
  <c r="G370" i="4"/>
  <c r="I370" i="4" s="1"/>
  <c r="L358" i="4"/>
  <c r="G358" i="4"/>
  <c r="I358" i="4" s="1"/>
  <c r="L346" i="4"/>
  <c r="G346" i="4"/>
  <c r="I346" i="4" s="1"/>
  <c r="L334" i="4"/>
  <c r="G334" i="4"/>
  <c r="I334" i="4" s="1"/>
  <c r="L322" i="4"/>
  <c r="G322" i="4"/>
  <c r="I322" i="4" s="1"/>
  <c r="L310" i="4"/>
  <c r="G310" i="4"/>
  <c r="I310" i="4" s="1"/>
  <c r="L298" i="4"/>
  <c r="G298" i="4"/>
  <c r="I298" i="4" s="1"/>
  <c r="L291" i="4"/>
  <c r="G291" i="4"/>
  <c r="I291" i="4" s="1"/>
  <c r="L23" i="4"/>
  <c r="G23" i="4"/>
  <c r="I23" i="4" s="1"/>
  <c r="L39" i="4"/>
  <c r="G39" i="4"/>
  <c r="I39" i="4" s="1"/>
  <c r="L992" i="4"/>
  <c r="G992" i="4"/>
  <c r="I992" i="4" s="1"/>
  <c r="L980" i="4"/>
  <c r="G980" i="4"/>
  <c r="I980" i="4" s="1"/>
  <c r="L969" i="4"/>
  <c r="G969" i="4"/>
  <c r="I969" i="4" s="1"/>
  <c r="L957" i="4"/>
  <c r="G957" i="4"/>
  <c r="I957" i="4" s="1"/>
  <c r="D801" i="4"/>
  <c r="G801" i="4"/>
  <c r="I801" i="4" s="1"/>
  <c r="L789" i="4"/>
  <c r="G789" i="4"/>
  <c r="I789" i="4" s="1"/>
  <c r="D777" i="4"/>
  <c r="G777" i="4"/>
  <c r="I777" i="4" s="1"/>
  <c r="L765" i="4"/>
  <c r="G765" i="4"/>
  <c r="I765" i="4" s="1"/>
  <c r="L753" i="4"/>
  <c r="G753" i="4"/>
  <c r="I753" i="4" s="1"/>
  <c r="L741" i="4"/>
  <c r="G741" i="4"/>
  <c r="I741" i="4" s="1"/>
  <c r="L729" i="4"/>
  <c r="G729" i="4"/>
  <c r="I729" i="4" s="1"/>
  <c r="D717" i="4"/>
  <c r="G717" i="4"/>
  <c r="I717" i="4" s="1"/>
  <c r="L705" i="4"/>
  <c r="G705" i="4"/>
  <c r="I705" i="4" s="1"/>
  <c r="L693" i="4"/>
  <c r="G693" i="4"/>
  <c r="I693" i="4" s="1"/>
  <c r="L681" i="4"/>
  <c r="G681" i="4"/>
  <c r="I681" i="4" s="1"/>
  <c r="L669" i="4"/>
  <c r="G669" i="4"/>
  <c r="I669" i="4" s="1"/>
  <c r="C657" i="4"/>
  <c r="G657" i="4"/>
  <c r="I657" i="4" s="1"/>
  <c r="L645" i="4"/>
  <c r="G645" i="4"/>
  <c r="I645" i="4" s="1"/>
  <c r="D633" i="4"/>
  <c r="G633" i="4"/>
  <c r="I633" i="4" s="1"/>
  <c r="L609" i="4"/>
  <c r="G609" i="4"/>
  <c r="I609" i="4" s="1"/>
  <c r="D597" i="4"/>
  <c r="G597" i="4"/>
  <c r="I597" i="4" s="1"/>
  <c r="L585" i="4"/>
  <c r="G585" i="4"/>
  <c r="I585" i="4" s="1"/>
  <c r="L573" i="4"/>
  <c r="G573" i="4"/>
  <c r="I573" i="4" s="1"/>
  <c r="L561" i="4"/>
  <c r="G561" i="4"/>
  <c r="I561" i="4" s="1"/>
  <c r="L549" i="4"/>
  <c r="G549" i="4"/>
  <c r="I549" i="4" s="1"/>
  <c r="L537" i="4"/>
  <c r="G537" i="4"/>
  <c r="I537" i="4" s="1"/>
  <c r="L525" i="4"/>
  <c r="G525" i="4"/>
  <c r="I525" i="4" s="1"/>
  <c r="L513" i="4"/>
  <c r="G513" i="4"/>
  <c r="I513" i="4" s="1"/>
  <c r="L501" i="4"/>
  <c r="G501" i="4"/>
  <c r="I501" i="4" s="1"/>
  <c r="L489" i="4"/>
  <c r="G489" i="4"/>
  <c r="I489" i="4" s="1"/>
  <c r="L477" i="4"/>
  <c r="G477" i="4"/>
  <c r="I477" i="4" s="1"/>
  <c r="L465" i="4"/>
  <c r="G465" i="4"/>
  <c r="I465" i="4" s="1"/>
  <c r="L453" i="4"/>
  <c r="G453" i="4"/>
  <c r="I453" i="4" s="1"/>
  <c r="L441" i="4"/>
  <c r="G441" i="4"/>
  <c r="I441" i="4" s="1"/>
  <c r="L429" i="4"/>
  <c r="G429" i="4"/>
  <c r="I429" i="4" s="1"/>
  <c r="L417" i="4"/>
  <c r="G417" i="4"/>
  <c r="I417" i="4" s="1"/>
  <c r="L405" i="4"/>
  <c r="G405" i="4"/>
  <c r="I405" i="4" s="1"/>
  <c r="L393" i="4"/>
  <c r="G393" i="4"/>
  <c r="I393" i="4" s="1"/>
  <c r="L381" i="4"/>
  <c r="G381" i="4"/>
  <c r="I381" i="4" s="1"/>
  <c r="L369" i="4"/>
  <c r="G369" i="4"/>
  <c r="I369" i="4" s="1"/>
  <c r="L357" i="4"/>
  <c r="G357" i="4"/>
  <c r="I357" i="4" s="1"/>
  <c r="L345" i="4"/>
  <c r="G345" i="4"/>
  <c r="I345" i="4" s="1"/>
  <c r="L333" i="4"/>
  <c r="G333" i="4"/>
  <c r="I333" i="4" s="1"/>
  <c r="L321" i="4"/>
  <c r="G321" i="4"/>
  <c r="I321" i="4" s="1"/>
  <c r="L309" i="4"/>
  <c r="G309" i="4"/>
  <c r="I309" i="4" s="1"/>
  <c r="L297" i="4"/>
  <c r="G297" i="4"/>
  <c r="I297" i="4" s="1"/>
  <c r="L68" i="4"/>
  <c r="G68" i="4"/>
  <c r="I68" i="4" s="1"/>
  <c r="L134" i="4"/>
  <c r="G134" i="4"/>
  <c r="I134" i="4" s="1"/>
  <c r="L86" i="4"/>
  <c r="G86" i="4"/>
  <c r="I86" i="4" s="1"/>
  <c r="G967" i="4"/>
  <c r="I967" i="4" s="1"/>
  <c r="G955" i="4"/>
  <c r="I955" i="4" s="1"/>
  <c r="G943" i="4"/>
  <c r="I943" i="4" s="1"/>
  <c r="E931" i="4"/>
  <c r="G931" i="4"/>
  <c r="I931" i="4" s="1"/>
  <c r="E919" i="4"/>
  <c r="G919" i="4"/>
  <c r="I919" i="4" s="1"/>
  <c r="G907" i="4"/>
  <c r="I907" i="4" s="1"/>
  <c r="D895" i="4"/>
  <c r="G895" i="4"/>
  <c r="I895" i="4" s="1"/>
  <c r="G883" i="4"/>
  <c r="I883" i="4" s="1"/>
  <c r="G871" i="4"/>
  <c r="I871" i="4" s="1"/>
  <c r="D859" i="4"/>
  <c r="G859" i="4"/>
  <c r="I859" i="4" s="1"/>
  <c r="G847" i="4"/>
  <c r="I847" i="4" s="1"/>
  <c r="D835" i="4"/>
  <c r="G835" i="4"/>
  <c r="I835" i="4" s="1"/>
  <c r="G823" i="4"/>
  <c r="I823" i="4" s="1"/>
  <c r="E811" i="4"/>
  <c r="G811" i="4"/>
  <c r="I811" i="4" s="1"/>
  <c r="E799" i="4"/>
  <c r="G799" i="4"/>
  <c r="I799" i="4" s="1"/>
  <c r="L787" i="4"/>
  <c r="G787" i="4"/>
  <c r="I787" i="4" s="1"/>
  <c r="D775" i="4"/>
  <c r="G775" i="4"/>
  <c r="I775" i="4" s="1"/>
  <c r="L763" i="4"/>
  <c r="G763" i="4"/>
  <c r="I763" i="4" s="1"/>
  <c r="E751" i="4"/>
  <c r="G751" i="4"/>
  <c r="I751" i="4" s="1"/>
  <c r="L739" i="4"/>
  <c r="G739" i="4"/>
  <c r="I739" i="4" s="1"/>
  <c r="G727" i="4"/>
  <c r="I727" i="4" s="1"/>
  <c r="D715" i="4"/>
  <c r="G715" i="4"/>
  <c r="I715" i="4" s="1"/>
  <c r="G703" i="4"/>
  <c r="I703" i="4" s="1"/>
  <c r="D691" i="4"/>
  <c r="G691" i="4"/>
  <c r="I691" i="4" s="1"/>
  <c r="G679" i="4"/>
  <c r="I679" i="4" s="1"/>
  <c r="G655" i="4"/>
  <c r="I655" i="4" s="1"/>
  <c r="C643" i="4"/>
  <c r="G643" i="4"/>
  <c r="I643" i="4" s="1"/>
  <c r="E631" i="4"/>
  <c r="G631" i="4"/>
  <c r="I631" i="4" s="1"/>
  <c r="C619" i="4"/>
  <c r="G619" i="4"/>
  <c r="I619" i="4" s="1"/>
  <c r="G607" i="4"/>
  <c r="I607" i="4" s="1"/>
  <c r="C595" i="4"/>
  <c r="G595" i="4"/>
  <c r="I595" i="4" s="1"/>
  <c r="E583" i="4"/>
  <c r="G583" i="4"/>
  <c r="I583" i="4" s="1"/>
  <c r="C571" i="4"/>
  <c r="G571" i="4"/>
  <c r="I571" i="4" s="1"/>
  <c r="J571" i="4" s="1"/>
  <c r="L559" i="4"/>
  <c r="G559" i="4"/>
  <c r="I559" i="4" s="1"/>
  <c r="L547" i="4"/>
  <c r="G547" i="4"/>
  <c r="I547" i="4" s="1"/>
  <c r="L535" i="4"/>
  <c r="G535" i="4"/>
  <c r="I535" i="4" s="1"/>
  <c r="L523" i="4"/>
  <c r="G523" i="4"/>
  <c r="I523" i="4" s="1"/>
  <c r="L511" i="4"/>
  <c r="G511" i="4"/>
  <c r="I511" i="4" s="1"/>
  <c r="L499" i="4"/>
  <c r="G499" i="4"/>
  <c r="I499" i="4" s="1"/>
  <c r="L487" i="4"/>
  <c r="G487" i="4"/>
  <c r="I487" i="4" s="1"/>
  <c r="L475" i="4"/>
  <c r="G475" i="4"/>
  <c r="I475" i="4" s="1"/>
  <c r="L463" i="4"/>
  <c r="G463" i="4"/>
  <c r="I463" i="4" s="1"/>
  <c r="L451" i="4"/>
  <c r="G451" i="4"/>
  <c r="I451" i="4" s="1"/>
  <c r="L439" i="4"/>
  <c r="G439" i="4"/>
  <c r="I439" i="4" s="1"/>
  <c r="L427" i="4"/>
  <c r="G427" i="4"/>
  <c r="I427" i="4" s="1"/>
  <c r="L415" i="4"/>
  <c r="G415" i="4"/>
  <c r="I415" i="4" s="1"/>
  <c r="L403" i="4"/>
  <c r="G403" i="4"/>
  <c r="I403" i="4" s="1"/>
  <c r="L391" i="4"/>
  <c r="G391" i="4"/>
  <c r="I391" i="4" s="1"/>
  <c r="L379" i="4"/>
  <c r="G379" i="4"/>
  <c r="I379" i="4" s="1"/>
  <c r="L367" i="4"/>
  <c r="G367" i="4"/>
  <c r="I367" i="4" s="1"/>
  <c r="L355" i="4"/>
  <c r="G355" i="4"/>
  <c r="I355" i="4" s="1"/>
  <c r="L343" i="4"/>
  <c r="G343" i="4"/>
  <c r="I343" i="4" s="1"/>
  <c r="L331" i="4"/>
  <c r="G331" i="4"/>
  <c r="I331" i="4" s="1"/>
  <c r="L319" i="4"/>
  <c r="G319" i="4"/>
  <c r="I319" i="4" s="1"/>
  <c r="L307" i="4"/>
  <c r="G307" i="4"/>
  <c r="I307" i="4" s="1"/>
  <c r="L295" i="4"/>
  <c r="G295" i="4"/>
  <c r="I295" i="4" s="1"/>
  <c r="L289" i="4"/>
  <c r="G289" i="4"/>
  <c r="I289" i="4" s="1"/>
  <c r="L285" i="4"/>
  <c r="G285" i="4"/>
  <c r="I285" i="4" s="1"/>
  <c r="L5" i="4"/>
  <c r="G5" i="4"/>
  <c r="I5" i="4" s="1"/>
  <c r="L997" i="4"/>
  <c r="G997" i="4"/>
  <c r="I997" i="4" s="1"/>
  <c r="L985" i="4"/>
  <c r="G985" i="4"/>
  <c r="I985" i="4" s="1"/>
  <c r="L974" i="4"/>
  <c r="G974" i="4"/>
  <c r="I974" i="4" s="1"/>
  <c r="L962" i="4"/>
  <c r="G962" i="4"/>
  <c r="I962" i="4" s="1"/>
  <c r="G991" i="4"/>
  <c r="I991" i="4" s="1"/>
  <c r="G979" i="4"/>
  <c r="I979" i="4" s="1"/>
  <c r="C774" i="4"/>
  <c r="G774" i="4"/>
  <c r="I774" i="4" s="1"/>
  <c r="L762" i="4"/>
  <c r="G762" i="4"/>
  <c r="I762" i="4" s="1"/>
  <c r="E750" i="4"/>
  <c r="G750" i="4"/>
  <c r="I750" i="4" s="1"/>
  <c r="C738" i="4"/>
  <c r="G738" i="4"/>
  <c r="I738" i="4" s="1"/>
  <c r="C726" i="4"/>
  <c r="G726" i="4"/>
  <c r="I726" i="4" s="1"/>
  <c r="C714" i="4"/>
  <c r="G714" i="4"/>
  <c r="I714" i="4" s="1"/>
  <c r="E702" i="4"/>
  <c r="G702" i="4"/>
  <c r="I702" i="4" s="1"/>
  <c r="C690" i="4"/>
  <c r="G690" i="4"/>
  <c r="I690" i="4" s="1"/>
  <c r="L678" i="4"/>
  <c r="G678" i="4"/>
  <c r="I678" i="4" s="1"/>
  <c r="L666" i="4"/>
  <c r="G666" i="4"/>
  <c r="I666" i="4" s="1"/>
  <c r="L654" i="4"/>
  <c r="G654" i="4"/>
  <c r="I654" i="4" s="1"/>
  <c r="L642" i="4"/>
  <c r="G642" i="4"/>
  <c r="I642" i="4" s="1"/>
  <c r="E630" i="4"/>
  <c r="G630" i="4"/>
  <c r="I630" i="4" s="1"/>
  <c r="L618" i="4"/>
  <c r="G618" i="4"/>
  <c r="I618" i="4" s="1"/>
  <c r="L606" i="4"/>
  <c r="G606" i="4"/>
  <c r="I606" i="4" s="1"/>
  <c r="C594" i="4"/>
  <c r="G594" i="4"/>
  <c r="I594" i="4" s="1"/>
  <c r="L582" i="4"/>
  <c r="G582" i="4"/>
  <c r="I582" i="4" s="1"/>
  <c r="C570" i="4"/>
  <c r="G570" i="4"/>
  <c r="I570" i="4" s="1"/>
  <c r="L558" i="4"/>
  <c r="G558" i="4"/>
  <c r="I558" i="4" s="1"/>
  <c r="L546" i="4"/>
  <c r="G546" i="4"/>
  <c r="I546" i="4" s="1"/>
  <c r="L534" i="4"/>
  <c r="G534" i="4"/>
  <c r="I534" i="4" s="1"/>
  <c r="L522" i="4"/>
  <c r="G522" i="4"/>
  <c r="I522" i="4" s="1"/>
  <c r="L510" i="4"/>
  <c r="G510" i="4"/>
  <c r="I510" i="4" s="1"/>
  <c r="L498" i="4"/>
  <c r="G498" i="4"/>
  <c r="I498" i="4" s="1"/>
  <c r="L486" i="4"/>
  <c r="G486" i="4"/>
  <c r="I486" i="4" s="1"/>
  <c r="L474" i="4"/>
  <c r="G474" i="4"/>
  <c r="I474" i="4" s="1"/>
  <c r="L462" i="4"/>
  <c r="G462" i="4"/>
  <c r="I462" i="4" s="1"/>
  <c r="L450" i="4"/>
  <c r="G450" i="4"/>
  <c r="I450" i="4" s="1"/>
  <c r="L438" i="4"/>
  <c r="G438" i="4"/>
  <c r="I438" i="4" s="1"/>
  <c r="L426" i="4"/>
  <c r="G426" i="4"/>
  <c r="I426" i="4" s="1"/>
  <c r="L414" i="4"/>
  <c r="G414" i="4"/>
  <c r="I414" i="4" s="1"/>
  <c r="L402" i="4"/>
  <c r="G402" i="4"/>
  <c r="I402" i="4" s="1"/>
  <c r="L390" i="4"/>
  <c r="G390" i="4"/>
  <c r="I390" i="4" s="1"/>
  <c r="L378" i="4"/>
  <c r="G378" i="4"/>
  <c r="I378" i="4" s="1"/>
  <c r="J378" i="4" s="1"/>
  <c r="L366" i="4"/>
  <c r="G366" i="4"/>
  <c r="I366" i="4" s="1"/>
  <c r="L354" i="4"/>
  <c r="G354" i="4"/>
  <c r="I354" i="4" s="1"/>
  <c r="L342" i="4"/>
  <c r="G342" i="4"/>
  <c r="I342" i="4" s="1"/>
  <c r="L330" i="4"/>
  <c r="G330" i="4"/>
  <c r="I330" i="4" s="1"/>
  <c r="L318" i="4"/>
  <c r="G318" i="4"/>
  <c r="I318" i="4" s="1"/>
  <c r="L306" i="4"/>
  <c r="G306" i="4"/>
  <c r="I306" i="4" s="1"/>
  <c r="L294" i="4"/>
  <c r="G294" i="4"/>
  <c r="I294" i="4" s="1"/>
  <c r="L125" i="4"/>
  <c r="G125" i="4"/>
  <c r="I125" i="4" s="1"/>
  <c r="L17" i="4"/>
  <c r="G17" i="4"/>
  <c r="I17" i="4" s="1"/>
  <c r="L121" i="4"/>
  <c r="G121" i="4"/>
  <c r="I121" i="4" s="1"/>
  <c r="L95" i="4"/>
  <c r="G95" i="4"/>
  <c r="I95" i="4" s="1"/>
  <c r="L19" i="4"/>
  <c r="G19" i="4"/>
  <c r="I19" i="4" s="1"/>
  <c r="L174" i="4"/>
  <c r="G174" i="4"/>
  <c r="I174" i="4" s="1"/>
  <c r="L222" i="4"/>
  <c r="G222" i="4"/>
  <c r="I222" i="4" s="1"/>
  <c r="L203" i="4"/>
  <c r="G203" i="4"/>
  <c r="I203" i="4" s="1"/>
  <c r="L16" i="4"/>
  <c r="G16" i="4"/>
  <c r="I16" i="4" s="1"/>
  <c r="L177" i="4"/>
  <c r="G177" i="4"/>
  <c r="I177" i="4" s="1"/>
  <c r="L217" i="4"/>
  <c r="G217" i="4"/>
  <c r="I217" i="4" s="1"/>
  <c r="L216" i="4"/>
  <c r="G216" i="4"/>
  <c r="I216" i="4" s="1"/>
  <c r="L269" i="4"/>
  <c r="G269" i="4"/>
  <c r="I269" i="4" s="1"/>
  <c r="L171" i="4"/>
  <c r="G171" i="4"/>
  <c r="I171" i="4" s="1"/>
  <c r="L233" i="4"/>
  <c r="G233" i="4"/>
  <c r="I233" i="4" s="1"/>
  <c r="L237" i="4"/>
  <c r="G237" i="4"/>
  <c r="I237" i="4" s="1"/>
  <c r="L110" i="4"/>
  <c r="G110" i="4"/>
  <c r="I110" i="4" s="1"/>
  <c r="L244" i="4"/>
  <c r="G244" i="4"/>
  <c r="I244" i="4" s="1"/>
  <c r="L212" i="4"/>
  <c r="G212" i="4"/>
  <c r="I212" i="4" s="1"/>
  <c r="L46" i="4"/>
  <c r="G46" i="4"/>
  <c r="I46" i="4" s="1"/>
  <c r="L250" i="4"/>
  <c r="G250" i="4"/>
  <c r="I250" i="4" s="1"/>
  <c r="L151" i="4"/>
  <c r="G151" i="4"/>
  <c r="I151" i="4" s="1"/>
  <c r="L195" i="4"/>
  <c r="G195" i="4"/>
  <c r="I195" i="4" s="1"/>
  <c r="L232" i="4"/>
  <c r="G232" i="4"/>
  <c r="I232" i="4" s="1"/>
  <c r="L200" i="4"/>
  <c r="G200" i="4"/>
  <c r="I200" i="4" s="1"/>
  <c r="L104" i="4"/>
  <c r="G104" i="4"/>
  <c r="I104" i="4" s="1"/>
  <c r="L941" i="4"/>
  <c r="G941" i="4"/>
  <c r="I941" i="4" s="1"/>
  <c r="L929" i="4"/>
  <c r="G929" i="4"/>
  <c r="I929" i="4" s="1"/>
  <c r="L917" i="4"/>
  <c r="G917" i="4"/>
  <c r="I917" i="4" s="1"/>
  <c r="L905" i="4"/>
  <c r="G905" i="4"/>
  <c r="I905" i="4" s="1"/>
  <c r="L893" i="4"/>
  <c r="G893" i="4"/>
  <c r="I893" i="4" s="1"/>
  <c r="L881" i="4"/>
  <c r="G881" i="4"/>
  <c r="I881" i="4" s="1"/>
  <c r="L869" i="4"/>
  <c r="G869" i="4"/>
  <c r="I869" i="4" s="1"/>
  <c r="L857" i="4"/>
  <c r="G857" i="4"/>
  <c r="I857" i="4" s="1"/>
  <c r="L845" i="4"/>
  <c r="G845" i="4"/>
  <c r="I845" i="4" s="1"/>
  <c r="L833" i="4"/>
  <c r="G833" i="4"/>
  <c r="I833" i="4" s="1"/>
  <c r="L821" i="4"/>
  <c r="G821" i="4"/>
  <c r="I821" i="4" s="1"/>
  <c r="L809" i="4"/>
  <c r="G809" i="4"/>
  <c r="I809" i="4" s="1"/>
  <c r="L797" i="4"/>
  <c r="G797" i="4"/>
  <c r="I797" i="4" s="1"/>
  <c r="L785" i="4"/>
  <c r="G785" i="4"/>
  <c r="I785" i="4" s="1"/>
  <c r="L773" i="4"/>
  <c r="G773" i="4"/>
  <c r="I773" i="4" s="1"/>
  <c r="L761" i="4"/>
  <c r="G761" i="4"/>
  <c r="I761" i="4" s="1"/>
  <c r="L749" i="4"/>
  <c r="G749" i="4"/>
  <c r="I749" i="4" s="1"/>
  <c r="L737" i="4"/>
  <c r="G737" i="4"/>
  <c r="I737" i="4" s="1"/>
  <c r="L725" i="4"/>
  <c r="G725" i="4"/>
  <c r="I725" i="4" s="1"/>
  <c r="L713" i="4"/>
  <c r="G713" i="4"/>
  <c r="I713" i="4" s="1"/>
  <c r="L701" i="4"/>
  <c r="G701" i="4"/>
  <c r="I701" i="4" s="1"/>
  <c r="L689" i="4"/>
  <c r="G689" i="4"/>
  <c r="I689" i="4" s="1"/>
  <c r="L677" i="4"/>
  <c r="G677" i="4"/>
  <c r="I677" i="4" s="1"/>
  <c r="L665" i="4"/>
  <c r="G665" i="4"/>
  <c r="I665" i="4" s="1"/>
  <c r="L653" i="4"/>
  <c r="G653" i="4"/>
  <c r="I653" i="4" s="1"/>
  <c r="L641" i="4"/>
  <c r="G641" i="4"/>
  <c r="I641" i="4" s="1"/>
  <c r="L629" i="4"/>
  <c r="G629" i="4"/>
  <c r="I629" i="4" s="1"/>
  <c r="L617" i="4"/>
  <c r="G617" i="4"/>
  <c r="I617" i="4" s="1"/>
  <c r="L605" i="4"/>
  <c r="G605" i="4"/>
  <c r="I605" i="4" s="1"/>
  <c r="L593" i="4"/>
  <c r="G593" i="4"/>
  <c r="I593" i="4" s="1"/>
  <c r="L581" i="4"/>
  <c r="G581" i="4"/>
  <c r="I581" i="4" s="1"/>
  <c r="L569" i="4"/>
  <c r="G569" i="4"/>
  <c r="I569" i="4" s="1"/>
  <c r="L557" i="4"/>
  <c r="G557" i="4"/>
  <c r="I557" i="4" s="1"/>
  <c r="L545" i="4"/>
  <c r="G545" i="4"/>
  <c r="I545" i="4" s="1"/>
  <c r="L533" i="4"/>
  <c r="G533" i="4"/>
  <c r="I533" i="4" s="1"/>
  <c r="L521" i="4"/>
  <c r="G521" i="4"/>
  <c r="I521" i="4" s="1"/>
  <c r="L509" i="4"/>
  <c r="G509" i="4"/>
  <c r="I509" i="4" s="1"/>
  <c r="L497" i="4"/>
  <c r="G497" i="4"/>
  <c r="I497" i="4" s="1"/>
  <c r="L485" i="4"/>
  <c r="G485" i="4"/>
  <c r="I485" i="4" s="1"/>
  <c r="L473" i="4"/>
  <c r="G473" i="4"/>
  <c r="I473" i="4" s="1"/>
  <c r="L461" i="4"/>
  <c r="G461" i="4"/>
  <c r="I461" i="4" s="1"/>
  <c r="L449" i="4"/>
  <c r="G449" i="4"/>
  <c r="I449" i="4" s="1"/>
  <c r="L437" i="4"/>
  <c r="G437" i="4"/>
  <c r="I437" i="4" s="1"/>
  <c r="L425" i="4"/>
  <c r="G425" i="4"/>
  <c r="I425" i="4" s="1"/>
  <c r="L413" i="4"/>
  <c r="G413" i="4"/>
  <c r="I413" i="4" s="1"/>
  <c r="L987" i="4"/>
  <c r="G987" i="4"/>
  <c r="I987" i="4" s="1"/>
  <c r="L964" i="4"/>
  <c r="G964" i="4"/>
  <c r="I964" i="4" s="1"/>
  <c r="L952" i="4"/>
  <c r="G952" i="4"/>
  <c r="I952" i="4" s="1"/>
  <c r="C940" i="4"/>
  <c r="G940" i="4"/>
  <c r="I940" i="4" s="1"/>
  <c r="G928" i="4"/>
  <c r="I928" i="4" s="1"/>
  <c r="G916" i="4"/>
  <c r="I916" i="4" s="1"/>
  <c r="J916" i="4" s="1"/>
  <c r="G904" i="4"/>
  <c r="I904" i="4" s="1"/>
  <c r="C892" i="4"/>
  <c r="G892" i="4"/>
  <c r="I892" i="4" s="1"/>
  <c r="G880" i="4"/>
  <c r="I880" i="4" s="1"/>
  <c r="L868" i="4"/>
  <c r="G868" i="4"/>
  <c r="I868" i="4" s="1"/>
  <c r="C856" i="4"/>
  <c r="G856" i="4"/>
  <c r="I856" i="4" s="1"/>
  <c r="L844" i="4"/>
  <c r="G844" i="4"/>
  <c r="I844" i="4" s="1"/>
  <c r="C832" i="4"/>
  <c r="G832" i="4"/>
  <c r="I832" i="4" s="1"/>
  <c r="L820" i="4"/>
  <c r="G820" i="4"/>
  <c r="I820" i="4" s="1"/>
  <c r="C808" i="4"/>
  <c r="G808" i="4"/>
  <c r="I808" i="4" s="1"/>
  <c r="C796" i="4"/>
  <c r="G796" i="4"/>
  <c r="I796" i="4" s="1"/>
  <c r="C784" i="4"/>
  <c r="G784" i="4"/>
  <c r="I784" i="4" s="1"/>
  <c r="L772" i="4"/>
  <c r="G772" i="4"/>
  <c r="I772" i="4" s="1"/>
  <c r="L760" i="4"/>
  <c r="G760" i="4"/>
  <c r="I760" i="4" s="1"/>
  <c r="L748" i="4"/>
  <c r="G748" i="4"/>
  <c r="I748" i="4" s="1"/>
  <c r="L736" i="4"/>
  <c r="G736" i="4"/>
  <c r="I736" i="4" s="1"/>
  <c r="L724" i="4"/>
  <c r="G724" i="4"/>
  <c r="I724" i="4" s="1"/>
  <c r="L712" i="4"/>
  <c r="G712" i="4"/>
  <c r="I712" i="4" s="1"/>
  <c r="L700" i="4"/>
  <c r="G700" i="4"/>
  <c r="I700" i="4" s="1"/>
  <c r="L688" i="4"/>
  <c r="G688" i="4"/>
  <c r="I688" i="4" s="1"/>
  <c r="L676" i="4"/>
  <c r="G676" i="4"/>
  <c r="I676" i="4" s="1"/>
  <c r="L664" i="4"/>
  <c r="G664" i="4"/>
  <c r="I664" i="4" s="1"/>
  <c r="L652" i="4"/>
  <c r="G652" i="4"/>
  <c r="I652" i="4" s="1"/>
  <c r="L640" i="4"/>
  <c r="G640" i="4"/>
  <c r="I640" i="4" s="1"/>
  <c r="L628" i="4"/>
  <c r="G628" i="4"/>
  <c r="I628" i="4" s="1"/>
  <c r="L616" i="4"/>
  <c r="G616" i="4"/>
  <c r="I616" i="4" s="1"/>
  <c r="L604" i="4"/>
  <c r="G604" i="4"/>
  <c r="I604" i="4" s="1"/>
  <c r="L592" i="4"/>
  <c r="G592" i="4"/>
  <c r="I592" i="4" s="1"/>
  <c r="L580" i="4"/>
  <c r="G580" i="4"/>
  <c r="I580" i="4" s="1"/>
  <c r="L568" i="4"/>
  <c r="G568" i="4"/>
  <c r="I568" i="4" s="1"/>
  <c r="L556" i="4"/>
  <c r="G556" i="4"/>
  <c r="I556" i="4" s="1"/>
  <c r="L544" i="4"/>
  <c r="G544" i="4"/>
  <c r="I544" i="4" s="1"/>
  <c r="L532" i="4"/>
  <c r="G532" i="4"/>
  <c r="I532" i="4" s="1"/>
  <c r="L520" i="4"/>
  <c r="G520" i="4"/>
  <c r="I520" i="4" s="1"/>
  <c r="L508" i="4"/>
  <c r="G508" i="4"/>
  <c r="I508" i="4" s="1"/>
  <c r="L496" i="4"/>
  <c r="G496" i="4"/>
  <c r="I496" i="4" s="1"/>
  <c r="L484" i="4"/>
  <c r="G484" i="4"/>
  <c r="I484" i="4" s="1"/>
  <c r="L472" i="4"/>
  <c r="G472" i="4"/>
  <c r="I472" i="4" s="1"/>
  <c r="L460" i="4"/>
  <c r="G460" i="4"/>
  <c r="I460" i="4" s="1"/>
  <c r="L448" i="4"/>
  <c r="G448" i="4"/>
  <c r="I448" i="4" s="1"/>
  <c r="L436" i="4"/>
  <c r="G436" i="4"/>
  <c r="I436" i="4" s="1"/>
  <c r="L424" i="4"/>
  <c r="G424" i="4"/>
  <c r="I424" i="4" s="1"/>
  <c r="L412" i="4"/>
  <c r="G412" i="4"/>
  <c r="I412" i="4" s="1"/>
  <c r="L400" i="4"/>
  <c r="G400" i="4"/>
  <c r="I400" i="4" s="1"/>
  <c r="L388" i="4"/>
  <c r="G388" i="4"/>
  <c r="I388" i="4" s="1"/>
  <c r="L376" i="4"/>
  <c r="G376" i="4"/>
  <c r="I376" i="4" s="1"/>
  <c r="L218" i="4"/>
  <c r="G218" i="4"/>
  <c r="I218" i="4" s="1"/>
  <c r="L976" i="4"/>
  <c r="G976" i="4"/>
  <c r="I976" i="4" s="1"/>
  <c r="C998" i="4"/>
  <c r="G998" i="4"/>
  <c r="I998" i="4" s="1"/>
  <c r="G986" i="4"/>
  <c r="I986" i="4" s="1"/>
  <c r="G975" i="4"/>
  <c r="I975" i="4" s="1"/>
  <c r="L963" i="4"/>
  <c r="G963" i="4"/>
  <c r="I963" i="4" s="1"/>
  <c r="C951" i="4"/>
  <c r="G951" i="4"/>
  <c r="I951" i="4" s="1"/>
  <c r="L939" i="4"/>
  <c r="G939" i="4"/>
  <c r="I939" i="4" s="1"/>
  <c r="L927" i="4"/>
  <c r="G927" i="4"/>
  <c r="I927" i="4" s="1"/>
  <c r="L915" i="4"/>
  <c r="G915" i="4"/>
  <c r="I915" i="4" s="1"/>
  <c r="L903" i="4"/>
  <c r="G903" i="4"/>
  <c r="I903" i="4" s="1"/>
  <c r="L891" i="4"/>
  <c r="G891" i="4"/>
  <c r="I891" i="4" s="1"/>
  <c r="L879" i="4"/>
  <c r="G879" i="4"/>
  <c r="I879" i="4" s="1"/>
  <c r="L867" i="4"/>
  <c r="G867" i="4"/>
  <c r="I867" i="4" s="1"/>
  <c r="L855" i="4"/>
  <c r="G855" i="4"/>
  <c r="I855" i="4" s="1"/>
  <c r="L843" i="4"/>
  <c r="G843" i="4"/>
  <c r="I843" i="4" s="1"/>
  <c r="L831" i="4"/>
  <c r="G831" i="4"/>
  <c r="I831" i="4" s="1"/>
  <c r="L819" i="4"/>
  <c r="G819" i="4"/>
  <c r="I819" i="4" s="1"/>
  <c r="L807" i="4"/>
  <c r="G807" i="4"/>
  <c r="I807" i="4" s="1"/>
  <c r="L795" i="4"/>
  <c r="G795" i="4"/>
  <c r="I795" i="4" s="1"/>
  <c r="L783" i="4"/>
  <c r="G783" i="4"/>
  <c r="I783" i="4" s="1"/>
  <c r="L771" i="4"/>
  <c r="G771" i="4"/>
  <c r="I771" i="4" s="1"/>
  <c r="L759" i="4"/>
  <c r="G759" i="4"/>
  <c r="I759" i="4" s="1"/>
  <c r="L747" i="4"/>
  <c r="G747" i="4"/>
  <c r="I747" i="4" s="1"/>
  <c r="L735" i="4"/>
  <c r="G735" i="4"/>
  <c r="I735" i="4" s="1"/>
  <c r="L723" i="4"/>
  <c r="G723" i="4"/>
  <c r="I723" i="4" s="1"/>
  <c r="L711" i="4"/>
  <c r="G711" i="4"/>
  <c r="I711" i="4" s="1"/>
  <c r="L699" i="4"/>
  <c r="G699" i="4"/>
  <c r="I699" i="4" s="1"/>
  <c r="L687" i="4"/>
  <c r="G687" i="4"/>
  <c r="I687" i="4" s="1"/>
  <c r="L675" i="4"/>
  <c r="G675" i="4"/>
  <c r="I675" i="4" s="1"/>
  <c r="L663" i="4"/>
  <c r="G663" i="4"/>
  <c r="I663" i="4" s="1"/>
  <c r="L651" i="4"/>
  <c r="G651" i="4"/>
  <c r="I651" i="4" s="1"/>
  <c r="L639" i="4"/>
  <c r="G639" i="4"/>
  <c r="I639" i="4" s="1"/>
  <c r="L627" i="4"/>
  <c r="G627" i="4"/>
  <c r="I627" i="4" s="1"/>
  <c r="L615" i="4"/>
  <c r="G615" i="4"/>
  <c r="I615" i="4" s="1"/>
  <c r="L603" i="4"/>
  <c r="G603" i="4"/>
  <c r="I603" i="4" s="1"/>
  <c r="L591" i="4"/>
  <c r="G591" i="4"/>
  <c r="I591" i="4" s="1"/>
  <c r="L579" i="4"/>
  <c r="G579" i="4"/>
  <c r="I579" i="4" s="1"/>
  <c r="L567" i="4"/>
  <c r="G567" i="4"/>
  <c r="I567" i="4" s="1"/>
  <c r="L555" i="4"/>
  <c r="G555" i="4"/>
  <c r="I555" i="4" s="1"/>
  <c r="L543" i="4"/>
  <c r="G543" i="4"/>
  <c r="I543" i="4" s="1"/>
  <c r="L531" i="4"/>
  <c r="G531" i="4"/>
  <c r="I531" i="4" s="1"/>
  <c r="L519" i="4"/>
  <c r="G519" i="4"/>
  <c r="I519" i="4" s="1"/>
  <c r="L507" i="4"/>
  <c r="G507" i="4"/>
  <c r="I507" i="4" s="1"/>
  <c r="L495" i="4"/>
  <c r="G495" i="4"/>
  <c r="I495" i="4" s="1"/>
  <c r="L483" i="4"/>
  <c r="G483" i="4"/>
  <c r="I483" i="4" s="1"/>
  <c r="L471" i="4"/>
  <c r="G471" i="4"/>
  <c r="I471" i="4" s="1"/>
  <c r="L459" i="4"/>
  <c r="G459" i="4"/>
  <c r="I459" i="4" s="1"/>
  <c r="L447" i="4"/>
  <c r="G447" i="4"/>
  <c r="I447" i="4" s="1"/>
  <c r="L435" i="4"/>
  <c r="G435" i="4"/>
  <c r="I435" i="4" s="1"/>
  <c r="L423" i="4"/>
  <c r="G423" i="4"/>
  <c r="I423" i="4" s="1"/>
  <c r="L411" i="4"/>
  <c r="G411" i="4"/>
  <c r="I411" i="4" s="1"/>
  <c r="L128" i="4"/>
  <c r="G128" i="4"/>
  <c r="I128" i="4" s="1"/>
  <c r="L973" i="4"/>
  <c r="G973" i="4"/>
  <c r="I973" i="4" s="1"/>
  <c r="L961" i="4"/>
  <c r="G961" i="4"/>
  <c r="I961" i="4" s="1"/>
  <c r="D949" i="4"/>
  <c r="G949" i="4"/>
  <c r="I949" i="4" s="1"/>
  <c r="L937" i="4"/>
  <c r="G937" i="4"/>
  <c r="I937" i="4" s="1"/>
  <c r="L925" i="4"/>
  <c r="G925" i="4"/>
  <c r="I925" i="4" s="1"/>
  <c r="L913" i="4"/>
  <c r="G913" i="4"/>
  <c r="I913" i="4" s="1"/>
  <c r="L901" i="4"/>
  <c r="G901" i="4"/>
  <c r="I901" i="4" s="1"/>
  <c r="L889" i="4"/>
  <c r="G889" i="4"/>
  <c r="I889" i="4" s="1"/>
  <c r="L877" i="4"/>
  <c r="G877" i="4"/>
  <c r="I877" i="4" s="1"/>
  <c r="L865" i="4"/>
  <c r="G865" i="4"/>
  <c r="I865" i="4" s="1"/>
  <c r="L853" i="4"/>
  <c r="G853" i="4"/>
  <c r="I853" i="4" s="1"/>
  <c r="L841" i="4"/>
  <c r="G841" i="4"/>
  <c r="I841" i="4" s="1"/>
  <c r="L829" i="4"/>
  <c r="G829" i="4"/>
  <c r="I829" i="4" s="1"/>
  <c r="L817" i="4"/>
  <c r="G817" i="4"/>
  <c r="I817" i="4" s="1"/>
  <c r="L805" i="4"/>
  <c r="G805" i="4"/>
  <c r="I805" i="4" s="1"/>
  <c r="L793" i="4"/>
  <c r="G793" i="4"/>
  <c r="I793" i="4" s="1"/>
  <c r="L781" i="4"/>
  <c r="G781" i="4"/>
  <c r="I781" i="4" s="1"/>
  <c r="L769" i="4"/>
  <c r="G769" i="4"/>
  <c r="I769" i="4" s="1"/>
  <c r="L757" i="4"/>
  <c r="G757" i="4"/>
  <c r="I757" i="4" s="1"/>
  <c r="L745" i="4"/>
  <c r="G745" i="4"/>
  <c r="I745" i="4" s="1"/>
  <c r="L733" i="4"/>
  <c r="G733" i="4"/>
  <c r="I733" i="4" s="1"/>
  <c r="L721" i="4"/>
  <c r="G721" i="4"/>
  <c r="I721" i="4" s="1"/>
  <c r="L709" i="4"/>
  <c r="G709" i="4"/>
  <c r="I709" i="4" s="1"/>
  <c r="L697" i="4"/>
  <c r="G697" i="4"/>
  <c r="I697" i="4" s="1"/>
  <c r="L685" i="4"/>
  <c r="G685" i="4"/>
  <c r="I685" i="4" s="1"/>
  <c r="L673" i="4"/>
  <c r="G673" i="4"/>
  <c r="I673" i="4" s="1"/>
  <c r="L661" i="4"/>
  <c r="G661" i="4"/>
  <c r="I661" i="4" s="1"/>
  <c r="L649" i="4"/>
  <c r="G649" i="4"/>
  <c r="I649" i="4" s="1"/>
  <c r="L637" i="4"/>
  <c r="G637" i="4"/>
  <c r="I637" i="4" s="1"/>
  <c r="L625" i="4"/>
  <c r="G625" i="4"/>
  <c r="I625" i="4" s="1"/>
  <c r="L613" i="4"/>
  <c r="G613" i="4"/>
  <c r="I613" i="4" s="1"/>
  <c r="L601" i="4"/>
  <c r="G601" i="4"/>
  <c r="I601" i="4" s="1"/>
  <c r="L589" i="4"/>
  <c r="G589" i="4"/>
  <c r="I589" i="4" s="1"/>
  <c r="L577" i="4"/>
  <c r="G577" i="4"/>
  <c r="I577" i="4" s="1"/>
  <c r="L565" i="4"/>
  <c r="G565" i="4"/>
  <c r="I565" i="4" s="1"/>
  <c r="L553" i="4"/>
  <c r="G553" i="4"/>
  <c r="I553" i="4" s="1"/>
  <c r="L541" i="4"/>
  <c r="G541" i="4"/>
  <c r="I541" i="4" s="1"/>
  <c r="L529" i="4"/>
  <c r="G529" i="4"/>
  <c r="I529" i="4" s="1"/>
  <c r="L517" i="4"/>
  <c r="G517" i="4"/>
  <c r="I517" i="4" s="1"/>
  <c r="L505" i="4"/>
  <c r="G505" i="4"/>
  <c r="I505" i="4" s="1"/>
  <c r="L493" i="4"/>
  <c r="G493" i="4"/>
  <c r="I493" i="4" s="1"/>
  <c r="L481" i="4"/>
  <c r="G481" i="4"/>
  <c r="I481" i="4" s="1"/>
  <c r="L469" i="4"/>
  <c r="G469" i="4"/>
  <c r="I469" i="4" s="1"/>
  <c r="L457" i="4"/>
  <c r="G457" i="4"/>
  <c r="I457" i="4" s="1"/>
  <c r="L445" i="4"/>
  <c r="G445" i="4"/>
  <c r="I445" i="4" s="1"/>
  <c r="L433" i="4"/>
  <c r="G433" i="4"/>
  <c r="I433" i="4" s="1"/>
  <c r="L421" i="4"/>
  <c r="G421" i="4"/>
  <c r="I421" i="4" s="1"/>
  <c r="L409" i="4"/>
  <c r="G409" i="4"/>
  <c r="I409" i="4" s="1"/>
  <c r="L265" i="4"/>
  <c r="G265" i="4"/>
  <c r="I265" i="4" s="1"/>
  <c r="L995" i="4"/>
  <c r="G995" i="4"/>
  <c r="I995" i="4" s="1"/>
  <c r="L960" i="4"/>
  <c r="G960" i="4"/>
  <c r="I960" i="4" s="1"/>
  <c r="L912" i="4"/>
  <c r="G912" i="4"/>
  <c r="I912" i="4" s="1"/>
  <c r="L876" i="4"/>
  <c r="G876" i="4"/>
  <c r="I876" i="4" s="1"/>
  <c r="L840" i="4"/>
  <c r="G840" i="4"/>
  <c r="I840" i="4" s="1"/>
  <c r="L816" i="4"/>
  <c r="G816" i="4"/>
  <c r="I816" i="4" s="1"/>
  <c r="L780" i="4"/>
  <c r="G780" i="4"/>
  <c r="I780" i="4" s="1"/>
  <c r="L732" i="4"/>
  <c r="G732" i="4"/>
  <c r="I732" i="4" s="1"/>
  <c r="L696" i="4"/>
  <c r="G696" i="4"/>
  <c r="I696" i="4" s="1"/>
  <c r="L672" i="4"/>
  <c r="G672" i="4"/>
  <c r="I672" i="4" s="1"/>
  <c r="L648" i="4"/>
  <c r="G648" i="4"/>
  <c r="I648" i="4" s="1"/>
  <c r="L624" i="4"/>
  <c r="G624" i="4"/>
  <c r="I624" i="4" s="1"/>
  <c r="L600" i="4"/>
  <c r="G600" i="4"/>
  <c r="I600" i="4" s="1"/>
  <c r="L588" i="4"/>
  <c r="G588" i="4"/>
  <c r="I588" i="4" s="1"/>
  <c r="L564" i="4"/>
  <c r="G564" i="4"/>
  <c r="I564" i="4" s="1"/>
  <c r="L552" i="4"/>
  <c r="G552" i="4"/>
  <c r="I552" i="4" s="1"/>
  <c r="L540" i="4"/>
  <c r="G540" i="4"/>
  <c r="I540" i="4" s="1"/>
  <c r="L528" i="4"/>
  <c r="G528" i="4"/>
  <c r="I528" i="4" s="1"/>
  <c r="L516" i="4"/>
  <c r="G516" i="4"/>
  <c r="I516" i="4" s="1"/>
  <c r="L504" i="4"/>
  <c r="G504" i="4"/>
  <c r="I504" i="4" s="1"/>
  <c r="L492" i="4"/>
  <c r="G492" i="4"/>
  <c r="I492" i="4" s="1"/>
  <c r="L480" i="4"/>
  <c r="G480" i="4"/>
  <c r="I480" i="4" s="1"/>
  <c r="L468" i="4"/>
  <c r="G468" i="4"/>
  <c r="I468" i="4" s="1"/>
  <c r="L456" i="4"/>
  <c r="G456" i="4"/>
  <c r="I456" i="4" s="1"/>
  <c r="L444" i="4"/>
  <c r="G444" i="4"/>
  <c r="I444" i="4" s="1"/>
  <c r="L420" i="4"/>
  <c r="G420" i="4"/>
  <c r="I420" i="4" s="1"/>
  <c r="L408" i="4"/>
  <c r="G408" i="4"/>
  <c r="I408" i="4" s="1"/>
  <c r="L396" i="4"/>
  <c r="G396" i="4"/>
  <c r="I396" i="4" s="1"/>
  <c r="L384" i="4"/>
  <c r="G384" i="4"/>
  <c r="I384" i="4" s="1"/>
  <c r="L372" i="4"/>
  <c r="G372" i="4"/>
  <c r="I372" i="4" s="1"/>
  <c r="L360" i="4"/>
  <c r="G360" i="4"/>
  <c r="I360" i="4" s="1"/>
  <c r="L348" i="4"/>
  <c r="G348" i="4"/>
  <c r="I348" i="4" s="1"/>
  <c r="L336" i="4"/>
  <c r="G336" i="4"/>
  <c r="I336" i="4" s="1"/>
  <c r="L324" i="4"/>
  <c r="G324" i="4"/>
  <c r="I324" i="4" s="1"/>
  <c r="L312" i="4"/>
  <c r="G312" i="4"/>
  <c r="I312" i="4" s="1"/>
  <c r="L300" i="4"/>
  <c r="G300" i="4"/>
  <c r="I300" i="4" s="1"/>
  <c r="L6" i="4"/>
  <c r="G6" i="4"/>
  <c r="I6" i="4" s="1"/>
  <c r="L983" i="4"/>
  <c r="G983" i="4"/>
  <c r="I983" i="4" s="1"/>
  <c r="D972" i="4"/>
  <c r="G972" i="4"/>
  <c r="I972" i="4" s="1"/>
  <c r="L948" i="4"/>
  <c r="G948" i="4"/>
  <c r="I948" i="4" s="1"/>
  <c r="L936" i="4"/>
  <c r="G936" i="4"/>
  <c r="I936" i="4" s="1"/>
  <c r="L924" i="4"/>
  <c r="G924" i="4"/>
  <c r="I924" i="4" s="1"/>
  <c r="L900" i="4"/>
  <c r="G900" i="4"/>
  <c r="I900" i="4" s="1"/>
  <c r="L888" i="4"/>
  <c r="G888" i="4"/>
  <c r="I888" i="4" s="1"/>
  <c r="L864" i="4"/>
  <c r="G864" i="4"/>
  <c r="I864" i="4" s="1"/>
  <c r="L852" i="4"/>
  <c r="G852" i="4"/>
  <c r="I852" i="4" s="1"/>
  <c r="L828" i="4"/>
  <c r="G828" i="4"/>
  <c r="I828" i="4" s="1"/>
  <c r="L804" i="4"/>
  <c r="G804" i="4"/>
  <c r="I804" i="4" s="1"/>
  <c r="L792" i="4"/>
  <c r="G792" i="4"/>
  <c r="I792" i="4" s="1"/>
  <c r="L768" i="4"/>
  <c r="G768" i="4"/>
  <c r="I768" i="4" s="1"/>
  <c r="L756" i="4"/>
  <c r="G756" i="4"/>
  <c r="I756" i="4" s="1"/>
  <c r="L744" i="4"/>
  <c r="G744" i="4"/>
  <c r="I744" i="4" s="1"/>
  <c r="L720" i="4"/>
  <c r="G720" i="4"/>
  <c r="I720" i="4" s="1"/>
  <c r="L708" i="4"/>
  <c r="G708" i="4"/>
  <c r="I708" i="4" s="1"/>
  <c r="L684" i="4"/>
  <c r="G684" i="4"/>
  <c r="I684" i="4" s="1"/>
  <c r="L660" i="4"/>
  <c r="G660" i="4"/>
  <c r="I660" i="4" s="1"/>
  <c r="L636" i="4"/>
  <c r="G636" i="4"/>
  <c r="I636" i="4" s="1"/>
  <c r="L612" i="4"/>
  <c r="G612" i="4"/>
  <c r="I612" i="4" s="1"/>
  <c r="L576" i="4"/>
  <c r="G576" i="4"/>
  <c r="I576" i="4" s="1"/>
  <c r="L432" i="4"/>
  <c r="G432" i="4"/>
  <c r="I432" i="4" s="1"/>
  <c r="L994" i="4"/>
  <c r="G994" i="4"/>
  <c r="I994" i="4" s="1"/>
  <c r="L982" i="4"/>
  <c r="G982" i="4"/>
  <c r="I982" i="4" s="1"/>
  <c r="L971" i="4"/>
  <c r="G971" i="4"/>
  <c r="I971" i="4" s="1"/>
  <c r="L959" i="4"/>
  <c r="G959" i="4"/>
  <c r="I959" i="4" s="1"/>
  <c r="L947" i="4"/>
  <c r="G947" i="4"/>
  <c r="I947" i="4" s="1"/>
  <c r="L935" i="4"/>
  <c r="G935" i="4"/>
  <c r="I935" i="4" s="1"/>
  <c r="L923" i="4"/>
  <c r="G923" i="4"/>
  <c r="I923" i="4" s="1"/>
  <c r="L911" i="4"/>
  <c r="G911" i="4"/>
  <c r="I911" i="4" s="1"/>
  <c r="L899" i="4"/>
  <c r="G899" i="4"/>
  <c r="I899" i="4" s="1"/>
  <c r="L887" i="4"/>
  <c r="G887" i="4"/>
  <c r="I887" i="4" s="1"/>
  <c r="L875" i="4"/>
  <c r="G875" i="4"/>
  <c r="I875" i="4" s="1"/>
  <c r="L863" i="4"/>
  <c r="G863" i="4"/>
  <c r="I863" i="4" s="1"/>
  <c r="L851" i="4"/>
  <c r="G851" i="4"/>
  <c r="I851" i="4" s="1"/>
  <c r="L839" i="4"/>
  <c r="G839" i="4"/>
  <c r="I839" i="4" s="1"/>
  <c r="L827" i="4"/>
  <c r="G827" i="4"/>
  <c r="I827" i="4" s="1"/>
  <c r="L815" i="4"/>
  <c r="G815" i="4"/>
  <c r="I815" i="4" s="1"/>
  <c r="L803" i="4"/>
  <c r="G803" i="4"/>
  <c r="I803" i="4" s="1"/>
  <c r="L791" i="4"/>
  <c r="G791" i="4"/>
  <c r="I791" i="4" s="1"/>
  <c r="L779" i="4"/>
  <c r="G779" i="4"/>
  <c r="I779" i="4" s="1"/>
  <c r="L767" i="4"/>
  <c r="G767" i="4"/>
  <c r="I767" i="4" s="1"/>
  <c r="L755" i="4"/>
  <c r="G755" i="4"/>
  <c r="I755" i="4" s="1"/>
  <c r="L743" i="4"/>
  <c r="G743" i="4"/>
  <c r="I743" i="4" s="1"/>
  <c r="L731" i="4"/>
  <c r="G731" i="4"/>
  <c r="I731" i="4" s="1"/>
  <c r="L719" i="4"/>
  <c r="G719" i="4"/>
  <c r="I719" i="4" s="1"/>
  <c r="L707" i="4"/>
  <c r="G707" i="4"/>
  <c r="I707" i="4" s="1"/>
  <c r="L695" i="4"/>
  <c r="G695" i="4"/>
  <c r="I695" i="4" s="1"/>
  <c r="L683" i="4"/>
  <c r="G683" i="4"/>
  <c r="I683" i="4" s="1"/>
  <c r="L671" i="4"/>
  <c r="G671" i="4"/>
  <c r="I671" i="4" s="1"/>
  <c r="L659" i="4"/>
  <c r="G659" i="4"/>
  <c r="I659" i="4" s="1"/>
  <c r="L647" i="4"/>
  <c r="G647" i="4"/>
  <c r="I647" i="4" s="1"/>
  <c r="L635" i="4"/>
  <c r="G635" i="4"/>
  <c r="I635" i="4" s="1"/>
  <c r="L623" i="4"/>
  <c r="G623" i="4"/>
  <c r="I623" i="4" s="1"/>
  <c r="L611" i="4"/>
  <c r="G611" i="4"/>
  <c r="I611" i="4" s="1"/>
  <c r="L599" i="4"/>
  <c r="G599" i="4"/>
  <c r="I599" i="4" s="1"/>
  <c r="L587" i="4"/>
  <c r="G587" i="4"/>
  <c r="I587" i="4" s="1"/>
  <c r="L575" i="4"/>
  <c r="G575" i="4"/>
  <c r="I575" i="4" s="1"/>
  <c r="L563" i="4"/>
  <c r="G563" i="4"/>
  <c r="I563" i="4" s="1"/>
  <c r="L551" i="4"/>
  <c r="G551" i="4"/>
  <c r="I551" i="4" s="1"/>
  <c r="L539" i="4"/>
  <c r="G539" i="4"/>
  <c r="I539" i="4" s="1"/>
  <c r="L527" i="4"/>
  <c r="G527" i="4"/>
  <c r="I527" i="4" s="1"/>
  <c r="L515" i="4"/>
  <c r="G515" i="4"/>
  <c r="I515" i="4" s="1"/>
  <c r="L503" i="4"/>
  <c r="G503" i="4"/>
  <c r="I503" i="4" s="1"/>
  <c r="L491" i="4"/>
  <c r="G491" i="4"/>
  <c r="I491" i="4" s="1"/>
  <c r="L479" i="4"/>
  <c r="G479" i="4"/>
  <c r="I479" i="4" s="1"/>
  <c r="L467" i="4"/>
  <c r="G467" i="4"/>
  <c r="I467" i="4" s="1"/>
  <c r="L455" i="4"/>
  <c r="G455" i="4"/>
  <c r="I455" i="4" s="1"/>
  <c r="L443" i="4"/>
  <c r="G443" i="4"/>
  <c r="I443" i="4" s="1"/>
  <c r="L431" i="4"/>
  <c r="G431" i="4"/>
  <c r="I431" i="4" s="1"/>
  <c r="L419" i="4"/>
  <c r="G419" i="4"/>
  <c r="I419" i="4" s="1"/>
  <c r="L407" i="4"/>
  <c r="G407" i="4"/>
  <c r="I407" i="4" s="1"/>
  <c r="L395" i="4"/>
  <c r="G395" i="4"/>
  <c r="I395" i="4" s="1"/>
  <c r="L383" i="4"/>
  <c r="G383" i="4"/>
  <c r="I383" i="4" s="1"/>
  <c r="L371" i="4"/>
  <c r="G371" i="4"/>
  <c r="I371" i="4" s="1"/>
  <c r="L359" i="4"/>
  <c r="G359" i="4"/>
  <c r="I359" i="4" s="1"/>
  <c r="L347" i="4"/>
  <c r="G347" i="4"/>
  <c r="I347" i="4" s="1"/>
  <c r="L335" i="4"/>
  <c r="G335" i="4"/>
  <c r="I335" i="4" s="1"/>
  <c r="L323" i="4"/>
  <c r="G323" i="4"/>
  <c r="I323" i="4" s="1"/>
  <c r="L311" i="4"/>
  <c r="G311" i="4"/>
  <c r="I311" i="4" s="1"/>
  <c r="L299" i="4"/>
  <c r="G299" i="4"/>
  <c r="I299" i="4" s="1"/>
  <c r="L28" i="4"/>
  <c r="G28" i="4"/>
  <c r="I28" i="4" s="1"/>
  <c r="L21" i="4"/>
  <c r="G21" i="4"/>
  <c r="I21" i="4" s="1"/>
  <c r="L284" i="4"/>
  <c r="G284" i="4"/>
  <c r="I284" i="4" s="1"/>
  <c r="L43" i="4"/>
  <c r="G43" i="4"/>
  <c r="I43" i="4" s="1"/>
  <c r="L37" i="4"/>
  <c r="G37" i="4"/>
  <c r="I37" i="4" s="1"/>
  <c r="L401" i="4"/>
  <c r="G401" i="4"/>
  <c r="I401" i="4" s="1"/>
  <c r="L389" i="4"/>
  <c r="G389" i="4"/>
  <c r="I389" i="4" s="1"/>
  <c r="L377" i="4"/>
  <c r="G377" i="4"/>
  <c r="I377" i="4" s="1"/>
  <c r="L365" i="4"/>
  <c r="G365" i="4"/>
  <c r="I365" i="4" s="1"/>
  <c r="L353" i="4"/>
  <c r="G353" i="4"/>
  <c r="I353" i="4" s="1"/>
  <c r="L341" i="4"/>
  <c r="G341" i="4"/>
  <c r="I341" i="4" s="1"/>
  <c r="L329" i="4"/>
  <c r="G329" i="4"/>
  <c r="I329" i="4" s="1"/>
  <c r="L317" i="4"/>
  <c r="G317" i="4"/>
  <c r="I317" i="4" s="1"/>
  <c r="L305" i="4"/>
  <c r="G305" i="4"/>
  <c r="I305" i="4" s="1"/>
  <c r="J305" i="4" s="1"/>
  <c r="L293" i="4"/>
  <c r="G293" i="4"/>
  <c r="I293" i="4" s="1"/>
  <c r="L18" i="4"/>
  <c r="G18" i="4"/>
  <c r="I18" i="4" s="1"/>
  <c r="L7" i="4"/>
  <c r="G7" i="4"/>
  <c r="I7" i="4" s="1"/>
  <c r="L30" i="4"/>
  <c r="G30" i="4"/>
  <c r="I30" i="4" s="1"/>
  <c r="L51" i="4"/>
  <c r="G51" i="4"/>
  <c r="I51" i="4" s="1"/>
  <c r="L189" i="4"/>
  <c r="G189" i="4"/>
  <c r="I189" i="4" s="1"/>
  <c r="L11" i="4"/>
  <c r="G11" i="4"/>
  <c r="I11" i="4" s="1"/>
  <c r="L161" i="4"/>
  <c r="G161" i="4"/>
  <c r="I161" i="4" s="1"/>
  <c r="L173" i="4"/>
  <c r="G173" i="4"/>
  <c r="I173" i="4" s="1"/>
  <c r="L219" i="4"/>
  <c r="G219" i="4"/>
  <c r="I219" i="4" s="1"/>
  <c r="L69" i="4"/>
  <c r="G69" i="4"/>
  <c r="I69" i="4" s="1"/>
  <c r="L96" i="4"/>
  <c r="G96" i="4"/>
  <c r="I96" i="4" s="1"/>
  <c r="L47" i="4"/>
  <c r="G47" i="4"/>
  <c r="I47" i="4" s="1"/>
  <c r="L103" i="4"/>
  <c r="G103" i="4"/>
  <c r="I103" i="4" s="1"/>
  <c r="L196" i="4"/>
  <c r="G196" i="4"/>
  <c r="I196" i="4" s="1"/>
  <c r="L79" i="4"/>
  <c r="G79" i="4"/>
  <c r="I79" i="4" s="1"/>
  <c r="L148" i="4"/>
  <c r="G148" i="4"/>
  <c r="I148" i="4" s="1"/>
  <c r="L70" i="4"/>
  <c r="G70" i="4"/>
  <c r="I70" i="4" s="1"/>
  <c r="L202" i="4"/>
  <c r="G202" i="4"/>
  <c r="I202" i="4" s="1"/>
  <c r="L252" i="4"/>
  <c r="G252" i="4"/>
  <c r="I252" i="4" s="1"/>
  <c r="L228" i="4"/>
  <c r="G228" i="4"/>
  <c r="I228" i="4" s="1"/>
  <c r="L160" i="4"/>
  <c r="G160" i="4"/>
  <c r="I160" i="4" s="1"/>
  <c r="L247" i="4"/>
  <c r="G247" i="4"/>
  <c r="I247" i="4" s="1"/>
  <c r="G278" i="4"/>
  <c r="I278" i="4" s="1"/>
  <c r="L364" i="4"/>
  <c r="G364" i="4"/>
  <c r="I364" i="4" s="1"/>
  <c r="L352" i="4"/>
  <c r="G352" i="4"/>
  <c r="I352" i="4" s="1"/>
  <c r="L340" i="4"/>
  <c r="G340" i="4"/>
  <c r="I340" i="4" s="1"/>
  <c r="L328" i="4"/>
  <c r="G328" i="4"/>
  <c r="I328" i="4" s="1"/>
  <c r="L316" i="4"/>
  <c r="G316" i="4"/>
  <c r="I316" i="4" s="1"/>
  <c r="L304" i="4"/>
  <c r="G304" i="4"/>
  <c r="I304" i="4" s="1"/>
  <c r="L292" i="4"/>
  <c r="G292" i="4"/>
  <c r="I292" i="4" s="1"/>
  <c r="L288" i="4"/>
  <c r="G288" i="4"/>
  <c r="I288" i="4" s="1"/>
  <c r="L64" i="4"/>
  <c r="G64" i="4"/>
  <c r="I64" i="4" s="1"/>
  <c r="L87" i="4"/>
  <c r="G87" i="4"/>
  <c r="I87" i="4" s="1"/>
  <c r="L101" i="4"/>
  <c r="G101" i="4"/>
  <c r="I101" i="4" s="1"/>
  <c r="L281" i="4"/>
  <c r="G281" i="4"/>
  <c r="I281" i="4" s="1"/>
  <c r="L113" i="4"/>
  <c r="G113" i="4"/>
  <c r="I113" i="4" s="1"/>
  <c r="L100" i="4"/>
  <c r="G100" i="4"/>
  <c r="I100" i="4" s="1"/>
  <c r="L277" i="4"/>
  <c r="G277" i="4"/>
  <c r="I277" i="4" s="1"/>
  <c r="L207" i="4"/>
  <c r="G207" i="4"/>
  <c r="I207" i="4" s="1"/>
  <c r="L89" i="4"/>
  <c r="G89" i="4"/>
  <c r="I89" i="4" s="1"/>
  <c r="L40" i="4"/>
  <c r="G40" i="4"/>
  <c r="I40" i="4" s="1"/>
  <c r="L197" i="4"/>
  <c r="G197" i="4"/>
  <c r="I197" i="4" s="1"/>
  <c r="L92" i="4"/>
  <c r="G92" i="4"/>
  <c r="I92" i="4" s="1"/>
  <c r="L97" i="4"/>
  <c r="G97" i="4"/>
  <c r="I97" i="4" s="1"/>
  <c r="L178" i="4"/>
  <c r="G178" i="4"/>
  <c r="I178" i="4" s="1"/>
  <c r="L71" i="4"/>
  <c r="G71" i="4"/>
  <c r="I71" i="4" s="1"/>
  <c r="L153" i="4"/>
  <c r="G153" i="4"/>
  <c r="I153" i="4" s="1"/>
  <c r="L204" i="4"/>
  <c r="G204" i="4"/>
  <c r="I204" i="4" s="1"/>
  <c r="L169" i="4"/>
  <c r="G169" i="4"/>
  <c r="I169" i="4" s="1"/>
  <c r="L240" i="4"/>
  <c r="G240" i="4"/>
  <c r="I240" i="4" s="1"/>
  <c r="L77" i="4"/>
  <c r="G77" i="4"/>
  <c r="I77" i="4" s="1"/>
  <c r="G266" i="4"/>
  <c r="I266" i="4" s="1"/>
  <c r="G122" i="4"/>
  <c r="I122" i="4" s="1"/>
  <c r="L399" i="4"/>
  <c r="G399" i="4"/>
  <c r="I399" i="4" s="1"/>
  <c r="L387" i="4"/>
  <c r="G387" i="4"/>
  <c r="I387" i="4" s="1"/>
  <c r="L375" i="4"/>
  <c r="G375" i="4"/>
  <c r="I375" i="4" s="1"/>
  <c r="L363" i="4"/>
  <c r="G363" i="4"/>
  <c r="I363" i="4" s="1"/>
  <c r="L351" i="4"/>
  <c r="G351" i="4"/>
  <c r="I351" i="4" s="1"/>
  <c r="L339" i="4"/>
  <c r="G339" i="4"/>
  <c r="I339" i="4" s="1"/>
  <c r="L327" i="4"/>
  <c r="G327" i="4"/>
  <c r="I327" i="4" s="1"/>
  <c r="L315" i="4"/>
  <c r="G315" i="4"/>
  <c r="I315" i="4" s="1"/>
  <c r="L303" i="4"/>
  <c r="G303" i="4"/>
  <c r="I303" i="4" s="1"/>
  <c r="L123" i="4"/>
  <c r="G123" i="4"/>
  <c r="I123" i="4" s="1"/>
  <c r="L287" i="4"/>
  <c r="G287" i="4"/>
  <c r="I287" i="4" s="1"/>
  <c r="L150" i="4"/>
  <c r="G150" i="4"/>
  <c r="I150" i="4" s="1"/>
  <c r="L129" i="4"/>
  <c r="G129" i="4"/>
  <c r="I129" i="4" s="1"/>
  <c r="L80" i="4"/>
  <c r="G80" i="4"/>
  <c r="I80" i="4" s="1"/>
  <c r="L88" i="4"/>
  <c r="G88" i="4"/>
  <c r="I88" i="4" s="1"/>
  <c r="L8" i="4"/>
  <c r="G8" i="4"/>
  <c r="I8" i="4" s="1"/>
  <c r="L276" i="4"/>
  <c r="G276" i="4"/>
  <c r="I276" i="4" s="1"/>
  <c r="L57" i="4"/>
  <c r="G57" i="4"/>
  <c r="I57" i="4" s="1"/>
  <c r="L139" i="4"/>
  <c r="G139" i="4"/>
  <c r="I139" i="4" s="1"/>
  <c r="L273" i="4"/>
  <c r="G273" i="4"/>
  <c r="I273" i="4" s="1"/>
  <c r="L127" i="4"/>
  <c r="G127" i="4"/>
  <c r="I127" i="4" s="1"/>
  <c r="L52" i="4"/>
  <c r="G52" i="4"/>
  <c r="I52" i="4" s="1"/>
  <c r="L162" i="4"/>
  <c r="G162" i="4"/>
  <c r="I162" i="4" s="1"/>
  <c r="L198" i="4"/>
  <c r="G198" i="4"/>
  <c r="I198" i="4" s="1"/>
  <c r="L56" i="4"/>
  <c r="G56" i="4"/>
  <c r="I56" i="4" s="1"/>
  <c r="L154" i="4"/>
  <c r="G154" i="4"/>
  <c r="I154" i="4" s="1"/>
  <c r="L126" i="4"/>
  <c r="G126" i="4"/>
  <c r="I126" i="4" s="1"/>
  <c r="L220" i="4"/>
  <c r="G220" i="4"/>
  <c r="I220" i="4" s="1"/>
  <c r="L260" i="4"/>
  <c r="G260" i="4"/>
  <c r="I260" i="4" s="1"/>
  <c r="L152" i="4"/>
  <c r="G152" i="4"/>
  <c r="I152" i="4" s="1"/>
  <c r="L144" i="4"/>
  <c r="G144" i="4"/>
  <c r="I144" i="4" s="1"/>
  <c r="L156" i="4"/>
  <c r="G156" i="4"/>
  <c r="I156" i="4" s="1"/>
  <c r="G254" i="4"/>
  <c r="I254" i="4" s="1"/>
  <c r="L224" i="4"/>
  <c r="G224" i="4"/>
  <c r="I224" i="4" s="1"/>
  <c r="G242" i="4"/>
  <c r="I242" i="4" s="1"/>
  <c r="G98" i="4"/>
  <c r="I98" i="4" s="1"/>
  <c r="L397" i="4"/>
  <c r="G397" i="4"/>
  <c r="I397" i="4" s="1"/>
  <c r="L385" i="4"/>
  <c r="G385" i="4"/>
  <c r="I385" i="4" s="1"/>
  <c r="L373" i="4"/>
  <c r="G373" i="4"/>
  <c r="I373" i="4" s="1"/>
  <c r="L361" i="4"/>
  <c r="G361" i="4"/>
  <c r="I361" i="4" s="1"/>
  <c r="L349" i="4"/>
  <c r="G349" i="4"/>
  <c r="I349" i="4" s="1"/>
  <c r="L337" i="4"/>
  <c r="G337" i="4"/>
  <c r="I337" i="4" s="1"/>
  <c r="L325" i="4"/>
  <c r="G325" i="4"/>
  <c r="I325" i="4" s="1"/>
  <c r="L313" i="4"/>
  <c r="G313" i="4"/>
  <c r="I313" i="4" s="1"/>
  <c r="L301" i="4"/>
  <c r="G301" i="4"/>
  <c r="I301" i="4" s="1"/>
  <c r="L2" i="4"/>
  <c r="G2" i="4"/>
  <c r="I2" i="4" s="1"/>
  <c r="L185" i="4"/>
  <c r="G185" i="4"/>
  <c r="I185" i="4" s="1"/>
  <c r="L10" i="4"/>
  <c r="G10" i="4"/>
  <c r="I10" i="4" s="1"/>
  <c r="L41" i="4"/>
  <c r="G41" i="4"/>
  <c r="I41" i="4" s="1"/>
  <c r="L283" i="4"/>
  <c r="G283" i="4"/>
  <c r="I283" i="4" s="1"/>
  <c r="L164" i="4"/>
  <c r="G164" i="4"/>
  <c r="I164" i="4" s="1"/>
  <c r="L45" i="4"/>
  <c r="G45" i="4"/>
  <c r="I45" i="4" s="1"/>
  <c r="L60" i="4"/>
  <c r="G60" i="4"/>
  <c r="I60" i="4" s="1"/>
  <c r="L275" i="4"/>
  <c r="G275" i="4"/>
  <c r="I275" i="4" s="1"/>
  <c r="L20" i="4"/>
  <c r="G20" i="4"/>
  <c r="I20" i="4" s="1"/>
  <c r="L274" i="4"/>
  <c r="G274" i="4"/>
  <c r="I274" i="4" s="1"/>
  <c r="L131" i="4"/>
  <c r="G131" i="4"/>
  <c r="I131" i="4" s="1"/>
  <c r="L130" i="4"/>
  <c r="G130" i="4"/>
  <c r="I130" i="4" s="1"/>
  <c r="L268" i="4"/>
  <c r="G268" i="4"/>
  <c r="I268" i="4" s="1"/>
  <c r="L175" i="4"/>
  <c r="G175" i="4"/>
  <c r="I175" i="4" s="1"/>
  <c r="L264" i="4"/>
  <c r="G264" i="4"/>
  <c r="I264" i="4" s="1"/>
  <c r="L72" i="4"/>
  <c r="G72" i="4"/>
  <c r="I72" i="4" s="1"/>
  <c r="L241" i="4"/>
  <c r="G241" i="4"/>
  <c r="I241" i="4" s="1"/>
  <c r="L245" i="4"/>
  <c r="G245" i="4"/>
  <c r="I245" i="4" s="1"/>
  <c r="L190" i="4"/>
  <c r="G190" i="4"/>
  <c r="I190" i="4" s="1"/>
  <c r="L81" i="4"/>
  <c r="G81" i="4"/>
  <c r="I81" i="4" s="1"/>
  <c r="L61" i="4"/>
  <c r="G61" i="4"/>
  <c r="I61" i="4" s="1"/>
  <c r="L246" i="4"/>
  <c r="G246" i="4"/>
  <c r="I246" i="4" s="1"/>
  <c r="G230" i="4"/>
  <c r="I230" i="4" s="1"/>
  <c r="L141" i="4"/>
  <c r="G141" i="4"/>
  <c r="I141" i="4" s="1"/>
  <c r="L32" i="4"/>
  <c r="G32" i="4"/>
  <c r="I32" i="4" s="1"/>
  <c r="L282" i="4"/>
  <c r="G282" i="4"/>
  <c r="I282" i="4" s="1"/>
  <c r="L42" i="4"/>
  <c r="G42" i="4"/>
  <c r="I42" i="4" s="1"/>
  <c r="L15" i="4"/>
  <c r="G15" i="4"/>
  <c r="I15" i="4" s="1"/>
  <c r="L211" i="4"/>
  <c r="G211" i="4"/>
  <c r="I211" i="4" s="1"/>
  <c r="L34" i="4"/>
  <c r="G34" i="4"/>
  <c r="I34" i="4" s="1"/>
  <c r="L209" i="4"/>
  <c r="G209" i="4"/>
  <c r="I209" i="4" s="1"/>
  <c r="L208" i="4"/>
  <c r="G208" i="4"/>
  <c r="I208" i="4" s="1"/>
  <c r="L272" i="4"/>
  <c r="G272" i="4"/>
  <c r="I272" i="4" s="1"/>
  <c r="L184" i="4"/>
  <c r="G184" i="4"/>
  <c r="I184" i="4" s="1"/>
  <c r="L236" i="4"/>
  <c r="G236" i="4"/>
  <c r="I236" i="4" s="1"/>
  <c r="L172" i="4"/>
  <c r="G172" i="4"/>
  <c r="I172" i="4" s="1"/>
  <c r="L163" i="4"/>
  <c r="G163" i="4"/>
  <c r="I163" i="4" s="1"/>
  <c r="L263" i="4"/>
  <c r="G263" i="4"/>
  <c r="I263" i="4" s="1"/>
  <c r="L188" i="4"/>
  <c r="G188" i="4"/>
  <c r="I188" i="4" s="1"/>
  <c r="L59" i="4"/>
  <c r="G59" i="4"/>
  <c r="I59" i="4" s="1"/>
  <c r="L155" i="4"/>
  <c r="G155" i="4"/>
  <c r="I155" i="4" s="1"/>
  <c r="L248" i="4"/>
  <c r="G248" i="4"/>
  <c r="I248" i="4" s="1"/>
  <c r="L53" i="4"/>
  <c r="G53" i="4"/>
  <c r="I53" i="4" s="1"/>
  <c r="L257" i="4"/>
  <c r="G257" i="4"/>
  <c r="I257" i="4" s="1"/>
  <c r="L235" i="4"/>
  <c r="G235" i="4"/>
  <c r="I235" i="4" s="1"/>
  <c r="G74" i="4"/>
  <c r="I74" i="4" s="1"/>
  <c r="L31" i="4"/>
  <c r="G31" i="4"/>
  <c r="I31" i="4" s="1"/>
  <c r="L9" i="4"/>
  <c r="G9" i="4"/>
  <c r="I9" i="4" s="1"/>
  <c r="L35" i="4"/>
  <c r="G35" i="4"/>
  <c r="I35" i="4" s="1"/>
  <c r="L73" i="4"/>
  <c r="G73" i="4"/>
  <c r="I73" i="4" s="1"/>
  <c r="L223" i="4"/>
  <c r="G223" i="4"/>
  <c r="I223" i="4" s="1"/>
  <c r="L49" i="4"/>
  <c r="G49" i="4"/>
  <c r="I49" i="4" s="1"/>
  <c r="L13" i="4"/>
  <c r="G13" i="4"/>
  <c r="I13" i="4" s="1"/>
  <c r="L187" i="4"/>
  <c r="G187" i="4"/>
  <c r="I187" i="4" s="1"/>
  <c r="L107" i="4"/>
  <c r="G107" i="4"/>
  <c r="I107" i="4" s="1"/>
  <c r="L147" i="4"/>
  <c r="G147" i="4"/>
  <c r="I147" i="4" s="1"/>
  <c r="L238" i="4"/>
  <c r="G238" i="4"/>
  <c r="I238" i="4" s="1"/>
  <c r="L210" i="4"/>
  <c r="G210" i="4"/>
  <c r="I210" i="4" s="1"/>
  <c r="L124" i="4"/>
  <c r="G124" i="4"/>
  <c r="I124" i="4" s="1"/>
  <c r="L261" i="4"/>
  <c r="G261" i="4"/>
  <c r="I261" i="4" s="1"/>
  <c r="L221" i="4"/>
  <c r="G221" i="4"/>
  <c r="I221" i="4" s="1"/>
  <c r="L54" i="4"/>
  <c r="G54" i="4"/>
  <c r="I54" i="4" s="1"/>
  <c r="L255" i="4"/>
  <c r="G255" i="4"/>
  <c r="I255" i="4" s="1"/>
  <c r="L165" i="4"/>
  <c r="G165" i="4"/>
  <c r="I165" i="4" s="1"/>
  <c r="G206" i="4"/>
  <c r="I206" i="4" s="1"/>
  <c r="G62" i="4"/>
  <c r="I62" i="4" s="1"/>
  <c r="L143" i="4"/>
  <c r="G143" i="4"/>
  <c r="I143" i="4" s="1"/>
  <c r="L48" i="4"/>
  <c r="G48" i="4"/>
  <c r="I48" i="4" s="1"/>
  <c r="L24" i="4"/>
  <c r="G24" i="4"/>
  <c r="I24" i="4" s="1"/>
  <c r="L118" i="4"/>
  <c r="G118" i="4"/>
  <c r="I118" i="4" s="1"/>
  <c r="L82" i="4"/>
  <c r="G82" i="4"/>
  <c r="I82" i="4" s="1"/>
  <c r="L22" i="4"/>
  <c r="G22" i="4"/>
  <c r="I22" i="4" s="1"/>
  <c r="L176" i="4"/>
  <c r="G176" i="4"/>
  <c r="I176" i="4" s="1"/>
  <c r="L33" i="4"/>
  <c r="G33" i="4"/>
  <c r="I33" i="4" s="1"/>
  <c r="L65" i="4"/>
  <c r="G65" i="4"/>
  <c r="I65" i="4" s="1"/>
  <c r="L205" i="4"/>
  <c r="G205" i="4"/>
  <c r="I205" i="4" s="1"/>
  <c r="L231" i="4"/>
  <c r="G231" i="4"/>
  <c r="I231" i="4" s="1"/>
  <c r="L115" i="4"/>
  <c r="G115" i="4"/>
  <c r="I115" i="4" s="1"/>
  <c r="L229" i="4"/>
  <c r="G229" i="4"/>
  <c r="I229" i="4" s="1"/>
  <c r="L114" i="4"/>
  <c r="G114" i="4"/>
  <c r="I114" i="4" s="1"/>
  <c r="L67" i="4"/>
  <c r="G67" i="4"/>
  <c r="I67" i="4" s="1"/>
  <c r="L191" i="4"/>
  <c r="G191" i="4"/>
  <c r="I191" i="4" s="1"/>
  <c r="L251" i="4"/>
  <c r="G251" i="4"/>
  <c r="I251" i="4" s="1"/>
  <c r="L227" i="4"/>
  <c r="G227" i="4"/>
  <c r="I227" i="4" s="1"/>
  <c r="L99" i="4"/>
  <c r="G99" i="4"/>
  <c r="I99" i="4" s="1"/>
  <c r="G194" i="4"/>
  <c r="I194" i="4" s="1"/>
  <c r="G50" i="4"/>
  <c r="I50" i="4" s="1"/>
  <c r="L76" i="4"/>
  <c r="G76" i="4"/>
  <c r="I76" i="4" s="1"/>
  <c r="L93" i="4"/>
  <c r="G93" i="4"/>
  <c r="I93" i="4" s="1"/>
  <c r="L159" i="4"/>
  <c r="G159" i="4"/>
  <c r="I159" i="4" s="1"/>
  <c r="L135" i="4"/>
  <c r="G135" i="4"/>
  <c r="I135" i="4" s="1"/>
  <c r="L91" i="4"/>
  <c r="G91" i="4"/>
  <c r="I91" i="4" s="1"/>
  <c r="L29" i="4"/>
  <c r="G29" i="4"/>
  <c r="I29" i="4" s="1"/>
  <c r="L166" i="4"/>
  <c r="G166" i="4"/>
  <c r="I166" i="4" s="1"/>
  <c r="L36" i="4"/>
  <c r="G36" i="4"/>
  <c r="I36" i="4" s="1"/>
  <c r="L63" i="4"/>
  <c r="G63" i="4"/>
  <c r="I63" i="4" s="1"/>
  <c r="L119" i="4"/>
  <c r="G119" i="4"/>
  <c r="I119" i="4" s="1"/>
  <c r="L270" i="4"/>
  <c r="G270" i="4"/>
  <c r="I270" i="4" s="1"/>
  <c r="L90" i="4"/>
  <c r="G90" i="4"/>
  <c r="I90" i="4" s="1"/>
  <c r="L108" i="4"/>
  <c r="G108" i="4"/>
  <c r="I108" i="4" s="1"/>
  <c r="L225" i="4"/>
  <c r="G225" i="4"/>
  <c r="I225" i="4" s="1"/>
  <c r="L239" i="4"/>
  <c r="G239" i="4"/>
  <c r="I239" i="4" s="1"/>
  <c r="L117" i="4"/>
  <c r="G117" i="4"/>
  <c r="I117" i="4" s="1"/>
  <c r="L116" i="4"/>
  <c r="G116" i="4"/>
  <c r="I116" i="4" s="1"/>
  <c r="L133" i="4"/>
  <c r="G133" i="4"/>
  <c r="I133" i="4" s="1"/>
  <c r="L142" i="4"/>
  <c r="G142" i="4"/>
  <c r="I142" i="4" s="1"/>
  <c r="L259" i="4"/>
  <c r="G259" i="4"/>
  <c r="I259" i="4" s="1"/>
  <c r="L226" i="4"/>
  <c r="G226" i="4"/>
  <c r="I226" i="4" s="1"/>
  <c r="L201" i="4"/>
  <c r="G201" i="4"/>
  <c r="I201" i="4" s="1"/>
  <c r="G182" i="4"/>
  <c r="I182" i="4" s="1"/>
  <c r="G38" i="4"/>
  <c r="I38" i="4" s="1"/>
  <c r="G170" i="4"/>
  <c r="I170" i="4" s="1"/>
  <c r="L186" i="4"/>
  <c r="G186" i="4"/>
  <c r="I186" i="4" s="1"/>
  <c r="L85" i="4"/>
  <c r="G85" i="4"/>
  <c r="I85" i="4" s="1"/>
  <c r="L25" i="4"/>
  <c r="G25" i="4"/>
  <c r="I25" i="4" s="1"/>
  <c r="L55" i="4"/>
  <c r="G55" i="4"/>
  <c r="I55" i="4" s="1"/>
  <c r="J55" i="4" s="1"/>
  <c r="L109" i="4"/>
  <c r="G109" i="4"/>
  <c r="I109" i="4" s="1"/>
  <c r="L12" i="4"/>
  <c r="G12" i="4"/>
  <c r="I12" i="4" s="1"/>
  <c r="L271" i="4"/>
  <c r="G271" i="4"/>
  <c r="I271" i="4" s="1"/>
  <c r="L84" i="4"/>
  <c r="G84" i="4"/>
  <c r="I84" i="4" s="1"/>
  <c r="L145" i="4"/>
  <c r="G145" i="4"/>
  <c r="I145" i="4" s="1"/>
  <c r="L140" i="4"/>
  <c r="G140" i="4"/>
  <c r="I140" i="4" s="1"/>
  <c r="L138" i="4"/>
  <c r="G138" i="4"/>
  <c r="I138" i="4" s="1"/>
  <c r="L78" i="4"/>
  <c r="G78" i="4"/>
  <c r="I78" i="4" s="1"/>
  <c r="L120" i="4"/>
  <c r="G120" i="4"/>
  <c r="I120" i="4" s="1"/>
  <c r="L243" i="4"/>
  <c r="G243" i="4"/>
  <c r="I243" i="4" s="1"/>
  <c r="L192" i="4"/>
  <c r="G192" i="4"/>
  <c r="I192" i="4" s="1"/>
  <c r="L75" i="4"/>
  <c r="G75" i="4"/>
  <c r="I75" i="4" s="1"/>
  <c r="L249" i="4"/>
  <c r="G249" i="4"/>
  <c r="I249" i="4" s="1"/>
  <c r="L253" i="4"/>
  <c r="G253" i="4"/>
  <c r="I253" i="4" s="1"/>
  <c r="G158" i="4"/>
  <c r="I158" i="4" s="1"/>
  <c r="L996" i="4"/>
  <c r="L984" i="4"/>
  <c r="L950" i="4"/>
  <c r="L926" i="4"/>
  <c r="L914" i="4"/>
  <c r="L890" i="4"/>
  <c r="L722" i="4"/>
  <c r="L698" i="4"/>
  <c r="L614" i="4"/>
  <c r="L590" i="4"/>
  <c r="L566" i="4"/>
  <c r="L542" i="4"/>
  <c r="L530" i="4"/>
  <c r="L506" i="4"/>
  <c r="L482" i="4"/>
  <c r="L458" i="4"/>
  <c r="L434" i="4"/>
  <c r="L410" i="4"/>
  <c r="L386" i="4"/>
  <c r="L374" i="4"/>
  <c r="L350" i="4"/>
  <c r="L326" i="4"/>
  <c r="L302" i="4"/>
  <c r="L286" i="4"/>
  <c r="L27" i="4"/>
  <c r="L149" i="4"/>
  <c r="L183" i="4"/>
  <c r="L106" i="4"/>
  <c r="L280" i="4"/>
  <c r="L44" i="4"/>
  <c r="L132" i="4"/>
  <c r="L105" i="4"/>
  <c r="L26" i="4"/>
  <c r="L193" i="4"/>
  <c r="L199" i="4"/>
  <c r="L267" i="4"/>
  <c r="L179" i="4"/>
  <c r="L58" i="4"/>
  <c r="L66" i="4"/>
  <c r="L234" i="4"/>
  <c r="L112" i="4"/>
  <c r="L938" i="4"/>
  <c r="L902" i="4"/>
  <c r="L878" i="4"/>
  <c r="L866" i="4"/>
  <c r="L842" i="4"/>
  <c r="L818" i="4"/>
  <c r="L794" i="4"/>
  <c r="L770" i="4"/>
  <c r="L746" i="4"/>
  <c r="L674" i="4"/>
  <c r="L650" i="4"/>
  <c r="L626" i="4"/>
  <c r="L602" i="4"/>
  <c r="L578" i="4"/>
  <c r="L554" i="4"/>
  <c r="L518" i="4"/>
  <c r="L494" i="4"/>
  <c r="L470" i="4"/>
  <c r="L446" i="4"/>
  <c r="L422" i="4"/>
  <c r="L398" i="4"/>
  <c r="L362" i="4"/>
  <c r="L338" i="4"/>
  <c r="L314" i="4"/>
  <c r="L94" i="4"/>
  <c r="L213" i="4"/>
  <c r="D945" i="4"/>
  <c r="D921" i="4"/>
  <c r="D885" i="4"/>
  <c r="L873" i="4"/>
  <c r="D861" i="4"/>
  <c r="L849" i="4"/>
  <c r="L837" i="4"/>
  <c r="L825" i="4"/>
  <c r="L813" i="4"/>
  <c r="D944" i="4"/>
  <c r="D920" i="4"/>
  <c r="L908" i="4"/>
  <c r="D860" i="4"/>
  <c r="L848" i="4"/>
  <c r="D836" i="4"/>
  <c r="L824" i="4"/>
  <c r="L812" i="4"/>
  <c r="D800" i="4"/>
  <c r="L788" i="4"/>
  <c r="D776" i="4"/>
  <c r="L764" i="4"/>
  <c r="L752" i="4"/>
  <c r="L740" i="4"/>
  <c r="L728" i="4"/>
  <c r="D716" i="4"/>
  <c r="L704" i="4"/>
  <c r="D692" i="4"/>
  <c r="L680" i="4"/>
  <c r="L656" i="4"/>
  <c r="L644" i="4"/>
  <c r="D632" i="4"/>
  <c r="L620" i="4"/>
  <c r="L608" i="4"/>
  <c r="L596" i="4"/>
  <c r="L584" i="4"/>
  <c r="L572" i="4"/>
  <c r="L560" i="4"/>
  <c r="L548" i="4"/>
  <c r="L536" i="4"/>
  <c r="L524" i="4"/>
  <c r="L512" i="4"/>
  <c r="L500" i="4"/>
  <c r="L488" i="4"/>
  <c r="L476" i="4"/>
  <c r="L464" i="4"/>
  <c r="L452" i="4"/>
  <c r="L440" i="4"/>
  <c r="L428" i="4"/>
  <c r="L416" i="4"/>
  <c r="L404" i="4"/>
  <c r="L392" i="4"/>
  <c r="L380" i="4"/>
  <c r="L368" i="4"/>
  <c r="L356" i="4"/>
  <c r="L344" i="4"/>
  <c r="L332" i="4"/>
  <c r="L320" i="4"/>
  <c r="L308" i="4"/>
  <c r="L296" i="4"/>
  <c r="L181" i="4"/>
  <c r="L136" i="4"/>
  <c r="L3" i="4"/>
  <c r="L4" i="4"/>
  <c r="L83" i="4"/>
  <c r="L102" i="4"/>
  <c r="L157" i="4"/>
  <c r="L279" i="4"/>
  <c r="L14" i="4"/>
  <c r="L180" i="4"/>
  <c r="L214" i="4"/>
  <c r="L111" i="4"/>
  <c r="L167" i="4"/>
  <c r="L137" i="4"/>
  <c r="L262" i="4"/>
  <c r="L168" i="4"/>
  <c r="L258" i="4"/>
  <c r="L256" i="4"/>
  <c r="L215" i="4"/>
  <c r="E999" i="4"/>
  <c r="C988" i="4"/>
  <c r="C965" i="4"/>
  <c r="C942" i="4"/>
  <c r="C882" i="4"/>
  <c r="C858" i="4"/>
  <c r="C846" i="4"/>
  <c r="C834" i="4"/>
  <c r="C822" i="4"/>
  <c r="L810" i="4"/>
  <c r="C798" i="4"/>
  <c r="L786" i="4"/>
  <c r="H2" i="4"/>
  <c r="J642" i="4"/>
  <c r="J630" i="4"/>
  <c r="B88" i="25"/>
  <c r="B76" i="25"/>
  <c r="B64" i="25"/>
  <c r="B52" i="25"/>
  <c r="B40" i="25"/>
  <c r="B28" i="25"/>
  <c r="B16" i="25"/>
  <c r="B87" i="25"/>
  <c r="B75" i="25"/>
  <c r="B63" i="25"/>
  <c r="B51" i="25"/>
  <c r="B39" i="25"/>
  <c r="H39" i="25" s="1"/>
  <c r="B27" i="25"/>
  <c r="B15" i="25"/>
  <c r="B86" i="25"/>
  <c r="B74" i="25"/>
  <c r="B62" i="25"/>
  <c r="B50" i="25"/>
  <c r="B38" i="25"/>
  <c r="B26" i="25"/>
  <c r="B14" i="25"/>
  <c r="B85" i="25"/>
  <c r="B73" i="25"/>
  <c r="B61" i="25"/>
  <c r="B49" i="25"/>
  <c r="B37" i="25"/>
  <c r="B25" i="25"/>
  <c r="B13" i="25"/>
  <c r="B83" i="25"/>
  <c r="B71" i="25"/>
  <c r="B59" i="25"/>
  <c r="B47" i="25"/>
  <c r="B35" i="25"/>
  <c r="B23" i="25"/>
  <c r="B11" i="25"/>
  <c r="B82" i="25"/>
  <c r="B70" i="25"/>
  <c r="B58" i="25"/>
  <c r="B46" i="25"/>
  <c r="B34" i="25"/>
  <c r="B22" i="25"/>
  <c r="B10" i="25"/>
  <c r="B4" i="25"/>
  <c r="B81" i="25"/>
  <c r="B69" i="25"/>
  <c r="B57" i="25"/>
  <c r="B45" i="25"/>
  <c r="B33" i="25"/>
  <c r="B21" i="25"/>
  <c r="L12" i="25"/>
  <c r="L11" i="25"/>
  <c r="Q905" i="4"/>
  <c r="O369" i="4"/>
  <c r="O912" i="4"/>
  <c r="O368" i="4"/>
  <c r="Q947" i="4"/>
  <c r="Q79" i="4"/>
  <c r="Q148" i="4"/>
  <c r="O911" i="4"/>
  <c r="O704" i="4"/>
  <c r="O701" i="4"/>
  <c r="Q899" i="4"/>
  <c r="O982" i="4"/>
  <c r="O877" i="4"/>
  <c r="O644" i="4"/>
  <c r="O76" i="4"/>
  <c r="Q857" i="4"/>
  <c r="O981" i="4"/>
  <c r="O873" i="4"/>
  <c r="O641" i="4"/>
  <c r="O136" i="4"/>
  <c r="Q850" i="4"/>
  <c r="O970" i="4"/>
  <c r="O845" i="4"/>
  <c r="O605" i="4"/>
  <c r="O102" i="4"/>
  <c r="Q653" i="4"/>
  <c r="O960" i="4"/>
  <c r="O821" i="4"/>
  <c r="O567" i="4"/>
  <c r="O57" i="4"/>
  <c r="Q521" i="4"/>
  <c r="O959" i="4"/>
  <c r="O819" i="4"/>
  <c r="O561" i="4"/>
  <c r="O63" i="4"/>
  <c r="Q509" i="4"/>
  <c r="O958" i="4"/>
  <c r="O817" i="4"/>
  <c r="O560" i="4"/>
  <c r="O200" i="4"/>
  <c r="Q377" i="4"/>
  <c r="O936" i="4"/>
  <c r="O761" i="4"/>
  <c r="O465" i="4"/>
  <c r="O117" i="4"/>
  <c r="Q981" i="4"/>
  <c r="Q365" i="4"/>
  <c r="O935" i="4"/>
  <c r="O759" i="4"/>
  <c r="O464" i="4"/>
  <c r="O86" i="4"/>
  <c r="Q980" i="4"/>
  <c r="Q50" i="4"/>
  <c r="O923" i="4"/>
  <c r="O729" i="4"/>
  <c r="O416" i="4"/>
  <c r="O258" i="4"/>
  <c r="M922" i="4"/>
  <c r="Q952" i="4"/>
  <c r="Q189" i="4"/>
  <c r="O913" i="4"/>
  <c r="O705" i="4"/>
  <c r="O375" i="4"/>
  <c r="Q785" i="4"/>
  <c r="O995" i="4"/>
  <c r="O949" i="4"/>
  <c r="O901" i="4"/>
  <c r="O793" i="4"/>
  <c r="O677" i="4"/>
  <c r="O519" i="4"/>
  <c r="O327" i="4"/>
  <c r="O52" i="4"/>
  <c r="Q778" i="4"/>
  <c r="O994" i="4"/>
  <c r="O948" i="4"/>
  <c r="O900" i="4"/>
  <c r="O789" i="4"/>
  <c r="O675" i="4"/>
  <c r="O513" i="4"/>
  <c r="O321" i="4"/>
  <c r="O90" i="4"/>
  <c r="Q665" i="4"/>
  <c r="O993" i="4"/>
  <c r="O947" i="4"/>
  <c r="O899" i="4"/>
  <c r="O788" i="4"/>
  <c r="O673" i="4"/>
  <c r="O512" i="4"/>
  <c r="O320" i="4"/>
  <c r="O111" i="4"/>
  <c r="O983" i="4"/>
  <c r="O937" i="4"/>
  <c r="O879" i="4"/>
  <c r="O764" i="4"/>
  <c r="O645" i="4"/>
  <c r="O471" i="4"/>
  <c r="O287" i="4"/>
  <c r="O56" i="4"/>
  <c r="O972" i="4"/>
  <c r="O925" i="4"/>
  <c r="O849" i="4"/>
  <c r="O735" i="4"/>
  <c r="O609" i="4"/>
  <c r="O423" i="4"/>
  <c r="O88" i="4"/>
  <c r="O260" i="4"/>
  <c r="O971" i="4"/>
  <c r="O924" i="4"/>
  <c r="O848" i="4"/>
  <c r="O733" i="4"/>
  <c r="O608" i="4"/>
  <c r="O417" i="4"/>
  <c r="O91" i="4"/>
  <c r="M99" i="4"/>
  <c r="M160" i="4"/>
  <c r="M214" i="4"/>
  <c r="M39" i="4"/>
  <c r="M385" i="4"/>
  <c r="M511" i="4"/>
  <c r="M609" i="4"/>
  <c r="M681" i="4"/>
  <c r="M753" i="4"/>
  <c r="M825" i="4"/>
  <c r="M897" i="4"/>
  <c r="M968" i="4"/>
  <c r="M195" i="4"/>
  <c r="M270" i="4"/>
  <c r="M284" i="4"/>
  <c r="M390" i="4"/>
  <c r="M512" i="4"/>
  <c r="M610" i="4"/>
  <c r="M682" i="4"/>
  <c r="M754" i="4"/>
  <c r="M826" i="4"/>
  <c r="M898" i="4"/>
  <c r="M969" i="4"/>
  <c r="M54" i="4"/>
  <c r="M217" i="4"/>
  <c r="M181" i="4"/>
  <c r="M406" i="4"/>
  <c r="M527" i="4"/>
  <c r="M621" i="4"/>
  <c r="M693" i="4"/>
  <c r="M765" i="4"/>
  <c r="M837" i="4"/>
  <c r="M909" i="4"/>
  <c r="M979" i="4"/>
  <c r="M81" i="4"/>
  <c r="M12" i="4"/>
  <c r="M290" i="4"/>
  <c r="M407" i="4"/>
  <c r="M529" i="4"/>
  <c r="M622" i="4"/>
  <c r="M694" i="4"/>
  <c r="M766" i="4"/>
  <c r="M838" i="4"/>
  <c r="M910" i="4"/>
  <c r="M980" i="4"/>
  <c r="M133" i="4"/>
  <c r="M73" i="4"/>
  <c r="M306" i="4"/>
  <c r="M428" i="4"/>
  <c r="M546" i="4"/>
  <c r="M633" i="4"/>
  <c r="M705" i="4"/>
  <c r="M777" i="4"/>
  <c r="M849" i="4"/>
  <c r="M921" i="4"/>
  <c r="M991" i="4"/>
  <c r="M191" i="4"/>
  <c r="M20" i="4"/>
  <c r="M307" i="4"/>
  <c r="M429" i="4"/>
  <c r="M120" i="4"/>
  <c r="M166" i="4"/>
  <c r="M323" i="4"/>
  <c r="M450" i="4"/>
  <c r="M561" i="4"/>
  <c r="M645" i="4"/>
  <c r="M717" i="4"/>
  <c r="M789" i="4"/>
  <c r="M861" i="4"/>
  <c r="M933" i="4"/>
  <c r="M86" i="4"/>
  <c r="M118" i="4"/>
  <c r="M325" i="4"/>
  <c r="M451" i="4"/>
  <c r="M562" i="4"/>
  <c r="M646" i="4"/>
  <c r="M718" i="4"/>
  <c r="M790" i="4"/>
  <c r="M862" i="4"/>
  <c r="M934" i="4"/>
  <c r="M264" i="4"/>
  <c r="M170" i="4"/>
  <c r="M345" i="4"/>
  <c r="M467" i="4"/>
  <c r="M576" i="4"/>
  <c r="M657" i="4"/>
  <c r="M729" i="4"/>
  <c r="M801" i="4"/>
  <c r="M873" i="4"/>
  <c r="M945" i="4"/>
  <c r="M237" i="4"/>
  <c r="M102" i="4"/>
  <c r="M346" i="4"/>
  <c r="M469" i="4"/>
  <c r="M577" i="4"/>
  <c r="M658" i="4"/>
  <c r="M730" i="4"/>
  <c r="M802" i="4"/>
  <c r="M874" i="4"/>
  <c r="M946" i="4"/>
  <c r="M595" i="4"/>
  <c r="Q976" i="4"/>
  <c r="Q946" i="4"/>
  <c r="Q898" i="4"/>
  <c r="Q845" i="4"/>
  <c r="Q773" i="4"/>
  <c r="Q641" i="4"/>
  <c r="Q497" i="4"/>
  <c r="Q353" i="4"/>
  <c r="Q11" i="4"/>
  <c r="Q70" i="4"/>
  <c r="M885" i="4"/>
  <c r="M594" i="4"/>
  <c r="O242" i="4"/>
  <c r="O99" i="4"/>
  <c r="O227" i="4"/>
  <c r="O251" i="4"/>
  <c r="O191" i="4"/>
  <c r="O67" i="4"/>
  <c r="O114" i="4"/>
  <c r="O229" i="4"/>
  <c r="O115" i="4"/>
  <c r="O231" i="4"/>
  <c r="O205" i="4"/>
  <c r="O65" i="4"/>
  <c r="O33" i="4"/>
  <c r="O176" i="4"/>
  <c r="O22" i="4"/>
  <c r="O82" i="4"/>
  <c r="O118" i="4"/>
  <c r="O24" i="4"/>
  <c r="O48" i="4"/>
  <c r="O143" i="4"/>
  <c r="O74" i="4"/>
  <c r="O39" i="4"/>
  <c r="O23" i="4"/>
  <c r="O291" i="4"/>
  <c r="O298" i="4"/>
  <c r="O310" i="4"/>
  <c r="O322" i="4"/>
  <c r="O334" i="4"/>
  <c r="O346" i="4"/>
  <c r="O358" i="4"/>
  <c r="O370" i="4"/>
  <c r="O382" i="4"/>
  <c r="O394" i="4"/>
  <c r="O406" i="4"/>
  <c r="O418" i="4"/>
  <c r="O430" i="4"/>
  <c r="O442" i="4"/>
  <c r="O454" i="4"/>
  <c r="O466" i="4"/>
  <c r="O478" i="4"/>
  <c r="O490" i="4"/>
  <c r="O502" i="4"/>
  <c r="O514" i="4"/>
  <c r="O526" i="4"/>
  <c r="O538" i="4"/>
  <c r="O550" i="4"/>
  <c r="O562" i="4"/>
  <c r="O574" i="4"/>
  <c r="O586" i="4"/>
  <c r="O598" i="4"/>
  <c r="O610" i="4"/>
  <c r="O622" i="4"/>
  <c r="O634" i="4"/>
  <c r="O646" i="4"/>
  <c r="O658" i="4"/>
  <c r="O670" i="4"/>
  <c r="O682" i="4"/>
  <c r="O694" i="4"/>
  <c r="O706" i="4"/>
  <c r="O718" i="4"/>
  <c r="O730" i="4"/>
  <c r="O742" i="4"/>
  <c r="O754" i="4"/>
  <c r="O766" i="4"/>
  <c r="O778" i="4"/>
  <c r="O790" i="4"/>
  <c r="O802" i="4"/>
  <c r="O814" i="4"/>
  <c r="O826" i="4"/>
  <c r="O838" i="4"/>
  <c r="O850" i="4"/>
  <c r="O862" i="4"/>
  <c r="O874" i="4"/>
  <c r="O886" i="4"/>
  <c r="O165" i="4"/>
  <c r="O255" i="4"/>
  <c r="O54" i="4"/>
  <c r="O221" i="4"/>
  <c r="O261" i="4"/>
  <c r="O124" i="4"/>
  <c r="O210" i="4"/>
  <c r="O238" i="4"/>
  <c r="O147" i="4"/>
  <c r="O107" i="4"/>
  <c r="O187" i="4"/>
  <c r="O13" i="4"/>
  <c r="O49" i="4"/>
  <c r="O223" i="4"/>
  <c r="O73" i="4"/>
  <c r="O35" i="4"/>
  <c r="O62" i="4"/>
  <c r="O9" i="4"/>
  <c r="O31" i="4"/>
  <c r="O37" i="4"/>
  <c r="O43" i="4"/>
  <c r="O284" i="4"/>
  <c r="O21" i="4"/>
  <c r="O28" i="4"/>
  <c r="O299" i="4"/>
  <c r="O311" i="4"/>
  <c r="O323" i="4"/>
  <c r="O335" i="4"/>
  <c r="O347" i="4"/>
  <c r="O359" i="4"/>
  <c r="O371" i="4"/>
  <c r="O383" i="4"/>
  <c r="O395" i="4"/>
  <c r="O407" i="4"/>
  <c r="O419" i="4"/>
  <c r="O431" i="4"/>
  <c r="O443" i="4"/>
  <c r="O455" i="4"/>
  <c r="O467" i="4"/>
  <c r="O479" i="4"/>
  <c r="O491" i="4"/>
  <c r="O503" i="4"/>
  <c r="O515" i="4"/>
  <c r="O527" i="4"/>
  <c r="O539" i="4"/>
  <c r="O551" i="4"/>
  <c r="O563" i="4"/>
  <c r="O575" i="4"/>
  <c r="O587" i="4"/>
  <c r="O599" i="4"/>
  <c r="O611" i="4"/>
  <c r="O623" i="4"/>
  <c r="O635" i="4"/>
  <c r="O647" i="4"/>
  <c r="O659" i="4"/>
  <c r="O671" i="4"/>
  <c r="O683" i="4"/>
  <c r="O695" i="4"/>
  <c r="O707" i="4"/>
  <c r="O719" i="4"/>
  <c r="O731" i="4"/>
  <c r="O743" i="4"/>
  <c r="O755" i="4"/>
  <c r="O767" i="4"/>
  <c r="O779" i="4"/>
  <c r="O791" i="4"/>
  <c r="O803" i="4"/>
  <c r="O815" i="4"/>
  <c r="O827" i="4"/>
  <c r="O839" i="4"/>
  <c r="O851" i="4"/>
  <c r="O863" i="4"/>
  <c r="O875" i="4"/>
  <c r="O887" i="4"/>
  <c r="O235" i="4"/>
  <c r="O257" i="4"/>
  <c r="O53" i="4"/>
  <c r="O248" i="4"/>
  <c r="O155" i="4"/>
  <c r="O59" i="4"/>
  <c r="O188" i="4"/>
  <c r="O263" i="4"/>
  <c r="O163" i="4"/>
  <c r="O172" i="4"/>
  <c r="O236" i="4"/>
  <c r="O184" i="4"/>
  <c r="O272" i="4"/>
  <c r="O208" i="4"/>
  <c r="O209" i="4"/>
  <c r="O34" i="4"/>
  <c r="O211" i="4"/>
  <c r="O15" i="4"/>
  <c r="O42" i="4"/>
  <c r="O282" i="4"/>
  <c r="O32" i="4"/>
  <c r="O141" i="4"/>
  <c r="O38" i="4"/>
  <c r="O6" i="4"/>
  <c r="O300" i="4"/>
  <c r="O312" i="4"/>
  <c r="O324" i="4"/>
  <c r="O336" i="4"/>
  <c r="O348" i="4"/>
  <c r="O360" i="4"/>
  <c r="O372" i="4"/>
  <c r="O384" i="4"/>
  <c r="O396" i="4"/>
  <c r="O408" i="4"/>
  <c r="O420" i="4"/>
  <c r="O432" i="4"/>
  <c r="O444" i="4"/>
  <c r="O456" i="4"/>
  <c r="O468" i="4"/>
  <c r="O480" i="4"/>
  <c r="O492" i="4"/>
  <c r="O504" i="4"/>
  <c r="O516" i="4"/>
  <c r="O528" i="4"/>
  <c r="O540" i="4"/>
  <c r="O552" i="4"/>
  <c r="O564" i="4"/>
  <c r="O576" i="4"/>
  <c r="O588" i="4"/>
  <c r="O600" i="4"/>
  <c r="O612" i="4"/>
  <c r="O624" i="4"/>
  <c r="O636" i="4"/>
  <c r="O648" i="4"/>
  <c r="O660" i="4"/>
  <c r="O672" i="4"/>
  <c r="O684" i="4"/>
  <c r="O696" i="4"/>
  <c r="O708" i="4"/>
  <c r="O720" i="4"/>
  <c r="O732" i="4"/>
  <c r="O744" i="4"/>
  <c r="O756" i="4"/>
  <c r="O768" i="4"/>
  <c r="O780" i="4"/>
  <c r="O792" i="4"/>
  <c r="O804" i="4"/>
  <c r="O816" i="4"/>
  <c r="O828" i="4"/>
  <c r="O840" i="4"/>
  <c r="O852" i="4"/>
  <c r="O864" i="4"/>
  <c r="O876" i="4"/>
  <c r="O888" i="4"/>
  <c r="O246" i="4"/>
  <c r="O61" i="4"/>
  <c r="O81" i="4"/>
  <c r="O190" i="4"/>
  <c r="O245" i="4"/>
  <c r="O241" i="4"/>
  <c r="O72" i="4"/>
  <c r="O264" i="4"/>
  <c r="O175" i="4"/>
  <c r="O266" i="4"/>
  <c r="O268" i="4"/>
  <c r="O130" i="4"/>
  <c r="O131" i="4"/>
  <c r="O274" i="4"/>
  <c r="O20" i="4"/>
  <c r="O275" i="4"/>
  <c r="O60" i="4"/>
  <c r="O45" i="4"/>
  <c r="O164" i="4"/>
  <c r="O283" i="4"/>
  <c r="O41" i="4"/>
  <c r="O10" i="4"/>
  <c r="O185" i="4"/>
  <c r="O2" i="4"/>
  <c r="O301" i="4"/>
  <c r="O313" i="4"/>
  <c r="O325" i="4"/>
  <c r="O337" i="4"/>
  <c r="O349" i="4"/>
  <c r="O361" i="4"/>
  <c r="O373" i="4"/>
  <c r="O385" i="4"/>
  <c r="O397" i="4"/>
  <c r="O409" i="4"/>
  <c r="O421" i="4"/>
  <c r="O433" i="4"/>
  <c r="O445" i="4"/>
  <c r="O457" i="4"/>
  <c r="O469" i="4"/>
  <c r="O481" i="4"/>
  <c r="O493" i="4"/>
  <c r="O505" i="4"/>
  <c r="O517" i="4"/>
  <c r="O529" i="4"/>
  <c r="O541" i="4"/>
  <c r="O553" i="4"/>
  <c r="O565" i="4"/>
  <c r="O577" i="4"/>
  <c r="O589" i="4"/>
  <c r="O601" i="4"/>
  <c r="O613" i="4"/>
  <c r="O625" i="4"/>
  <c r="O637" i="4"/>
  <c r="O649" i="4"/>
  <c r="O112" i="4"/>
  <c r="O224" i="4"/>
  <c r="O234" i="4"/>
  <c r="O254" i="4"/>
  <c r="O128" i="4"/>
  <c r="O66" i="4"/>
  <c r="O58" i="4"/>
  <c r="O265" i="4"/>
  <c r="O179" i="4"/>
  <c r="O267" i="4"/>
  <c r="O199" i="4"/>
  <c r="O193" i="4"/>
  <c r="O26" i="4"/>
  <c r="O213" i="4"/>
  <c r="O105" i="4"/>
  <c r="O132" i="4"/>
  <c r="O44" i="4"/>
  <c r="O280" i="4"/>
  <c r="O106" i="4"/>
  <c r="O183" i="4"/>
  <c r="O149" i="4"/>
  <c r="O27" i="4"/>
  <c r="O286" i="4"/>
  <c r="O94" i="4"/>
  <c r="O302" i="4"/>
  <c r="O314" i="4"/>
  <c r="O326" i="4"/>
  <c r="O338" i="4"/>
  <c r="O350" i="4"/>
  <c r="O362" i="4"/>
  <c r="O374" i="4"/>
  <c r="O386" i="4"/>
  <c r="O398" i="4"/>
  <c r="O410" i="4"/>
  <c r="O422" i="4"/>
  <c r="O434" i="4"/>
  <c r="O446" i="4"/>
  <c r="O458" i="4"/>
  <c r="O470" i="4"/>
  <c r="O482" i="4"/>
  <c r="O494" i="4"/>
  <c r="O506" i="4"/>
  <c r="O518" i="4"/>
  <c r="O530" i="4"/>
  <c r="O542" i="4"/>
  <c r="O554" i="4"/>
  <c r="O566" i="4"/>
  <c r="O578" i="4"/>
  <c r="O590" i="4"/>
  <c r="O602" i="4"/>
  <c r="O614" i="4"/>
  <c r="O626" i="4"/>
  <c r="O638" i="4"/>
  <c r="O650" i="4"/>
  <c r="O662" i="4"/>
  <c r="O674" i="4"/>
  <c r="O686" i="4"/>
  <c r="O698" i="4"/>
  <c r="O710" i="4"/>
  <c r="O722" i="4"/>
  <c r="O734" i="4"/>
  <c r="O746" i="4"/>
  <c r="O758" i="4"/>
  <c r="O770" i="4"/>
  <c r="O782" i="4"/>
  <c r="O794" i="4"/>
  <c r="O806" i="4"/>
  <c r="O818" i="4"/>
  <c r="O830" i="4"/>
  <c r="O842" i="4"/>
  <c r="O854" i="4"/>
  <c r="O866" i="4"/>
  <c r="O878" i="4"/>
  <c r="O890" i="4"/>
  <c r="O77" i="4"/>
  <c r="O206" i="4"/>
  <c r="O240" i="4"/>
  <c r="O146" i="4"/>
  <c r="O169" i="4"/>
  <c r="O204" i="4"/>
  <c r="O153" i="4"/>
  <c r="O71" i="4"/>
  <c r="O178" i="4"/>
  <c r="O97" i="4"/>
  <c r="O92" i="4"/>
  <c r="O197" i="4"/>
  <c r="O182" i="4"/>
  <c r="O40" i="4"/>
  <c r="O89" i="4"/>
  <c r="O207" i="4"/>
  <c r="O277" i="4"/>
  <c r="O100" i="4"/>
  <c r="O113" i="4"/>
  <c r="O281" i="4"/>
  <c r="O101" i="4"/>
  <c r="O87" i="4"/>
  <c r="O64" i="4"/>
  <c r="O288" i="4"/>
  <c r="O292" i="4"/>
  <c r="O304" i="4"/>
  <c r="O316" i="4"/>
  <c r="O328" i="4"/>
  <c r="O340" i="4"/>
  <c r="O352" i="4"/>
  <c r="O364" i="4"/>
  <c r="O376" i="4"/>
  <c r="O388" i="4"/>
  <c r="O400" i="4"/>
  <c r="O412" i="4"/>
  <c r="O424" i="4"/>
  <c r="O436" i="4"/>
  <c r="O448" i="4"/>
  <c r="O460" i="4"/>
  <c r="O472" i="4"/>
  <c r="O484" i="4"/>
  <c r="O496" i="4"/>
  <c r="O508" i="4"/>
  <c r="O520" i="4"/>
  <c r="O532" i="4"/>
  <c r="O544" i="4"/>
  <c r="O556" i="4"/>
  <c r="O568" i="4"/>
  <c r="O580" i="4"/>
  <c r="O592" i="4"/>
  <c r="O604" i="4"/>
  <c r="O616" i="4"/>
  <c r="O628" i="4"/>
  <c r="O640" i="4"/>
  <c r="O652" i="4"/>
  <c r="O664" i="4"/>
  <c r="O676" i="4"/>
  <c r="O688" i="4"/>
  <c r="O700" i="4"/>
  <c r="O712" i="4"/>
  <c r="O724" i="4"/>
  <c r="O736" i="4"/>
  <c r="O748" i="4"/>
  <c r="O760" i="4"/>
  <c r="O772" i="4"/>
  <c r="O784" i="4"/>
  <c r="O796" i="4"/>
  <c r="O808" i="4"/>
  <c r="O820" i="4"/>
  <c r="O832" i="4"/>
  <c r="O844" i="4"/>
  <c r="O856" i="4"/>
  <c r="O868" i="4"/>
  <c r="O880" i="4"/>
  <c r="O892" i="4"/>
  <c r="O247" i="4"/>
  <c r="O160" i="4"/>
  <c r="O228" i="4"/>
  <c r="O252" i="4"/>
  <c r="O202" i="4"/>
  <c r="O70" i="4"/>
  <c r="O148" i="4"/>
  <c r="O79" i="4"/>
  <c r="O122" i="4"/>
  <c r="O196" i="4"/>
  <c r="O103" i="4"/>
  <c r="O47" i="4"/>
  <c r="O96" i="4"/>
  <c r="O69" i="4"/>
  <c r="O219" i="4"/>
  <c r="O173" i="4"/>
  <c r="O161" i="4"/>
  <c r="O11" i="4"/>
  <c r="O189" i="4"/>
  <c r="O50" i="4"/>
  <c r="O51" i="4"/>
  <c r="O30" i="4"/>
  <c r="O7" i="4"/>
  <c r="O18" i="4"/>
  <c r="O293" i="4"/>
  <c r="O305" i="4"/>
  <c r="O317" i="4"/>
  <c r="O329" i="4"/>
  <c r="O341" i="4"/>
  <c r="O353" i="4"/>
  <c r="O365" i="4"/>
  <c r="O377" i="4"/>
  <c r="O389" i="4"/>
  <c r="O401" i="4"/>
  <c r="O413" i="4"/>
  <c r="O425" i="4"/>
  <c r="O437" i="4"/>
  <c r="O449" i="4"/>
  <c r="O461" i="4"/>
  <c r="O473" i="4"/>
  <c r="O485" i="4"/>
  <c r="O497" i="4"/>
  <c r="O509" i="4"/>
  <c r="O521" i="4"/>
  <c r="O533" i="4"/>
  <c r="O545" i="4"/>
  <c r="O557" i="4"/>
  <c r="O569" i="4"/>
  <c r="O581" i="4"/>
  <c r="O593" i="4"/>
  <c r="O232" i="4"/>
  <c r="O195" i="4"/>
  <c r="O151" i="4"/>
  <c r="O250" i="4"/>
  <c r="O46" i="4"/>
  <c r="O212" i="4"/>
  <c r="O244" i="4"/>
  <c r="O110" i="4"/>
  <c r="O237" i="4"/>
  <c r="O233" i="4"/>
  <c r="O171" i="4"/>
  <c r="O269" i="4"/>
  <c r="O216" i="4"/>
  <c r="O217" i="4"/>
  <c r="O177" i="4"/>
  <c r="O16" i="4"/>
  <c r="O203" i="4"/>
  <c r="O222" i="4"/>
  <c r="O174" i="4"/>
  <c r="O19" i="4"/>
  <c r="O95" i="4"/>
  <c r="O121" i="4"/>
  <c r="O17" i="4"/>
  <c r="O125" i="4"/>
  <c r="O294" i="4"/>
  <c r="O306" i="4"/>
  <c r="O318" i="4"/>
  <c r="O330" i="4"/>
  <c r="O342" i="4"/>
  <c r="O354" i="4"/>
  <c r="O366" i="4"/>
  <c r="O378" i="4"/>
  <c r="O390" i="4"/>
  <c r="O402" i="4"/>
  <c r="O414" i="4"/>
  <c r="O426" i="4"/>
  <c r="O438" i="4"/>
  <c r="O450" i="4"/>
  <c r="O462" i="4"/>
  <c r="O474" i="4"/>
  <c r="O486" i="4"/>
  <c r="O498" i="4"/>
  <c r="O510" i="4"/>
  <c r="O522" i="4"/>
  <c r="O534" i="4"/>
  <c r="O546" i="4"/>
  <c r="O558" i="4"/>
  <c r="O570" i="4"/>
  <c r="O582" i="4"/>
  <c r="O594" i="4"/>
  <c r="O606" i="4"/>
  <c r="O618" i="4"/>
  <c r="O630" i="4"/>
  <c r="O642" i="4"/>
  <c r="O654" i="4"/>
  <c r="O666" i="4"/>
  <c r="O678" i="4"/>
  <c r="O690" i="4"/>
  <c r="O702" i="4"/>
  <c r="O714" i="4"/>
  <c r="O726" i="4"/>
  <c r="O738" i="4"/>
  <c r="O750" i="4"/>
  <c r="O762" i="4"/>
  <c r="O774" i="4"/>
  <c r="O786" i="4"/>
  <c r="O798" i="4"/>
  <c r="O810" i="4"/>
  <c r="O822" i="4"/>
  <c r="O834" i="4"/>
  <c r="O846" i="4"/>
  <c r="O858" i="4"/>
  <c r="O870" i="4"/>
  <c r="O882" i="4"/>
  <c r="O894" i="4"/>
  <c r="O253" i="4"/>
  <c r="O194" i="4"/>
  <c r="O249" i="4"/>
  <c r="O75" i="4"/>
  <c r="O192" i="4"/>
  <c r="O243" i="4"/>
  <c r="O120" i="4"/>
  <c r="O78" i="4"/>
  <c r="O138" i="4"/>
  <c r="O140" i="4"/>
  <c r="O145" i="4"/>
  <c r="O84" i="4"/>
  <c r="O271" i="4"/>
  <c r="O12" i="4"/>
  <c r="O109" i="4"/>
  <c r="O55" i="4"/>
  <c r="O278" i="4"/>
  <c r="O25" i="4"/>
  <c r="O170" i="4"/>
  <c r="O85" i="4"/>
  <c r="O186" i="4"/>
  <c r="O5" i="4"/>
  <c r="O285" i="4"/>
  <c r="O289" i="4"/>
  <c r="O295" i="4"/>
  <c r="O307" i="4"/>
  <c r="O319" i="4"/>
  <c r="O331" i="4"/>
  <c r="O343" i="4"/>
  <c r="O355" i="4"/>
  <c r="O367" i="4"/>
  <c r="O379" i="4"/>
  <c r="O391" i="4"/>
  <c r="O403" i="4"/>
  <c r="O415" i="4"/>
  <c r="O427" i="4"/>
  <c r="O439" i="4"/>
  <c r="O451" i="4"/>
  <c r="O463" i="4"/>
  <c r="O475" i="4"/>
  <c r="O487" i="4"/>
  <c r="O499" i="4"/>
  <c r="O511" i="4"/>
  <c r="O523" i="4"/>
  <c r="O535" i="4"/>
  <c r="O547" i="4"/>
  <c r="O559" i="4"/>
  <c r="O571" i="4"/>
  <c r="O583" i="4"/>
  <c r="O595" i="4"/>
  <c r="O607" i="4"/>
  <c r="O619" i="4"/>
  <c r="O631" i="4"/>
  <c r="O643" i="4"/>
  <c r="O655" i="4"/>
  <c r="O667" i="4"/>
  <c r="O679" i="4"/>
  <c r="O691" i="4"/>
  <c r="O703" i="4"/>
  <c r="O715" i="4"/>
  <c r="O727" i="4"/>
  <c r="O739" i="4"/>
  <c r="O751" i="4"/>
  <c r="O763" i="4"/>
  <c r="O775" i="4"/>
  <c r="O787" i="4"/>
  <c r="O799" i="4"/>
  <c r="O811" i="4"/>
  <c r="O823" i="4"/>
  <c r="O835" i="4"/>
  <c r="O847" i="4"/>
  <c r="O859" i="4"/>
  <c r="O871" i="4"/>
  <c r="O883" i="4"/>
  <c r="O895" i="4"/>
  <c r="Q975" i="4"/>
  <c r="Q941" i="4"/>
  <c r="Q893" i="4"/>
  <c r="Q838" i="4"/>
  <c r="Q766" i="4"/>
  <c r="Q629" i="4"/>
  <c r="Q485" i="4"/>
  <c r="Q341" i="4"/>
  <c r="Q161" i="4"/>
  <c r="Q202" i="4"/>
  <c r="O992" i="4"/>
  <c r="O980" i="4"/>
  <c r="O969" i="4"/>
  <c r="O957" i="4"/>
  <c r="O946" i="4"/>
  <c r="O934" i="4"/>
  <c r="O922" i="4"/>
  <c r="O910" i="4"/>
  <c r="O898" i="4"/>
  <c r="O872" i="4"/>
  <c r="O843" i="4"/>
  <c r="O813" i="4"/>
  <c r="O785" i="4"/>
  <c r="O757" i="4"/>
  <c r="O728" i="4"/>
  <c r="O699" i="4"/>
  <c r="O669" i="4"/>
  <c r="O639" i="4"/>
  <c r="O603" i="4"/>
  <c r="O555" i="4"/>
  <c r="O507" i="4"/>
  <c r="O459" i="4"/>
  <c r="O411" i="4"/>
  <c r="O363" i="4"/>
  <c r="O315" i="4"/>
  <c r="O150" i="4"/>
  <c r="O8" i="4"/>
  <c r="O139" i="4"/>
  <c r="O230" i="4"/>
  <c r="O154" i="4"/>
  <c r="O152" i="4"/>
  <c r="M850" i="4"/>
  <c r="M547" i="4"/>
  <c r="Q218" i="4"/>
  <c r="Q972" i="4"/>
  <c r="Q935" i="4"/>
  <c r="Q887" i="4"/>
  <c r="Q833" i="4"/>
  <c r="Q761" i="4"/>
  <c r="Q617" i="4"/>
  <c r="Q473" i="4"/>
  <c r="Q329" i="4"/>
  <c r="Q173" i="4"/>
  <c r="Q252" i="4"/>
  <c r="O991" i="4"/>
  <c r="O979" i="4"/>
  <c r="O968" i="4"/>
  <c r="O956" i="4"/>
  <c r="O945" i="4"/>
  <c r="O933" i="4"/>
  <c r="O921" i="4"/>
  <c r="O909" i="4"/>
  <c r="O897" i="4"/>
  <c r="O869" i="4"/>
  <c r="O841" i="4"/>
  <c r="O812" i="4"/>
  <c r="O783" i="4"/>
  <c r="O753" i="4"/>
  <c r="O725" i="4"/>
  <c r="O697" i="4"/>
  <c r="O668" i="4"/>
  <c r="O633" i="4"/>
  <c r="O597" i="4"/>
  <c r="O549" i="4"/>
  <c r="O501" i="4"/>
  <c r="O453" i="4"/>
  <c r="O405" i="4"/>
  <c r="O357" i="4"/>
  <c r="O309" i="4"/>
  <c r="O93" i="4"/>
  <c r="O29" i="4"/>
  <c r="O119" i="4"/>
  <c r="O108" i="4"/>
  <c r="O116" i="4"/>
  <c r="O226" i="4"/>
  <c r="M814" i="4"/>
  <c r="M490" i="4"/>
  <c r="Q998" i="4"/>
  <c r="Q970" i="4"/>
  <c r="Q934" i="4"/>
  <c r="Q886" i="4"/>
  <c r="Q826" i="4"/>
  <c r="Q749" i="4"/>
  <c r="Q605" i="4"/>
  <c r="Q461" i="4"/>
  <c r="Q317" i="4"/>
  <c r="Q219" i="4"/>
  <c r="Q228" i="4"/>
  <c r="O990" i="4"/>
  <c r="O978" i="4"/>
  <c r="O967" i="4"/>
  <c r="O955" i="4"/>
  <c r="O944" i="4"/>
  <c r="O932" i="4"/>
  <c r="O920" i="4"/>
  <c r="O908" i="4"/>
  <c r="O896" i="4"/>
  <c r="O867" i="4"/>
  <c r="O837" i="4"/>
  <c r="O809" i="4"/>
  <c r="O781" i="4"/>
  <c r="O752" i="4"/>
  <c r="O723" i="4"/>
  <c r="O693" i="4"/>
  <c r="O665" i="4"/>
  <c r="O632" i="4"/>
  <c r="O596" i="4"/>
  <c r="O548" i="4"/>
  <c r="O500" i="4"/>
  <c r="O452" i="4"/>
  <c r="O404" i="4"/>
  <c r="O356" i="4"/>
  <c r="O308" i="4"/>
  <c r="O3" i="4"/>
  <c r="O157" i="4"/>
  <c r="O180" i="4"/>
  <c r="O68" i="4"/>
  <c r="O262" i="4"/>
  <c r="O256" i="4"/>
  <c r="M813" i="4"/>
  <c r="M489" i="4"/>
  <c r="Q995" i="4"/>
  <c r="Q969" i="4"/>
  <c r="Q929" i="4"/>
  <c r="Q881" i="4"/>
  <c r="Q821" i="4"/>
  <c r="Q737" i="4"/>
  <c r="Q593" i="4"/>
  <c r="Q449" i="4"/>
  <c r="Q305" i="4"/>
  <c r="Q69" i="4"/>
  <c r="Q160" i="4"/>
  <c r="O989" i="4"/>
  <c r="O999" i="4"/>
  <c r="O966" i="4"/>
  <c r="O954" i="4"/>
  <c r="O943" i="4"/>
  <c r="O931" i="4"/>
  <c r="O919" i="4"/>
  <c r="O907" i="4"/>
  <c r="O893" i="4"/>
  <c r="O865" i="4"/>
  <c r="O836" i="4"/>
  <c r="O807" i="4"/>
  <c r="O777" i="4"/>
  <c r="O749" i="4"/>
  <c r="O721" i="4"/>
  <c r="O692" i="4"/>
  <c r="O663" i="4"/>
  <c r="O629" i="4"/>
  <c r="O591" i="4"/>
  <c r="O543" i="4"/>
  <c r="O495" i="4"/>
  <c r="O447" i="4"/>
  <c r="O399" i="4"/>
  <c r="O351" i="4"/>
  <c r="O303" i="4"/>
  <c r="O129" i="4"/>
  <c r="O98" i="4"/>
  <c r="O273" i="4"/>
  <c r="O162" i="4"/>
  <c r="O126" i="4"/>
  <c r="O144" i="4"/>
  <c r="M778" i="4"/>
  <c r="M368" i="4"/>
  <c r="Q993" i="4"/>
  <c r="Q964" i="4"/>
  <c r="Q923" i="4"/>
  <c r="Q875" i="4"/>
  <c r="Q814" i="4"/>
  <c r="Q725" i="4"/>
  <c r="Q581" i="4"/>
  <c r="Q437" i="4"/>
  <c r="Q293" i="4"/>
  <c r="Q96" i="4"/>
  <c r="Q247" i="4"/>
  <c r="O988" i="4"/>
  <c r="O977" i="4"/>
  <c r="O965" i="4"/>
  <c r="O953" i="4"/>
  <c r="O942" i="4"/>
  <c r="O930" i="4"/>
  <c r="O918" i="4"/>
  <c r="O906" i="4"/>
  <c r="O891" i="4"/>
  <c r="O861" i="4"/>
  <c r="O833" i="4"/>
  <c r="O805" i="4"/>
  <c r="O776" i="4"/>
  <c r="O747" i="4"/>
  <c r="O717" i="4"/>
  <c r="O689" i="4"/>
  <c r="O661" i="4"/>
  <c r="O627" i="4"/>
  <c r="O585" i="4"/>
  <c r="O537" i="4"/>
  <c r="O489" i="4"/>
  <c r="O441" i="4"/>
  <c r="O393" i="4"/>
  <c r="O345" i="4"/>
  <c r="O297" i="4"/>
  <c r="O159" i="4"/>
  <c r="O166" i="4"/>
  <c r="O158" i="4"/>
  <c r="O225" i="4"/>
  <c r="O133" i="4"/>
  <c r="O201" i="4"/>
  <c r="M742" i="4"/>
  <c r="M367" i="4"/>
  <c r="Q992" i="4"/>
  <c r="Q963" i="4"/>
  <c r="Q922" i="4"/>
  <c r="Q874" i="4"/>
  <c r="Q809" i="4"/>
  <c r="Q713" i="4"/>
  <c r="Q569" i="4"/>
  <c r="Q425" i="4"/>
  <c r="Q18" i="4"/>
  <c r="Q47" i="4"/>
  <c r="O218" i="4"/>
  <c r="O987" i="4"/>
  <c r="O976" i="4"/>
  <c r="O964" i="4"/>
  <c r="O952" i="4"/>
  <c r="O941" i="4"/>
  <c r="O929" i="4"/>
  <c r="O917" i="4"/>
  <c r="O905" i="4"/>
  <c r="O889" i="4"/>
  <c r="O860" i="4"/>
  <c r="O831" i="4"/>
  <c r="O801" i="4"/>
  <c r="O773" i="4"/>
  <c r="O745" i="4"/>
  <c r="O716" i="4"/>
  <c r="O687" i="4"/>
  <c r="O657" i="4"/>
  <c r="O621" i="4"/>
  <c r="O584" i="4"/>
  <c r="O536" i="4"/>
  <c r="O488" i="4"/>
  <c r="O440" i="4"/>
  <c r="O392" i="4"/>
  <c r="O344" i="4"/>
  <c r="O296" i="4"/>
  <c r="O4" i="4"/>
  <c r="O279" i="4"/>
  <c r="O104" i="4"/>
  <c r="O167" i="4"/>
  <c r="O134" i="4"/>
  <c r="O215" i="4"/>
  <c r="M741" i="4"/>
  <c r="M95" i="4"/>
  <c r="M886" i="4"/>
  <c r="Q987" i="4"/>
  <c r="Q960" i="4"/>
  <c r="Q917" i="4"/>
  <c r="Q869" i="4"/>
  <c r="Q802" i="4"/>
  <c r="Q701" i="4"/>
  <c r="Q557" i="4"/>
  <c r="Q413" i="4"/>
  <c r="Q7" i="4"/>
  <c r="Q103" i="4"/>
  <c r="O998" i="4"/>
  <c r="O986" i="4"/>
  <c r="O975" i="4"/>
  <c r="O963" i="4"/>
  <c r="O951" i="4"/>
  <c r="O940" i="4"/>
  <c r="O928" i="4"/>
  <c r="O916" i="4"/>
  <c r="O904" i="4"/>
  <c r="O885" i="4"/>
  <c r="O857" i="4"/>
  <c r="O829" i="4"/>
  <c r="O800" i="4"/>
  <c r="O771" i="4"/>
  <c r="O741" i="4"/>
  <c r="O713" i="4"/>
  <c r="O685" i="4"/>
  <c r="O656" i="4"/>
  <c r="O620" i="4"/>
  <c r="O579" i="4"/>
  <c r="O531" i="4"/>
  <c r="O483" i="4"/>
  <c r="O435" i="4"/>
  <c r="O387" i="4"/>
  <c r="O339" i="4"/>
  <c r="O123" i="4"/>
  <c r="O80" i="4"/>
  <c r="O276" i="4"/>
  <c r="O127" i="4"/>
  <c r="O198" i="4"/>
  <c r="O220" i="4"/>
  <c r="O156" i="4"/>
  <c r="M992" i="4"/>
  <c r="M706" i="4"/>
  <c r="M283" i="4"/>
  <c r="Q986" i="4"/>
  <c r="Q958" i="4"/>
  <c r="Q911" i="4"/>
  <c r="Q863" i="4"/>
  <c r="Q797" i="4"/>
  <c r="Q689" i="4"/>
  <c r="Q545" i="4"/>
  <c r="Q401" i="4"/>
  <c r="Q30" i="4"/>
  <c r="Q196" i="4"/>
  <c r="O997" i="4"/>
  <c r="O985" i="4"/>
  <c r="O974" i="4"/>
  <c r="O962" i="4"/>
  <c r="O939" i="4"/>
  <c r="O927" i="4"/>
  <c r="O915" i="4"/>
  <c r="O903" i="4"/>
  <c r="O884" i="4"/>
  <c r="O855" i="4"/>
  <c r="O825" i="4"/>
  <c r="O797" i="4"/>
  <c r="O769" i="4"/>
  <c r="O740" i="4"/>
  <c r="O711" i="4"/>
  <c r="O681" i="4"/>
  <c r="O653" i="4"/>
  <c r="O617" i="4"/>
  <c r="O573" i="4"/>
  <c r="O525" i="4"/>
  <c r="O477" i="4"/>
  <c r="O429" i="4"/>
  <c r="O381" i="4"/>
  <c r="O333" i="4"/>
  <c r="O290" i="4"/>
  <c r="O135" i="4"/>
  <c r="O36" i="4"/>
  <c r="O270" i="4"/>
  <c r="O239" i="4"/>
  <c r="O142" i="4"/>
  <c r="M957" i="4"/>
  <c r="M670" i="4"/>
  <c r="M107" i="4"/>
  <c r="Q983" i="4"/>
  <c r="Q957" i="4"/>
  <c r="Q910" i="4"/>
  <c r="Q862" i="4"/>
  <c r="Q790" i="4"/>
  <c r="Q677" i="4"/>
  <c r="Q533" i="4"/>
  <c r="Q389" i="4"/>
  <c r="Q51" i="4"/>
  <c r="Q122" i="4"/>
  <c r="O996" i="4"/>
  <c r="O984" i="4"/>
  <c r="O973" i="4"/>
  <c r="O961" i="4"/>
  <c r="O950" i="4"/>
  <c r="O938" i="4"/>
  <c r="O926" i="4"/>
  <c r="O914" i="4"/>
  <c r="O902" i="4"/>
  <c r="O881" i="4"/>
  <c r="O853" i="4"/>
  <c r="O824" i="4"/>
  <c r="O795" i="4"/>
  <c r="O765" i="4"/>
  <c r="O737" i="4"/>
  <c r="O709" i="4"/>
  <c r="O680" i="4"/>
  <c r="O651" i="4"/>
  <c r="O615" i="4"/>
  <c r="O572" i="4"/>
  <c r="O524" i="4"/>
  <c r="O476" i="4"/>
  <c r="O428" i="4"/>
  <c r="O380" i="4"/>
  <c r="O332" i="4"/>
  <c r="O181" i="4"/>
  <c r="O83" i="4"/>
  <c r="O14" i="4"/>
  <c r="O214" i="4"/>
  <c r="O137" i="4"/>
  <c r="O168" i="4"/>
  <c r="M956" i="4"/>
  <c r="M669" i="4"/>
  <c r="M231" i="4"/>
  <c r="N668" i="4"/>
  <c r="N894" i="4"/>
  <c r="N621" i="4"/>
  <c r="N667" i="4"/>
  <c r="H995" i="4"/>
  <c r="H983" i="4"/>
  <c r="H972" i="4"/>
  <c r="H960" i="4"/>
  <c r="H949" i="4"/>
  <c r="H937" i="4"/>
  <c r="H925" i="4"/>
  <c r="H913" i="4"/>
  <c r="H901" i="4"/>
  <c r="H889" i="4"/>
  <c r="H877" i="4"/>
  <c r="H865" i="4"/>
  <c r="H853" i="4"/>
  <c r="H841" i="4"/>
  <c r="H829" i="4"/>
  <c r="H817" i="4"/>
  <c r="H805" i="4"/>
  <c r="H793" i="4"/>
  <c r="H781" i="4"/>
  <c r="H769" i="4"/>
  <c r="H757" i="4"/>
  <c r="H745" i="4"/>
  <c r="H733" i="4"/>
  <c r="H721" i="4"/>
  <c r="H709" i="4"/>
  <c r="H697" i="4"/>
  <c r="H685" i="4"/>
  <c r="H673" i="4"/>
  <c r="H661" i="4"/>
  <c r="H649" i="4"/>
  <c r="H637" i="4"/>
  <c r="H625" i="4"/>
  <c r="H613" i="4"/>
  <c r="H601" i="4"/>
  <c r="H589" i="4"/>
  <c r="H577" i="4"/>
  <c r="H565" i="4"/>
  <c r="H553" i="4"/>
  <c r="H541" i="4"/>
  <c r="H529" i="4"/>
  <c r="H517" i="4"/>
  <c r="H505" i="4"/>
  <c r="H493" i="4"/>
  <c r="H481" i="4"/>
  <c r="H469" i="4"/>
  <c r="H457" i="4"/>
  <c r="H445" i="4"/>
  <c r="H433" i="4"/>
  <c r="H421" i="4"/>
  <c r="H409" i="4"/>
  <c r="H397" i="4"/>
  <c r="H385" i="4"/>
  <c r="H373" i="4"/>
  <c r="H361" i="4"/>
  <c r="H349" i="4"/>
  <c r="H337" i="4"/>
  <c r="H325" i="4"/>
  <c r="H313" i="4"/>
  <c r="H301" i="4"/>
  <c r="H289" i="4"/>
  <c r="H277" i="4"/>
  <c r="H265" i="4"/>
  <c r="H253" i="4"/>
  <c r="H241" i="4"/>
  <c r="H229" i="4"/>
  <c r="H217" i="4"/>
  <c r="H205" i="4"/>
  <c r="H193" i="4"/>
  <c r="H181" i="4"/>
  <c r="H169" i="4"/>
  <c r="H157" i="4"/>
  <c r="H145" i="4"/>
  <c r="H133" i="4"/>
  <c r="H121" i="4"/>
  <c r="H109" i="4"/>
  <c r="H97" i="4"/>
  <c r="H85" i="4"/>
  <c r="H73" i="4"/>
  <c r="H61" i="4"/>
  <c r="H49" i="4"/>
  <c r="H37" i="4"/>
  <c r="H25" i="4"/>
  <c r="H13" i="4"/>
  <c r="H994" i="4"/>
  <c r="H982" i="4"/>
  <c r="H971" i="4"/>
  <c r="H959" i="4"/>
  <c r="H948" i="4"/>
  <c r="H936" i="4"/>
  <c r="H924" i="4"/>
  <c r="H912" i="4"/>
  <c r="H900" i="4"/>
  <c r="H888" i="4"/>
  <c r="H876" i="4"/>
  <c r="H864" i="4"/>
  <c r="H852" i="4"/>
  <c r="H840" i="4"/>
  <c r="H828" i="4"/>
  <c r="H816" i="4"/>
  <c r="H804" i="4"/>
  <c r="H792" i="4"/>
  <c r="H780" i="4"/>
  <c r="H768" i="4"/>
  <c r="H756" i="4"/>
  <c r="H744" i="4"/>
  <c r="H732" i="4"/>
  <c r="H720" i="4"/>
  <c r="H708" i="4"/>
  <c r="H696" i="4"/>
  <c r="H684" i="4"/>
  <c r="H672" i="4"/>
  <c r="H660" i="4"/>
  <c r="H648" i="4"/>
  <c r="H636" i="4"/>
  <c r="H624" i="4"/>
  <c r="H612" i="4"/>
  <c r="H600" i="4"/>
  <c r="H588" i="4"/>
  <c r="H576" i="4"/>
  <c r="H564" i="4"/>
  <c r="H552" i="4"/>
  <c r="H540" i="4"/>
  <c r="H528" i="4"/>
  <c r="H516" i="4"/>
  <c r="H504" i="4"/>
  <c r="H492" i="4"/>
  <c r="H480" i="4"/>
  <c r="H468" i="4"/>
  <c r="H456" i="4"/>
  <c r="H444" i="4"/>
  <c r="H432" i="4"/>
  <c r="H420" i="4"/>
  <c r="H408" i="4"/>
  <c r="H396" i="4"/>
  <c r="H384" i="4"/>
  <c r="H372" i="4"/>
  <c r="H360" i="4"/>
  <c r="H348" i="4"/>
  <c r="H336" i="4"/>
  <c r="H324" i="4"/>
  <c r="H312" i="4"/>
  <c r="H300" i="4"/>
  <c r="H288" i="4"/>
  <c r="H276" i="4"/>
  <c r="H264" i="4"/>
  <c r="H252" i="4"/>
  <c r="H240" i="4"/>
  <c r="H228" i="4"/>
  <c r="H216" i="4"/>
  <c r="H204" i="4"/>
  <c r="H192" i="4"/>
  <c r="H180" i="4"/>
  <c r="H168" i="4"/>
  <c r="H156" i="4"/>
  <c r="H144" i="4"/>
  <c r="H132" i="4"/>
  <c r="H120" i="4"/>
  <c r="H108" i="4"/>
  <c r="H96" i="4"/>
  <c r="H84" i="4"/>
  <c r="H72" i="4"/>
  <c r="H60" i="4"/>
  <c r="H48" i="4"/>
  <c r="H36" i="4"/>
  <c r="H24" i="4"/>
  <c r="H12" i="4"/>
  <c r="H993" i="4"/>
  <c r="H981" i="4"/>
  <c r="H970" i="4"/>
  <c r="H958" i="4"/>
  <c r="H947" i="4"/>
  <c r="H935" i="4"/>
  <c r="H923" i="4"/>
  <c r="H911" i="4"/>
  <c r="H899" i="4"/>
  <c r="H887" i="4"/>
  <c r="H875" i="4"/>
  <c r="H863" i="4"/>
  <c r="H851" i="4"/>
  <c r="H839" i="4"/>
  <c r="H827" i="4"/>
  <c r="H815" i="4"/>
  <c r="H803" i="4"/>
  <c r="H791" i="4"/>
  <c r="H779" i="4"/>
  <c r="H767" i="4"/>
  <c r="H755" i="4"/>
  <c r="H743" i="4"/>
  <c r="H731" i="4"/>
  <c r="H719" i="4"/>
  <c r="H707" i="4"/>
  <c r="H695" i="4"/>
  <c r="H683" i="4"/>
  <c r="H671" i="4"/>
  <c r="H659" i="4"/>
  <c r="H647" i="4"/>
  <c r="H635" i="4"/>
  <c r="H623" i="4"/>
  <c r="H611" i="4"/>
  <c r="H599" i="4"/>
  <c r="H587" i="4"/>
  <c r="H575" i="4"/>
  <c r="H563" i="4"/>
  <c r="H551" i="4"/>
  <c r="H539" i="4"/>
  <c r="H527" i="4"/>
  <c r="H515" i="4"/>
  <c r="H503" i="4"/>
  <c r="H491" i="4"/>
  <c r="H479" i="4"/>
  <c r="H467" i="4"/>
  <c r="H455" i="4"/>
  <c r="H443" i="4"/>
  <c r="H431" i="4"/>
  <c r="H419" i="4"/>
  <c r="H407" i="4"/>
  <c r="H395" i="4"/>
  <c r="H383" i="4"/>
  <c r="H371" i="4"/>
  <c r="H359" i="4"/>
  <c r="H347" i="4"/>
  <c r="H335" i="4"/>
  <c r="H323" i="4"/>
  <c r="H311" i="4"/>
  <c r="H299" i="4"/>
  <c r="H287" i="4"/>
  <c r="H275" i="4"/>
  <c r="H263" i="4"/>
  <c r="H251" i="4"/>
  <c r="H239" i="4"/>
  <c r="H227" i="4"/>
  <c r="H215" i="4"/>
  <c r="H203" i="4"/>
  <c r="H191" i="4"/>
  <c r="H179" i="4"/>
  <c r="H167" i="4"/>
  <c r="H155" i="4"/>
  <c r="H143" i="4"/>
  <c r="H131" i="4"/>
  <c r="H119" i="4"/>
  <c r="H107" i="4"/>
  <c r="H95" i="4"/>
  <c r="H83" i="4"/>
  <c r="H71" i="4"/>
  <c r="H59" i="4"/>
  <c r="H47" i="4"/>
  <c r="H34" i="4"/>
  <c r="H23" i="4"/>
  <c r="H11" i="4"/>
  <c r="H992" i="4"/>
  <c r="H980" i="4"/>
  <c r="H969" i="4"/>
  <c r="H957" i="4"/>
  <c r="H946" i="4"/>
  <c r="H934" i="4"/>
  <c r="H922" i="4"/>
  <c r="H910" i="4"/>
  <c r="H898" i="4"/>
  <c r="H886" i="4"/>
  <c r="H874" i="4"/>
  <c r="H862" i="4"/>
  <c r="H850" i="4"/>
  <c r="H838" i="4"/>
  <c r="H826" i="4"/>
  <c r="H814" i="4"/>
  <c r="H802" i="4"/>
  <c r="H790" i="4"/>
  <c r="H778" i="4"/>
  <c r="H766" i="4"/>
  <c r="H754" i="4"/>
  <c r="H742" i="4"/>
  <c r="H730" i="4"/>
  <c r="H718" i="4"/>
  <c r="H706" i="4"/>
  <c r="H694" i="4"/>
  <c r="H682" i="4"/>
  <c r="H670" i="4"/>
  <c r="H658" i="4"/>
  <c r="H646" i="4"/>
  <c r="H634" i="4"/>
  <c r="H622" i="4"/>
  <c r="H610" i="4"/>
  <c r="H598" i="4"/>
  <c r="H586" i="4"/>
  <c r="H574" i="4"/>
  <c r="H562" i="4"/>
  <c r="H550" i="4"/>
  <c r="H538" i="4"/>
  <c r="H526" i="4"/>
  <c r="H514" i="4"/>
  <c r="H502" i="4"/>
  <c r="H490" i="4"/>
  <c r="H478" i="4"/>
  <c r="H466" i="4"/>
  <c r="H454" i="4"/>
  <c r="H442" i="4"/>
  <c r="H430" i="4"/>
  <c r="H418" i="4"/>
  <c r="H406" i="4"/>
  <c r="H394" i="4"/>
  <c r="H382" i="4"/>
  <c r="H370" i="4"/>
  <c r="H358" i="4"/>
  <c r="H346" i="4"/>
  <c r="H334" i="4"/>
  <c r="H322" i="4"/>
  <c r="H310" i="4"/>
  <c r="H298" i="4"/>
  <c r="H286" i="4"/>
  <c r="H274" i="4"/>
  <c r="H262" i="4"/>
  <c r="H250" i="4"/>
  <c r="H238" i="4"/>
  <c r="H226" i="4"/>
  <c r="H214" i="4"/>
  <c r="H202" i="4"/>
  <c r="H190" i="4"/>
  <c r="H178" i="4"/>
  <c r="H166" i="4"/>
  <c r="H154" i="4"/>
  <c r="H142" i="4"/>
  <c r="H130" i="4"/>
  <c r="H118" i="4"/>
  <c r="H106" i="4"/>
  <c r="H94" i="4"/>
  <c r="H82" i="4"/>
  <c r="H70" i="4"/>
  <c r="H58" i="4"/>
  <c r="H46" i="4"/>
  <c r="H35" i="4"/>
  <c r="H22" i="4"/>
  <c r="H10" i="4"/>
  <c r="H991" i="4"/>
  <c r="H979" i="4"/>
  <c r="H968" i="4"/>
  <c r="H956" i="4"/>
  <c r="H945" i="4"/>
  <c r="H933" i="4"/>
  <c r="H921" i="4"/>
  <c r="H909" i="4"/>
  <c r="H897" i="4"/>
  <c r="H885" i="4"/>
  <c r="H873" i="4"/>
  <c r="H861" i="4"/>
  <c r="H849" i="4"/>
  <c r="H837" i="4"/>
  <c r="H825" i="4"/>
  <c r="H813" i="4"/>
  <c r="H801" i="4"/>
  <c r="H789" i="4"/>
  <c r="H777" i="4"/>
  <c r="H765" i="4"/>
  <c r="H753" i="4"/>
  <c r="H741" i="4"/>
  <c r="H729" i="4"/>
  <c r="H717" i="4"/>
  <c r="H705" i="4"/>
  <c r="H693" i="4"/>
  <c r="H681" i="4"/>
  <c r="H669" i="4"/>
  <c r="H657" i="4"/>
  <c r="H645" i="4"/>
  <c r="H633" i="4"/>
  <c r="H621" i="4"/>
  <c r="H609" i="4"/>
  <c r="H597" i="4"/>
  <c r="H585" i="4"/>
  <c r="H573" i="4"/>
  <c r="H561" i="4"/>
  <c r="H549" i="4"/>
  <c r="H537" i="4"/>
  <c r="H525" i="4"/>
  <c r="H513" i="4"/>
  <c r="H501" i="4"/>
  <c r="H489" i="4"/>
  <c r="H477" i="4"/>
  <c r="H465" i="4"/>
  <c r="H453" i="4"/>
  <c r="H441" i="4"/>
  <c r="H429" i="4"/>
  <c r="H417" i="4"/>
  <c r="H405" i="4"/>
  <c r="H393" i="4"/>
  <c r="H381" i="4"/>
  <c r="H369" i="4"/>
  <c r="H357" i="4"/>
  <c r="H345" i="4"/>
  <c r="H333" i="4"/>
  <c r="H321" i="4"/>
  <c r="H309" i="4"/>
  <c r="H297" i="4"/>
  <c r="H285" i="4"/>
  <c r="H273" i="4"/>
  <c r="H261" i="4"/>
  <c r="H249" i="4"/>
  <c r="H237" i="4"/>
  <c r="H225" i="4"/>
  <c r="H213" i="4"/>
  <c r="H201" i="4"/>
  <c r="H189" i="4"/>
  <c r="H177" i="4"/>
  <c r="H165" i="4"/>
  <c r="H153" i="4"/>
  <c r="H141" i="4"/>
  <c r="H129" i="4"/>
  <c r="H117" i="4"/>
  <c r="H105" i="4"/>
  <c r="H93" i="4"/>
  <c r="H81" i="4"/>
  <c r="H69" i="4"/>
  <c r="H57" i="4"/>
  <c r="H45" i="4"/>
  <c r="H33" i="4"/>
  <c r="H21" i="4"/>
  <c r="H9" i="4"/>
  <c r="H990" i="4"/>
  <c r="H978" i="4"/>
  <c r="H967" i="4"/>
  <c r="H955" i="4"/>
  <c r="H944" i="4"/>
  <c r="H932" i="4"/>
  <c r="H920" i="4"/>
  <c r="H908" i="4"/>
  <c r="H896" i="4"/>
  <c r="H884" i="4"/>
  <c r="H872" i="4"/>
  <c r="H860" i="4"/>
  <c r="H848" i="4"/>
  <c r="H836" i="4"/>
  <c r="H824" i="4"/>
  <c r="H812" i="4"/>
  <c r="H800" i="4"/>
  <c r="H788" i="4"/>
  <c r="H776" i="4"/>
  <c r="H764" i="4"/>
  <c r="H752" i="4"/>
  <c r="H740" i="4"/>
  <c r="H728" i="4"/>
  <c r="H716" i="4"/>
  <c r="H704" i="4"/>
  <c r="H692" i="4"/>
  <c r="H680" i="4"/>
  <c r="H668" i="4"/>
  <c r="H656" i="4"/>
  <c r="H644" i="4"/>
  <c r="H632" i="4"/>
  <c r="H620" i="4"/>
  <c r="H608" i="4"/>
  <c r="H596" i="4"/>
  <c r="H584" i="4"/>
  <c r="H572" i="4"/>
  <c r="H560" i="4"/>
  <c r="H548" i="4"/>
  <c r="H536" i="4"/>
  <c r="H524" i="4"/>
  <c r="H512" i="4"/>
  <c r="H500" i="4"/>
  <c r="H488" i="4"/>
  <c r="H476" i="4"/>
  <c r="H464" i="4"/>
  <c r="H452" i="4"/>
  <c r="H440" i="4"/>
  <c r="H428" i="4"/>
  <c r="H416" i="4"/>
  <c r="H404" i="4"/>
  <c r="H392" i="4"/>
  <c r="H380" i="4"/>
  <c r="H368" i="4"/>
  <c r="H356" i="4"/>
  <c r="H344" i="4"/>
  <c r="H332" i="4"/>
  <c r="H320" i="4"/>
  <c r="H308" i="4"/>
  <c r="H296" i="4"/>
  <c r="H284" i="4"/>
  <c r="H272" i="4"/>
  <c r="H260" i="4"/>
  <c r="H248" i="4"/>
  <c r="H236" i="4"/>
  <c r="H224" i="4"/>
  <c r="H212" i="4"/>
  <c r="H200" i="4"/>
  <c r="H188" i="4"/>
  <c r="H176" i="4"/>
  <c r="H164" i="4"/>
  <c r="H152" i="4"/>
  <c r="H140" i="4"/>
  <c r="H128" i="4"/>
  <c r="H116" i="4"/>
  <c r="H104" i="4"/>
  <c r="H92" i="4"/>
  <c r="H80" i="4"/>
  <c r="H68" i="4"/>
  <c r="H56" i="4"/>
  <c r="H44" i="4"/>
  <c r="H32" i="4"/>
  <c r="H20" i="4"/>
  <c r="H8" i="4"/>
  <c r="H989" i="4"/>
  <c r="H999" i="4"/>
  <c r="H966" i="4"/>
  <c r="H954" i="4"/>
  <c r="H943" i="4"/>
  <c r="H931" i="4"/>
  <c r="H919" i="4"/>
  <c r="H907" i="4"/>
  <c r="H895" i="4"/>
  <c r="H883" i="4"/>
  <c r="H871" i="4"/>
  <c r="H859" i="4"/>
  <c r="H847" i="4"/>
  <c r="H835" i="4"/>
  <c r="H823" i="4"/>
  <c r="H811" i="4"/>
  <c r="H799" i="4"/>
  <c r="H787" i="4"/>
  <c r="H775" i="4"/>
  <c r="H763" i="4"/>
  <c r="H751" i="4"/>
  <c r="H739" i="4"/>
  <c r="H727" i="4"/>
  <c r="H715" i="4"/>
  <c r="H703" i="4"/>
  <c r="H691" i="4"/>
  <c r="H679" i="4"/>
  <c r="H667" i="4"/>
  <c r="H655" i="4"/>
  <c r="H643" i="4"/>
  <c r="H631" i="4"/>
  <c r="H619" i="4"/>
  <c r="H607" i="4"/>
  <c r="H595" i="4"/>
  <c r="H583" i="4"/>
  <c r="H571" i="4"/>
  <c r="H559" i="4"/>
  <c r="H547" i="4"/>
  <c r="H535" i="4"/>
  <c r="H523" i="4"/>
  <c r="H511" i="4"/>
  <c r="H499" i="4"/>
  <c r="H487" i="4"/>
  <c r="H475" i="4"/>
  <c r="H463" i="4"/>
  <c r="H451" i="4"/>
  <c r="H439" i="4"/>
  <c r="H427" i="4"/>
  <c r="H415" i="4"/>
  <c r="H403" i="4"/>
  <c r="H391" i="4"/>
  <c r="H379" i="4"/>
  <c r="H367" i="4"/>
  <c r="H355" i="4"/>
  <c r="H343" i="4"/>
  <c r="H331" i="4"/>
  <c r="H319" i="4"/>
  <c r="H307" i="4"/>
  <c r="H295" i="4"/>
  <c r="H283" i="4"/>
  <c r="H271" i="4"/>
  <c r="H259" i="4"/>
  <c r="H247" i="4"/>
  <c r="H235" i="4"/>
  <c r="H223" i="4"/>
  <c r="H211" i="4"/>
  <c r="H199" i="4"/>
  <c r="H187" i="4"/>
  <c r="H175" i="4"/>
  <c r="H163" i="4"/>
  <c r="H151" i="4"/>
  <c r="H139" i="4"/>
  <c r="H127" i="4"/>
  <c r="H115" i="4"/>
  <c r="H103" i="4"/>
  <c r="H91" i="4"/>
  <c r="H79" i="4"/>
  <c r="H67" i="4"/>
  <c r="H55" i="4"/>
  <c r="H43" i="4"/>
  <c r="H31" i="4"/>
  <c r="H19" i="4"/>
  <c r="H7" i="4"/>
  <c r="H988" i="4"/>
  <c r="H977" i="4"/>
  <c r="H965" i="4"/>
  <c r="H953" i="4"/>
  <c r="H942" i="4"/>
  <c r="H930" i="4"/>
  <c r="H918" i="4"/>
  <c r="H906" i="4"/>
  <c r="H894" i="4"/>
  <c r="H882" i="4"/>
  <c r="H870" i="4"/>
  <c r="H858" i="4"/>
  <c r="H846" i="4"/>
  <c r="H834" i="4"/>
  <c r="H822" i="4"/>
  <c r="H810" i="4"/>
  <c r="H798" i="4"/>
  <c r="H786" i="4"/>
  <c r="H774" i="4"/>
  <c r="H762" i="4"/>
  <c r="H750" i="4"/>
  <c r="H738" i="4"/>
  <c r="H726" i="4"/>
  <c r="H714" i="4"/>
  <c r="H702" i="4"/>
  <c r="H690" i="4"/>
  <c r="H678" i="4"/>
  <c r="H666" i="4"/>
  <c r="H654" i="4"/>
  <c r="H642" i="4"/>
  <c r="H630" i="4"/>
  <c r="H618" i="4"/>
  <c r="H606" i="4"/>
  <c r="H594" i="4"/>
  <c r="H582" i="4"/>
  <c r="H570" i="4"/>
  <c r="H558" i="4"/>
  <c r="H546" i="4"/>
  <c r="H534" i="4"/>
  <c r="H522" i="4"/>
  <c r="H510" i="4"/>
  <c r="H498" i="4"/>
  <c r="H486" i="4"/>
  <c r="H474" i="4"/>
  <c r="H462" i="4"/>
  <c r="H450" i="4"/>
  <c r="H438" i="4"/>
  <c r="H426" i="4"/>
  <c r="H414" i="4"/>
  <c r="H402" i="4"/>
  <c r="H390" i="4"/>
  <c r="H378" i="4"/>
  <c r="H366" i="4"/>
  <c r="H354" i="4"/>
  <c r="H342" i="4"/>
  <c r="H330" i="4"/>
  <c r="H318" i="4"/>
  <c r="H306" i="4"/>
  <c r="H294" i="4"/>
  <c r="H282" i="4"/>
  <c r="H270" i="4"/>
  <c r="H258" i="4"/>
  <c r="H246" i="4"/>
  <c r="H234" i="4"/>
  <c r="H222" i="4"/>
  <c r="H210" i="4"/>
  <c r="H198" i="4"/>
  <c r="H186" i="4"/>
  <c r="H174" i="4"/>
  <c r="H162" i="4"/>
  <c r="H150" i="4"/>
  <c r="H138" i="4"/>
  <c r="H126" i="4"/>
  <c r="H114" i="4"/>
  <c r="H102" i="4"/>
  <c r="H90" i="4"/>
  <c r="H78" i="4"/>
  <c r="H66" i="4"/>
  <c r="H54" i="4"/>
  <c r="H42" i="4"/>
  <c r="H30" i="4"/>
  <c r="H18" i="4"/>
  <c r="H6" i="4"/>
  <c r="H987" i="4"/>
  <c r="H976" i="4"/>
  <c r="H964" i="4"/>
  <c r="H952" i="4"/>
  <c r="H941" i="4"/>
  <c r="H929" i="4"/>
  <c r="H917" i="4"/>
  <c r="H905" i="4"/>
  <c r="H893" i="4"/>
  <c r="H881" i="4"/>
  <c r="H869" i="4"/>
  <c r="H857" i="4"/>
  <c r="H845" i="4"/>
  <c r="H833" i="4"/>
  <c r="H821" i="4"/>
  <c r="H809" i="4"/>
  <c r="H797" i="4"/>
  <c r="H785" i="4"/>
  <c r="H773" i="4"/>
  <c r="H761" i="4"/>
  <c r="H749" i="4"/>
  <c r="H737" i="4"/>
  <c r="H725" i="4"/>
  <c r="H713" i="4"/>
  <c r="H701" i="4"/>
  <c r="H689" i="4"/>
  <c r="H677" i="4"/>
  <c r="H665" i="4"/>
  <c r="H653" i="4"/>
  <c r="H641" i="4"/>
  <c r="H629" i="4"/>
  <c r="H617" i="4"/>
  <c r="H605" i="4"/>
  <c r="H593" i="4"/>
  <c r="H581" i="4"/>
  <c r="H569" i="4"/>
  <c r="H557" i="4"/>
  <c r="H545" i="4"/>
  <c r="H533" i="4"/>
  <c r="H521" i="4"/>
  <c r="H509" i="4"/>
  <c r="H497" i="4"/>
  <c r="H485" i="4"/>
  <c r="H473" i="4"/>
  <c r="H461" i="4"/>
  <c r="H449" i="4"/>
  <c r="H437" i="4"/>
  <c r="H425" i="4"/>
  <c r="H413" i="4"/>
  <c r="H401" i="4"/>
  <c r="H389" i="4"/>
  <c r="H377" i="4"/>
  <c r="H365" i="4"/>
  <c r="H353" i="4"/>
  <c r="H341" i="4"/>
  <c r="H329" i="4"/>
  <c r="H317" i="4"/>
  <c r="H305" i="4"/>
  <c r="H293" i="4"/>
  <c r="H281" i="4"/>
  <c r="H269" i="4"/>
  <c r="H257" i="4"/>
  <c r="H245" i="4"/>
  <c r="H233" i="4"/>
  <c r="H221" i="4"/>
  <c r="H209" i="4"/>
  <c r="H197" i="4"/>
  <c r="H185" i="4"/>
  <c r="H173" i="4"/>
  <c r="H161" i="4"/>
  <c r="H149" i="4"/>
  <c r="H137" i="4"/>
  <c r="H125" i="4"/>
  <c r="H113" i="4"/>
  <c r="H101" i="4"/>
  <c r="H89" i="4"/>
  <c r="H77" i="4"/>
  <c r="H65" i="4"/>
  <c r="H53" i="4"/>
  <c r="H41" i="4"/>
  <c r="H29" i="4"/>
  <c r="H17" i="4"/>
  <c r="H5" i="4"/>
  <c r="H998" i="4"/>
  <c r="H986" i="4"/>
  <c r="H975" i="4"/>
  <c r="H963" i="4"/>
  <c r="H951" i="4"/>
  <c r="H940" i="4"/>
  <c r="H928" i="4"/>
  <c r="H916" i="4"/>
  <c r="H904" i="4"/>
  <c r="H892" i="4"/>
  <c r="H880" i="4"/>
  <c r="H868" i="4"/>
  <c r="H856" i="4"/>
  <c r="H844" i="4"/>
  <c r="H832" i="4"/>
  <c r="H820" i="4"/>
  <c r="H808" i="4"/>
  <c r="H796" i="4"/>
  <c r="H784" i="4"/>
  <c r="H772" i="4"/>
  <c r="H760" i="4"/>
  <c r="H748" i="4"/>
  <c r="H736" i="4"/>
  <c r="H724" i="4"/>
  <c r="H712" i="4"/>
  <c r="H700" i="4"/>
  <c r="H688" i="4"/>
  <c r="H676" i="4"/>
  <c r="H664" i="4"/>
  <c r="H652" i="4"/>
  <c r="H640" i="4"/>
  <c r="H628" i="4"/>
  <c r="H616" i="4"/>
  <c r="H604" i="4"/>
  <c r="H592" i="4"/>
  <c r="H580" i="4"/>
  <c r="H568" i="4"/>
  <c r="H556" i="4"/>
  <c r="H544" i="4"/>
  <c r="H532" i="4"/>
  <c r="H520" i="4"/>
  <c r="H508" i="4"/>
  <c r="H496" i="4"/>
  <c r="H484" i="4"/>
  <c r="H472" i="4"/>
  <c r="H460" i="4"/>
  <c r="H448" i="4"/>
  <c r="H436" i="4"/>
  <c r="H424" i="4"/>
  <c r="H412" i="4"/>
  <c r="H400" i="4"/>
  <c r="H388" i="4"/>
  <c r="H376" i="4"/>
  <c r="H364" i="4"/>
  <c r="H352" i="4"/>
  <c r="H340" i="4"/>
  <c r="H328" i="4"/>
  <c r="H316" i="4"/>
  <c r="H304" i="4"/>
  <c r="H292" i="4"/>
  <c r="H280" i="4"/>
  <c r="H268" i="4"/>
  <c r="H256" i="4"/>
  <c r="H244" i="4"/>
  <c r="H232" i="4"/>
  <c r="H220" i="4"/>
  <c r="H208" i="4"/>
  <c r="H196" i="4"/>
  <c r="H184" i="4"/>
  <c r="H172" i="4"/>
  <c r="H160" i="4"/>
  <c r="H148" i="4"/>
  <c r="H136" i="4"/>
  <c r="H124" i="4"/>
  <c r="H112" i="4"/>
  <c r="H100" i="4"/>
  <c r="H88" i="4"/>
  <c r="H76" i="4"/>
  <c r="H64" i="4"/>
  <c r="H52" i="4"/>
  <c r="H40" i="4"/>
  <c r="H28" i="4"/>
  <c r="H16" i="4"/>
  <c r="H4" i="4"/>
  <c r="H997" i="4"/>
  <c r="H985" i="4"/>
  <c r="H974" i="4"/>
  <c r="H962" i="4"/>
  <c r="H939" i="4"/>
  <c r="H927" i="4"/>
  <c r="H915" i="4"/>
  <c r="H903" i="4"/>
  <c r="H891" i="4"/>
  <c r="H879" i="4"/>
  <c r="H867" i="4"/>
  <c r="H855" i="4"/>
  <c r="H843" i="4"/>
  <c r="H831" i="4"/>
  <c r="H819" i="4"/>
  <c r="H807" i="4"/>
  <c r="H795" i="4"/>
  <c r="H783" i="4"/>
  <c r="H771" i="4"/>
  <c r="H759" i="4"/>
  <c r="H747" i="4"/>
  <c r="H735" i="4"/>
  <c r="H723" i="4"/>
  <c r="H711" i="4"/>
  <c r="H699" i="4"/>
  <c r="H687" i="4"/>
  <c r="H675" i="4"/>
  <c r="H663" i="4"/>
  <c r="H651" i="4"/>
  <c r="H639" i="4"/>
  <c r="H627" i="4"/>
  <c r="H615" i="4"/>
  <c r="H603" i="4"/>
  <c r="H591" i="4"/>
  <c r="H579" i="4"/>
  <c r="H567" i="4"/>
  <c r="H555" i="4"/>
  <c r="H543" i="4"/>
  <c r="H531" i="4"/>
  <c r="H519" i="4"/>
  <c r="H507" i="4"/>
  <c r="H495" i="4"/>
  <c r="H483" i="4"/>
  <c r="H471" i="4"/>
  <c r="H459" i="4"/>
  <c r="H447" i="4"/>
  <c r="H435" i="4"/>
  <c r="H423" i="4"/>
  <c r="H411" i="4"/>
  <c r="H399" i="4"/>
  <c r="H387" i="4"/>
  <c r="H375" i="4"/>
  <c r="H363" i="4"/>
  <c r="H351" i="4"/>
  <c r="H339" i="4"/>
  <c r="H327" i="4"/>
  <c r="H315" i="4"/>
  <c r="H303" i="4"/>
  <c r="H291" i="4"/>
  <c r="H279" i="4"/>
  <c r="H267" i="4"/>
  <c r="H255" i="4"/>
  <c r="H243" i="4"/>
  <c r="H231" i="4"/>
  <c r="H219" i="4"/>
  <c r="H207" i="4"/>
  <c r="H195" i="4"/>
  <c r="H183" i="4"/>
  <c r="H171" i="4"/>
  <c r="H159" i="4"/>
  <c r="H147" i="4"/>
  <c r="H135" i="4"/>
  <c r="H123" i="4"/>
  <c r="H111" i="4"/>
  <c r="H99" i="4"/>
  <c r="H87" i="4"/>
  <c r="H75" i="4"/>
  <c r="H63" i="4"/>
  <c r="H51" i="4"/>
  <c r="H39" i="4"/>
  <c r="H27" i="4"/>
  <c r="H15" i="4"/>
  <c r="H3" i="4"/>
  <c r="H996" i="4"/>
  <c r="H984" i="4"/>
  <c r="H973" i="4"/>
  <c r="H961" i="4"/>
  <c r="H950" i="4"/>
  <c r="H938" i="4"/>
  <c r="H926" i="4"/>
  <c r="H914" i="4"/>
  <c r="H902" i="4"/>
  <c r="H890" i="4"/>
  <c r="H878" i="4"/>
  <c r="H866" i="4"/>
  <c r="H854" i="4"/>
  <c r="H842" i="4"/>
  <c r="H830" i="4"/>
  <c r="H818" i="4"/>
  <c r="H806" i="4"/>
  <c r="H794" i="4"/>
  <c r="H782" i="4"/>
  <c r="H770" i="4"/>
  <c r="H758" i="4"/>
  <c r="H746" i="4"/>
  <c r="H734" i="4"/>
  <c r="H722" i="4"/>
  <c r="H710" i="4"/>
  <c r="H698" i="4"/>
  <c r="H686" i="4"/>
  <c r="H674" i="4"/>
  <c r="H662" i="4"/>
  <c r="H650" i="4"/>
  <c r="H638" i="4"/>
  <c r="H626" i="4"/>
  <c r="H614" i="4"/>
  <c r="H602" i="4"/>
  <c r="H590" i="4"/>
  <c r="H578" i="4"/>
  <c r="H566" i="4"/>
  <c r="H554" i="4"/>
  <c r="H542" i="4"/>
  <c r="H530" i="4"/>
  <c r="H518" i="4"/>
  <c r="H506" i="4"/>
  <c r="H494" i="4"/>
  <c r="H482" i="4"/>
  <c r="H470" i="4"/>
  <c r="H458" i="4"/>
  <c r="H446" i="4"/>
  <c r="H434" i="4"/>
  <c r="H422" i="4"/>
  <c r="H410" i="4"/>
  <c r="H398" i="4"/>
  <c r="H386" i="4"/>
  <c r="H374" i="4"/>
  <c r="H362" i="4"/>
  <c r="H350" i="4"/>
  <c r="H338" i="4"/>
  <c r="H326" i="4"/>
  <c r="H314" i="4"/>
  <c r="H302" i="4"/>
  <c r="H290" i="4"/>
  <c r="H278" i="4"/>
  <c r="H266" i="4"/>
  <c r="H254" i="4"/>
  <c r="H242" i="4"/>
  <c r="H230" i="4"/>
  <c r="H218" i="4"/>
  <c r="H206" i="4"/>
  <c r="H194" i="4"/>
  <c r="H182" i="4"/>
  <c r="H170" i="4"/>
  <c r="H158" i="4"/>
  <c r="H146" i="4"/>
  <c r="H134" i="4"/>
  <c r="H122" i="4"/>
  <c r="H110" i="4"/>
  <c r="H98" i="4"/>
  <c r="H86" i="4"/>
  <c r="H74" i="4"/>
  <c r="H62" i="4"/>
  <c r="H50" i="4"/>
  <c r="H38" i="4"/>
  <c r="H26" i="4"/>
  <c r="H14" i="4"/>
  <c r="L854" i="4"/>
  <c r="L830" i="4"/>
  <c r="L806" i="4"/>
  <c r="L782" i="4"/>
  <c r="L758" i="4"/>
  <c r="L734" i="4"/>
  <c r="L710" i="4"/>
  <c r="L686" i="4"/>
  <c r="L662" i="4"/>
  <c r="L638" i="4"/>
  <c r="L972" i="4"/>
  <c r="L949" i="4"/>
  <c r="L991" i="4"/>
  <c r="L979" i="4"/>
  <c r="L968" i="4"/>
  <c r="L956" i="4"/>
  <c r="L945" i="4"/>
  <c r="L933" i="4"/>
  <c r="L921" i="4"/>
  <c r="L909" i="4"/>
  <c r="L897" i="4"/>
  <c r="L885" i="4"/>
  <c r="L861" i="4"/>
  <c r="L801" i="4"/>
  <c r="L777" i="4"/>
  <c r="L717" i="4"/>
  <c r="L657" i="4"/>
  <c r="L633" i="4"/>
  <c r="L621" i="4"/>
  <c r="L597" i="4"/>
  <c r="L990" i="4"/>
  <c r="L978" i="4"/>
  <c r="L967" i="4"/>
  <c r="L955" i="4"/>
  <c r="L944" i="4"/>
  <c r="L932" i="4"/>
  <c r="L920" i="4"/>
  <c r="L896" i="4"/>
  <c r="L884" i="4"/>
  <c r="L872" i="4"/>
  <c r="L860" i="4"/>
  <c r="L836" i="4"/>
  <c r="L800" i="4"/>
  <c r="L776" i="4"/>
  <c r="L716" i="4"/>
  <c r="L692" i="4"/>
  <c r="L668" i="4"/>
  <c r="L632" i="4"/>
  <c r="L989" i="4"/>
  <c r="L999" i="4"/>
  <c r="L966" i="4"/>
  <c r="L954" i="4"/>
  <c r="L943" i="4"/>
  <c r="L931" i="4"/>
  <c r="L919" i="4"/>
  <c r="L907" i="4"/>
  <c r="L895" i="4"/>
  <c r="L883" i="4"/>
  <c r="L871" i="4"/>
  <c r="L859" i="4"/>
  <c r="L847" i="4"/>
  <c r="L835" i="4"/>
  <c r="L823" i="4"/>
  <c r="L811" i="4"/>
  <c r="L799" i="4"/>
  <c r="L775" i="4"/>
  <c r="L751" i="4"/>
  <c r="L727" i="4"/>
  <c r="L715" i="4"/>
  <c r="L703" i="4"/>
  <c r="L691" i="4"/>
  <c r="L679" i="4"/>
  <c r="L667" i="4"/>
  <c r="L655" i="4"/>
  <c r="L643" i="4"/>
  <c r="L631" i="4"/>
  <c r="L619" i="4"/>
  <c r="L607" i="4"/>
  <c r="L595" i="4"/>
  <c r="L583" i="4"/>
  <c r="L571" i="4"/>
  <c r="L988" i="4"/>
  <c r="L977" i="4"/>
  <c r="L965" i="4"/>
  <c r="L953" i="4"/>
  <c r="L942" i="4"/>
  <c r="L930" i="4"/>
  <c r="L918" i="4"/>
  <c r="L906" i="4"/>
  <c r="L894" i="4"/>
  <c r="L882" i="4"/>
  <c r="L870" i="4"/>
  <c r="L858" i="4"/>
  <c r="L846" i="4"/>
  <c r="L834" i="4"/>
  <c r="L822" i="4"/>
  <c r="L798" i="4"/>
  <c r="L774" i="4"/>
  <c r="L750" i="4"/>
  <c r="L738" i="4"/>
  <c r="L726" i="4"/>
  <c r="L714" i="4"/>
  <c r="L702" i="4"/>
  <c r="L690" i="4"/>
  <c r="L630" i="4"/>
  <c r="L594" i="4"/>
  <c r="L570" i="4"/>
  <c r="L998" i="4"/>
  <c r="L986" i="4"/>
  <c r="L975" i="4"/>
  <c r="L951" i="4"/>
  <c r="L940" i="4"/>
  <c r="L928" i="4"/>
  <c r="L916" i="4"/>
  <c r="L904" i="4"/>
  <c r="L892" i="4"/>
  <c r="L880" i="4"/>
  <c r="L856" i="4"/>
  <c r="L832" i="4"/>
  <c r="L808" i="4"/>
  <c r="L796" i="4"/>
  <c r="L784" i="4"/>
  <c r="Q951" i="4"/>
  <c r="Q940" i="4"/>
  <c r="Q928" i="4"/>
  <c r="Q916" i="4"/>
  <c r="Q904" i="4"/>
  <c r="Q892" i="4"/>
  <c r="Q880" i="4"/>
  <c r="Q868" i="4"/>
  <c r="Q856" i="4"/>
  <c r="Q844" i="4"/>
  <c r="Q832" i="4"/>
  <c r="Q820" i="4"/>
  <c r="Q808" i="4"/>
  <c r="Q796" i="4"/>
  <c r="Q784" i="4"/>
  <c r="Q772" i="4"/>
  <c r="Q760" i="4"/>
  <c r="Q748" i="4"/>
  <c r="Q736" i="4"/>
  <c r="Q724" i="4"/>
  <c r="Q712" i="4"/>
  <c r="Q700" i="4"/>
  <c r="Q688" i="4"/>
  <c r="Q676" i="4"/>
  <c r="Q664" i="4"/>
  <c r="Q652" i="4"/>
  <c r="Q640" i="4"/>
  <c r="Q628" i="4"/>
  <c r="Q616" i="4"/>
  <c r="Q604" i="4"/>
  <c r="Q592" i="4"/>
  <c r="Q580" i="4"/>
  <c r="Q568" i="4"/>
  <c r="Q556" i="4"/>
  <c r="Q544" i="4"/>
  <c r="Q532" i="4"/>
  <c r="Q520" i="4"/>
  <c r="Q508" i="4"/>
  <c r="Q496" i="4"/>
  <c r="Q484" i="4"/>
  <c r="Q472" i="4"/>
  <c r="Q460" i="4"/>
  <c r="Q448" i="4"/>
  <c r="Q436" i="4"/>
  <c r="Q424" i="4"/>
  <c r="Q412" i="4"/>
  <c r="Q400" i="4"/>
  <c r="Q388" i="4"/>
  <c r="Q376" i="4"/>
  <c r="Q364" i="4"/>
  <c r="Q352" i="4"/>
  <c r="Q340" i="4"/>
  <c r="Q328" i="4"/>
  <c r="Q316" i="4"/>
  <c r="Q304" i="4"/>
  <c r="Q292" i="4"/>
  <c r="Q288" i="4"/>
  <c r="Q64" i="4"/>
  <c r="Q87" i="4"/>
  <c r="Q101" i="4"/>
  <c r="Q281" i="4"/>
  <c r="Q113" i="4"/>
  <c r="Q100" i="4"/>
  <c r="Q277" i="4"/>
  <c r="Q207" i="4"/>
  <c r="Q89" i="4"/>
  <c r="Q40" i="4"/>
  <c r="Q182" i="4"/>
  <c r="Q197" i="4"/>
  <c r="Q92" i="4"/>
  <c r="Q97" i="4"/>
  <c r="Q178" i="4"/>
  <c r="Q71" i="4"/>
  <c r="Q153" i="4"/>
  <c r="Q204" i="4"/>
  <c r="Q169" i="4"/>
  <c r="Q146" i="4"/>
  <c r="Q240" i="4"/>
  <c r="Q206" i="4"/>
  <c r="Q77" i="4"/>
  <c r="Q997" i="4"/>
  <c r="Q985" i="4"/>
  <c r="Q974" i="4"/>
  <c r="Q962" i="4"/>
  <c r="Q939" i="4"/>
  <c r="Q927" i="4"/>
  <c r="Q915" i="4"/>
  <c r="Q903" i="4"/>
  <c r="Q891" i="4"/>
  <c r="Q879" i="4"/>
  <c r="Q867" i="4"/>
  <c r="Q855" i="4"/>
  <c r="Q843" i="4"/>
  <c r="Q831" i="4"/>
  <c r="Q819" i="4"/>
  <c r="Q807" i="4"/>
  <c r="Q795" i="4"/>
  <c r="Q783" i="4"/>
  <c r="Q771" i="4"/>
  <c r="Q759" i="4"/>
  <c r="Q747" i="4"/>
  <c r="Q735" i="4"/>
  <c r="Q723" i="4"/>
  <c r="Q711" i="4"/>
  <c r="Q699" i="4"/>
  <c r="Q687" i="4"/>
  <c r="Q675" i="4"/>
  <c r="Q663" i="4"/>
  <c r="Q651" i="4"/>
  <c r="Q639" i="4"/>
  <c r="Q627" i="4"/>
  <c r="Q615" i="4"/>
  <c r="Q603" i="4"/>
  <c r="Q591" i="4"/>
  <c r="Q579" i="4"/>
  <c r="Q567" i="4"/>
  <c r="Q555" i="4"/>
  <c r="Q543" i="4"/>
  <c r="Q531" i="4"/>
  <c r="Q519" i="4"/>
  <c r="Q507" i="4"/>
  <c r="Q495" i="4"/>
  <c r="Q483" i="4"/>
  <c r="Q471" i="4"/>
  <c r="Q459" i="4"/>
  <c r="Q447" i="4"/>
  <c r="Q435" i="4"/>
  <c r="Q423" i="4"/>
  <c r="Q411" i="4"/>
  <c r="Q399" i="4"/>
  <c r="Q387" i="4"/>
  <c r="Q375" i="4"/>
  <c r="Q363" i="4"/>
  <c r="Q351" i="4"/>
  <c r="Q339" i="4"/>
  <c r="Q327" i="4"/>
  <c r="Q315" i="4"/>
  <c r="Q303" i="4"/>
  <c r="Q123" i="4"/>
  <c r="Q287" i="4"/>
  <c r="Q150" i="4"/>
  <c r="Q129" i="4"/>
  <c r="Q80" i="4"/>
  <c r="Q88" i="4"/>
  <c r="Q8" i="4"/>
  <c r="Q98" i="4"/>
  <c r="Q276" i="4"/>
  <c r="Q57" i="4"/>
  <c r="Q139" i="4"/>
  <c r="Q273" i="4"/>
  <c r="Q127" i="4"/>
  <c r="Q52" i="4"/>
  <c r="Q230" i="4"/>
  <c r="Q162" i="4"/>
  <c r="Q198" i="4"/>
  <c r="Q56" i="4"/>
  <c r="Q154" i="4"/>
  <c r="Q126" i="4"/>
  <c r="Q220" i="4"/>
  <c r="Q260" i="4"/>
  <c r="Q152" i="4"/>
  <c r="Q144" i="4"/>
  <c r="Q156" i="4"/>
  <c r="Q996" i="4"/>
  <c r="Q984" i="4"/>
  <c r="Q973" i="4"/>
  <c r="Q961" i="4"/>
  <c r="Q950" i="4"/>
  <c r="Q938" i="4"/>
  <c r="Q926" i="4"/>
  <c r="Q914" i="4"/>
  <c r="Q902" i="4"/>
  <c r="Q890" i="4"/>
  <c r="Q878" i="4"/>
  <c r="Q866" i="4"/>
  <c r="Q854" i="4"/>
  <c r="Q842" i="4"/>
  <c r="Q830" i="4"/>
  <c r="Q818" i="4"/>
  <c r="Q806" i="4"/>
  <c r="Q794" i="4"/>
  <c r="Q782" i="4"/>
  <c r="Q770" i="4"/>
  <c r="Q758" i="4"/>
  <c r="Q746" i="4"/>
  <c r="Q734" i="4"/>
  <c r="Q722" i="4"/>
  <c r="Q710" i="4"/>
  <c r="Q698" i="4"/>
  <c r="Q686" i="4"/>
  <c r="Q674" i="4"/>
  <c r="Q662" i="4"/>
  <c r="Q650" i="4"/>
  <c r="Q638" i="4"/>
  <c r="Q626" i="4"/>
  <c r="Q614" i="4"/>
  <c r="Q602" i="4"/>
  <c r="Q590" i="4"/>
  <c r="Q578" i="4"/>
  <c r="Q566" i="4"/>
  <c r="Q554" i="4"/>
  <c r="Q542" i="4"/>
  <c r="Q530" i="4"/>
  <c r="Q518" i="4"/>
  <c r="Q506" i="4"/>
  <c r="Q494" i="4"/>
  <c r="Q482" i="4"/>
  <c r="Q470" i="4"/>
  <c r="Q458" i="4"/>
  <c r="Q446" i="4"/>
  <c r="Q434" i="4"/>
  <c r="Q422" i="4"/>
  <c r="Q410" i="4"/>
  <c r="Q398" i="4"/>
  <c r="Q386" i="4"/>
  <c r="Q374" i="4"/>
  <c r="Q362" i="4"/>
  <c r="Q350" i="4"/>
  <c r="Q338" i="4"/>
  <c r="Q326" i="4"/>
  <c r="Q314" i="4"/>
  <c r="Q302" i="4"/>
  <c r="Q94" i="4"/>
  <c r="Q286" i="4"/>
  <c r="Q27" i="4"/>
  <c r="Q149" i="4"/>
  <c r="Q183" i="4"/>
  <c r="Q106" i="4"/>
  <c r="Q280" i="4"/>
  <c r="Q44" i="4"/>
  <c r="Q132" i="4"/>
  <c r="Q105" i="4"/>
  <c r="Q213" i="4"/>
  <c r="Q26" i="4"/>
  <c r="Q193" i="4"/>
  <c r="Q199" i="4"/>
  <c r="Q267" i="4"/>
  <c r="Q179" i="4"/>
  <c r="Q265" i="4"/>
  <c r="Q58" i="4"/>
  <c r="Q66" i="4"/>
  <c r="Q128" i="4"/>
  <c r="Q254" i="4"/>
  <c r="Q234" i="4"/>
  <c r="Q224" i="4"/>
  <c r="Q112" i="4"/>
  <c r="Q949" i="4"/>
  <c r="Q937" i="4"/>
  <c r="Q925" i="4"/>
  <c r="Q913" i="4"/>
  <c r="Q901" i="4"/>
  <c r="Q889" i="4"/>
  <c r="Q877" i="4"/>
  <c r="Q865" i="4"/>
  <c r="Q853" i="4"/>
  <c r="Q841" i="4"/>
  <c r="Q829" i="4"/>
  <c r="Q817" i="4"/>
  <c r="Q805" i="4"/>
  <c r="Q793" i="4"/>
  <c r="Q781" i="4"/>
  <c r="Q769" i="4"/>
  <c r="Q757" i="4"/>
  <c r="Q745" i="4"/>
  <c r="Q733" i="4"/>
  <c r="Q721" i="4"/>
  <c r="Q709" i="4"/>
  <c r="Q697" i="4"/>
  <c r="Q685" i="4"/>
  <c r="Q673" i="4"/>
  <c r="Q661" i="4"/>
  <c r="Q649" i="4"/>
  <c r="Q637" i="4"/>
  <c r="Q625" i="4"/>
  <c r="Q613" i="4"/>
  <c r="Q601" i="4"/>
  <c r="Q589" i="4"/>
  <c r="Q577" i="4"/>
  <c r="Q565" i="4"/>
  <c r="Q553" i="4"/>
  <c r="Q541" i="4"/>
  <c r="Q529" i="4"/>
  <c r="Q517" i="4"/>
  <c r="Q505" i="4"/>
  <c r="Q493" i="4"/>
  <c r="Q481" i="4"/>
  <c r="Q469" i="4"/>
  <c r="Q457" i="4"/>
  <c r="Q445" i="4"/>
  <c r="Q433" i="4"/>
  <c r="Q421" i="4"/>
  <c r="Q409" i="4"/>
  <c r="Q397" i="4"/>
  <c r="Q385" i="4"/>
  <c r="Q373" i="4"/>
  <c r="Q361" i="4"/>
  <c r="Q349" i="4"/>
  <c r="Q337" i="4"/>
  <c r="Q325" i="4"/>
  <c r="Q313" i="4"/>
  <c r="Q301" i="4"/>
  <c r="Q2" i="4"/>
  <c r="Q185" i="4"/>
  <c r="Q10" i="4"/>
  <c r="Q41" i="4"/>
  <c r="Q283" i="4"/>
  <c r="Q164" i="4"/>
  <c r="Q45" i="4"/>
  <c r="Q60" i="4"/>
  <c r="Q275" i="4"/>
  <c r="Q20" i="4"/>
  <c r="Q274" i="4"/>
  <c r="Q131" i="4"/>
  <c r="Q130" i="4"/>
  <c r="Q268" i="4"/>
  <c r="Q266" i="4"/>
  <c r="Q175" i="4"/>
  <c r="Q264" i="4"/>
  <c r="Q72" i="4"/>
  <c r="Q241" i="4"/>
  <c r="Q245" i="4"/>
  <c r="Q190" i="4"/>
  <c r="Q81" i="4"/>
  <c r="Q61" i="4"/>
  <c r="Q246" i="4"/>
  <c r="Q994" i="4"/>
  <c r="Q982" i="4"/>
  <c r="Q971" i="4"/>
  <c r="Q959" i="4"/>
  <c r="Q948" i="4"/>
  <c r="Q936" i="4"/>
  <c r="Q924" i="4"/>
  <c r="Q912" i="4"/>
  <c r="Q900" i="4"/>
  <c r="Q888" i="4"/>
  <c r="Q876" i="4"/>
  <c r="Q864" i="4"/>
  <c r="Q852" i="4"/>
  <c r="Q840" i="4"/>
  <c r="Q828" i="4"/>
  <c r="Q816" i="4"/>
  <c r="Q804" i="4"/>
  <c r="Q792" i="4"/>
  <c r="Q780" i="4"/>
  <c r="Q768" i="4"/>
  <c r="Q756" i="4"/>
  <c r="Q744" i="4"/>
  <c r="Q732" i="4"/>
  <c r="Q720" i="4"/>
  <c r="Q708" i="4"/>
  <c r="Q696" i="4"/>
  <c r="Q684" i="4"/>
  <c r="Q672" i="4"/>
  <c r="Q660" i="4"/>
  <c r="Q648" i="4"/>
  <c r="Q636" i="4"/>
  <c r="Q624" i="4"/>
  <c r="Q612" i="4"/>
  <c r="Q600" i="4"/>
  <c r="Q588" i="4"/>
  <c r="Q576" i="4"/>
  <c r="Q564" i="4"/>
  <c r="Q552" i="4"/>
  <c r="Q540" i="4"/>
  <c r="Q528" i="4"/>
  <c r="Q516" i="4"/>
  <c r="Q504" i="4"/>
  <c r="Q492" i="4"/>
  <c r="Q480" i="4"/>
  <c r="Q468" i="4"/>
  <c r="Q456" i="4"/>
  <c r="Q444" i="4"/>
  <c r="Q432" i="4"/>
  <c r="Q420" i="4"/>
  <c r="Q408" i="4"/>
  <c r="Q396" i="4"/>
  <c r="Q384" i="4"/>
  <c r="Q372" i="4"/>
  <c r="Q360" i="4"/>
  <c r="Q348" i="4"/>
  <c r="Q336" i="4"/>
  <c r="Q324" i="4"/>
  <c r="Q312" i="4"/>
  <c r="Q300" i="4"/>
  <c r="Q6" i="4"/>
  <c r="Q38" i="4"/>
  <c r="Q141" i="4"/>
  <c r="Q32" i="4"/>
  <c r="Q282" i="4"/>
  <c r="Q42" i="4"/>
  <c r="Q15" i="4"/>
  <c r="Q211" i="4"/>
  <c r="Q34" i="4"/>
  <c r="Q209" i="4"/>
  <c r="Q208" i="4"/>
  <c r="Q272" i="4"/>
  <c r="Q184" i="4"/>
  <c r="Q236" i="4"/>
  <c r="Q172" i="4"/>
  <c r="Q163" i="4"/>
  <c r="Q263" i="4"/>
  <c r="Q188" i="4"/>
  <c r="Q59" i="4"/>
  <c r="Q155" i="4"/>
  <c r="Q248" i="4"/>
  <c r="Q53" i="4"/>
  <c r="Q257" i="4"/>
  <c r="Q235" i="4"/>
  <c r="Q851" i="4"/>
  <c r="Q839" i="4"/>
  <c r="Q827" i="4"/>
  <c r="Q815" i="4"/>
  <c r="Q803" i="4"/>
  <c r="Q791" i="4"/>
  <c r="Q779" i="4"/>
  <c r="Q767" i="4"/>
  <c r="Q755" i="4"/>
  <c r="Q743" i="4"/>
  <c r="Q731" i="4"/>
  <c r="Q719" i="4"/>
  <c r="Q707" i="4"/>
  <c r="Q695" i="4"/>
  <c r="Q683" i="4"/>
  <c r="Q671" i="4"/>
  <c r="Q659" i="4"/>
  <c r="Q647" i="4"/>
  <c r="Q635" i="4"/>
  <c r="Q623" i="4"/>
  <c r="Q611" i="4"/>
  <c r="Q599" i="4"/>
  <c r="Q587" i="4"/>
  <c r="Q575" i="4"/>
  <c r="Q563" i="4"/>
  <c r="Q551" i="4"/>
  <c r="Q539" i="4"/>
  <c r="Q527" i="4"/>
  <c r="Q515" i="4"/>
  <c r="Q503" i="4"/>
  <c r="Q491" i="4"/>
  <c r="Q479" i="4"/>
  <c r="Q467" i="4"/>
  <c r="Q455" i="4"/>
  <c r="Q443" i="4"/>
  <c r="Q431" i="4"/>
  <c r="Q419" i="4"/>
  <c r="Q407" i="4"/>
  <c r="Q395" i="4"/>
  <c r="Q383" i="4"/>
  <c r="Q371" i="4"/>
  <c r="Q359" i="4"/>
  <c r="Q347" i="4"/>
  <c r="Q335" i="4"/>
  <c r="Q323" i="4"/>
  <c r="Q311" i="4"/>
  <c r="Q299" i="4"/>
  <c r="Q28" i="4"/>
  <c r="Q21" i="4"/>
  <c r="Q284" i="4"/>
  <c r="Q43" i="4"/>
  <c r="Q37" i="4"/>
  <c r="Q31" i="4"/>
  <c r="Q9" i="4"/>
  <c r="Q62" i="4"/>
  <c r="Q35" i="4"/>
  <c r="Q73" i="4"/>
  <c r="Q223" i="4"/>
  <c r="Q49" i="4"/>
  <c r="Q13" i="4"/>
  <c r="Q187" i="4"/>
  <c r="Q107" i="4"/>
  <c r="Q147" i="4"/>
  <c r="Q238" i="4"/>
  <c r="Q210" i="4"/>
  <c r="Q124" i="4"/>
  <c r="Q261" i="4"/>
  <c r="Q221" i="4"/>
  <c r="Q54" i="4"/>
  <c r="Q255" i="4"/>
  <c r="Q165" i="4"/>
  <c r="Q754" i="4"/>
  <c r="Q742" i="4"/>
  <c r="Q730" i="4"/>
  <c r="Q718" i="4"/>
  <c r="Q706" i="4"/>
  <c r="Q694" i="4"/>
  <c r="Q682" i="4"/>
  <c r="Q670" i="4"/>
  <c r="Q658" i="4"/>
  <c r="Q646" i="4"/>
  <c r="Q634" i="4"/>
  <c r="Q622" i="4"/>
  <c r="Q610" i="4"/>
  <c r="Q598" i="4"/>
  <c r="Q586" i="4"/>
  <c r="Q574" i="4"/>
  <c r="Q562" i="4"/>
  <c r="Q550" i="4"/>
  <c r="Q538" i="4"/>
  <c r="Q526" i="4"/>
  <c r="Q514" i="4"/>
  <c r="Q502" i="4"/>
  <c r="Q490" i="4"/>
  <c r="Q478" i="4"/>
  <c r="Q466" i="4"/>
  <c r="Q454" i="4"/>
  <c r="Q442" i="4"/>
  <c r="Q430" i="4"/>
  <c r="Q418" i="4"/>
  <c r="Q406" i="4"/>
  <c r="Q394" i="4"/>
  <c r="Q382" i="4"/>
  <c r="Q370" i="4"/>
  <c r="Q358" i="4"/>
  <c r="Q346" i="4"/>
  <c r="Q334" i="4"/>
  <c r="Q322" i="4"/>
  <c r="Q310" i="4"/>
  <c r="Q298" i="4"/>
  <c r="Q291" i="4"/>
  <c r="Q23" i="4"/>
  <c r="Q39" i="4"/>
  <c r="Q74" i="4"/>
  <c r="Q143" i="4"/>
  <c r="Q48" i="4"/>
  <c r="Q24" i="4"/>
  <c r="Q118" i="4"/>
  <c r="Q82" i="4"/>
  <c r="Q22" i="4"/>
  <c r="Q176" i="4"/>
  <c r="Q33" i="4"/>
  <c r="Q65" i="4"/>
  <c r="Q205" i="4"/>
  <c r="Q231" i="4"/>
  <c r="Q115" i="4"/>
  <c r="Q229" i="4"/>
  <c r="Q114" i="4"/>
  <c r="Q67" i="4"/>
  <c r="Q191" i="4"/>
  <c r="Q251" i="4"/>
  <c r="Q227" i="4"/>
  <c r="Q99" i="4"/>
  <c r="Q242" i="4"/>
  <c r="Q991" i="4"/>
  <c r="Q979" i="4"/>
  <c r="Q968" i="4"/>
  <c r="Q956" i="4"/>
  <c r="Q945" i="4"/>
  <c r="Q933" i="4"/>
  <c r="Q921" i="4"/>
  <c r="Q909" i="4"/>
  <c r="Q897" i="4"/>
  <c r="Q885" i="4"/>
  <c r="Q873" i="4"/>
  <c r="Q861" i="4"/>
  <c r="Q849" i="4"/>
  <c r="Q837" i="4"/>
  <c r="Q825" i="4"/>
  <c r="Q813" i="4"/>
  <c r="Q801" i="4"/>
  <c r="Q789" i="4"/>
  <c r="Q777" i="4"/>
  <c r="Q765" i="4"/>
  <c r="Q753" i="4"/>
  <c r="Q741" i="4"/>
  <c r="Q729" i="4"/>
  <c r="Q717" i="4"/>
  <c r="Q705" i="4"/>
  <c r="Q693" i="4"/>
  <c r="Q681" i="4"/>
  <c r="Q669" i="4"/>
  <c r="Q657" i="4"/>
  <c r="Q645" i="4"/>
  <c r="Q633" i="4"/>
  <c r="Q621" i="4"/>
  <c r="Q609" i="4"/>
  <c r="Q597" i="4"/>
  <c r="Q585" i="4"/>
  <c r="Q573" i="4"/>
  <c r="Q561" i="4"/>
  <c r="Q549" i="4"/>
  <c r="Q537" i="4"/>
  <c r="Q525" i="4"/>
  <c r="Q513" i="4"/>
  <c r="Q501" i="4"/>
  <c r="Q489" i="4"/>
  <c r="Q477" i="4"/>
  <c r="Q465" i="4"/>
  <c r="Q453" i="4"/>
  <c r="Q441" i="4"/>
  <c r="Q429" i="4"/>
  <c r="Q417" i="4"/>
  <c r="Q405" i="4"/>
  <c r="Q393" i="4"/>
  <c r="Q381" i="4"/>
  <c r="Q369" i="4"/>
  <c r="Q357" i="4"/>
  <c r="Q345" i="4"/>
  <c r="Q333" i="4"/>
  <c r="Q321" i="4"/>
  <c r="Q309" i="4"/>
  <c r="Q297" i="4"/>
  <c r="Q290" i="4"/>
  <c r="Q76" i="4"/>
  <c r="Q93" i="4"/>
  <c r="Q159" i="4"/>
  <c r="Q135" i="4"/>
  <c r="Q91" i="4"/>
  <c r="Q29" i="4"/>
  <c r="Q166" i="4"/>
  <c r="Q36" i="4"/>
  <c r="Q63" i="4"/>
  <c r="Q119" i="4"/>
  <c r="Q158" i="4"/>
  <c r="Q270" i="4"/>
  <c r="Q90" i="4"/>
  <c r="Q108" i="4"/>
  <c r="Q225" i="4"/>
  <c r="Q239" i="4"/>
  <c r="Q117" i="4"/>
  <c r="Q116" i="4"/>
  <c r="Q133" i="4"/>
  <c r="Q142" i="4"/>
  <c r="Q259" i="4"/>
  <c r="Q226" i="4"/>
  <c r="Q201" i="4"/>
  <c r="Q990" i="4"/>
  <c r="Q978" i="4"/>
  <c r="Q967" i="4"/>
  <c r="Q955" i="4"/>
  <c r="Q944" i="4"/>
  <c r="Q932" i="4"/>
  <c r="Q920" i="4"/>
  <c r="Q908" i="4"/>
  <c r="Q896" i="4"/>
  <c r="Q884" i="4"/>
  <c r="Q872" i="4"/>
  <c r="Q860" i="4"/>
  <c r="Q848" i="4"/>
  <c r="Q836" i="4"/>
  <c r="Q824" i="4"/>
  <c r="Q812" i="4"/>
  <c r="Q800" i="4"/>
  <c r="Q788" i="4"/>
  <c r="Q776" i="4"/>
  <c r="Q764" i="4"/>
  <c r="Q752" i="4"/>
  <c r="Q740" i="4"/>
  <c r="Q728" i="4"/>
  <c r="Q716" i="4"/>
  <c r="Q704" i="4"/>
  <c r="Q692" i="4"/>
  <c r="Q680" i="4"/>
  <c r="Q668" i="4"/>
  <c r="Q656" i="4"/>
  <c r="Q644" i="4"/>
  <c r="Q632" i="4"/>
  <c r="Q620" i="4"/>
  <c r="Q608" i="4"/>
  <c r="Q596" i="4"/>
  <c r="Q584" i="4"/>
  <c r="Q572" i="4"/>
  <c r="Q560" i="4"/>
  <c r="Q548" i="4"/>
  <c r="Q536" i="4"/>
  <c r="Q524" i="4"/>
  <c r="Q512" i="4"/>
  <c r="Q500" i="4"/>
  <c r="Q488" i="4"/>
  <c r="Q476" i="4"/>
  <c r="Q464" i="4"/>
  <c r="Q452" i="4"/>
  <c r="Q440" i="4"/>
  <c r="Q428" i="4"/>
  <c r="Q416" i="4"/>
  <c r="Q404" i="4"/>
  <c r="Q392" i="4"/>
  <c r="Q380" i="4"/>
  <c r="Q368" i="4"/>
  <c r="Q356" i="4"/>
  <c r="Q344" i="4"/>
  <c r="Q332" i="4"/>
  <c r="Q320" i="4"/>
  <c r="Q308" i="4"/>
  <c r="Q296" i="4"/>
  <c r="Q181" i="4"/>
  <c r="Q136" i="4"/>
  <c r="Q3" i="4"/>
  <c r="Q4" i="4"/>
  <c r="Q83" i="4"/>
  <c r="Q102" i="4"/>
  <c r="Q157" i="4"/>
  <c r="Q279" i="4"/>
  <c r="Q14" i="4"/>
  <c r="Q200" i="4"/>
  <c r="Q180" i="4"/>
  <c r="Q104" i="4"/>
  <c r="Q214" i="4"/>
  <c r="Q111" i="4"/>
  <c r="Q68" i="4"/>
  <c r="Q167" i="4"/>
  <c r="Q137" i="4"/>
  <c r="Q86" i="4"/>
  <c r="Q262" i="4"/>
  <c r="Q134" i="4"/>
  <c r="Q168" i="4"/>
  <c r="Q258" i="4"/>
  <c r="Q256" i="4"/>
  <c r="Q215" i="4"/>
  <c r="Q989" i="4"/>
  <c r="Q999" i="4"/>
  <c r="Q966" i="4"/>
  <c r="Q954" i="4"/>
  <c r="Q943" i="4"/>
  <c r="Q931" i="4"/>
  <c r="Q919" i="4"/>
  <c r="Q907" i="4"/>
  <c r="Q895" i="4"/>
  <c r="Q883" i="4"/>
  <c r="Q871" i="4"/>
  <c r="Q859" i="4"/>
  <c r="Q847" i="4"/>
  <c r="Q835" i="4"/>
  <c r="Q823" i="4"/>
  <c r="Q811" i="4"/>
  <c r="Q799" i="4"/>
  <c r="Q787" i="4"/>
  <c r="Q775" i="4"/>
  <c r="Q763" i="4"/>
  <c r="Q751" i="4"/>
  <c r="Q739" i="4"/>
  <c r="Q727" i="4"/>
  <c r="Q715" i="4"/>
  <c r="Q703" i="4"/>
  <c r="Q691" i="4"/>
  <c r="Q679" i="4"/>
  <c r="Q667" i="4"/>
  <c r="Q655" i="4"/>
  <c r="Q643" i="4"/>
  <c r="Q631" i="4"/>
  <c r="Q619" i="4"/>
  <c r="Q607" i="4"/>
  <c r="Q595" i="4"/>
  <c r="Q583" i="4"/>
  <c r="Q571" i="4"/>
  <c r="Q559" i="4"/>
  <c r="Q547" i="4"/>
  <c r="Q535" i="4"/>
  <c r="Q523" i="4"/>
  <c r="Q511" i="4"/>
  <c r="Q499" i="4"/>
  <c r="Q487" i="4"/>
  <c r="Q475" i="4"/>
  <c r="Q463" i="4"/>
  <c r="Q451" i="4"/>
  <c r="Q439" i="4"/>
  <c r="Q427" i="4"/>
  <c r="Q415" i="4"/>
  <c r="Q403" i="4"/>
  <c r="Q391" i="4"/>
  <c r="Q379" i="4"/>
  <c r="Q367" i="4"/>
  <c r="Q355" i="4"/>
  <c r="Q343" i="4"/>
  <c r="Q331" i="4"/>
  <c r="Q319" i="4"/>
  <c r="Q307" i="4"/>
  <c r="Q295" i="4"/>
  <c r="Q289" i="4"/>
  <c r="Q285" i="4"/>
  <c r="Q5" i="4"/>
  <c r="Q186" i="4"/>
  <c r="Q85" i="4"/>
  <c r="Q170" i="4"/>
  <c r="Q25" i="4"/>
  <c r="Q278" i="4"/>
  <c r="Q55" i="4"/>
  <c r="Q109" i="4"/>
  <c r="Q12" i="4"/>
  <c r="Q271" i="4"/>
  <c r="Q84" i="4"/>
  <c r="Q145" i="4"/>
  <c r="Q140" i="4"/>
  <c r="Q138" i="4"/>
  <c r="Q78" i="4"/>
  <c r="Q120" i="4"/>
  <c r="Q243" i="4"/>
  <c r="Q192" i="4"/>
  <c r="Q75" i="4"/>
  <c r="Q249" i="4"/>
  <c r="Q194" i="4"/>
  <c r="Q253" i="4"/>
  <c r="Q988" i="4"/>
  <c r="Q977" i="4"/>
  <c r="Q965" i="4"/>
  <c r="Q953" i="4"/>
  <c r="Q942" i="4"/>
  <c r="Q930" i="4"/>
  <c r="Q918" i="4"/>
  <c r="Q906" i="4"/>
  <c r="Q894" i="4"/>
  <c r="Q882" i="4"/>
  <c r="Q870" i="4"/>
  <c r="Q858" i="4"/>
  <c r="Q846" i="4"/>
  <c r="Q834" i="4"/>
  <c r="Q822" i="4"/>
  <c r="Q810" i="4"/>
  <c r="Q798" i="4"/>
  <c r="Q786" i="4"/>
  <c r="Q774" i="4"/>
  <c r="Q762" i="4"/>
  <c r="Q750" i="4"/>
  <c r="Q738" i="4"/>
  <c r="Q726" i="4"/>
  <c r="Q714" i="4"/>
  <c r="Q702" i="4"/>
  <c r="Q690" i="4"/>
  <c r="Q678" i="4"/>
  <c r="Q666" i="4"/>
  <c r="Q654" i="4"/>
  <c r="Q642" i="4"/>
  <c r="Q630" i="4"/>
  <c r="Q618" i="4"/>
  <c r="Q606" i="4"/>
  <c r="Q594" i="4"/>
  <c r="Q582" i="4"/>
  <c r="Q570" i="4"/>
  <c r="Q558" i="4"/>
  <c r="Q546" i="4"/>
  <c r="Q534" i="4"/>
  <c r="Q522" i="4"/>
  <c r="Q510" i="4"/>
  <c r="Q498" i="4"/>
  <c r="Q486" i="4"/>
  <c r="Q474" i="4"/>
  <c r="Q462" i="4"/>
  <c r="Q450" i="4"/>
  <c r="Q438" i="4"/>
  <c r="Q426" i="4"/>
  <c r="Q414" i="4"/>
  <c r="Q402" i="4"/>
  <c r="Q390" i="4"/>
  <c r="Q378" i="4"/>
  <c r="Q366" i="4"/>
  <c r="Q354" i="4"/>
  <c r="Q342" i="4"/>
  <c r="Q330" i="4"/>
  <c r="Q318" i="4"/>
  <c r="Q306" i="4"/>
  <c r="Q294" i="4"/>
  <c r="Q125" i="4"/>
  <c r="Q17" i="4"/>
  <c r="Q121" i="4"/>
  <c r="Q95" i="4"/>
  <c r="Q19" i="4"/>
  <c r="Q174" i="4"/>
  <c r="Q222" i="4"/>
  <c r="Q203" i="4"/>
  <c r="Q16" i="4"/>
  <c r="Q177" i="4"/>
  <c r="Q217" i="4"/>
  <c r="Q216" i="4"/>
  <c r="Q269" i="4"/>
  <c r="Q171" i="4"/>
  <c r="Q233" i="4"/>
  <c r="Q237" i="4"/>
  <c r="Q110" i="4"/>
  <c r="Q244" i="4"/>
  <c r="Q212" i="4"/>
  <c r="Q46" i="4"/>
  <c r="Q250" i="4"/>
  <c r="Q151" i="4"/>
  <c r="Q195" i="4"/>
  <c r="M990" i="4"/>
  <c r="M978" i="4"/>
  <c r="M967" i="4"/>
  <c r="M955" i="4"/>
  <c r="M944" i="4"/>
  <c r="M932" i="4"/>
  <c r="M920" i="4"/>
  <c r="M908" i="4"/>
  <c r="M896" i="4"/>
  <c r="M884" i="4"/>
  <c r="M872" i="4"/>
  <c r="M860" i="4"/>
  <c r="M848" i="4"/>
  <c r="M836" i="4"/>
  <c r="M824" i="4"/>
  <c r="M812" i="4"/>
  <c r="M800" i="4"/>
  <c r="M788" i="4"/>
  <c r="M776" i="4"/>
  <c r="M764" i="4"/>
  <c r="M752" i="4"/>
  <c r="M740" i="4"/>
  <c r="M728" i="4"/>
  <c r="M716" i="4"/>
  <c r="M704" i="4"/>
  <c r="M692" i="4"/>
  <c r="M680" i="4"/>
  <c r="M668" i="4"/>
  <c r="M656" i="4"/>
  <c r="M644" i="4"/>
  <c r="M632" i="4"/>
  <c r="M620" i="4"/>
  <c r="M608" i="4"/>
  <c r="M592" i="4"/>
  <c r="M575" i="4"/>
  <c r="M560" i="4"/>
  <c r="M544" i="4"/>
  <c r="M526" i="4"/>
  <c r="M510" i="4"/>
  <c r="M488" i="4"/>
  <c r="M466" i="4"/>
  <c r="M445" i="4"/>
  <c r="M427" i="4"/>
  <c r="M405" i="4"/>
  <c r="M383" i="4"/>
  <c r="M366" i="4"/>
  <c r="M344" i="4"/>
  <c r="M322" i="4"/>
  <c r="M301" i="4"/>
  <c r="M289" i="4"/>
  <c r="M93" i="4"/>
  <c r="M37" i="4"/>
  <c r="M174" i="4"/>
  <c r="M279" i="4"/>
  <c r="M22" i="4"/>
  <c r="M131" i="4"/>
  <c r="M84" i="4"/>
  <c r="M108" i="4"/>
  <c r="M238" i="4"/>
  <c r="M244" i="4"/>
  <c r="M134" i="4"/>
  <c r="M227" i="4"/>
  <c r="M242" i="4"/>
  <c r="M989" i="4"/>
  <c r="M999" i="4"/>
  <c r="M966" i="4"/>
  <c r="M954" i="4"/>
  <c r="M943" i="4"/>
  <c r="M931" i="4"/>
  <c r="M919" i="4"/>
  <c r="M907" i="4"/>
  <c r="M895" i="4"/>
  <c r="M883" i="4"/>
  <c r="M871" i="4"/>
  <c r="M859" i="4"/>
  <c r="M847" i="4"/>
  <c r="M835" i="4"/>
  <c r="M823" i="4"/>
  <c r="M811" i="4"/>
  <c r="M799" i="4"/>
  <c r="M787" i="4"/>
  <c r="M775" i="4"/>
  <c r="M763" i="4"/>
  <c r="M751" i="4"/>
  <c r="M739" i="4"/>
  <c r="M727" i="4"/>
  <c r="M715" i="4"/>
  <c r="M703" i="4"/>
  <c r="M691" i="4"/>
  <c r="M679" i="4"/>
  <c r="M667" i="4"/>
  <c r="M655" i="4"/>
  <c r="M643" i="4"/>
  <c r="M631" i="4"/>
  <c r="M619" i="4"/>
  <c r="M607" i="4"/>
  <c r="M589" i="4"/>
  <c r="M574" i="4"/>
  <c r="M559" i="4"/>
  <c r="M541" i="4"/>
  <c r="M525" i="4"/>
  <c r="M505" i="4"/>
  <c r="M487" i="4"/>
  <c r="M465" i="4"/>
  <c r="M443" i="4"/>
  <c r="M426" i="4"/>
  <c r="M404" i="4"/>
  <c r="M382" i="4"/>
  <c r="M361" i="4"/>
  <c r="M343" i="4"/>
  <c r="M321" i="4"/>
  <c r="M299" i="4"/>
  <c r="M125" i="4"/>
  <c r="M3" i="4"/>
  <c r="M143" i="4"/>
  <c r="M45" i="4"/>
  <c r="M278" i="4"/>
  <c r="M63" i="4"/>
  <c r="M49" i="4"/>
  <c r="M269" i="4"/>
  <c r="M68" i="4"/>
  <c r="M229" i="4"/>
  <c r="M241" i="4"/>
  <c r="M192" i="4"/>
  <c r="M259" i="4"/>
  <c r="M253" i="4"/>
  <c r="M988" i="4"/>
  <c r="M977" i="4"/>
  <c r="M965" i="4"/>
  <c r="M953" i="4"/>
  <c r="M942" i="4"/>
  <c r="M930" i="4"/>
  <c r="M918" i="4"/>
  <c r="M906" i="4"/>
  <c r="M894" i="4"/>
  <c r="M882" i="4"/>
  <c r="M870" i="4"/>
  <c r="M858" i="4"/>
  <c r="M846" i="4"/>
  <c r="M834" i="4"/>
  <c r="M822" i="4"/>
  <c r="M810" i="4"/>
  <c r="M798" i="4"/>
  <c r="M786" i="4"/>
  <c r="M774" i="4"/>
  <c r="M762" i="4"/>
  <c r="M750" i="4"/>
  <c r="M738" i="4"/>
  <c r="M726" i="4"/>
  <c r="M714" i="4"/>
  <c r="M702" i="4"/>
  <c r="M690" i="4"/>
  <c r="M678" i="4"/>
  <c r="M666" i="4"/>
  <c r="M654" i="4"/>
  <c r="M642" i="4"/>
  <c r="M630" i="4"/>
  <c r="M618" i="4"/>
  <c r="M606" i="4"/>
  <c r="M588" i="4"/>
  <c r="M573" i="4"/>
  <c r="M558" i="4"/>
  <c r="M540" i="4"/>
  <c r="M524" i="4"/>
  <c r="M503" i="4"/>
  <c r="M486" i="4"/>
  <c r="M464" i="4"/>
  <c r="M442" i="4"/>
  <c r="M421" i="4"/>
  <c r="M403" i="4"/>
  <c r="M381" i="4"/>
  <c r="M359" i="4"/>
  <c r="M342" i="4"/>
  <c r="M320" i="4"/>
  <c r="M298" i="4"/>
  <c r="M185" i="4"/>
  <c r="M5" i="4"/>
  <c r="M135" i="4"/>
  <c r="M9" i="4"/>
  <c r="M203" i="4"/>
  <c r="M200" i="4"/>
  <c r="M33" i="4"/>
  <c r="M268" i="4"/>
  <c r="M140" i="4"/>
  <c r="M239" i="4"/>
  <c r="M124" i="4"/>
  <c r="M46" i="4"/>
  <c r="M258" i="4"/>
  <c r="M77" i="4"/>
  <c r="M218" i="4"/>
  <c r="M987" i="4"/>
  <c r="M976" i="4"/>
  <c r="M964" i="4"/>
  <c r="M952" i="4"/>
  <c r="M941" i="4"/>
  <c r="M929" i="4"/>
  <c r="M917" i="4"/>
  <c r="M905" i="4"/>
  <c r="M893" i="4"/>
  <c r="M881" i="4"/>
  <c r="M869" i="4"/>
  <c r="M857" i="4"/>
  <c r="M845" i="4"/>
  <c r="M833" i="4"/>
  <c r="M821" i="4"/>
  <c r="M809" i="4"/>
  <c r="M797" i="4"/>
  <c r="M785" i="4"/>
  <c r="M773" i="4"/>
  <c r="M761" i="4"/>
  <c r="M749" i="4"/>
  <c r="M737" i="4"/>
  <c r="M725" i="4"/>
  <c r="M713" i="4"/>
  <c r="M701" i="4"/>
  <c r="M689" i="4"/>
  <c r="M677" i="4"/>
  <c r="M665" i="4"/>
  <c r="M653" i="4"/>
  <c r="M641" i="4"/>
  <c r="M629" i="4"/>
  <c r="M617" i="4"/>
  <c r="M604" i="4"/>
  <c r="M587" i="4"/>
  <c r="M572" i="4"/>
  <c r="M556" i="4"/>
  <c r="M539" i="4"/>
  <c r="M523" i="4"/>
  <c r="M502" i="4"/>
  <c r="M481" i="4"/>
  <c r="M463" i="4"/>
  <c r="M441" i="4"/>
  <c r="M419" i="4"/>
  <c r="M402" i="4"/>
  <c r="M380" i="4"/>
  <c r="M358" i="4"/>
  <c r="M337" i="4"/>
  <c r="M319" i="4"/>
  <c r="M297" i="4"/>
  <c r="M21" i="4"/>
  <c r="M121" i="4"/>
  <c r="M83" i="4"/>
  <c r="M24" i="4"/>
  <c r="M275" i="4"/>
  <c r="M109" i="4"/>
  <c r="M158" i="4"/>
  <c r="M187" i="4"/>
  <c r="M233" i="4"/>
  <c r="M137" i="4"/>
  <c r="M67" i="4"/>
  <c r="M249" i="4"/>
  <c r="M156" i="4"/>
  <c r="M998" i="4"/>
  <c r="M986" i="4"/>
  <c r="M975" i="4"/>
  <c r="M963" i="4"/>
  <c r="M951" i="4"/>
  <c r="M940" i="4"/>
  <c r="M928" i="4"/>
  <c r="M916" i="4"/>
  <c r="M904" i="4"/>
  <c r="M892" i="4"/>
  <c r="M880" i="4"/>
  <c r="M868" i="4"/>
  <c r="M856" i="4"/>
  <c r="M844" i="4"/>
  <c r="M832" i="4"/>
  <c r="M820" i="4"/>
  <c r="M808" i="4"/>
  <c r="M796" i="4"/>
  <c r="M784" i="4"/>
  <c r="M772" i="4"/>
  <c r="M760" i="4"/>
  <c r="M748" i="4"/>
  <c r="M736" i="4"/>
  <c r="M724" i="4"/>
  <c r="M712" i="4"/>
  <c r="M700" i="4"/>
  <c r="M688" i="4"/>
  <c r="M676" i="4"/>
  <c r="M664" i="4"/>
  <c r="M652" i="4"/>
  <c r="M640" i="4"/>
  <c r="M628" i="4"/>
  <c r="M616" i="4"/>
  <c r="M601" i="4"/>
  <c r="M586" i="4"/>
  <c r="M571" i="4"/>
  <c r="M553" i="4"/>
  <c r="M538" i="4"/>
  <c r="M522" i="4"/>
  <c r="M501" i="4"/>
  <c r="M479" i="4"/>
  <c r="M462" i="4"/>
  <c r="M440" i="4"/>
  <c r="M418" i="4"/>
  <c r="M397" i="4"/>
  <c r="M379" i="4"/>
  <c r="M357" i="4"/>
  <c r="M335" i="4"/>
  <c r="M318" i="4"/>
  <c r="M296" i="4"/>
  <c r="M23" i="4"/>
  <c r="M41" i="4"/>
  <c r="M85" i="4"/>
  <c r="M29" i="4"/>
  <c r="M35" i="4"/>
  <c r="M177" i="4"/>
  <c r="M104" i="4"/>
  <c r="M205" i="4"/>
  <c r="M175" i="4"/>
  <c r="M78" i="4"/>
  <c r="M116" i="4"/>
  <c r="M221" i="4"/>
  <c r="M151" i="4"/>
  <c r="M997" i="4"/>
  <c r="M985" i="4"/>
  <c r="M974" i="4"/>
  <c r="M962" i="4"/>
  <c r="M939" i="4"/>
  <c r="M927" i="4"/>
  <c r="M915" i="4"/>
  <c r="M903" i="4"/>
  <c r="M891" i="4"/>
  <c r="M879" i="4"/>
  <c r="M867" i="4"/>
  <c r="M855" i="4"/>
  <c r="M843" i="4"/>
  <c r="M831" i="4"/>
  <c r="M819" i="4"/>
  <c r="M807" i="4"/>
  <c r="M795" i="4"/>
  <c r="M783" i="4"/>
  <c r="M771" i="4"/>
  <c r="M759" i="4"/>
  <c r="M747" i="4"/>
  <c r="M735" i="4"/>
  <c r="M723" i="4"/>
  <c r="M711" i="4"/>
  <c r="M699" i="4"/>
  <c r="M687" i="4"/>
  <c r="M675" i="4"/>
  <c r="M663" i="4"/>
  <c r="M651" i="4"/>
  <c r="M639" i="4"/>
  <c r="M627" i="4"/>
  <c r="M615" i="4"/>
  <c r="M600" i="4"/>
  <c r="M585" i="4"/>
  <c r="M570" i="4"/>
  <c r="M552" i="4"/>
  <c r="M537" i="4"/>
  <c r="M520" i="4"/>
  <c r="M500" i="4"/>
  <c r="M478" i="4"/>
  <c r="M457" i="4"/>
  <c r="M439" i="4"/>
  <c r="M417" i="4"/>
  <c r="M395" i="4"/>
  <c r="M378" i="4"/>
  <c r="M356" i="4"/>
  <c r="M334" i="4"/>
  <c r="M313" i="4"/>
  <c r="M295" i="4"/>
  <c r="M76" i="4"/>
  <c r="M43" i="4"/>
  <c r="M19" i="4"/>
  <c r="M157" i="4"/>
  <c r="M82" i="4"/>
  <c r="M274" i="4"/>
  <c r="M271" i="4"/>
  <c r="M90" i="4"/>
  <c r="M147" i="4"/>
  <c r="M110" i="4"/>
  <c r="M262" i="4"/>
  <c r="M251" i="4"/>
  <c r="M61" i="4"/>
  <c r="M996" i="4"/>
  <c r="M984" i="4"/>
  <c r="M973" i="4"/>
  <c r="M961" i="4"/>
  <c r="M950" i="4"/>
  <c r="M938" i="4"/>
  <c r="M926" i="4"/>
  <c r="M914" i="4"/>
  <c r="M902" i="4"/>
  <c r="M890" i="4"/>
  <c r="M878" i="4"/>
  <c r="M866" i="4"/>
  <c r="M854" i="4"/>
  <c r="M842" i="4"/>
  <c r="M830" i="4"/>
  <c r="M818" i="4"/>
  <c r="M806" i="4"/>
  <c r="M794" i="4"/>
  <c r="M782" i="4"/>
  <c r="M770" i="4"/>
  <c r="M758" i="4"/>
  <c r="M746" i="4"/>
  <c r="M734" i="4"/>
  <c r="M722" i="4"/>
  <c r="M710" i="4"/>
  <c r="M698" i="4"/>
  <c r="M686" i="4"/>
  <c r="M674" i="4"/>
  <c r="M662" i="4"/>
  <c r="M650" i="4"/>
  <c r="M638" i="4"/>
  <c r="M626" i="4"/>
  <c r="M614" i="4"/>
  <c r="M599" i="4"/>
  <c r="M584" i="4"/>
  <c r="M568" i="4"/>
  <c r="M551" i="4"/>
  <c r="M536" i="4"/>
  <c r="M517" i="4"/>
  <c r="M499" i="4"/>
  <c r="M477" i="4"/>
  <c r="M455" i="4"/>
  <c r="M438" i="4"/>
  <c r="M416" i="4"/>
  <c r="M394" i="4"/>
  <c r="M373" i="4"/>
  <c r="M355" i="4"/>
  <c r="M333" i="4"/>
  <c r="M311" i="4"/>
  <c r="M294" i="4"/>
  <c r="M136" i="4"/>
  <c r="M74" i="4"/>
  <c r="M164" i="4"/>
  <c r="M25" i="4"/>
  <c r="M36" i="4"/>
  <c r="M223" i="4"/>
  <c r="M216" i="4"/>
  <c r="M111" i="4"/>
  <c r="M115" i="4"/>
  <c r="M72" i="4"/>
  <c r="M243" i="4"/>
  <c r="M142" i="4"/>
  <c r="M165" i="4"/>
  <c r="M255" i="4"/>
  <c r="M246" i="4"/>
  <c r="M247" i="4"/>
  <c r="M232" i="4"/>
  <c r="M215" i="4"/>
  <c r="M201" i="4"/>
  <c r="M257" i="4"/>
  <c r="M53" i="4"/>
  <c r="M248" i="4"/>
  <c r="M155" i="4"/>
  <c r="M59" i="4"/>
  <c r="M188" i="4"/>
  <c r="M263" i="4"/>
  <c r="M163" i="4"/>
  <c r="M172" i="4"/>
  <c r="M236" i="4"/>
  <c r="M184" i="4"/>
  <c r="M272" i="4"/>
  <c r="M208" i="4"/>
  <c r="M209" i="4"/>
  <c r="M34" i="4"/>
  <c r="M211" i="4"/>
  <c r="M15" i="4"/>
  <c r="M42" i="4"/>
  <c r="M282" i="4"/>
  <c r="M32" i="4"/>
  <c r="M141" i="4"/>
  <c r="M38" i="4"/>
  <c r="M6" i="4"/>
  <c r="M300" i="4"/>
  <c r="M312" i="4"/>
  <c r="M324" i="4"/>
  <c r="M336" i="4"/>
  <c r="M348" i="4"/>
  <c r="M360" i="4"/>
  <c r="M372" i="4"/>
  <c r="M384" i="4"/>
  <c r="M396" i="4"/>
  <c r="M408" i="4"/>
  <c r="M420" i="4"/>
  <c r="M432" i="4"/>
  <c r="M444" i="4"/>
  <c r="M456" i="4"/>
  <c r="M468" i="4"/>
  <c r="M480" i="4"/>
  <c r="M492" i="4"/>
  <c r="M504" i="4"/>
  <c r="M516" i="4"/>
  <c r="M528" i="4"/>
  <c r="M235" i="4"/>
  <c r="M224" i="4"/>
  <c r="M234" i="4"/>
  <c r="M254" i="4"/>
  <c r="M128" i="4"/>
  <c r="M66" i="4"/>
  <c r="M58" i="4"/>
  <c r="M265" i="4"/>
  <c r="M179" i="4"/>
  <c r="M267" i="4"/>
  <c r="M199" i="4"/>
  <c r="M193" i="4"/>
  <c r="M26" i="4"/>
  <c r="M213" i="4"/>
  <c r="M105" i="4"/>
  <c r="M132" i="4"/>
  <c r="M44" i="4"/>
  <c r="M280" i="4"/>
  <c r="M106" i="4"/>
  <c r="M183" i="4"/>
  <c r="M149" i="4"/>
  <c r="M27" i="4"/>
  <c r="M286" i="4"/>
  <c r="M94" i="4"/>
  <c r="M302" i="4"/>
  <c r="M314" i="4"/>
  <c r="M326" i="4"/>
  <c r="M338" i="4"/>
  <c r="M350" i="4"/>
  <c r="M362" i="4"/>
  <c r="M374" i="4"/>
  <c r="M386" i="4"/>
  <c r="M398" i="4"/>
  <c r="M410" i="4"/>
  <c r="M422" i="4"/>
  <c r="M434" i="4"/>
  <c r="M446" i="4"/>
  <c r="M458" i="4"/>
  <c r="M470" i="4"/>
  <c r="M482" i="4"/>
  <c r="M494" i="4"/>
  <c r="M506" i="4"/>
  <c r="M518" i="4"/>
  <c r="M530" i="4"/>
  <c r="M542" i="4"/>
  <c r="M554" i="4"/>
  <c r="M566" i="4"/>
  <c r="M578" i="4"/>
  <c r="M590" i="4"/>
  <c r="M602" i="4"/>
  <c r="M112" i="4"/>
  <c r="M152" i="4"/>
  <c r="M260" i="4"/>
  <c r="M220" i="4"/>
  <c r="M126" i="4"/>
  <c r="M154" i="4"/>
  <c r="M56" i="4"/>
  <c r="M198" i="4"/>
  <c r="M162" i="4"/>
  <c r="M230" i="4"/>
  <c r="M52" i="4"/>
  <c r="M127" i="4"/>
  <c r="M273" i="4"/>
  <c r="M139" i="4"/>
  <c r="M57" i="4"/>
  <c r="M276" i="4"/>
  <c r="M98" i="4"/>
  <c r="M8" i="4"/>
  <c r="M88" i="4"/>
  <c r="M80" i="4"/>
  <c r="M129" i="4"/>
  <c r="M150" i="4"/>
  <c r="M287" i="4"/>
  <c r="M123" i="4"/>
  <c r="M303" i="4"/>
  <c r="M315" i="4"/>
  <c r="M327" i="4"/>
  <c r="M339" i="4"/>
  <c r="M351" i="4"/>
  <c r="M363" i="4"/>
  <c r="M375" i="4"/>
  <c r="M387" i="4"/>
  <c r="M399" i="4"/>
  <c r="M411" i="4"/>
  <c r="M423" i="4"/>
  <c r="M435" i="4"/>
  <c r="M447" i="4"/>
  <c r="M459" i="4"/>
  <c r="M471" i="4"/>
  <c r="M483" i="4"/>
  <c r="M495" i="4"/>
  <c r="M507" i="4"/>
  <c r="M519" i="4"/>
  <c r="M531" i="4"/>
  <c r="M543" i="4"/>
  <c r="M555" i="4"/>
  <c r="M567" i="4"/>
  <c r="M579" i="4"/>
  <c r="M591" i="4"/>
  <c r="M603" i="4"/>
  <c r="M144" i="4"/>
  <c r="M240" i="4"/>
  <c r="M146" i="4"/>
  <c r="M169" i="4"/>
  <c r="M204" i="4"/>
  <c r="M153" i="4"/>
  <c r="M71" i="4"/>
  <c r="M178" i="4"/>
  <c r="M97" i="4"/>
  <c r="M92" i="4"/>
  <c r="M197" i="4"/>
  <c r="M182" i="4"/>
  <c r="M40" i="4"/>
  <c r="M89" i="4"/>
  <c r="M207" i="4"/>
  <c r="M277" i="4"/>
  <c r="M100" i="4"/>
  <c r="M113" i="4"/>
  <c r="M281" i="4"/>
  <c r="M101" i="4"/>
  <c r="M87" i="4"/>
  <c r="M64" i="4"/>
  <c r="M288" i="4"/>
  <c r="M292" i="4"/>
  <c r="M304" i="4"/>
  <c r="M316" i="4"/>
  <c r="M328" i="4"/>
  <c r="M340" i="4"/>
  <c r="M352" i="4"/>
  <c r="M364" i="4"/>
  <c r="M376" i="4"/>
  <c r="M388" i="4"/>
  <c r="M400" i="4"/>
  <c r="M412" i="4"/>
  <c r="M424" i="4"/>
  <c r="M436" i="4"/>
  <c r="M448" i="4"/>
  <c r="M460" i="4"/>
  <c r="M472" i="4"/>
  <c r="M484" i="4"/>
  <c r="M496" i="4"/>
  <c r="M508" i="4"/>
  <c r="M206" i="4"/>
  <c r="M228" i="4"/>
  <c r="M252" i="4"/>
  <c r="M202" i="4"/>
  <c r="M70" i="4"/>
  <c r="M148" i="4"/>
  <c r="M79" i="4"/>
  <c r="M122" i="4"/>
  <c r="M196" i="4"/>
  <c r="M103" i="4"/>
  <c r="M47" i="4"/>
  <c r="M96" i="4"/>
  <c r="M69" i="4"/>
  <c r="M219" i="4"/>
  <c r="M173" i="4"/>
  <c r="M161" i="4"/>
  <c r="M11" i="4"/>
  <c r="M189" i="4"/>
  <c r="M50" i="4"/>
  <c r="M51" i="4"/>
  <c r="M30" i="4"/>
  <c r="M7" i="4"/>
  <c r="M18" i="4"/>
  <c r="M293" i="4"/>
  <c r="M305" i="4"/>
  <c r="M317" i="4"/>
  <c r="M329" i="4"/>
  <c r="M341" i="4"/>
  <c r="M353" i="4"/>
  <c r="M365" i="4"/>
  <c r="M377" i="4"/>
  <c r="M389" i="4"/>
  <c r="M401" i="4"/>
  <c r="M413" i="4"/>
  <c r="M425" i="4"/>
  <c r="M437" i="4"/>
  <c r="M449" i="4"/>
  <c r="M461" i="4"/>
  <c r="M473" i="4"/>
  <c r="M485" i="4"/>
  <c r="M497" i="4"/>
  <c r="M509" i="4"/>
  <c r="M521" i="4"/>
  <c r="M533" i="4"/>
  <c r="M545" i="4"/>
  <c r="M557" i="4"/>
  <c r="M569" i="4"/>
  <c r="M581" i="4"/>
  <c r="M593" i="4"/>
  <c r="M605" i="4"/>
  <c r="M995" i="4"/>
  <c r="M983" i="4"/>
  <c r="M972" i="4"/>
  <c r="M960" i="4"/>
  <c r="M949" i="4"/>
  <c r="M937" i="4"/>
  <c r="M925" i="4"/>
  <c r="M913" i="4"/>
  <c r="M901" i="4"/>
  <c r="M889" i="4"/>
  <c r="M877" i="4"/>
  <c r="M865" i="4"/>
  <c r="M853" i="4"/>
  <c r="M841" i="4"/>
  <c r="M829" i="4"/>
  <c r="M817" i="4"/>
  <c r="M805" i="4"/>
  <c r="M793" i="4"/>
  <c r="M781" i="4"/>
  <c r="M769" i="4"/>
  <c r="M757" i="4"/>
  <c r="M745" i="4"/>
  <c r="M733" i="4"/>
  <c r="M721" i="4"/>
  <c r="M709" i="4"/>
  <c r="M697" i="4"/>
  <c r="M685" i="4"/>
  <c r="M673" i="4"/>
  <c r="M661" i="4"/>
  <c r="M649" i="4"/>
  <c r="M637" i="4"/>
  <c r="M625" i="4"/>
  <c r="M613" i="4"/>
  <c r="M598" i="4"/>
  <c r="M583" i="4"/>
  <c r="M565" i="4"/>
  <c r="M550" i="4"/>
  <c r="M535" i="4"/>
  <c r="M515" i="4"/>
  <c r="M498" i="4"/>
  <c r="M476" i="4"/>
  <c r="M454" i="4"/>
  <c r="M433" i="4"/>
  <c r="M415" i="4"/>
  <c r="M393" i="4"/>
  <c r="M371" i="4"/>
  <c r="M354" i="4"/>
  <c r="M332" i="4"/>
  <c r="M310" i="4"/>
  <c r="M2" i="4"/>
  <c r="M285" i="4"/>
  <c r="M159" i="4"/>
  <c r="M31" i="4"/>
  <c r="M222" i="4"/>
  <c r="M14" i="4"/>
  <c r="M176" i="4"/>
  <c r="M130" i="4"/>
  <c r="M145" i="4"/>
  <c r="M225" i="4"/>
  <c r="M210" i="4"/>
  <c r="M212" i="4"/>
  <c r="M168" i="4"/>
  <c r="M226" i="4"/>
  <c r="M994" i="4"/>
  <c r="M982" i="4"/>
  <c r="M971" i="4"/>
  <c r="M959" i="4"/>
  <c r="M948" i="4"/>
  <c r="M936" i="4"/>
  <c r="M924" i="4"/>
  <c r="M912" i="4"/>
  <c r="M900" i="4"/>
  <c r="M888" i="4"/>
  <c r="M876" i="4"/>
  <c r="M864" i="4"/>
  <c r="M852" i="4"/>
  <c r="M840" i="4"/>
  <c r="M828" i="4"/>
  <c r="M816" i="4"/>
  <c r="M804" i="4"/>
  <c r="M792" i="4"/>
  <c r="M780" i="4"/>
  <c r="M768" i="4"/>
  <c r="M756" i="4"/>
  <c r="M744" i="4"/>
  <c r="M732" i="4"/>
  <c r="M720" i="4"/>
  <c r="M708" i="4"/>
  <c r="M696" i="4"/>
  <c r="M684" i="4"/>
  <c r="M672" i="4"/>
  <c r="M660" i="4"/>
  <c r="M648" i="4"/>
  <c r="M636" i="4"/>
  <c r="M624" i="4"/>
  <c r="M612" i="4"/>
  <c r="M597" i="4"/>
  <c r="M582" i="4"/>
  <c r="M564" i="4"/>
  <c r="M549" i="4"/>
  <c r="M534" i="4"/>
  <c r="M514" i="4"/>
  <c r="M493" i="4"/>
  <c r="M475" i="4"/>
  <c r="M453" i="4"/>
  <c r="M431" i="4"/>
  <c r="M414" i="4"/>
  <c r="M392" i="4"/>
  <c r="M370" i="4"/>
  <c r="M349" i="4"/>
  <c r="M331" i="4"/>
  <c r="M309" i="4"/>
  <c r="M28" i="4"/>
  <c r="M17" i="4"/>
  <c r="M4" i="4"/>
  <c r="M48" i="4"/>
  <c r="M60" i="4"/>
  <c r="M55" i="4"/>
  <c r="M119" i="4"/>
  <c r="M13" i="4"/>
  <c r="M171" i="4"/>
  <c r="M167" i="4"/>
  <c r="M114" i="4"/>
  <c r="M245" i="4"/>
  <c r="M75" i="4"/>
  <c r="M256" i="4"/>
  <c r="M993" i="4"/>
  <c r="M981" i="4"/>
  <c r="M970" i="4"/>
  <c r="M958" i="4"/>
  <c r="M947" i="4"/>
  <c r="M935" i="4"/>
  <c r="M923" i="4"/>
  <c r="M911" i="4"/>
  <c r="M899" i="4"/>
  <c r="M887" i="4"/>
  <c r="M875" i="4"/>
  <c r="M863" i="4"/>
  <c r="M851" i="4"/>
  <c r="M839" i="4"/>
  <c r="M827" i="4"/>
  <c r="M815" i="4"/>
  <c r="M803" i="4"/>
  <c r="M791" i="4"/>
  <c r="M779" i="4"/>
  <c r="M767" i="4"/>
  <c r="M755" i="4"/>
  <c r="M743" i="4"/>
  <c r="M731" i="4"/>
  <c r="M719" i="4"/>
  <c r="M707" i="4"/>
  <c r="M695" i="4"/>
  <c r="M683" i="4"/>
  <c r="M671" i="4"/>
  <c r="M659" i="4"/>
  <c r="M647" i="4"/>
  <c r="M635" i="4"/>
  <c r="M623" i="4"/>
  <c r="M611" i="4"/>
  <c r="M596" i="4"/>
  <c r="M580" i="4"/>
  <c r="M563" i="4"/>
  <c r="M548" i="4"/>
  <c r="M532" i="4"/>
  <c r="M513" i="4"/>
  <c r="M491" i="4"/>
  <c r="M474" i="4"/>
  <c r="M452" i="4"/>
  <c r="M430" i="4"/>
  <c r="M409" i="4"/>
  <c r="M391" i="4"/>
  <c r="M369" i="4"/>
  <c r="M347" i="4"/>
  <c r="M330" i="4"/>
  <c r="M308" i="4"/>
  <c r="M291" i="4"/>
  <c r="M10" i="4"/>
  <c r="M186" i="4"/>
  <c r="M91" i="4"/>
  <c r="M62" i="4"/>
  <c r="M16" i="4"/>
  <c r="M180" i="4"/>
  <c r="M65" i="4"/>
  <c r="M266" i="4"/>
  <c r="M138" i="4"/>
  <c r="M117" i="4"/>
  <c r="M261" i="4"/>
  <c r="M250" i="4"/>
  <c r="M194" i="4"/>
  <c r="D812" i="8"/>
  <c r="D800" i="8"/>
  <c r="D788" i="8"/>
  <c r="D776" i="8"/>
  <c r="D764" i="8"/>
  <c r="D752" i="8"/>
  <c r="D740" i="8"/>
  <c r="D728" i="8"/>
  <c r="D716" i="8"/>
  <c r="D704" i="8"/>
  <c r="D692" i="8"/>
  <c r="D680" i="8"/>
  <c r="D668" i="8"/>
  <c r="D656" i="8"/>
  <c r="D644" i="8"/>
  <c r="D632" i="8"/>
  <c r="D620" i="8"/>
  <c r="D608" i="8"/>
  <c r="D596" i="8"/>
  <c r="D584" i="8"/>
  <c r="D572" i="8"/>
  <c r="D560" i="8"/>
  <c r="D548" i="8"/>
  <c r="D536" i="8"/>
  <c r="D524" i="8"/>
  <c r="D512" i="8"/>
  <c r="D500" i="8"/>
  <c r="D488" i="8"/>
  <c r="D476" i="8"/>
  <c r="D464" i="8"/>
  <c r="D452" i="8"/>
  <c r="D440" i="8"/>
  <c r="D428" i="8"/>
  <c r="D416" i="8"/>
  <c r="D404" i="8"/>
  <c r="D392" i="8"/>
  <c r="D380" i="8"/>
  <c r="D368" i="8"/>
  <c r="D356" i="8"/>
  <c r="D344" i="8"/>
  <c r="D332" i="8"/>
  <c r="D811" i="8"/>
  <c r="D799" i="8"/>
  <c r="D787" i="8"/>
  <c r="D775" i="8"/>
  <c r="D763" i="8"/>
  <c r="D751" i="8"/>
  <c r="D739" i="8"/>
  <c r="D727" i="8"/>
  <c r="D715" i="8"/>
  <c r="D703" i="8"/>
  <c r="D691" i="8"/>
  <c r="D679" i="8"/>
  <c r="D667" i="8"/>
  <c r="D655" i="8"/>
  <c r="D643" i="8"/>
  <c r="D631" i="8"/>
  <c r="D619" i="8"/>
  <c r="D607" i="8"/>
  <c r="D595" i="8"/>
  <c r="D583" i="8"/>
  <c r="D571" i="8"/>
  <c r="D559" i="8"/>
  <c r="D547" i="8"/>
  <c r="D535" i="8"/>
  <c r="D523" i="8"/>
  <c r="D511" i="8"/>
  <c r="D499" i="8"/>
  <c r="D487" i="8"/>
  <c r="D475" i="8"/>
  <c r="D463" i="8"/>
  <c r="D451" i="8"/>
  <c r="D439" i="8"/>
  <c r="D427" i="8"/>
  <c r="D415" i="8"/>
  <c r="D403" i="8"/>
  <c r="D391" i="8"/>
  <c r="D379" i="8"/>
  <c r="D367" i="8"/>
  <c r="D355" i="8"/>
  <c r="D343" i="8"/>
  <c r="D331" i="8"/>
  <c r="D319" i="8"/>
  <c r="D307" i="8"/>
  <c r="D295" i="8"/>
  <c r="D283" i="8"/>
  <c r="D271" i="8"/>
  <c r="D259" i="8"/>
  <c r="D247" i="8"/>
  <c r="D235" i="8"/>
  <c r="D223" i="8"/>
  <c r="D211" i="8"/>
  <c r="D199" i="8"/>
  <c r="D187" i="8"/>
  <c r="D175" i="8"/>
  <c r="D810" i="8"/>
  <c r="D798" i="8"/>
  <c r="D786" i="8"/>
  <c r="D774" i="8"/>
  <c r="D762" i="8"/>
  <c r="D750" i="8"/>
  <c r="D738" i="8"/>
  <c r="D726" i="8"/>
  <c r="D714" i="8"/>
  <c r="D702" i="8"/>
  <c r="D690" i="8"/>
  <c r="D678" i="8"/>
  <c r="D666" i="8"/>
  <c r="D654" i="8"/>
  <c r="D642" i="8"/>
  <c r="D630" i="8"/>
  <c r="D618" i="8"/>
  <c r="D606" i="8"/>
  <c r="D594" i="8"/>
  <c r="D582" i="8"/>
  <c r="D570" i="8"/>
  <c r="D558" i="8"/>
  <c r="D546" i="8"/>
  <c r="D534" i="8"/>
  <c r="D522" i="8"/>
  <c r="D510" i="8"/>
  <c r="D498" i="8"/>
  <c r="D486" i="8"/>
  <c r="D474" i="8"/>
  <c r="D462" i="8"/>
  <c r="D450" i="8"/>
  <c r="D438" i="8"/>
  <c r="D426" i="8"/>
  <c r="D414" i="8"/>
  <c r="D402" i="8"/>
  <c r="D390" i="8"/>
  <c r="D378" i="8"/>
  <c r="D366" i="8"/>
  <c r="D354" i="8"/>
  <c r="D342" i="8"/>
  <c r="D330" i="8"/>
  <c r="D318" i="8"/>
  <c r="D820" i="8"/>
  <c r="D808" i="8"/>
  <c r="D796" i="8"/>
  <c r="D772" i="8"/>
  <c r="D760" i="8"/>
  <c r="D724" i="8"/>
  <c r="D640" i="8"/>
  <c r="D568" i="8"/>
  <c r="D484" i="8"/>
  <c r="D400" i="8"/>
  <c r="D328" i="8"/>
  <c r="D771" i="8"/>
  <c r="D700" i="8"/>
  <c r="D628" i="8"/>
  <c r="D544" i="8"/>
  <c r="D472" i="8"/>
  <c r="D448" i="8"/>
  <c r="D376" i="8"/>
  <c r="D292" i="8"/>
  <c r="D807" i="8"/>
  <c r="D747" i="8"/>
  <c r="D784" i="8"/>
  <c r="D712" i="8"/>
  <c r="D652" i="8"/>
  <c r="D616" i="8"/>
  <c r="D556" i="8"/>
  <c r="D508" i="8"/>
  <c r="D436" i="8"/>
  <c r="D388" i="8"/>
  <c r="D352" i="8"/>
  <c r="D280" i="8"/>
  <c r="D795" i="8"/>
  <c r="D735" i="8"/>
  <c r="D320" i="8"/>
  <c r="D308" i="8"/>
  <c r="D296" i="8"/>
  <c r="D284" i="8"/>
  <c r="D272" i="8"/>
  <c r="D260" i="8"/>
  <c r="D248" i="8"/>
  <c r="D236" i="8"/>
  <c r="D224" i="8"/>
  <c r="D212" i="8"/>
  <c r="D200" i="8"/>
  <c r="D188" i="8"/>
  <c r="D176" i="8"/>
  <c r="D164" i="8"/>
  <c r="D152" i="8"/>
  <c r="D140" i="8"/>
  <c r="D128" i="8"/>
  <c r="D116" i="8"/>
  <c r="D104" i="8"/>
  <c r="D92" i="8"/>
  <c r="D80" i="8"/>
  <c r="D68" i="8"/>
  <c r="D56" i="8"/>
  <c r="D163" i="8"/>
  <c r="D151" i="8"/>
  <c r="D139" i="8"/>
  <c r="D127" i="8"/>
  <c r="D115" i="8"/>
  <c r="D103" i="8"/>
  <c r="D91" i="8"/>
  <c r="D79" i="8"/>
  <c r="D67" i="8"/>
  <c r="D306" i="8"/>
  <c r="D282" i="8"/>
  <c r="D258" i="8"/>
  <c r="D234" i="8"/>
  <c r="D210" i="8"/>
  <c r="D186" i="8"/>
  <c r="D162" i="8"/>
  <c r="D138" i="8"/>
  <c r="D114" i="8"/>
  <c r="D294" i="8"/>
  <c r="D270" i="8"/>
  <c r="D246" i="8"/>
  <c r="D222" i="8"/>
  <c r="D198" i="8"/>
  <c r="D174" i="8"/>
  <c r="D150" i="8"/>
  <c r="D736" i="8"/>
  <c r="D664" i="8"/>
  <c r="D604" i="8"/>
  <c r="D520" i="8"/>
  <c r="D424" i="8"/>
  <c r="D364" i="8"/>
  <c r="D304" i="8"/>
  <c r="D268" i="8"/>
  <c r="D256" i="8"/>
  <c r="D244" i="8"/>
  <c r="D232" i="8"/>
  <c r="D220" i="8"/>
  <c r="D208" i="8"/>
  <c r="D196" i="8"/>
  <c r="D184" i="8"/>
  <c r="D172" i="8"/>
  <c r="D160" i="8"/>
  <c r="D148" i="8"/>
  <c r="D136" i="8"/>
  <c r="D124" i="8"/>
  <c r="D112" i="8"/>
  <c r="D100" i="8"/>
  <c r="D88" i="8"/>
  <c r="D76" i="8"/>
  <c r="D64" i="8"/>
  <c r="D890" i="8"/>
  <c r="D818" i="8"/>
  <c r="D746" i="8"/>
  <c r="D602" i="8"/>
  <c r="D350" i="8"/>
  <c r="D49" i="8"/>
  <c r="D676" i="8"/>
  <c r="D592" i="8"/>
  <c r="D532" i="8"/>
  <c r="D460" i="8"/>
  <c r="D340" i="8"/>
  <c r="D783" i="8"/>
  <c r="D38" i="8"/>
  <c r="D748" i="8"/>
  <c r="D688" i="8"/>
  <c r="D580" i="8"/>
  <c r="D496" i="8"/>
  <c r="D412" i="8"/>
  <c r="D316" i="8"/>
  <c r="D819" i="8"/>
  <c r="D759" i="8"/>
  <c r="D674" i="8"/>
  <c r="D458" i="8"/>
  <c r="D206" i="8"/>
  <c r="D817" i="8"/>
  <c r="D673" i="8"/>
  <c r="D529" i="8"/>
  <c r="D457" i="8"/>
  <c r="D816" i="8"/>
  <c r="D804" i="8"/>
  <c r="D792" i="8"/>
  <c r="D780" i="8"/>
  <c r="D768" i="8"/>
  <c r="D756" i="8"/>
  <c r="D744" i="8"/>
  <c r="D732" i="8"/>
  <c r="D720" i="8"/>
  <c r="D708" i="8"/>
  <c r="D696" i="8"/>
  <c r="D684" i="8"/>
  <c r="D672" i="8"/>
  <c r="D660" i="8"/>
  <c r="D648" i="8"/>
  <c r="D636" i="8"/>
  <c r="D624" i="8"/>
  <c r="D612" i="8"/>
  <c r="D600" i="8"/>
  <c r="D588" i="8"/>
  <c r="D576" i="8"/>
  <c r="D564" i="8"/>
  <c r="D552" i="8"/>
  <c r="D540" i="8"/>
  <c r="D528" i="8"/>
  <c r="D516" i="8"/>
  <c r="D504" i="8"/>
  <c r="D492" i="8"/>
  <c r="D480" i="8"/>
  <c r="D468" i="8"/>
  <c r="D456" i="8"/>
  <c r="D444" i="8"/>
  <c r="D432" i="8"/>
  <c r="D420" i="8"/>
  <c r="D408" i="8"/>
  <c r="D396" i="8"/>
  <c r="D384" i="8"/>
  <c r="D372" i="8"/>
  <c r="D360" i="8"/>
  <c r="D348" i="8"/>
  <c r="D336" i="8"/>
  <c r="D324" i="8"/>
  <c r="D312" i="8"/>
  <c r="D300" i="8"/>
  <c r="D288" i="8"/>
  <c r="D276" i="8"/>
  <c r="D264" i="8"/>
  <c r="D252" i="8"/>
  <c r="D240" i="8"/>
  <c r="D228" i="8"/>
  <c r="D216" i="8"/>
  <c r="D204" i="8"/>
  <c r="D192" i="8"/>
  <c r="D180" i="8"/>
  <c r="D168" i="8"/>
  <c r="D156" i="8"/>
  <c r="D144" i="8"/>
  <c r="D132" i="8"/>
  <c r="D120" i="8"/>
  <c r="D108" i="8"/>
  <c r="D96" i="8"/>
  <c r="D84" i="8"/>
  <c r="D72" i="8"/>
  <c r="D60" i="8"/>
  <c r="D48" i="8"/>
  <c r="D36" i="8"/>
  <c r="D24" i="8"/>
  <c r="D12" i="8"/>
  <c r="D878" i="8"/>
  <c r="D806" i="8"/>
  <c r="D734" i="8"/>
  <c r="D662" i="8"/>
  <c r="D590" i="8"/>
  <c r="D518" i="8"/>
  <c r="D446" i="8"/>
  <c r="D326" i="8"/>
  <c r="D182" i="8"/>
  <c r="D85" i="8"/>
  <c r="D530" i="8"/>
  <c r="D97" i="8"/>
  <c r="D889" i="8"/>
  <c r="D745" i="8"/>
  <c r="D601" i="8"/>
  <c r="D194" i="8"/>
  <c r="D815" i="8"/>
  <c r="D803" i="8"/>
  <c r="D791" i="8"/>
  <c r="D779" i="8"/>
  <c r="D767" i="8"/>
  <c r="D755" i="8"/>
  <c r="D743" i="8"/>
  <c r="D731" i="8"/>
  <c r="D719" i="8"/>
  <c r="D707" i="8"/>
  <c r="D695" i="8"/>
  <c r="D683" i="8"/>
  <c r="D671" i="8"/>
  <c r="D659" i="8"/>
  <c r="D647" i="8"/>
  <c r="D635" i="8"/>
  <c r="D623" i="8"/>
  <c r="D611" i="8"/>
  <c r="D599" i="8"/>
  <c r="D587" i="8"/>
  <c r="D575" i="8"/>
  <c r="D563" i="8"/>
  <c r="D551" i="8"/>
  <c r="D539" i="8"/>
  <c r="D527" i="8"/>
  <c r="D515" i="8"/>
  <c r="D503" i="8"/>
  <c r="D491" i="8"/>
  <c r="D479" i="8"/>
  <c r="D467" i="8"/>
  <c r="D455" i="8"/>
  <c r="D443" i="8"/>
  <c r="D431" i="8"/>
  <c r="D419" i="8"/>
  <c r="D407" i="8"/>
  <c r="D395" i="8"/>
  <c r="D383" i="8"/>
  <c r="D371" i="8"/>
  <c r="D359" i="8"/>
  <c r="D347" i="8"/>
  <c r="D335" i="8"/>
  <c r="D323" i="8"/>
  <c r="D311" i="8"/>
  <c r="D299" i="8"/>
  <c r="D287" i="8"/>
  <c r="D275" i="8"/>
  <c r="D263" i="8"/>
  <c r="D251" i="8"/>
  <c r="D239" i="8"/>
  <c r="D227" i="8"/>
  <c r="D215" i="8"/>
  <c r="D203" i="8"/>
  <c r="D191" i="8"/>
  <c r="D179" i="8"/>
  <c r="D167" i="8"/>
  <c r="D155" i="8"/>
  <c r="D143" i="8"/>
  <c r="D131" i="8"/>
  <c r="D119" i="8"/>
  <c r="D107" i="8"/>
  <c r="D95" i="8"/>
  <c r="D83" i="8"/>
  <c r="D71" i="8"/>
  <c r="D59" i="8"/>
  <c r="D47" i="8"/>
  <c r="D35" i="8"/>
  <c r="D23" i="8"/>
  <c r="D11" i="8"/>
  <c r="D877" i="8"/>
  <c r="D805" i="8"/>
  <c r="D733" i="8"/>
  <c r="D661" i="8"/>
  <c r="D589" i="8"/>
  <c r="D517" i="8"/>
  <c r="D434" i="8"/>
  <c r="D314" i="8"/>
  <c r="D170" i="8"/>
  <c r="D74" i="8"/>
  <c r="D86" i="8"/>
  <c r="D814" i="8"/>
  <c r="D802" i="8"/>
  <c r="D790" i="8"/>
  <c r="D778" i="8"/>
  <c r="D766" i="8"/>
  <c r="D754" i="8"/>
  <c r="D742" i="8"/>
  <c r="D730" i="8"/>
  <c r="D718" i="8"/>
  <c r="D706" i="8"/>
  <c r="D694" i="8"/>
  <c r="D682" i="8"/>
  <c r="D670" i="8"/>
  <c r="D658" i="8"/>
  <c r="D646" i="8"/>
  <c r="D634" i="8"/>
  <c r="D622" i="8"/>
  <c r="D610" i="8"/>
  <c r="D598" i="8"/>
  <c r="D586" i="8"/>
  <c r="D574" i="8"/>
  <c r="D562" i="8"/>
  <c r="D550" i="8"/>
  <c r="D538" i="8"/>
  <c r="D526" i="8"/>
  <c r="D514" i="8"/>
  <c r="D502" i="8"/>
  <c r="D490" i="8"/>
  <c r="D478" i="8"/>
  <c r="D466" i="8"/>
  <c r="D454" i="8"/>
  <c r="D442" i="8"/>
  <c r="D430" i="8"/>
  <c r="D418" i="8"/>
  <c r="D406" i="8"/>
  <c r="D394" i="8"/>
  <c r="D382" i="8"/>
  <c r="D370" i="8"/>
  <c r="D358" i="8"/>
  <c r="D346" i="8"/>
  <c r="D334" i="8"/>
  <c r="D322" i="8"/>
  <c r="D310" i="8"/>
  <c r="D298" i="8"/>
  <c r="D286" i="8"/>
  <c r="D274" i="8"/>
  <c r="D262" i="8"/>
  <c r="D250" i="8"/>
  <c r="D238" i="8"/>
  <c r="D226" i="8"/>
  <c r="D214" i="8"/>
  <c r="D202" i="8"/>
  <c r="D190" i="8"/>
  <c r="D178" i="8"/>
  <c r="D166" i="8"/>
  <c r="D154" i="8"/>
  <c r="D142" i="8"/>
  <c r="D130" i="8"/>
  <c r="D118" i="8"/>
  <c r="D106" i="8"/>
  <c r="D94" i="8"/>
  <c r="D82" i="8"/>
  <c r="D70" i="8"/>
  <c r="D58" i="8"/>
  <c r="D46" i="8"/>
  <c r="D34" i="8"/>
  <c r="D22" i="8"/>
  <c r="D10" i="8"/>
  <c r="D866" i="8"/>
  <c r="D794" i="8"/>
  <c r="D722" i="8"/>
  <c r="D650" i="8"/>
  <c r="D578" i="8"/>
  <c r="D506" i="8"/>
  <c r="D433" i="8"/>
  <c r="D302" i="8"/>
  <c r="D158" i="8"/>
  <c r="D73" i="8"/>
  <c r="D338" i="8"/>
  <c r="D813" i="8"/>
  <c r="D801" i="8"/>
  <c r="D789" i="8"/>
  <c r="D777" i="8"/>
  <c r="D765" i="8"/>
  <c r="D753" i="8"/>
  <c r="D741" i="8"/>
  <c r="D729" i="8"/>
  <c r="D717" i="8"/>
  <c r="D705" i="8"/>
  <c r="D693" i="8"/>
  <c r="D681" i="8"/>
  <c r="D669" i="8"/>
  <c r="D657" i="8"/>
  <c r="D645" i="8"/>
  <c r="D633" i="8"/>
  <c r="D621" i="8"/>
  <c r="D609" i="8"/>
  <c r="D597" i="8"/>
  <c r="D585" i="8"/>
  <c r="D573" i="8"/>
  <c r="D561" i="8"/>
  <c r="D549" i="8"/>
  <c r="D537" i="8"/>
  <c r="D525" i="8"/>
  <c r="D513" i="8"/>
  <c r="D501" i="8"/>
  <c r="D489" i="8"/>
  <c r="D477" i="8"/>
  <c r="D465" i="8"/>
  <c r="D453" i="8"/>
  <c r="D441" i="8"/>
  <c r="D429" i="8"/>
  <c r="D417" i="8"/>
  <c r="D405" i="8"/>
  <c r="D393" i="8"/>
  <c r="D381" i="8"/>
  <c r="D369" i="8"/>
  <c r="D357" i="8"/>
  <c r="D345" i="8"/>
  <c r="D333" i="8"/>
  <c r="D321" i="8"/>
  <c r="D309" i="8"/>
  <c r="D297" i="8"/>
  <c r="D285" i="8"/>
  <c r="D273" i="8"/>
  <c r="D261" i="8"/>
  <c r="D249" i="8"/>
  <c r="D237" i="8"/>
  <c r="D225" i="8"/>
  <c r="D213" i="8"/>
  <c r="D201" i="8"/>
  <c r="D189" i="8"/>
  <c r="D177" i="8"/>
  <c r="D165" i="8"/>
  <c r="D153" i="8"/>
  <c r="D141" i="8"/>
  <c r="D129" i="8"/>
  <c r="D117" i="8"/>
  <c r="D105" i="8"/>
  <c r="D93" i="8"/>
  <c r="D81" i="8"/>
  <c r="D69" i="8"/>
  <c r="D57" i="8"/>
  <c r="D45" i="8"/>
  <c r="D33" i="8"/>
  <c r="D21" i="8"/>
  <c r="D9" i="8"/>
  <c r="D865" i="8"/>
  <c r="D793" i="8"/>
  <c r="D721" i="8"/>
  <c r="D649" i="8"/>
  <c r="D577" i="8"/>
  <c r="D505" i="8"/>
  <c r="D422" i="8"/>
  <c r="D290" i="8"/>
  <c r="D146" i="8"/>
  <c r="D62" i="8"/>
  <c r="D44" i="8"/>
  <c r="D32" i="8"/>
  <c r="D20" i="8"/>
  <c r="D8" i="8"/>
  <c r="D854" i="8"/>
  <c r="D782" i="8"/>
  <c r="D710" i="8"/>
  <c r="D638" i="8"/>
  <c r="D566" i="8"/>
  <c r="D494" i="8"/>
  <c r="D421" i="8"/>
  <c r="D278" i="8"/>
  <c r="D134" i="8"/>
  <c r="D61" i="8"/>
  <c r="D55" i="8"/>
  <c r="D43" i="8"/>
  <c r="D31" i="8"/>
  <c r="D19" i="8"/>
  <c r="D7" i="8"/>
  <c r="D853" i="8"/>
  <c r="D781" i="8"/>
  <c r="D709" i="8"/>
  <c r="D637" i="8"/>
  <c r="D565" i="8"/>
  <c r="D493" i="8"/>
  <c r="D410" i="8"/>
  <c r="D266" i="8"/>
  <c r="D122" i="8"/>
  <c r="D50" i="8"/>
  <c r="D126" i="8"/>
  <c r="D102" i="8"/>
  <c r="D78" i="8"/>
  <c r="D54" i="8"/>
  <c r="D18" i="8"/>
  <c r="D842" i="8"/>
  <c r="D770" i="8"/>
  <c r="D698" i="8"/>
  <c r="D626" i="8"/>
  <c r="D554" i="8"/>
  <c r="D482" i="8"/>
  <c r="D398" i="8"/>
  <c r="D254" i="8"/>
  <c r="D121" i="8"/>
  <c r="D90" i="8"/>
  <c r="D66" i="8"/>
  <c r="D42" i="8"/>
  <c r="D30" i="8"/>
  <c r="D6" i="8"/>
  <c r="D832" i="8"/>
  <c r="D809" i="8"/>
  <c r="D797" i="8"/>
  <c r="D785" i="8"/>
  <c r="D773" i="8"/>
  <c r="D761" i="8"/>
  <c r="D749" i="8"/>
  <c r="D737" i="8"/>
  <c r="D725" i="8"/>
  <c r="D713" i="8"/>
  <c r="D701" i="8"/>
  <c r="D689" i="8"/>
  <c r="D677" i="8"/>
  <c r="D665" i="8"/>
  <c r="D653" i="8"/>
  <c r="D641" i="8"/>
  <c r="D629" i="8"/>
  <c r="D617" i="8"/>
  <c r="D605" i="8"/>
  <c r="D593" i="8"/>
  <c r="D581" i="8"/>
  <c r="D569" i="8"/>
  <c r="D557" i="8"/>
  <c r="D545" i="8"/>
  <c r="D533" i="8"/>
  <c r="D521" i="8"/>
  <c r="D509" i="8"/>
  <c r="D497" i="8"/>
  <c r="D485" i="8"/>
  <c r="D473" i="8"/>
  <c r="D461" i="8"/>
  <c r="D449" i="8"/>
  <c r="D437" i="8"/>
  <c r="D425" i="8"/>
  <c r="D413" i="8"/>
  <c r="D401" i="8"/>
  <c r="D389" i="8"/>
  <c r="D377" i="8"/>
  <c r="D365" i="8"/>
  <c r="D353" i="8"/>
  <c r="D341" i="8"/>
  <c r="D329" i="8"/>
  <c r="D317" i="8"/>
  <c r="D305" i="8"/>
  <c r="D293" i="8"/>
  <c r="D281" i="8"/>
  <c r="D269" i="8"/>
  <c r="D257" i="8"/>
  <c r="D245" i="8"/>
  <c r="D233" i="8"/>
  <c r="D221" i="8"/>
  <c r="D209" i="8"/>
  <c r="D197" i="8"/>
  <c r="D185" i="8"/>
  <c r="D173" i="8"/>
  <c r="D161" i="8"/>
  <c r="D149" i="8"/>
  <c r="D137" i="8"/>
  <c r="D125" i="8"/>
  <c r="D113" i="8"/>
  <c r="D101" i="8"/>
  <c r="D89" i="8"/>
  <c r="D77" i="8"/>
  <c r="D65" i="8"/>
  <c r="D53" i="8"/>
  <c r="D41" i="8"/>
  <c r="D29" i="8"/>
  <c r="D17" i="8"/>
  <c r="D5" i="8"/>
  <c r="D841" i="8"/>
  <c r="D769" i="8"/>
  <c r="D697" i="8"/>
  <c r="D625" i="8"/>
  <c r="D553" i="8"/>
  <c r="D481" i="8"/>
  <c r="D386" i="8"/>
  <c r="D242" i="8"/>
  <c r="D110" i="8"/>
  <c r="D52" i="8"/>
  <c r="D40" i="8"/>
  <c r="D28" i="8"/>
  <c r="D16" i="8"/>
  <c r="D4" i="8"/>
  <c r="D830" i="8"/>
  <c r="D758" i="8"/>
  <c r="D686" i="8"/>
  <c r="D614" i="8"/>
  <c r="D542" i="8"/>
  <c r="D470" i="8"/>
  <c r="D374" i="8"/>
  <c r="D230" i="8"/>
  <c r="D109" i="8"/>
  <c r="D26" i="8"/>
  <c r="D723" i="8"/>
  <c r="D711" i="8"/>
  <c r="D699" i="8"/>
  <c r="D687" i="8"/>
  <c r="D675" i="8"/>
  <c r="D663" i="8"/>
  <c r="D651" i="8"/>
  <c r="D639" i="8"/>
  <c r="D627" i="8"/>
  <c r="D615" i="8"/>
  <c r="D603" i="8"/>
  <c r="D591" i="8"/>
  <c r="D579" i="8"/>
  <c r="D567" i="8"/>
  <c r="D555" i="8"/>
  <c r="D543" i="8"/>
  <c r="D531" i="8"/>
  <c r="D519" i="8"/>
  <c r="D507" i="8"/>
  <c r="D495" i="8"/>
  <c r="D483" i="8"/>
  <c r="D471" i="8"/>
  <c r="D459" i="8"/>
  <c r="D447" i="8"/>
  <c r="D435" i="8"/>
  <c r="D423" i="8"/>
  <c r="D411" i="8"/>
  <c r="D399" i="8"/>
  <c r="D387" i="8"/>
  <c r="D375" i="8"/>
  <c r="D363" i="8"/>
  <c r="D351" i="8"/>
  <c r="D339" i="8"/>
  <c r="D327" i="8"/>
  <c r="D315" i="8"/>
  <c r="D303" i="8"/>
  <c r="D291" i="8"/>
  <c r="D279" i="8"/>
  <c r="D267" i="8"/>
  <c r="D255" i="8"/>
  <c r="D243" i="8"/>
  <c r="D231" i="8"/>
  <c r="D219" i="8"/>
  <c r="D207" i="8"/>
  <c r="D195" i="8"/>
  <c r="D183" i="8"/>
  <c r="D171" i="8"/>
  <c r="D159" i="8"/>
  <c r="D147" i="8"/>
  <c r="D135" i="8"/>
  <c r="D123" i="8"/>
  <c r="D111" i="8"/>
  <c r="D99" i="8"/>
  <c r="D87" i="8"/>
  <c r="D75" i="8"/>
  <c r="D63" i="8"/>
  <c r="D51" i="8"/>
  <c r="D39" i="8"/>
  <c r="D27" i="8"/>
  <c r="D15" i="8"/>
  <c r="D3" i="8"/>
  <c r="D13" i="8"/>
  <c r="D205" i="8"/>
  <c r="D265" i="8"/>
  <c r="D301" i="8"/>
  <c r="D337" i="8"/>
  <c r="D373" i="8"/>
  <c r="D409" i="8"/>
  <c r="D445" i="8"/>
  <c r="D25" i="8"/>
  <c r="D133" i="8"/>
  <c r="D157" i="8"/>
  <c r="D181" i="8"/>
  <c r="D217" i="8"/>
  <c r="D241" i="8"/>
  <c r="D277" i="8"/>
  <c r="D325" i="8"/>
  <c r="D361" i="8"/>
  <c r="D397" i="8"/>
  <c r="D37" i="8"/>
  <c r="D145" i="8"/>
  <c r="D169" i="8"/>
  <c r="D193" i="8"/>
  <c r="D229" i="8"/>
  <c r="D253" i="8"/>
  <c r="D289" i="8"/>
  <c r="D313" i="8"/>
  <c r="D349" i="8"/>
  <c r="D385" i="8"/>
  <c r="D829" i="8"/>
  <c r="D757" i="8"/>
  <c r="D685" i="8"/>
  <c r="D613" i="8"/>
  <c r="D541" i="8"/>
  <c r="D469" i="8"/>
  <c r="D362" i="8"/>
  <c r="D218" i="8"/>
  <c r="D98" i="8"/>
  <c r="D14" i="8"/>
  <c r="D900" i="8"/>
  <c r="D888" i="8"/>
  <c r="D876" i="8"/>
  <c r="D864" i="8"/>
  <c r="D852" i="8"/>
  <c r="D840" i="8"/>
  <c r="D828" i="8"/>
  <c r="D899" i="8"/>
  <c r="D887" i="8"/>
  <c r="D875" i="8"/>
  <c r="D863" i="8"/>
  <c r="D851" i="8"/>
  <c r="D839" i="8"/>
  <c r="D827" i="8"/>
  <c r="D898" i="8"/>
  <c r="D886" i="8"/>
  <c r="D874" i="8"/>
  <c r="D862" i="8"/>
  <c r="D850" i="8"/>
  <c r="D838" i="8"/>
  <c r="D826" i="8"/>
  <c r="D897" i="8"/>
  <c r="D885" i="8"/>
  <c r="D873" i="8"/>
  <c r="D861" i="8"/>
  <c r="D849" i="8"/>
  <c r="D837" i="8"/>
  <c r="D825" i="8"/>
  <c r="D896" i="8"/>
  <c r="D884" i="8"/>
  <c r="D872" i="8"/>
  <c r="D860" i="8"/>
  <c r="D848" i="8"/>
  <c r="D836" i="8"/>
  <c r="D824" i="8"/>
  <c r="D895" i="8"/>
  <c r="D883" i="8"/>
  <c r="D871" i="8"/>
  <c r="D859" i="8"/>
  <c r="D847" i="8"/>
  <c r="D835" i="8"/>
  <c r="D823" i="8"/>
  <c r="D894" i="8"/>
  <c r="D882" i="8"/>
  <c r="D870" i="8"/>
  <c r="D858" i="8"/>
  <c r="D846" i="8"/>
  <c r="D834" i="8"/>
  <c r="D822" i="8"/>
  <c r="D893" i="8"/>
  <c r="D881" i="8"/>
  <c r="D869" i="8"/>
  <c r="D857" i="8"/>
  <c r="D845" i="8"/>
  <c r="D833" i="8"/>
  <c r="D821" i="8"/>
  <c r="D892" i="8"/>
  <c r="D880" i="8"/>
  <c r="D868" i="8"/>
  <c r="D856" i="8"/>
  <c r="D844" i="8"/>
  <c r="D2" i="8"/>
  <c r="D891" i="8"/>
  <c r="D879" i="8"/>
  <c r="D867" i="8"/>
  <c r="D855" i="8"/>
  <c r="D843" i="8"/>
  <c r="D831" i="8"/>
  <c r="C547" i="4"/>
  <c r="E523" i="4"/>
  <c r="C499" i="4"/>
  <c r="C475" i="4"/>
  <c r="E463" i="4"/>
  <c r="C451" i="4"/>
  <c r="E391" i="4"/>
  <c r="C379" i="4"/>
  <c r="C331" i="4"/>
  <c r="C307" i="4"/>
  <c r="C5" i="4"/>
  <c r="C546" i="4"/>
  <c r="C522" i="4"/>
  <c r="C498" i="4"/>
  <c r="E462" i="4"/>
  <c r="C450" i="4"/>
  <c r="C426" i="4"/>
  <c r="C402" i="4"/>
  <c r="C378" i="4"/>
  <c r="C354" i="4"/>
  <c r="C330" i="4"/>
  <c r="D318" i="4"/>
  <c r="C306" i="4"/>
  <c r="C125" i="4"/>
  <c r="C121" i="4"/>
  <c r="C19" i="4"/>
  <c r="E222" i="4"/>
  <c r="C216" i="4"/>
  <c r="C110" i="4"/>
  <c r="C212" i="4"/>
  <c r="C151" i="4"/>
  <c r="C976" i="4"/>
  <c r="C929" i="4"/>
  <c r="C893" i="4"/>
  <c r="E869" i="4"/>
  <c r="C857" i="4"/>
  <c r="C833" i="4"/>
  <c r="C821" i="4"/>
  <c r="C809" i="4"/>
  <c r="C785" i="4"/>
  <c r="C749" i="4"/>
  <c r="C713" i="4"/>
  <c r="C689" i="4"/>
  <c r="C677" i="4"/>
  <c r="E641" i="4"/>
  <c r="C617" i="4"/>
  <c r="C545" i="4"/>
  <c r="C521" i="4"/>
  <c r="E473" i="4"/>
  <c r="C449" i="4"/>
  <c r="C437" i="4"/>
  <c r="E413" i="4"/>
  <c r="C401" i="4"/>
  <c r="C389" i="4"/>
  <c r="C353" i="4"/>
  <c r="C341" i="4"/>
  <c r="C329" i="4"/>
  <c r="C293" i="4"/>
  <c r="C7" i="4"/>
  <c r="C11" i="4"/>
  <c r="C103" i="4"/>
  <c r="C70" i="4"/>
  <c r="C844" i="4"/>
  <c r="C748" i="4"/>
  <c r="C724" i="4"/>
  <c r="C712" i="4"/>
  <c r="C700" i="4"/>
  <c r="C676" i="4"/>
  <c r="C592" i="4"/>
  <c r="C496" i="4"/>
  <c r="C472" i="4"/>
  <c r="C448" i="4"/>
  <c r="C400" i="4"/>
  <c r="C352" i="4"/>
  <c r="C304" i="4"/>
  <c r="C288" i="4"/>
  <c r="C281" i="4"/>
  <c r="C100" i="4"/>
  <c r="E207" i="4"/>
  <c r="D40" i="4"/>
  <c r="C182" i="4"/>
  <c r="C204" i="4"/>
  <c r="C33" i="4"/>
  <c r="C652" i="4"/>
  <c r="C628" i="4"/>
  <c r="C520" i="4"/>
  <c r="C985" i="4"/>
  <c r="D974" i="4"/>
  <c r="C927" i="4"/>
  <c r="C903" i="4"/>
  <c r="D891" i="4"/>
  <c r="C843" i="4"/>
  <c r="C783" i="4"/>
  <c r="C759" i="4"/>
  <c r="C699" i="4"/>
  <c r="D374" i="4"/>
  <c r="D280" i="4"/>
  <c r="D254" i="4"/>
  <c r="D234" i="4"/>
  <c r="D889" i="4"/>
  <c r="D865" i="4"/>
  <c r="D721" i="4"/>
  <c r="D685" i="4"/>
  <c r="D528" i="4"/>
  <c r="D372" i="4"/>
  <c r="D324" i="4"/>
  <c r="C155" i="4"/>
  <c r="C53" i="4"/>
  <c r="C635" i="4"/>
  <c r="D527" i="4"/>
  <c r="D479" i="4"/>
  <c r="D383" i="4"/>
  <c r="D323" i="4"/>
  <c r="C969" i="4"/>
  <c r="C957" i="4"/>
  <c r="C946" i="4"/>
  <c r="C922" i="4"/>
  <c r="C898" i="4"/>
  <c r="C886" i="4"/>
  <c r="C862" i="4"/>
  <c r="C838" i="4"/>
  <c r="C826" i="4"/>
  <c r="C814" i="4"/>
  <c r="C802" i="4"/>
  <c r="C778" i="4"/>
  <c r="C754" i="4"/>
  <c r="C742" i="4"/>
  <c r="C718" i="4"/>
  <c r="C694" i="4"/>
  <c r="C682" i="4"/>
  <c r="C670" i="4"/>
  <c r="C231" i="4"/>
  <c r="C227" i="4"/>
  <c r="C637" i="4"/>
  <c r="D978" i="4"/>
  <c r="E113" i="4"/>
  <c r="D113" i="4"/>
  <c r="C146" i="4"/>
  <c r="D146" i="4"/>
  <c r="C636" i="4"/>
  <c r="D999" i="4"/>
  <c r="C986" i="4"/>
  <c r="C980" i="4"/>
  <c r="C523" i="4"/>
  <c r="D518" i="4"/>
  <c r="C473" i="4"/>
  <c r="D807" i="4"/>
  <c r="C928" i="4"/>
  <c r="C413" i="4"/>
  <c r="D805" i="4"/>
  <c r="D260" i="4"/>
  <c r="C403" i="4"/>
  <c r="E871" i="4"/>
  <c r="C218" i="4"/>
  <c r="E533" i="4"/>
  <c r="E319" i="4"/>
  <c r="C85" i="4"/>
  <c r="F618" i="4"/>
  <c r="E618" i="4"/>
  <c r="D618" i="4"/>
  <c r="F16" i="4"/>
  <c r="E16" i="4"/>
  <c r="D16" i="4"/>
  <c r="C16" i="4"/>
  <c r="C870" i="4"/>
  <c r="F772" i="4"/>
  <c r="D772" i="4"/>
  <c r="E772" i="4"/>
  <c r="C894" i="4"/>
  <c r="D100" i="4"/>
  <c r="E521" i="4"/>
  <c r="F997" i="4"/>
  <c r="E997" i="4"/>
  <c r="D997" i="4"/>
  <c r="F985" i="4"/>
  <c r="E985" i="4"/>
  <c r="D985" i="4"/>
  <c r="F974" i="4"/>
  <c r="E974" i="4"/>
  <c r="F962" i="4"/>
  <c r="E962" i="4"/>
  <c r="D962" i="4"/>
  <c r="F939" i="4"/>
  <c r="E939" i="4"/>
  <c r="D939" i="4"/>
  <c r="F927" i="4"/>
  <c r="E927" i="4"/>
  <c r="D927" i="4"/>
  <c r="F915" i="4"/>
  <c r="E915" i="4"/>
  <c r="F903" i="4"/>
  <c r="E903" i="4"/>
  <c r="D903" i="4"/>
  <c r="F891" i="4"/>
  <c r="E891" i="4"/>
  <c r="F879" i="4"/>
  <c r="E879" i="4"/>
  <c r="D879" i="4"/>
  <c r="F867" i="4"/>
  <c r="E867" i="4"/>
  <c r="D867" i="4"/>
  <c r="F855" i="4"/>
  <c r="E855" i="4"/>
  <c r="D855" i="4"/>
  <c r="F843" i="4"/>
  <c r="E843" i="4"/>
  <c r="D843" i="4"/>
  <c r="F831" i="4"/>
  <c r="E831" i="4"/>
  <c r="F819" i="4"/>
  <c r="E819" i="4"/>
  <c r="D819" i="4"/>
  <c r="F807" i="4"/>
  <c r="E807" i="4"/>
  <c r="F795" i="4"/>
  <c r="E795" i="4"/>
  <c r="D795" i="4"/>
  <c r="F783" i="4"/>
  <c r="E783" i="4"/>
  <c r="D783" i="4"/>
  <c r="F771" i="4"/>
  <c r="E771" i="4"/>
  <c r="F759" i="4"/>
  <c r="E759" i="4"/>
  <c r="D759" i="4"/>
  <c r="F747" i="4"/>
  <c r="E747" i="4"/>
  <c r="F735" i="4"/>
  <c r="E735" i="4"/>
  <c r="D735" i="4"/>
  <c r="F723" i="4"/>
  <c r="E723" i="4"/>
  <c r="D723" i="4"/>
  <c r="F711" i="4"/>
  <c r="E711" i="4"/>
  <c r="D711" i="4"/>
  <c r="F699" i="4"/>
  <c r="E699" i="4"/>
  <c r="D699" i="4"/>
  <c r="F687" i="4"/>
  <c r="E687" i="4"/>
  <c r="F675" i="4"/>
  <c r="E675" i="4"/>
  <c r="D675" i="4"/>
  <c r="F663" i="4"/>
  <c r="E663" i="4"/>
  <c r="F651" i="4"/>
  <c r="E651" i="4"/>
  <c r="D651" i="4"/>
  <c r="F639" i="4"/>
  <c r="E639" i="4"/>
  <c r="D639" i="4"/>
  <c r="F627" i="4"/>
  <c r="E627" i="4"/>
  <c r="C627" i="4"/>
  <c r="F615" i="4"/>
  <c r="E615" i="4"/>
  <c r="C615" i="4"/>
  <c r="D615" i="4"/>
  <c r="F603" i="4"/>
  <c r="E603" i="4"/>
  <c r="C603" i="4"/>
  <c r="F591" i="4"/>
  <c r="E591" i="4"/>
  <c r="C591" i="4"/>
  <c r="D591" i="4"/>
  <c r="F579" i="4"/>
  <c r="E579" i="4"/>
  <c r="D579" i="4"/>
  <c r="C579" i="4"/>
  <c r="F567" i="4"/>
  <c r="E567" i="4"/>
  <c r="C567" i="4"/>
  <c r="F555" i="4"/>
  <c r="E555" i="4"/>
  <c r="C555" i="4"/>
  <c r="D555" i="4"/>
  <c r="F543" i="4"/>
  <c r="E543" i="4"/>
  <c r="D543" i="4"/>
  <c r="C543" i="4"/>
  <c r="F531" i="4"/>
  <c r="D531" i="4"/>
  <c r="E531" i="4"/>
  <c r="C531" i="4"/>
  <c r="F519" i="4"/>
  <c r="E519" i="4"/>
  <c r="D519" i="4"/>
  <c r="C519" i="4"/>
  <c r="F507" i="4"/>
  <c r="E507" i="4"/>
  <c r="C507" i="4"/>
  <c r="D507" i="4"/>
  <c r="F495" i="4"/>
  <c r="E495" i="4"/>
  <c r="D495" i="4"/>
  <c r="C495" i="4"/>
  <c r="F483" i="4"/>
  <c r="E483" i="4"/>
  <c r="C483" i="4"/>
  <c r="D483" i="4"/>
  <c r="F471" i="4"/>
  <c r="E471" i="4"/>
  <c r="D471" i="4"/>
  <c r="C471" i="4"/>
  <c r="F459" i="4"/>
  <c r="E459" i="4"/>
  <c r="D459" i="4"/>
  <c r="C459" i="4"/>
  <c r="F447" i="4"/>
  <c r="D447" i="4"/>
  <c r="E447" i="4"/>
  <c r="C447" i="4"/>
  <c r="F435" i="4"/>
  <c r="E435" i="4"/>
  <c r="C435" i="4"/>
  <c r="D435" i="4"/>
  <c r="F423" i="4"/>
  <c r="E423" i="4"/>
  <c r="C423" i="4"/>
  <c r="F411" i="4"/>
  <c r="E411" i="4"/>
  <c r="C411" i="4"/>
  <c r="D411" i="4"/>
  <c r="F399" i="4"/>
  <c r="E399" i="4"/>
  <c r="D399" i="4"/>
  <c r="C399" i="4"/>
  <c r="F387" i="4"/>
  <c r="D387" i="4"/>
  <c r="E387" i="4"/>
  <c r="C387" i="4"/>
  <c r="F375" i="4"/>
  <c r="E375" i="4"/>
  <c r="D375" i="4"/>
  <c r="C375" i="4"/>
  <c r="F363" i="4"/>
  <c r="E363" i="4"/>
  <c r="C363" i="4"/>
  <c r="F351" i="4"/>
  <c r="E351" i="4"/>
  <c r="D351" i="4"/>
  <c r="C351" i="4"/>
  <c r="F339" i="4"/>
  <c r="E339" i="4"/>
  <c r="C339" i="4"/>
  <c r="D339" i="4"/>
  <c r="F327" i="4"/>
  <c r="E327" i="4"/>
  <c r="D327" i="4"/>
  <c r="C327" i="4"/>
  <c r="F315" i="4"/>
  <c r="E315" i="4"/>
  <c r="D315" i="4"/>
  <c r="C315" i="4"/>
  <c r="F303" i="4"/>
  <c r="D303" i="4"/>
  <c r="E303" i="4"/>
  <c r="C303" i="4"/>
  <c r="F123" i="4"/>
  <c r="E123" i="4"/>
  <c r="C123" i="4"/>
  <c r="D123" i="4"/>
  <c r="F287" i="4"/>
  <c r="E287" i="4"/>
  <c r="C287" i="4"/>
  <c r="F150" i="4"/>
  <c r="D150" i="4"/>
  <c r="E150" i="4"/>
  <c r="C150" i="4"/>
  <c r="F129" i="4"/>
  <c r="E129" i="4"/>
  <c r="C129" i="4"/>
  <c r="D129" i="4"/>
  <c r="F80" i="4"/>
  <c r="D80" i="4"/>
  <c r="E80" i="4"/>
  <c r="C80" i="4"/>
  <c r="F88" i="4"/>
  <c r="E88" i="4"/>
  <c r="C88" i="4"/>
  <c r="D88" i="4"/>
  <c r="F8" i="4"/>
  <c r="D8" i="4"/>
  <c r="C8" i="4"/>
  <c r="F98" i="4"/>
  <c r="E98" i="4"/>
  <c r="C98" i="4"/>
  <c r="F276" i="4"/>
  <c r="E276" i="4"/>
  <c r="D276" i="4"/>
  <c r="C276" i="4"/>
  <c r="F57" i="4"/>
  <c r="C57" i="4"/>
  <c r="D57" i="4"/>
  <c r="E57" i="4"/>
  <c r="F139" i="4"/>
  <c r="D139" i="4"/>
  <c r="E139" i="4"/>
  <c r="C139" i="4"/>
  <c r="F273" i="4"/>
  <c r="E273" i="4"/>
  <c r="C273" i="4"/>
  <c r="F127" i="4"/>
  <c r="E127" i="4"/>
  <c r="D127" i="4"/>
  <c r="C127" i="4"/>
  <c r="F52" i="4"/>
  <c r="E52" i="4"/>
  <c r="C52" i="4"/>
  <c r="D52" i="4"/>
  <c r="F230" i="4"/>
  <c r="E230" i="4"/>
  <c r="D230" i="4"/>
  <c r="C230" i="4"/>
  <c r="F162" i="4"/>
  <c r="E162" i="4"/>
  <c r="C162" i="4"/>
  <c r="D162" i="4"/>
  <c r="F198" i="4"/>
  <c r="E198" i="4"/>
  <c r="D198" i="4"/>
  <c r="C198" i="4"/>
  <c r="F56" i="4"/>
  <c r="E56" i="4"/>
  <c r="C56" i="4"/>
  <c r="D56" i="4"/>
  <c r="F154" i="4"/>
  <c r="D154" i="4"/>
  <c r="C154" i="4"/>
  <c r="F126" i="4"/>
  <c r="E126" i="4"/>
  <c r="C126" i="4"/>
  <c r="D126" i="4"/>
  <c r="F220" i="4"/>
  <c r="E220" i="4"/>
  <c r="D220" i="4"/>
  <c r="C220" i="4"/>
  <c r="F260" i="4"/>
  <c r="E260" i="4"/>
  <c r="C260" i="4"/>
  <c r="F152" i="4"/>
  <c r="E152" i="4"/>
  <c r="D152" i="4"/>
  <c r="C152" i="4"/>
  <c r="F144" i="4"/>
  <c r="E144" i="4"/>
  <c r="C144" i="4"/>
  <c r="D144" i="4"/>
  <c r="F156" i="4"/>
  <c r="E156" i="4"/>
  <c r="D156" i="4"/>
  <c r="C156" i="4"/>
  <c r="C977" i="4"/>
  <c r="C867" i="4"/>
  <c r="C723" i="4"/>
  <c r="C663" i="4"/>
  <c r="D627" i="4"/>
  <c r="D516" i="4"/>
  <c r="D363" i="4"/>
  <c r="D98" i="4"/>
  <c r="E859" i="4"/>
  <c r="E689" i="4"/>
  <c r="E511" i="4"/>
  <c r="E295" i="4"/>
  <c r="F964" i="4"/>
  <c r="D964" i="4"/>
  <c r="E964" i="4"/>
  <c r="F893" i="4"/>
  <c r="D893" i="4"/>
  <c r="E893" i="4"/>
  <c r="F809" i="4"/>
  <c r="D809" i="4"/>
  <c r="F749" i="4"/>
  <c r="D749" i="4"/>
  <c r="F653" i="4"/>
  <c r="D653" i="4"/>
  <c r="E653" i="4"/>
  <c r="C653" i="4"/>
  <c r="F569" i="4"/>
  <c r="D569" i="4"/>
  <c r="E569" i="4"/>
  <c r="F485" i="4"/>
  <c r="D485" i="4"/>
  <c r="E485" i="4"/>
  <c r="F425" i="4"/>
  <c r="D425" i="4"/>
  <c r="E425" i="4"/>
  <c r="F377" i="4"/>
  <c r="D377" i="4"/>
  <c r="E377" i="4"/>
  <c r="F317" i="4"/>
  <c r="D317" i="4"/>
  <c r="F18" i="4"/>
  <c r="D18" i="4"/>
  <c r="E18" i="4"/>
  <c r="F50" i="4"/>
  <c r="D50" i="4"/>
  <c r="E50" i="4"/>
  <c r="F161" i="4"/>
  <c r="D161" i="4"/>
  <c r="E161" i="4"/>
  <c r="C161" i="4"/>
  <c r="F96" i="4"/>
  <c r="D96" i="4"/>
  <c r="E96" i="4"/>
  <c r="F47" i="4"/>
  <c r="D47" i="4"/>
  <c r="E47" i="4"/>
  <c r="C47" i="4"/>
  <c r="F122" i="4"/>
  <c r="D122" i="4"/>
  <c r="E122" i="4"/>
  <c r="C122" i="4"/>
  <c r="F79" i="4"/>
  <c r="D79" i="4"/>
  <c r="E79" i="4"/>
  <c r="F148" i="4"/>
  <c r="D148" i="4"/>
  <c r="E148" i="4"/>
  <c r="C148" i="4"/>
  <c r="F160" i="4"/>
  <c r="D160" i="4"/>
  <c r="E160" i="4"/>
  <c r="C160" i="4"/>
  <c r="C953" i="4"/>
  <c r="C869" i="4"/>
  <c r="E870" i="4"/>
  <c r="F963" i="4"/>
  <c r="D963" i="4"/>
  <c r="E963" i="4"/>
  <c r="F868" i="4"/>
  <c r="D868" i="4"/>
  <c r="E868" i="4"/>
  <c r="F784" i="4"/>
  <c r="E784" i="4"/>
  <c r="D784" i="4"/>
  <c r="F688" i="4"/>
  <c r="E688" i="4"/>
  <c r="D688" i="4"/>
  <c r="F568" i="4"/>
  <c r="E568" i="4"/>
  <c r="F472" i="4"/>
  <c r="E472" i="4"/>
  <c r="F328" i="4"/>
  <c r="E328" i="4"/>
  <c r="F281" i="4"/>
  <c r="E281" i="4"/>
  <c r="D281" i="4"/>
  <c r="F277" i="4"/>
  <c r="E277" i="4"/>
  <c r="C277" i="4"/>
  <c r="D277" i="4"/>
  <c r="F92" i="4"/>
  <c r="E92" i="4"/>
  <c r="D92" i="4"/>
  <c r="F71" i="4"/>
  <c r="E71" i="4"/>
  <c r="C71" i="4"/>
  <c r="F169" i="4"/>
  <c r="E169" i="4"/>
  <c r="D169" i="4"/>
  <c r="C169" i="4"/>
  <c r="C750" i="4"/>
  <c r="D631" i="4"/>
  <c r="E691" i="4"/>
  <c r="F996" i="4"/>
  <c r="E996" i="4"/>
  <c r="D996" i="4"/>
  <c r="C996" i="4"/>
  <c r="F984" i="4"/>
  <c r="E984" i="4"/>
  <c r="D984" i="4"/>
  <c r="C984" i="4"/>
  <c r="F973" i="4"/>
  <c r="E973" i="4"/>
  <c r="D973" i="4"/>
  <c r="C973" i="4"/>
  <c r="F961" i="4"/>
  <c r="E961" i="4"/>
  <c r="D961" i="4"/>
  <c r="C961" i="4"/>
  <c r="F950" i="4"/>
  <c r="E950" i="4"/>
  <c r="D950" i="4"/>
  <c r="C950" i="4"/>
  <c r="F938" i="4"/>
  <c r="E938" i="4"/>
  <c r="D938" i="4"/>
  <c r="C938" i="4"/>
  <c r="F926" i="4"/>
  <c r="E926" i="4"/>
  <c r="D926" i="4"/>
  <c r="C926" i="4"/>
  <c r="F914" i="4"/>
  <c r="E914" i="4"/>
  <c r="D914" i="4"/>
  <c r="C914" i="4"/>
  <c r="F902" i="4"/>
  <c r="E902" i="4"/>
  <c r="D902" i="4"/>
  <c r="C902" i="4"/>
  <c r="F890" i="4"/>
  <c r="E890" i="4"/>
  <c r="D890" i="4"/>
  <c r="C890" i="4"/>
  <c r="F878" i="4"/>
  <c r="E878" i="4"/>
  <c r="D878" i="4"/>
  <c r="C878" i="4"/>
  <c r="F866" i="4"/>
  <c r="E866" i="4"/>
  <c r="D866" i="4"/>
  <c r="C866" i="4"/>
  <c r="F854" i="4"/>
  <c r="E854" i="4"/>
  <c r="D854" i="4"/>
  <c r="C854" i="4"/>
  <c r="F842" i="4"/>
  <c r="E842" i="4"/>
  <c r="D842" i="4"/>
  <c r="C842" i="4"/>
  <c r="F830" i="4"/>
  <c r="E830" i="4"/>
  <c r="D830" i="4"/>
  <c r="C830" i="4"/>
  <c r="F818" i="4"/>
  <c r="E818" i="4"/>
  <c r="D818" i="4"/>
  <c r="C818" i="4"/>
  <c r="F806" i="4"/>
  <c r="E806" i="4"/>
  <c r="D806" i="4"/>
  <c r="C806" i="4"/>
  <c r="F794" i="4"/>
  <c r="E794" i="4"/>
  <c r="D794" i="4"/>
  <c r="C794" i="4"/>
  <c r="F782" i="4"/>
  <c r="E782" i="4"/>
  <c r="D782" i="4"/>
  <c r="C782" i="4"/>
  <c r="F770" i="4"/>
  <c r="E770" i="4"/>
  <c r="D770" i="4"/>
  <c r="C770" i="4"/>
  <c r="F758" i="4"/>
  <c r="E758" i="4"/>
  <c r="D758" i="4"/>
  <c r="C758" i="4"/>
  <c r="F746" i="4"/>
  <c r="E746" i="4"/>
  <c r="D746" i="4"/>
  <c r="C746" i="4"/>
  <c r="F734" i="4"/>
  <c r="E734" i="4"/>
  <c r="D734" i="4"/>
  <c r="C734" i="4"/>
  <c r="F722" i="4"/>
  <c r="E722" i="4"/>
  <c r="D722" i="4"/>
  <c r="C722" i="4"/>
  <c r="F710" i="4"/>
  <c r="E710" i="4"/>
  <c r="D710" i="4"/>
  <c r="C710" i="4"/>
  <c r="F698" i="4"/>
  <c r="E698" i="4"/>
  <c r="D698" i="4"/>
  <c r="C698" i="4"/>
  <c r="F686" i="4"/>
  <c r="E686" i="4"/>
  <c r="D686" i="4"/>
  <c r="C686" i="4"/>
  <c r="F674" i="4"/>
  <c r="E674" i="4"/>
  <c r="D674" i="4"/>
  <c r="C674" i="4"/>
  <c r="F662" i="4"/>
  <c r="E662" i="4"/>
  <c r="D662" i="4"/>
  <c r="F650" i="4"/>
  <c r="E650" i="4"/>
  <c r="D650" i="4"/>
  <c r="F638" i="4"/>
  <c r="E638" i="4"/>
  <c r="D638" i="4"/>
  <c r="C638" i="4"/>
  <c r="F626" i="4"/>
  <c r="E626" i="4"/>
  <c r="D626" i="4"/>
  <c r="C626" i="4"/>
  <c r="F614" i="4"/>
  <c r="E614" i="4"/>
  <c r="D614" i="4"/>
  <c r="C614" i="4"/>
  <c r="F602" i="4"/>
  <c r="E602" i="4"/>
  <c r="D602" i="4"/>
  <c r="C602" i="4"/>
  <c r="F590" i="4"/>
  <c r="E590" i="4"/>
  <c r="D590" i="4"/>
  <c r="C590" i="4"/>
  <c r="F578" i="4"/>
  <c r="E578" i="4"/>
  <c r="D578" i="4"/>
  <c r="C578" i="4"/>
  <c r="F566" i="4"/>
  <c r="E566" i="4"/>
  <c r="C566" i="4"/>
  <c r="F554" i="4"/>
  <c r="E554" i="4"/>
  <c r="D554" i="4"/>
  <c r="C554" i="4"/>
  <c r="F542" i="4"/>
  <c r="E542" i="4"/>
  <c r="D542" i="4"/>
  <c r="C542" i="4"/>
  <c r="F530" i="4"/>
  <c r="E530" i="4"/>
  <c r="D530" i="4"/>
  <c r="C530" i="4"/>
  <c r="F518" i="4"/>
  <c r="E518" i="4"/>
  <c r="C518" i="4"/>
  <c r="F506" i="4"/>
  <c r="E506" i="4"/>
  <c r="C506" i="4"/>
  <c r="D506" i="4"/>
  <c r="F494" i="4"/>
  <c r="E494" i="4"/>
  <c r="C494" i="4"/>
  <c r="D494" i="4"/>
  <c r="F482" i="4"/>
  <c r="E482" i="4"/>
  <c r="C482" i="4"/>
  <c r="D482" i="4"/>
  <c r="F470" i="4"/>
  <c r="E470" i="4"/>
  <c r="D470" i="4"/>
  <c r="C470" i="4"/>
  <c r="F458" i="4"/>
  <c r="E458" i="4"/>
  <c r="D458" i="4"/>
  <c r="C458" i="4"/>
  <c r="F446" i="4"/>
  <c r="E446" i="4"/>
  <c r="C446" i="4"/>
  <c r="D446" i="4"/>
  <c r="F434" i="4"/>
  <c r="E434" i="4"/>
  <c r="D434" i="4"/>
  <c r="C434" i="4"/>
  <c r="F422" i="4"/>
  <c r="E422" i="4"/>
  <c r="C422" i="4"/>
  <c r="F410" i="4"/>
  <c r="E410" i="4"/>
  <c r="D410" i="4"/>
  <c r="C410" i="4"/>
  <c r="F398" i="4"/>
  <c r="E398" i="4"/>
  <c r="D398" i="4"/>
  <c r="C398" i="4"/>
  <c r="F386" i="4"/>
  <c r="E386" i="4"/>
  <c r="D386" i="4"/>
  <c r="C386" i="4"/>
  <c r="F374" i="4"/>
  <c r="E374" i="4"/>
  <c r="C374" i="4"/>
  <c r="F362" i="4"/>
  <c r="E362" i="4"/>
  <c r="C362" i="4"/>
  <c r="D362" i="4"/>
  <c r="F350" i="4"/>
  <c r="E350" i="4"/>
  <c r="C350" i="4"/>
  <c r="D350" i="4"/>
  <c r="F338" i="4"/>
  <c r="E338" i="4"/>
  <c r="C338" i="4"/>
  <c r="D338" i="4"/>
  <c r="F326" i="4"/>
  <c r="E326" i="4"/>
  <c r="D326" i="4"/>
  <c r="C326" i="4"/>
  <c r="F314" i="4"/>
  <c r="E314" i="4"/>
  <c r="D314" i="4"/>
  <c r="C314" i="4"/>
  <c r="F302" i="4"/>
  <c r="E302" i="4"/>
  <c r="C302" i="4"/>
  <c r="D302" i="4"/>
  <c r="F94" i="4"/>
  <c r="E94" i="4"/>
  <c r="D94" i="4"/>
  <c r="C94" i="4"/>
  <c r="F286" i="4"/>
  <c r="E286" i="4"/>
  <c r="C286" i="4"/>
  <c r="F27" i="4"/>
  <c r="E27" i="4"/>
  <c r="C27" i="4"/>
  <c r="F149" i="4"/>
  <c r="E149" i="4"/>
  <c r="C149" i="4"/>
  <c r="D149" i="4"/>
  <c r="F183" i="4"/>
  <c r="E183" i="4"/>
  <c r="C183" i="4"/>
  <c r="D183" i="4"/>
  <c r="F106" i="4"/>
  <c r="E106" i="4"/>
  <c r="C106" i="4"/>
  <c r="D106" i="4"/>
  <c r="F280" i="4"/>
  <c r="E280" i="4"/>
  <c r="C280" i="4"/>
  <c r="F44" i="4"/>
  <c r="E44" i="4"/>
  <c r="C44" i="4"/>
  <c r="D44" i="4"/>
  <c r="F132" i="4"/>
  <c r="E132" i="4"/>
  <c r="C132" i="4"/>
  <c r="D132" i="4"/>
  <c r="F105" i="4"/>
  <c r="C105" i="4"/>
  <c r="D105" i="4"/>
  <c r="E105" i="4"/>
  <c r="F213" i="4"/>
  <c r="E213" i="4"/>
  <c r="C213" i="4"/>
  <c r="D213" i="4"/>
  <c r="F26" i="4"/>
  <c r="E26" i="4"/>
  <c r="C26" i="4"/>
  <c r="F193" i="4"/>
  <c r="E193" i="4"/>
  <c r="C193" i="4"/>
  <c r="D193" i="4"/>
  <c r="F199" i="4"/>
  <c r="E199" i="4"/>
  <c r="C199" i="4"/>
  <c r="D199" i="4"/>
  <c r="F267" i="4"/>
  <c r="E267" i="4"/>
  <c r="C267" i="4"/>
  <c r="D267" i="4"/>
  <c r="F179" i="4"/>
  <c r="E179" i="4"/>
  <c r="C179" i="4"/>
  <c r="F265" i="4"/>
  <c r="E265" i="4"/>
  <c r="C265" i="4"/>
  <c r="F58" i="4"/>
  <c r="E58" i="4"/>
  <c r="C58" i="4"/>
  <c r="D58" i="4"/>
  <c r="F66" i="4"/>
  <c r="E66" i="4"/>
  <c r="C66" i="4"/>
  <c r="D66" i="4"/>
  <c r="F128" i="4"/>
  <c r="E128" i="4"/>
  <c r="C128" i="4"/>
  <c r="D128" i="4"/>
  <c r="F254" i="4"/>
  <c r="E254" i="4"/>
  <c r="C254" i="4"/>
  <c r="F234" i="4"/>
  <c r="E234" i="4"/>
  <c r="C234" i="4"/>
  <c r="F224" i="4"/>
  <c r="E224" i="4"/>
  <c r="C224" i="4"/>
  <c r="D224" i="4"/>
  <c r="F112" i="4"/>
  <c r="E112" i="4"/>
  <c r="C112" i="4"/>
  <c r="D112" i="4"/>
  <c r="C918" i="4"/>
  <c r="C807" i="4"/>
  <c r="C662" i="4"/>
  <c r="C569" i="4"/>
  <c r="C509" i="4"/>
  <c r="C18" i="4"/>
  <c r="C222" i="4"/>
  <c r="D607" i="4"/>
  <c r="D328" i="4"/>
  <c r="E988" i="4"/>
  <c r="E821" i="4"/>
  <c r="E643" i="4"/>
  <c r="C461" i="4"/>
  <c r="C289" i="4"/>
  <c r="C50" i="4"/>
  <c r="C96" i="4"/>
  <c r="F709" i="4"/>
  <c r="E709" i="4"/>
  <c r="D709" i="4"/>
  <c r="C709" i="4"/>
  <c r="F661" i="4"/>
  <c r="E661" i="4"/>
  <c r="C661" i="4"/>
  <c r="F625" i="4"/>
  <c r="E625" i="4"/>
  <c r="C625" i="4"/>
  <c r="D625" i="4"/>
  <c r="F613" i="4"/>
  <c r="E613" i="4"/>
  <c r="C613" i="4"/>
  <c r="D613" i="4"/>
  <c r="F601" i="4"/>
  <c r="E601" i="4"/>
  <c r="C601" i="4"/>
  <c r="F589" i="4"/>
  <c r="E589" i="4"/>
  <c r="C589" i="4"/>
  <c r="D589" i="4"/>
  <c r="F577" i="4"/>
  <c r="E577" i="4"/>
  <c r="C577" i="4"/>
  <c r="D577" i="4"/>
  <c r="F565" i="4"/>
  <c r="E565" i="4"/>
  <c r="C565" i="4"/>
  <c r="D565" i="4"/>
  <c r="F553" i="4"/>
  <c r="E553" i="4"/>
  <c r="D553" i="4"/>
  <c r="C553" i="4"/>
  <c r="F541" i="4"/>
  <c r="E541" i="4"/>
  <c r="D541" i="4"/>
  <c r="C541" i="4"/>
  <c r="F529" i="4"/>
  <c r="E529" i="4"/>
  <c r="C529" i="4"/>
  <c r="D529" i="4"/>
  <c r="F517" i="4"/>
  <c r="E517" i="4"/>
  <c r="D517" i="4"/>
  <c r="C517" i="4"/>
  <c r="F505" i="4"/>
  <c r="E505" i="4"/>
  <c r="C505" i="4"/>
  <c r="D505" i="4"/>
  <c r="F493" i="4"/>
  <c r="E493" i="4"/>
  <c r="D493" i="4"/>
  <c r="C493" i="4"/>
  <c r="F481" i="4"/>
  <c r="E481" i="4"/>
  <c r="C481" i="4"/>
  <c r="D481" i="4"/>
  <c r="F469" i="4"/>
  <c r="E469" i="4"/>
  <c r="D469" i="4"/>
  <c r="C469" i="4"/>
  <c r="F457" i="4"/>
  <c r="E457" i="4"/>
  <c r="C457" i="4"/>
  <c r="D457" i="4"/>
  <c r="F445" i="4"/>
  <c r="E445" i="4"/>
  <c r="C445" i="4"/>
  <c r="D445" i="4"/>
  <c r="F433" i="4"/>
  <c r="E433" i="4"/>
  <c r="C433" i="4"/>
  <c r="D433" i="4"/>
  <c r="F421" i="4"/>
  <c r="E421" i="4"/>
  <c r="C421" i="4"/>
  <c r="D421" i="4"/>
  <c r="F409" i="4"/>
  <c r="E409" i="4"/>
  <c r="D409" i="4"/>
  <c r="C409" i="4"/>
  <c r="F397" i="4"/>
  <c r="E397" i="4"/>
  <c r="D397" i="4"/>
  <c r="C397" i="4"/>
  <c r="F385" i="4"/>
  <c r="E385" i="4"/>
  <c r="C385" i="4"/>
  <c r="D385" i="4"/>
  <c r="F373" i="4"/>
  <c r="E373" i="4"/>
  <c r="D373" i="4"/>
  <c r="C373" i="4"/>
  <c r="F361" i="4"/>
  <c r="E361" i="4"/>
  <c r="C361" i="4"/>
  <c r="D361" i="4"/>
  <c r="F349" i="4"/>
  <c r="E349" i="4"/>
  <c r="D349" i="4"/>
  <c r="C349" i="4"/>
  <c r="F337" i="4"/>
  <c r="E337" i="4"/>
  <c r="C337" i="4"/>
  <c r="D337" i="4"/>
  <c r="F325" i="4"/>
  <c r="E325" i="4"/>
  <c r="D325" i="4"/>
  <c r="C325" i="4"/>
  <c r="F313" i="4"/>
  <c r="E313" i="4"/>
  <c r="C313" i="4"/>
  <c r="D313" i="4"/>
  <c r="F301" i="4"/>
  <c r="E301" i="4"/>
  <c r="C301" i="4"/>
  <c r="D301" i="4"/>
  <c r="F2" i="4"/>
  <c r="E2" i="4"/>
  <c r="C2" i="4"/>
  <c r="D2" i="4"/>
  <c r="F185" i="4"/>
  <c r="E185" i="4"/>
  <c r="C185" i="4"/>
  <c r="D185" i="4"/>
  <c r="F10" i="4"/>
  <c r="E10" i="4"/>
  <c r="D10" i="4"/>
  <c r="C10" i="4"/>
  <c r="F41" i="4"/>
  <c r="E41" i="4"/>
  <c r="C41" i="4"/>
  <c r="D41" i="4"/>
  <c r="F283" i="4"/>
  <c r="E283" i="4"/>
  <c r="D283" i="4"/>
  <c r="C283" i="4"/>
  <c r="F164" i="4"/>
  <c r="E164" i="4"/>
  <c r="C164" i="4"/>
  <c r="D164" i="4"/>
  <c r="F45" i="4"/>
  <c r="E45" i="4"/>
  <c r="D45" i="4"/>
  <c r="C45" i="4"/>
  <c r="F60" i="4"/>
  <c r="E60" i="4"/>
  <c r="C60" i="4"/>
  <c r="D60" i="4"/>
  <c r="F275" i="4"/>
  <c r="E275" i="4"/>
  <c r="D275" i="4"/>
  <c r="C275" i="4"/>
  <c r="F20" i="4"/>
  <c r="C20" i="4"/>
  <c r="E20" i="4"/>
  <c r="D20" i="4"/>
  <c r="F274" i="4"/>
  <c r="D274" i="4"/>
  <c r="E274" i="4"/>
  <c r="C274" i="4"/>
  <c r="F131" i="4"/>
  <c r="E131" i="4"/>
  <c r="C131" i="4"/>
  <c r="D131" i="4"/>
  <c r="F130" i="4"/>
  <c r="D130" i="4"/>
  <c r="C130" i="4"/>
  <c r="E130" i="4"/>
  <c r="F268" i="4"/>
  <c r="E268" i="4"/>
  <c r="C268" i="4"/>
  <c r="D268" i="4"/>
  <c r="F266" i="4"/>
  <c r="E266" i="4"/>
  <c r="D266" i="4"/>
  <c r="C266" i="4"/>
  <c r="F175" i="4"/>
  <c r="E175" i="4"/>
  <c r="C175" i="4"/>
  <c r="D175" i="4"/>
  <c r="F264" i="4"/>
  <c r="E264" i="4"/>
  <c r="D264" i="4"/>
  <c r="C264" i="4"/>
  <c r="F72" i="4"/>
  <c r="E72" i="4"/>
  <c r="C72" i="4"/>
  <c r="D72" i="4"/>
  <c r="F241" i="4"/>
  <c r="E241" i="4"/>
  <c r="D241" i="4"/>
  <c r="C241" i="4"/>
  <c r="F245" i="4"/>
  <c r="E245" i="4"/>
  <c r="C245" i="4"/>
  <c r="D245" i="4"/>
  <c r="F190" i="4"/>
  <c r="E190" i="4"/>
  <c r="D190" i="4"/>
  <c r="C190" i="4"/>
  <c r="F81" i="4"/>
  <c r="E81" i="4"/>
  <c r="C81" i="4"/>
  <c r="D81" i="4"/>
  <c r="F61" i="4"/>
  <c r="E61" i="4"/>
  <c r="D61" i="4"/>
  <c r="C61" i="4"/>
  <c r="F246" i="4"/>
  <c r="E246" i="4"/>
  <c r="C246" i="4"/>
  <c r="D246" i="4"/>
  <c r="C975" i="4"/>
  <c r="C917" i="4"/>
  <c r="C891" i="4"/>
  <c r="C773" i="4"/>
  <c r="C747" i="4"/>
  <c r="C688" i="4"/>
  <c r="C618" i="4"/>
  <c r="C568" i="4"/>
  <c r="C92" i="4"/>
  <c r="D603" i="4"/>
  <c r="D472" i="4"/>
  <c r="D273" i="4"/>
  <c r="E987" i="4"/>
  <c r="E8" i="4"/>
  <c r="F976" i="4"/>
  <c r="D976" i="4"/>
  <c r="F929" i="4"/>
  <c r="D929" i="4"/>
  <c r="F881" i="4"/>
  <c r="D881" i="4"/>
  <c r="E881" i="4"/>
  <c r="F833" i="4"/>
  <c r="D833" i="4"/>
  <c r="E833" i="4"/>
  <c r="F785" i="4"/>
  <c r="D785" i="4"/>
  <c r="E785" i="4"/>
  <c r="F761" i="4"/>
  <c r="D761" i="4"/>
  <c r="F701" i="4"/>
  <c r="D701" i="4"/>
  <c r="F629" i="4"/>
  <c r="D629" i="4"/>
  <c r="C629" i="4"/>
  <c r="E629" i="4"/>
  <c r="F557" i="4"/>
  <c r="D557" i="4"/>
  <c r="E557" i="4"/>
  <c r="F521" i="4"/>
  <c r="D521" i="4"/>
  <c r="F449" i="4"/>
  <c r="D449" i="4"/>
  <c r="E449" i="4"/>
  <c r="F401" i="4"/>
  <c r="D401" i="4"/>
  <c r="F341" i="4"/>
  <c r="D341" i="4"/>
  <c r="E341" i="4"/>
  <c r="F51" i="4"/>
  <c r="D51" i="4"/>
  <c r="E51" i="4"/>
  <c r="F202" i="4"/>
  <c r="D202" i="4"/>
  <c r="E202" i="4"/>
  <c r="C202" i="4"/>
  <c r="C581" i="4"/>
  <c r="C952" i="4"/>
  <c r="C868" i="4"/>
  <c r="E317" i="4"/>
  <c r="F995" i="4"/>
  <c r="E995" i="4"/>
  <c r="D995" i="4"/>
  <c r="C995" i="4"/>
  <c r="F937" i="4"/>
  <c r="E937" i="4"/>
  <c r="D937" i="4"/>
  <c r="C937" i="4"/>
  <c r="F901" i="4"/>
  <c r="E901" i="4"/>
  <c r="D901" i="4"/>
  <c r="C901" i="4"/>
  <c r="F853" i="4"/>
  <c r="E853" i="4"/>
  <c r="D853" i="4"/>
  <c r="C853" i="4"/>
  <c r="F793" i="4"/>
  <c r="E793" i="4"/>
  <c r="D793" i="4"/>
  <c r="C793" i="4"/>
  <c r="F757" i="4"/>
  <c r="E757" i="4"/>
  <c r="D757" i="4"/>
  <c r="C757" i="4"/>
  <c r="F637" i="4"/>
  <c r="E637" i="4"/>
  <c r="D637" i="4"/>
  <c r="F994" i="4"/>
  <c r="E994" i="4"/>
  <c r="D994" i="4"/>
  <c r="C994" i="4"/>
  <c r="F982" i="4"/>
  <c r="E982" i="4"/>
  <c r="D982" i="4"/>
  <c r="C982" i="4"/>
  <c r="F971" i="4"/>
  <c r="E971" i="4"/>
  <c r="D971" i="4"/>
  <c r="C971" i="4"/>
  <c r="F959" i="4"/>
  <c r="E959" i="4"/>
  <c r="D959" i="4"/>
  <c r="C959" i="4"/>
  <c r="E948" i="4"/>
  <c r="F948" i="4"/>
  <c r="D948" i="4"/>
  <c r="C948" i="4"/>
  <c r="F936" i="4"/>
  <c r="E936" i="4"/>
  <c r="D936" i="4"/>
  <c r="C936" i="4"/>
  <c r="F924" i="4"/>
  <c r="E924" i="4"/>
  <c r="D924" i="4"/>
  <c r="C924" i="4"/>
  <c r="F912" i="4"/>
  <c r="E912" i="4"/>
  <c r="D912" i="4"/>
  <c r="C912" i="4"/>
  <c r="F900" i="4"/>
  <c r="E900" i="4"/>
  <c r="D900" i="4"/>
  <c r="C900" i="4"/>
  <c r="F888" i="4"/>
  <c r="E888" i="4"/>
  <c r="D888" i="4"/>
  <c r="C888" i="4"/>
  <c r="F876" i="4"/>
  <c r="E876" i="4"/>
  <c r="D876" i="4"/>
  <c r="C876" i="4"/>
  <c r="F864" i="4"/>
  <c r="E864" i="4"/>
  <c r="D864" i="4"/>
  <c r="C864" i="4"/>
  <c r="F852" i="4"/>
  <c r="E852" i="4"/>
  <c r="D852" i="4"/>
  <c r="C852" i="4"/>
  <c r="F840" i="4"/>
  <c r="E840" i="4"/>
  <c r="D840" i="4"/>
  <c r="C840" i="4"/>
  <c r="F828" i="4"/>
  <c r="E828" i="4"/>
  <c r="D828" i="4"/>
  <c r="C828" i="4"/>
  <c r="F816" i="4"/>
  <c r="E816" i="4"/>
  <c r="D816" i="4"/>
  <c r="C816" i="4"/>
  <c r="F804" i="4"/>
  <c r="E804" i="4"/>
  <c r="D804" i="4"/>
  <c r="C804" i="4"/>
  <c r="F792" i="4"/>
  <c r="E792" i="4"/>
  <c r="D792" i="4"/>
  <c r="C792" i="4"/>
  <c r="F780" i="4"/>
  <c r="E780" i="4"/>
  <c r="D780" i="4"/>
  <c r="C780" i="4"/>
  <c r="F768" i="4"/>
  <c r="E768" i="4"/>
  <c r="D768" i="4"/>
  <c r="C768" i="4"/>
  <c r="F756" i="4"/>
  <c r="E756" i="4"/>
  <c r="D756" i="4"/>
  <c r="C756" i="4"/>
  <c r="F744" i="4"/>
  <c r="E744" i="4"/>
  <c r="D744" i="4"/>
  <c r="C744" i="4"/>
  <c r="F732" i="4"/>
  <c r="E732" i="4"/>
  <c r="D732" i="4"/>
  <c r="C732" i="4"/>
  <c r="F720" i="4"/>
  <c r="E720" i="4"/>
  <c r="D720" i="4"/>
  <c r="C720" i="4"/>
  <c r="F708" i="4"/>
  <c r="E708" i="4"/>
  <c r="D708" i="4"/>
  <c r="C708" i="4"/>
  <c r="F696" i="4"/>
  <c r="E696" i="4"/>
  <c r="D696" i="4"/>
  <c r="C696" i="4"/>
  <c r="F684" i="4"/>
  <c r="E684" i="4"/>
  <c r="D684" i="4"/>
  <c r="C684" i="4"/>
  <c r="F672" i="4"/>
  <c r="E672" i="4"/>
  <c r="D672" i="4"/>
  <c r="C672" i="4"/>
  <c r="F660" i="4"/>
  <c r="E660" i="4"/>
  <c r="D660" i="4"/>
  <c r="C660" i="4"/>
  <c r="F648" i="4"/>
  <c r="E648" i="4"/>
  <c r="D648" i="4"/>
  <c r="C648" i="4"/>
  <c r="F636" i="4"/>
  <c r="E636" i="4"/>
  <c r="D636" i="4"/>
  <c r="F624" i="4"/>
  <c r="E624" i="4"/>
  <c r="D624" i="4"/>
  <c r="C624" i="4"/>
  <c r="F612" i="4"/>
  <c r="E612" i="4"/>
  <c r="D612" i="4"/>
  <c r="C612" i="4"/>
  <c r="F600" i="4"/>
  <c r="E600" i="4"/>
  <c r="D600" i="4"/>
  <c r="C600" i="4"/>
  <c r="F588" i="4"/>
  <c r="E588" i="4"/>
  <c r="D588" i="4"/>
  <c r="C588" i="4"/>
  <c r="F576" i="4"/>
  <c r="E576" i="4"/>
  <c r="D576" i="4"/>
  <c r="C576" i="4"/>
  <c r="F564" i="4"/>
  <c r="E564" i="4"/>
  <c r="D564" i="4"/>
  <c r="C564" i="4"/>
  <c r="F552" i="4"/>
  <c r="E552" i="4"/>
  <c r="D552" i="4"/>
  <c r="C552" i="4"/>
  <c r="F540" i="4"/>
  <c r="E540" i="4"/>
  <c r="D540" i="4"/>
  <c r="C540" i="4"/>
  <c r="F528" i="4"/>
  <c r="E528" i="4"/>
  <c r="C528" i="4"/>
  <c r="F516" i="4"/>
  <c r="E516" i="4"/>
  <c r="C516" i="4"/>
  <c r="F504" i="4"/>
  <c r="E504" i="4"/>
  <c r="D504" i="4"/>
  <c r="C504" i="4"/>
  <c r="F492" i="4"/>
  <c r="E492" i="4"/>
  <c r="D492" i="4"/>
  <c r="C492" i="4"/>
  <c r="F480" i="4"/>
  <c r="E480" i="4"/>
  <c r="D480" i="4"/>
  <c r="C480" i="4"/>
  <c r="F468" i="4"/>
  <c r="E468" i="4"/>
  <c r="C468" i="4"/>
  <c r="F456" i="4"/>
  <c r="E456" i="4"/>
  <c r="D456" i="4"/>
  <c r="C456" i="4"/>
  <c r="F444" i="4"/>
  <c r="E444" i="4"/>
  <c r="D444" i="4"/>
  <c r="C444" i="4"/>
  <c r="F432" i="4"/>
  <c r="E432" i="4"/>
  <c r="D432" i="4"/>
  <c r="C432" i="4"/>
  <c r="F420" i="4"/>
  <c r="E420" i="4"/>
  <c r="D420" i="4"/>
  <c r="C420" i="4"/>
  <c r="F408" i="4"/>
  <c r="E408" i="4"/>
  <c r="D408" i="4"/>
  <c r="C408" i="4"/>
  <c r="F396" i="4"/>
  <c r="E396" i="4"/>
  <c r="D396" i="4"/>
  <c r="C396" i="4"/>
  <c r="F384" i="4"/>
  <c r="E384" i="4"/>
  <c r="D384" i="4"/>
  <c r="C384" i="4"/>
  <c r="F372" i="4"/>
  <c r="E372" i="4"/>
  <c r="C372" i="4"/>
  <c r="F360" i="4"/>
  <c r="E360" i="4"/>
  <c r="D360" i="4"/>
  <c r="C360" i="4"/>
  <c r="F348" i="4"/>
  <c r="E348" i="4"/>
  <c r="D348" i="4"/>
  <c r="C348" i="4"/>
  <c r="F336" i="4"/>
  <c r="E336" i="4"/>
  <c r="D336" i="4"/>
  <c r="C336" i="4"/>
  <c r="F324" i="4"/>
  <c r="E324" i="4"/>
  <c r="C324" i="4"/>
  <c r="F312" i="4"/>
  <c r="E312" i="4"/>
  <c r="D312" i="4"/>
  <c r="C312" i="4"/>
  <c r="F300" i="4"/>
  <c r="E300" i="4"/>
  <c r="D300" i="4"/>
  <c r="C300" i="4"/>
  <c r="F6" i="4"/>
  <c r="E6" i="4"/>
  <c r="D6" i="4"/>
  <c r="C6" i="4"/>
  <c r="F38" i="4"/>
  <c r="E38" i="4"/>
  <c r="D38" i="4"/>
  <c r="C38" i="4"/>
  <c r="F141" i="4"/>
  <c r="E141" i="4"/>
  <c r="D141" i="4"/>
  <c r="C141" i="4"/>
  <c r="F32" i="4"/>
  <c r="E32" i="4"/>
  <c r="D32" i="4"/>
  <c r="C32" i="4"/>
  <c r="F282" i="4"/>
  <c r="E282" i="4"/>
  <c r="D282" i="4"/>
  <c r="C282" i="4"/>
  <c r="F42" i="4"/>
  <c r="E42" i="4"/>
  <c r="D42" i="4"/>
  <c r="C42" i="4"/>
  <c r="F15" i="4"/>
  <c r="E15" i="4"/>
  <c r="D15" i="4"/>
  <c r="C15" i="4"/>
  <c r="F211" i="4"/>
  <c r="E211" i="4"/>
  <c r="D211" i="4"/>
  <c r="F34" i="4"/>
  <c r="E34" i="4"/>
  <c r="D34" i="4"/>
  <c r="C34" i="4"/>
  <c r="F209" i="4"/>
  <c r="E209" i="4"/>
  <c r="D209" i="4"/>
  <c r="F208" i="4"/>
  <c r="D208" i="4"/>
  <c r="E208" i="4"/>
  <c r="C208" i="4"/>
  <c r="F272" i="4"/>
  <c r="D272" i="4"/>
  <c r="C272" i="4"/>
  <c r="E272" i="4"/>
  <c r="F184" i="4"/>
  <c r="D184" i="4"/>
  <c r="E184" i="4"/>
  <c r="C184" i="4"/>
  <c r="F236" i="4"/>
  <c r="E236" i="4"/>
  <c r="D236" i="4"/>
  <c r="C236" i="4"/>
  <c r="F172" i="4"/>
  <c r="E172" i="4"/>
  <c r="D172" i="4"/>
  <c r="F163" i="4"/>
  <c r="E163" i="4"/>
  <c r="D163" i="4"/>
  <c r="C163" i="4"/>
  <c r="F263" i="4"/>
  <c r="E263" i="4"/>
  <c r="D263" i="4"/>
  <c r="F188" i="4"/>
  <c r="E188" i="4"/>
  <c r="D188" i="4"/>
  <c r="C188" i="4"/>
  <c r="F59" i="4"/>
  <c r="E59" i="4"/>
  <c r="D59" i="4"/>
  <c r="C59" i="4"/>
  <c r="F155" i="4"/>
  <c r="E155" i="4"/>
  <c r="D155" i="4"/>
  <c r="F248" i="4"/>
  <c r="E248" i="4"/>
  <c r="D248" i="4"/>
  <c r="C248" i="4"/>
  <c r="F53" i="4"/>
  <c r="E53" i="4"/>
  <c r="D53" i="4"/>
  <c r="F257" i="4"/>
  <c r="E257" i="4"/>
  <c r="D257" i="4"/>
  <c r="C257" i="4"/>
  <c r="F235" i="4"/>
  <c r="E235" i="4"/>
  <c r="D235" i="4"/>
  <c r="C235" i="4"/>
  <c r="C974" i="4"/>
  <c r="C916" i="4"/>
  <c r="C831" i="4"/>
  <c r="C772" i="4"/>
  <c r="C687" i="4"/>
  <c r="C557" i="4"/>
  <c r="C172" i="4"/>
  <c r="D687" i="4"/>
  <c r="D601" i="4"/>
  <c r="D468" i="4"/>
  <c r="D26" i="4"/>
  <c r="E809" i="4"/>
  <c r="F218" i="4"/>
  <c r="D218" i="4"/>
  <c r="E218" i="4"/>
  <c r="F941" i="4"/>
  <c r="D941" i="4"/>
  <c r="E941" i="4"/>
  <c r="F917" i="4"/>
  <c r="D917" i="4"/>
  <c r="E917" i="4"/>
  <c r="F905" i="4"/>
  <c r="D905" i="4"/>
  <c r="E905" i="4"/>
  <c r="F857" i="4"/>
  <c r="D857" i="4"/>
  <c r="E857" i="4"/>
  <c r="F797" i="4"/>
  <c r="D797" i="4"/>
  <c r="E797" i="4"/>
  <c r="F737" i="4"/>
  <c r="D737" i="4"/>
  <c r="E737" i="4"/>
  <c r="F713" i="4"/>
  <c r="D713" i="4"/>
  <c r="E713" i="4"/>
  <c r="F665" i="4"/>
  <c r="D665" i="4"/>
  <c r="E665" i="4"/>
  <c r="F641" i="4"/>
  <c r="D641" i="4"/>
  <c r="C641" i="4"/>
  <c r="F617" i="4"/>
  <c r="D617" i="4"/>
  <c r="E617" i="4"/>
  <c r="F581" i="4"/>
  <c r="D581" i="4"/>
  <c r="F533" i="4"/>
  <c r="D533" i="4"/>
  <c r="F497" i="4"/>
  <c r="D497" i="4"/>
  <c r="E497" i="4"/>
  <c r="F461" i="4"/>
  <c r="D461" i="4"/>
  <c r="F389" i="4"/>
  <c r="D389" i="4"/>
  <c r="E389" i="4"/>
  <c r="F353" i="4"/>
  <c r="D353" i="4"/>
  <c r="E353" i="4"/>
  <c r="F293" i="4"/>
  <c r="D293" i="4"/>
  <c r="E293" i="4"/>
  <c r="F7" i="4"/>
  <c r="D7" i="4"/>
  <c r="E7" i="4"/>
  <c r="F189" i="4"/>
  <c r="D189" i="4"/>
  <c r="E189" i="4"/>
  <c r="C189" i="4"/>
  <c r="F219" i="4"/>
  <c r="D219" i="4"/>
  <c r="E219" i="4"/>
  <c r="C219" i="4"/>
  <c r="F196" i="4"/>
  <c r="J196" i="4"/>
  <c r="D196" i="4"/>
  <c r="E196" i="4"/>
  <c r="C196" i="4"/>
  <c r="F252" i="4"/>
  <c r="D252" i="4"/>
  <c r="E252" i="4"/>
  <c r="C252" i="4"/>
  <c r="E318" i="4"/>
  <c r="F951" i="4"/>
  <c r="E951" i="4"/>
  <c r="D951" i="4"/>
  <c r="F892" i="4"/>
  <c r="D892" i="4"/>
  <c r="E892" i="4"/>
  <c r="F820" i="4"/>
  <c r="D820" i="4"/>
  <c r="E820" i="4"/>
  <c r="F760" i="4"/>
  <c r="E760" i="4"/>
  <c r="D760" i="4"/>
  <c r="F724" i="4"/>
  <c r="D724" i="4"/>
  <c r="E724" i="4"/>
  <c r="F700" i="4"/>
  <c r="D700" i="4"/>
  <c r="E700" i="4"/>
  <c r="F664" i="4"/>
  <c r="E664" i="4"/>
  <c r="D664" i="4"/>
  <c r="F616" i="4"/>
  <c r="E616" i="4"/>
  <c r="D616" i="4"/>
  <c r="F544" i="4"/>
  <c r="E544" i="4"/>
  <c r="D544" i="4"/>
  <c r="F484" i="4"/>
  <c r="E484" i="4"/>
  <c r="D484" i="4"/>
  <c r="C484" i="4"/>
  <c r="F460" i="4"/>
  <c r="E460" i="4"/>
  <c r="D460" i="4"/>
  <c r="C460" i="4"/>
  <c r="F424" i="4"/>
  <c r="E424" i="4"/>
  <c r="F400" i="4"/>
  <c r="E400" i="4"/>
  <c r="D400" i="4"/>
  <c r="F388" i="4"/>
  <c r="D388" i="4"/>
  <c r="E388" i="4"/>
  <c r="C388" i="4"/>
  <c r="F364" i="4"/>
  <c r="D364" i="4"/>
  <c r="E364" i="4"/>
  <c r="C364" i="4"/>
  <c r="F340" i="4"/>
  <c r="E340" i="4"/>
  <c r="D340" i="4"/>
  <c r="C340" i="4"/>
  <c r="F292" i="4"/>
  <c r="D292" i="4"/>
  <c r="E292" i="4"/>
  <c r="C292" i="4"/>
  <c r="F101" i="4"/>
  <c r="E101" i="4"/>
  <c r="C101" i="4"/>
  <c r="D101" i="4"/>
  <c r="F100" i="4"/>
  <c r="E100" i="4"/>
  <c r="F182" i="4"/>
  <c r="E182" i="4"/>
  <c r="F178" i="4"/>
  <c r="E178" i="4"/>
  <c r="C178" i="4"/>
  <c r="F204" i="4"/>
  <c r="E204" i="4"/>
  <c r="D204" i="4"/>
  <c r="F77" i="4"/>
  <c r="E77" i="4"/>
  <c r="D77" i="4"/>
  <c r="F983" i="4"/>
  <c r="E983" i="4"/>
  <c r="D983" i="4"/>
  <c r="C983" i="4"/>
  <c r="F865" i="4"/>
  <c r="E865" i="4"/>
  <c r="C865" i="4"/>
  <c r="F805" i="4"/>
  <c r="E805" i="4"/>
  <c r="C805" i="4"/>
  <c r="F649" i="4"/>
  <c r="E649" i="4"/>
  <c r="D649" i="4"/>
  <c r="F993" i="4"/>
  <c r="E993" i="4"/>
  <c r="D993" i="4"/>
  <c r="C993" i="4"/>
  <c r="F981" i="4"/>
  <c r="E981" i="4"/>
  <c r="D981" i="4"/>
  <c r="C981" i="4"/>
  <c r="F970" i="4"/>
  <c r="E970" i="4"/>
  <c r="D970" i="4"/>
  <c r="C970" i="4"/>
  <c r="F958" i="4"/>
  <c r="E958" i="4"/>
  <c r="D958" i="4"/>
  <c r="C958" i="4"/>
  <c r="F947" i="4"/>
  <c r="E947" i="4"/>
  <c r="D947" i="4"/>
  <c r="C947" i="4"/>
  <c r="F935" i="4"/>
  <c r="E935" i="4"/>
  <c r="D935" i="4"/>
  <c r="C935" i="4"/>
  <c r="F923" i="4"/>
  <c r="E923" i="4"/>
  <c r="D923" i="4"/>
  <c r="C923" i="4"/>
  <c r="F911" i="4"/>
  <c r="E911" i="4"/>
  <c r="D911" i="4"/>
  <c r="C911" i="4"/>
  <c r="F899" i="4"/>
  <c r="E899" i="4"/>
  <c r="D899" i="4"/>
  <c r="C899" i="4"/>
  <c r="F887" i="4"/>
  <c r="E887" i="4"/>
  <c r="D887" i="4"/>
  <c r="C887" i="4"/>
  <c r="F875" i="4"/>
  <c r="E875" i="4"/>
  <c r="D875" i="4"/>
  <c r="C875" i="4"/>
  <c r="F863" i="4"/>
  <c r="E863" i="4"/>
  <c r="D863" i="4"/>
  <c r="C863" i="4"/>
  <c r="F851" i="4"/>
  <c r="E851" i="4"/>
  <c r="D851" i="4"/>
  <c r="C851" i="4"/>
  <c r="F839" i="4"/>
  <c r="E839" i="4"/>
  <c r="D839" i="4"/>
  <c r="C839" i="4"/>
  <c r="F827" i="4"/>
  <c r="E827" i="4"/>
  <c r="D827" i="4"/>
  <c r="C827" i="4"/>
  <c r="F815" i="4"/>
  <c r="E815" i="4"/>
  <c r="D815" i="4"/>
  <c r="C815" i="4"/>
  <c r="F803" i="4"/>
  <c r="E803" i="4"/>
  <c r="D803" i="4"/>
  <c r="C803" i="4"/>
  <c r="F791" i="4"/>
  <c r="E791" i="4"/>
  <c r="D791" i="4"/>
  <c r="C791" i="4"/>
  <c r="F779" i="4"/>
  <c r="E779" i="4"/>
  <c r="D779" i="4"/>
  <c r="C779" i="4"/>
  <c r="F767" i="4"/>
  <c r="E767" i="4"/>
  <c r="D767" i="4"/>
  <c r="C767" i="4"/>
  <c r="F755" i="4"/>
  <c r="E755" i="4"/>
  <c r="D755" i="4"/>
  <c r="C755" i="4"/>
  <c r="F743" i="4"/>
  <c r="E743" i="4"/>
  <c r="D743" i="4"/>
  <c r="C743" i="4"/>
  <c r="F731" i="4"/>
  <c r="E731" i="4"/>
  <c r="D731" i="4"/>
  <c r="C731" i="4"/>
  <c r="F719" i="4"/>
  <c r="E719" i="4"/>
  <c r="D719" i="4"/>
  <c r="C719" i="4"/>
  <c r="F707" i="4"/>
  <c r="E707" i="4"/>
  <c r="D707" i="4"/>
  <c r="C707" i="4"/>
  <c r="F695" i="4"/>
  <c r="E695" i="4"/>
  <c r="D695" i="4"/>
  <c r="C695" i="4"/>
  <c r="F683" i="4"/>
  <c r="E683" i="4"/>
  <c r="D683" i="4"/>
  <c r="C683" i="4"/>
  <c r="F671" i="4"/>
  <c r="E671" i="4"/>
  <c r="D671" i="4"/>
  <c r="C671" i="4"/>
  <c r="F659" i="4"/>
  <c r="E659" i="4"/>
  <c r="D659" i="4"/>
  <c r="C659" i="4"/>
  <c r="F647" i="4"/>
  <c r="E647" i="4"/>
  <c r="D647" i="4"/>
  <c r="C647" i="4"/>
  <c r="F635" i="4"/>
  <c r="E635" i="4"/>
  <c r="D635" i="4"/>
  <c r="F623" i="4"/>
  <c r="E623" i="4"/>
  <c r="D623" i="4"/>
  <c r="C623" i="4"/>
  <c r="F611" i="4"/>
  <c r="E611" i="4"/>
  <c r="D611" i="4"/>
  <c r="C611" i="4"/>
  <c r="F599" i="4"/>
  <c r="E599" i="4"/>
  <c r="D599" i="4"/>
  <c r="C599" i="4"/>
  <c r="F587" i="4"/>
  <c r="E587" i="4"/>
  <c r="D587" i="4"/>
  <c r="C587" i="4"/>
  <c r="F575" i="4"/>
  <c r="E575" i="4"/>
  <c r="C575" i="4"/>
  <c r="F563" i="4"/>
  <c r="E563" i="4"/>
  <c r="C563" i="4"/>
  <c r="D563" i="4"/>
  <c r="F551" i="4"/>
  <c r="E551" i="4"/>
  <c r="C551" i="4"/>
  <c r="D551" i="4"/>
  <c r="F539" i="4"/>
  <c r="E539" i="4"/>
  <c r="D539" i="4"/>
  <c r="C539" i="4"/>
  <c r="F527" i="4"/>
  <c r="E527" i="4"/>
  <c r="C527" i="4"/>
  <c r="F515" i="4"/>
  <c r="E515" i="4"/>
  <c r="D515" i="4"/>
  <c r="C515" i="4"/>
  <c r="F503" i="4"/>
  <c r="E503" i="4"/>
  <c r="C503" i="4"/>
  <c r="D503" i="4"/>
  <c r="F491" i="4"/>
  <c r="E491" i="4"/>
  <c r="D491" i="4"/>
  <c r="C491" i="4"/>
  <c r="F479" i="4"/>
  <c r="E479" i="4"/>
  <c r="C479" i="4"/>
  <c r="F467" i="4"/>
  <c r="E467" i="4"/>
  <c r="C467" i="4"/>
  <c r="F455" i="4"/>
  <c r="E455" i="4"/>
  <c r="C455" i="4"/>
  <c r="D455" i="4"/>
  <c r="F443" i="4"/>
  <c r="E443" i="4"/>
  <c r="C443" i="4"/>
  <c r="D443" i="4"/>
  <c r="F431" i="4"/>
  <c r="E431" i="4"/>
  <c r="D431" i="4"/>
  <c r="C431" i="4"/>
  <c r="F419" i="4"/>
  <c r="E419" i="4"/>
  <c r="C419" i="4"/>
  <c r="D419" i="4"/>
  <c r="F407" i="4"/>
  <c r="E407" i="4"/>
  <c r="C407" i="4"/>
  <c r="D407" i="4"/>
  <c r="F395" i="4"/>
  <c r="E395" i="4"/>
  <c r="D395" i="4"/>
  <c r="C395" i="4"/>
  <c r="F383" i="4"/>
  <c r="E383" i="4"/>
  <c r="C383" i="4"/>
  <c r="F371" i="4"/>
  <c r="E371" i="4"/>
  <c r="D371" i="4"/>
  <c r="C371" i="4"/>
  <c r="F359" i="4"/>
  <c r="E359" i="4"/>
  <c r="C359" i="4"/>
  <c r="D359" i="4"/>
  <c r="F347" i="4"/>
  <c r="E347" i="4"/>
  <c r="D347" i="4"/>
  <c r="C347" i="4"/>
  <c r="F335" i="4"/>
  <c r="E335" i="4"/>
  <c r="C335" i="4"/>
  <c r="D335" i="4"/>
  <c r="F323" i="4"/>
  <c r="E323" i="4"/>
  <c r="C323" i="4"/>
  <c r="F311" i="4"/>
  <c r="E311" i="4"/>
  <c r="C311" i="4"/>
  <c r="D311" i="4"/>
  <c r="F299" i="4"/>
  <c r="E299" i="4"/>
  <c r="C299" i="4"/>
  <c r="D299" i="4"/>
  <c r="F28" i="4"/>
  <c r="E28" i="4"/>
  <c r="D28" i="4"/>
  <c r="C28" i="4"/>
  <c r="F21" i="4"/>
  <c r="E21" i="4"/>
  <c r="D21" i="4"/>
  <c r="C21" i="4"/>
  <c r="F284" i="4"/>
  <c r="E284" i="4"/>
  <c r="D284" i="4"/>
  <c r="C284" i="4"/>
  <c r="F43" i="4"/>
  <c r="E43" i="4"/>
  <c r="D43" i="4"/>
  <c r="C43" i="4"/>
  <c r="F37" i="4"/>
  <c r="E37" i="4"/>
  <c r="D37" i="4"/>
  <c r="C37" i="4"/>
  <c r="F31" i="4"/>
  <c r="E31" i="4"/>
  <c r="D31" i="4"/>
  <c r="C31" i="4"/>
  <c r="F9" i="4"/>
  <c r="E9" i="4"/>
  <c r="D9" i="4"/>
  <c r="C9" i="4"/>
  <c r="F62" i="4"/>
  <c r="E62" i="4"/>
  <c r="D62" i="4"/>
  <c r="C62" i="4"/>
  <c r="F35" i="4"/>
  <c r="E35" i="4"/>
  <c r="D35" i="4"/>
  <c r="C35" i="4"/>
  <c r="F73" i="4"/>
  <c r="E73" i="4"/>
  <c r="D73" i="4"/>
  <c r="C73" i="4"/>
  <c r="F223" i="4"/>
  <c r="D223" i="4"/>
  <c r="E223" i="4"/>
  <c r="C223" i="4"/>
  <c r="F49" i="4"/>
  <c r="D49" i="4"/>
  <c r="C49" i="4"/>
  <c r="E49" i="4"/>
  <c r="F13" i="4"/>
  <c r="D13" i="4"/>
  <c r="C13" i="4"/>
  <c r="E13" i="4"/>
  <c r="F187" i="4"/>
  <c r="E187" i="4"/>
  <c r="D187" i="4"/>
  <c r="C187" i="4"/>
  <c r="F107" i="4"/>
  <c r="E107" i="4"/>
  <c r="D107" i="4"/>
  <c r="C107" i="4"/>
  <c r="F147" i="4"/>
  <c r="D147" i="4"/>
  <c r="C147" i="4"/>
  <c r="E147" i="4"/>
  <c r="F238" i="4"/>
  <c r="E238" i="4"/>
  <c r="D238" i="4"/>
  <c r="C238" i="4"/>
  <c r="F210" i="4"/>
  <c r="E210" i="4"/>
  <c r="D210" i="4"/>
  <c r="C210" i="4"/>
  <c r="F124" i="4"/>
  <c r="D124" i="4"/>
  <c r="C124" i="4"/>
  <c r="F261" i="4"/>
  <c r="E261" i="4"/>
  <c r="D261" i="4"/>
  <c r="C261" i="4"/>
  <c r="F221" i="4"/>
  <c r="E221" i="4"/>
  <c r="D221" i="4"/>
  <c r="C221" i="4"/>
  <c r="F54" i="4"/>
  <c r="D54" i="4"/>
  <c r="C54" i="4"/>
  <c r="F255" i="4"/>
  <c r="E255" i="4"/>
  <c r="D255" i="4"/>
  <c r="C255" i="4"/>
  <c r="F165" i="4"/>
  <c r="E165" i="4"/>
  <c r="D165" i="4"/>
  <c r="C165" i="4"/>
  <c r="C941" i="4"/>
  <c r="C915" i="4"/>
  <c r="C797" i="4"/>
  <c r="C771" i="4"/>
  <c r="C651" i="4"/>
  <c r="C616" i="4"/>
  <c r="C497" i="4"/>
  <c r="C328" i="4"/>
  <c r="C211" i="4"/>
  <c r="D771" i="4"/>
  <c r="D467" i="4"/>
  <c r="D182" i="4"/>
  <c r="E976" i="4"/>
  <c r="E461" i="4"/>
  <c r="F977" i="4"/>
  <c r="E977" i="4"/>
  <c r="D977" i="4"/>
  <c r="F953" i="4"/>
  <c r="E953" i="4"/>
  <c r="D953" i="4"/>
  <c r="F930" i="4"/>
  <c r="E930" i="4"/>
  <c r="D930" i="4"/>
  <c r="F906" i="4"/>
  <c r="E906" i="4"/>
  <c r="D906" i="4"/>
  <c r="F882" i="4"/>
  <c r="E882" i="4"/>
  <c r="D882" i="4"/>
  <c r="F858" i="4"/>
  <c r="E858" i="4"/>
  <c r="D858" i="4"/>
  <c r="F834" i="4"/>
  <c r="E834" i="4"/>
  <c r="D834" i="4"/>
  <c r="F810" i="4"/>
  <c r="E810" i="4"/>
  <c r="D810" i="4"/>
  <c r="F786" i="4"/>
  <c r="E786" i="4"/>
  <c r="D786" i="4"/>
  <c r="F762" i="4"/>
  <c r="E762" i="4"/>
  <c r="D762" i="4"/>
  <c r="F738" i="4"/>
  <c r="E738" i="4"/>
  <c r="D738" i="4"/>
  <c r="F714" i="4"/>
  <c r="E714" i="4"/>
  <c r="D714" i="4"/>
  <c r="F702" i="4"/>
  <c r="D702" i="4"/>
  <c r="F678" i="4"/>
  <c r="D678" i="4"/>
  <c r="E678" i="4"/>
  <c r="F642" i="4"/>
  <c r="E642" i="4"/>
  <c r="D642" i="4"/>
  <c r="C642" i="4"/>
  <c r="F606" i="4"/>
  <c r="D606" i="4"/>
  <c r="E606" i="4"/>
  <c r="C606" i="4"/>
  <c r="F582" i="4"/>
  <c r="D582" i="4"/>
  <c r="C582" i="4"/>
  <c r="F558" i="4"/>
  <c r="C558" i="4"/>
  <c r="E558" i="4"/>
  <c r="D558" i="4"/>
  <c r="F534" i="4"/>
  <c r="E534" i="4"/>
  <c r="D534" i="4"/>
  <c r="C534" i="4"/>
  <c r="F510" i="4"/>
  <c r="D510" i="4"/>
  <c r="C510" i="4"/>
  <c r="E510" i="4"/>
  <c r="F486" i="4"/>
  <c r="E486" i="4"/>
  <c r="D486" i="4"/>
  <c r="C486" i="4"/>
  <c r="F462" i="4"/>
  <c r="C462" i="4"/>
  <c r="D462" i="4"/>
  <c r="F438" i="4"/>
  <c r="D438" i="4"/>
  <c r="E438" i="4"/>
  <c r="C438" i="4"/>
  <c r="F414" i="4"/>
  <c r="E414" i="4"/>
  <c r="C414" i="4"/>
  <c r="F390" i="4"/>
  <c r="D390" i="4"/>
  <c r="C390" i="4"/>
  <c r="F366" i="4"/>
  <c r="D366" i="4"/>
  <c r="E366" i="4"/>
  <c r="C366" i="4"/>
  <c r="F342" i="4"/>
  <c r="E342" i="4"/>
  <c r="D342" i="4"/>
  <c r="C342" i="4"/>
  <c r="F318" i="4"/>
  <c r="C318" i="4"/>
  <c r="F294" i="4"/>
  <c r="D294" i="4"/>
  <c r="C294" i="4"/>
  <c r="E294" i="4"/>
  <c r="F17" i="4"/>
  <c r="D17" i="4"/>
  <c r="E17" i="4"/>
  <c r="C17" i="4"/>
  <c r="F95" i="4"/>
  <c r="D95" i="4"/>
  <c r="E95" i="4"/>
  <c r="C95" i="4"/>
  <c r="F174" i="4"/>
  <c r="E174" i="4"/>
  <c r="D174" i="4"/>
  <c r="C174" i="4"/>
  <c r="F203" i="4"/>
  <c r="E203" i="4"/>
  <c r="D203" i="4"/>
  <c r="C203" i="4"/>
  <c r="F217" i="4"/>
  <c r="E217" i="4"/>
  <c r="D217" i="4"/>
  <c r="C217" i="4"/>
  <c r="F269" i="4"/>
  <c r="E269" i="4"/>
  <c r="D269" i="4"/>
  <c r="C269" i="4"/>
  <c r="F233" i="4"/>
  <c r="E233" i="4"/>
  <c r="D233" i="4"/>
  <c r="C233" i="4"/>
  <c r="F237" i="4"/>
  <c r="E237" i="4"/>
  <c r="D237" i="4"/>
  <c r="C237" i="4"/>
  <c r="F244" i="4"/>
  <c r="E244" i="4"/>
  <c r="D244" i="4"/>
  <c r="C244" i="4"/>
  <c r="F46" i="4"/>
  <c r="E46" i="4"/>
  <c r="D46" i="4"/>
  <c r="C46" i="4"/>
  <c r="F151" i="4"/>
  <c r="E151" i="4"/>
  <c r="D151" i="4"/>
  <c r="F232" i="4"/>
  <c r="E232" i="4"/>
  <c r="D232" i="4"/>
  <c r="F987" i="4"/>
  <c r="D987" i="4"/>
  <c r="F869" i="4"/>
  <c r="D869" i="4"/>
  <c r="F725" i="4"/>
  <c r="D725" i="4"/>
  <c r="E725" i="4"/>
  <c r="F605" i="4"/>
  <c r="D605" i="4"/>
  <c r="E605" i="4"/>
  <c r="F473" i="4"/>
  <c r="D473" i="4"/>
  <c r="F365" i="4"/>
  <c r="D365" i="4"/>
  <c r="E365" i="4"/>
  <c r="F30" i="4"/>
  <c r="D30" i="4"/>
  <c r="E30" i="4"/>
  <c r="F173" i="4"/>
  <c r="E173" i="4"/>
  <c r="D173" i="4"/>
  <c r="C173" i="4"/>
  <c r="F103" i="4"/>
  <c r="D103" i="4"/>
  <c r="E103" i="4"/>
  <c r="F228" i="4"/>
  <c r="D228" i="4"/>
  <c r="E228" i="4"/>
  <c r="C228" i="4"/>
  <c r="E701" i="4"/>
  <c r="F998" i="4"/>
  <c r="E998" i="4"/>
  <c r="D998" i="4"/>
  <c r="F928" i="4"/>
  <c r="E928" i="4"/>
  <c r="D928" i="4"/>
  <c r="F880" i="4"/>
  <c r="E880" i="4"/>
  <c r="D880" i="4"/>
  <c r="F808" i="4"/>
  <c r="E808" i="4"/>
  <c r="D808" i="4"/>
  <c r="F736" i="4"/>
  <c r="E736" i="4"/>
  <c r="D736" i="4"/>
  <c r="F652" i="4"/>
  <c r="J652" i="4"/>
  <c r="D652" i="4"/>
  <c r="E652" i="4"/>
  <c r="F604" i="4"/>
  <c r="D604" i="4"/>
  <c r="E604" i="4"/>
  <c r="C604" i="4"/>
  <c r="F532" i="4"/>
  <c r="D532" i="4"/>
  <c r="E532" i="4"/>
  <c r="C532" i="4"/>
  <c r="F448" i="4"/>
  <c r="D448" i="4"/>
  <c r="E448" i="4"/>
  <c r="F304" i="4"/>
  <c r="D304" i="4"/>
  <c r="E304" i="4"/>
  <c r="F87" i="4"/>
  <c r="E87" i="4"/>
  <c r="D87" i="4"/>
  <c r="F207" i="4"/>
  <c r="D207" i="4"/>
  <c r="F97" i="4"/>
  <c r="E97" i="4"/>
  <c r="D97" i="4"/>
  <c r="C97" i="4"/>
  <c r="F153" i="4"/>
  <c r="C153" i="4"/>
  <c r="D153" i="4"/>
  <c r="F146" i="4"/>
  <c r="E146" i="4"/>
  <c r="F972" i="4"/>
  <c r="E972" i="4"/>
  <c r="C972" i="4"/>
  <c r="F877" i="4"/>
  <c r="E877" i="4"/>
  <c r="D877" i="4"/>
  <c r="C877" i="4"/>
  <c r="F817" i="4"/>
  <c r="E817" i="4"/>
  <c r="D817" i="4"/>
  <c r="C817" i="4"/>
  <c r="F745" i="4"/>
  <c r="E745" i="4"/>
  <c r="C745" i="4"/>
  <c r="F697" i="4"/>
  <c r="E697" i="4"/>
  <c r="D697" i="4"/>
  <c r="C697" i="4"/>
  <c r="F992" i="4"/>
  <c r="E992" i="4"/>
  <c r="D992" i="4"/>
  <c r="F980" i="4"/>
  <c r="E980" i="4"/>
  <c r="D980" i="4"/>
  <c r="F969" i="4"/>
  <c r="E969" i="4"/>
  <c r="D969" i="4"/>
  <c r="F957" i="4"/>
  <c r="E957" i="4"/>
  <c r="D957" i="4"/>
  <c r="F946" i="4"/>
  <c r="E946" i="4"/>
  <c r="D946" i="4"/>
  <c r="F934" i="4"/>
  <c r="E934" i="4"/>
  <c r="D934" i="4"/>
  <c r="F922" i="4"/>
  <c r="E922" i="4"/>
  <c r="D922" i="4"/>
  <c r="F910" i="4"/>
  <c r="E910" i="4"/>
  <c r="D910" i="4"/>
  <c r="F898" i="4"/>
  <c r="E898" i="4"/>
  <c r="D898" i="4"/>
  <c r="F886" i="4"/>
  <c r="E886" i="4"/>
  <c r="D886" i="4"/>
  <c r="F874" i="4"/>
  <c r="E874" i="4"/>
  <c r="D874" i="4"/>
  <c r="F862" i="4"/>
  <c r="E862" i="4"/>
  <c r="D862" i="4"/>
  <c r="F850" i="4"/>
  <c r="E850" i="4"/>
  <c r="D850" i="4"/>
  <c r="F838" i="4"/>
  <c r="E838" i="4"/>
  <c r="D838" i="4"/>
  <c r="F826" i="4"/>
  <c r="E826" i="4"/>
  <c r="D826" i="4"/>
  <c r="F814" i="4"/>
  <c r="E814" i="4"/>
  <c r="D814" i="4"/>
  <c r="F802" i="4"/>
  <c r="E802" i="4"/>
  <c r="D802" i="4"/>
  <c r="F790" i="4"/>
  <c r="E790" i="4"/>
  <c r="D790" i="4"/>
  <c r="F778" i="4"/>
  <c r="E778" i="4"/>
  <c r="D778" i="4"/>
  <c r="F766" i="4"/>
  <c r="E766" i="4"/>
  <c r="D766" i="4"/>
  <c r="F754" i="4"/>
  <c r="E754" i="4"/>
  <c r="D754" i="4"/>
  <c r="F742" i="4"/>
  <c r="E742" i="4"/>
  <c r="D742" i="4"/>
  <c r="F730" i="4"/>
  <c r="E730" i="4"/>
  <c r="D730" i="4"/>
  <c r="F718" i="4"/>
  <c r="E718" i="4"/>
  <c r="D718" i="4"/>
  <c r="F706" i="4"/>
  <c r="E706" i="4"/>
  <c r="D706" i="4"/>
  <c r="F694" i="4"/>
  <c r="E694" i="4"/>
  <c r="D694" i="4"/>
  <c r="F682" i="4"/>
  <c r="E682" i="4"/>
  <c r="D682" i="4"/>
  <c r="F670" i="4"/>
  <c r="E670" i="4"/>
  <c r="D670" i="4"/>
  <c r="F658" i="4"/>
  <c r="E658" i="4"/>
  <c r="D658" i="4"/>
  <c r="C658" i="4"/>
  <c r="F646" i="4"/>
  <c r="E646" i="4"/>
  <c r="D646" i="4"/>
  <c r="C646" i="4"/>
  <c r="F634" i="4"/>
  <c r="E634" i="4"/>
  <c r="D634" i="4"/>
  <c r="C634" i="4"/>
  <c r="F622" i="4"/>
  <c r="E622" i="4"/>
  <c r="D622" i="4"/>
  <c r="C622" i="4"/>
  <c r="F610" i="4"/>
  <c r="E610" i="4"/>
  <c r="D610" i="4"/>
  <c r="C610" i="4"/>
  <c r="F598" i="4"/>
  <c r="E598" i="4"/>
  <c r="D598" i="4"/>
  <c r="C598" i="4"/>
  <c r="F586" i="4"/>
  <c r="E586" i="4"/>
  <c r="D586" i="4"/>
  <c r="C586" i="4"/>
  <c r="F574" i="4"/>
  <c r="E574" i="4"/>
  <c r="D574" i="4"/>
  <c r="C574" i="4"/>
  <c r="F562" i="4"/>
  <c r="E562" i="4"/>
  <c r="D562" i="4"/>
  <c r="C562" i="4"/>
  <c r="F550" i="4"/>
  <c r="E550" i="4"/>
  <c r="D550" i="4"/>
  <c r="C550" i="4"/>
  <c r="F538" i="4"/>
  <c r="E538" i="4"/>
  <c r="D538" i="4"/>
  <c r="C538" i="4"/>
  <c r="F526" i="4"/>
  <c r="E526" i="4"/>
  <c r="D526" i="4"/>
  <c r="C526" i="4"/>
  <c r="F514" i="4"/>
  <c r="E514" i="4"/>
  <c r="D514" i="4"/>
  <c r="C514" i="4"/>
  <c r="F502" i="4"/>
  <c r="E502" i="4"/>
  <c r="D502" i="4"/>
  <c r="C502" i="4"/>
  <c r="F490" i="4"/>
  <c r="E490" i="4"/>
  <c r="D490" i="4"/>
  <c r="C490" i="4"/>
  <c r="F478" i="4"/>
  <c r="E478" i="4"/>
  <c r="D478" i="4"/>
  <c r="C478" i="4"/>
  <c r="F466" i="4"/>
  <c r="E466" i="4"/>
  <c r="D466" i="4"/>
  <c r="C466" i="4"/>
  <c r="F454" i="4"/>
  <c r="E454" i="4"/>
  <c r="D454" i="4"/>
  <c r="C454" i="4"/>
  <c r="F442" i="4"/>
  <c r="E442" i="4"/>
  <c r="D442" i="4"/>
  <c r="C442" i="4"/>
  <c r="F430" i="4"/>
  <c r="E430" i="4"/>
  <c r="D430" i="4"/>
  <c r="C430" i="4"/>
  <c r="F418" i="4"/>
  <c r="E418" i="4"/>
  <c r="D418" i="4"/>
  <c r="C418" i="4"/>
  <c r="F406" i="4"/>
  <c r="E406" i="4"/>
  <c r="D406" i="4"/>
  <c r="C406" i="4"/>
  <c r="F394" i="4"/>
  <c r="E394" i="4"/>
  <c r="D394" i="4"/>
  <c r="C394" i="4"/>
  <c r="F382" i="4"/>
  <c r="E382" i="4"/>
  <c r="D382" i="4"/>
  <c r="C382" i="4"/>
  <c r="F370" i="4"/>
  <c r="E370" i="4"/>
  <c r="D370" i="4"/>
  <c r="C370" i="4"/>
  <c r="F358" i="4"/>
  <c r="E358" i="4"/>
  <c r="D358" i="4"/>
  <c r="C358" i="4"/>
  <c r="F346" i="4"/>
  <c r="E346" i="4"/>
  <c r="D346" i="4"/>
  <c r="C346" i="4"/>
  <c r="F334" i="4"/>
  <c r="E334" i="4"/>
  <c r="D334" i="4"/>
  <c r="C334" i="4"/>
  <c r="F322" i="4"/>
  <c r="E322" i="4"/>
  <c r="D322" i="4"/>
  <c r="C322" i="4"/>
  <c r="F310" i="4"/>
  <c r="E310" i="4"/>
  <c r="D310" i="4"/>
  <c r="C310" i="4"/>
  <c r="F298" i="4"/>
  <c r="E298" i="4"/>
  <c r="D298" i="4"/>
  <c r="C298" i="4"/>
  <c r="F291" i="4"/>
  <c r="E291" i="4"/>
  <c r="D291" i="4"/>
  <c r="C291" i="4"/>
  <c r="F23" i="4"/>
  <c r="E23" i="4"/>
  <c r="D23" i="4"/>
  <c r="C23" i="4"/>
  <c r="F39" i="4"/>
  <c r="E39" i="4"/>
  <c r="D39" i="4"/>
  <c r="C39" i="4"/>
  <c r="F74" i="4"/>
  <c r="E74" i="4"/>
  <c r="D74" i="4"/>
  <c r="C74" i="4"/>
  <c r="F143" i="4"/>
  <c r="E143" i="4"/>
  <c r="D143" i="4"/>
  <c r="C143" i="4"/>
  <c r="F48" i="4"/>
  <c r="E48" i="4"/>
  <c r="D48" i="4"/>
  <c r="C48" i="4"/>
  <c r="F24" i="4"/>
  <c r="E24" i="4"/>
  <c r="D24" i="4"/>
  <c r="C24" i="4"/>
  <c r="F118" i="4"/>
  <c r="E118" i="4"/>
  <c r="D118" i="4"/>
  <c r="C118" i="4"/>
  <c r="F82" i="4"/>
  <c r="E82" i="4"/>
  <c r="D82" i="4"/>
  <c r="C82" i="4"/>
  <c r="F22" i="4"/>
  <c r="E22" i="4"/>
  <c r="D22" i="4"/>
  <c r="F176" i="4"/>
  <c r="D176" i="4"/>
  <c r="E176" i="4"/>
  <c r="C176" i="4"/>
  <c r="F33" i="4"/>
  <c r="D33" i="4"/>
  <c r="E33" i="4"/>
  <c r="F65" i="4"/>
  <c r="D65" i="4"/>
  <c r="E65" i="4"/>
  <c r="C65" i="4"/>
  <c r="F205" i="4"/>
  <c r="D205" i="4"/>
  <c r="E205" i="4"/>
  <c r="C205" i="4"/>
  <c r="F231" i="4"/>
  <c r="E231" i="4"/>
  <c r="D231" i="4"/>
  <c r="F115" i="4"/>
  <c r="D115" i="4"/>
  <c r="E115" i="4"/>
  <c r="C115" i="4"/>
  <c r="F229" i="4"/>
  <c r="D229" i="4"/>
  <c r="E229" i="4"/>
  <c r="F114" i="4"/>
  <c r="E114" i="4"/>
  <c r="D114" i="4"/>
  <c r="C114" i="4"/>
  <c r="F67" i="4"/>
  <c r="D67" i="4"/>
  <c r="E67" i="4"/>
  <c r="C67" i="4"/>
  <c r="F191" i="4"/>
  <c r="D191" i="4"/>
  <c r="E191" i="4"/>
  <c r="C191" i="4"/>
  <c r="F251" i="4"/>
  <c r="E251" i="4"/>
  <c r="D251" i="4"/>
  <c r="C251" i="4"/>
  <c r="F227" i="4"/>
  <c r="D227" i="4"/>
  <c r="E227" i="4"/>
  <c r="F99" i="4"/>
  <c r="D99" i="4"/>
  <c r="C99" i="4"/>
  <c r="E99" i="4"/>
  <c r="F242" i="4"/>
  <c r="E242" i="4"/>
  <c r="D242" i="4"/>
  <c r="C997" i="4"/>
  <c r="C910" i="4"/>
  <c r="C881" i="4"/>
  <c r="C855" i="4"/>
  <c r="C766" i="4"/>
  <c r="C737" i="4"/>
  <c r="C711" i="4"/>
  <c r="C678" i="4"/>
  <c r="C650" i="4"/>
  <c r="C605" i="4"/>
  <c r="C427" i="4"/>
  <c r="C377" i="4"/>
  <c r="C317" i="4"/>
  <c r="C207" i="4"/>
  <c r="C263" i="4"/>
  <c r="C242" i="4"/>
  <c r="D751" i="4"/>
  <c r="D663" i="4"/>
  <c r="D575" i="4"/>
  <c r="D424" i="4"/>
  <c r="D287" i="4"/>
  <c r="D179" i="4"/>
  <c r="E761" i="4"/>
  <c r="E153" i="4"/>
  <c r="C725" i="4"/>
  <c r="C665" i="4"/>
  <c r="F986" i="4"/>
  <c r="D986" i="4"/>
  <c r="E986" i="4"/>
  <c r="F916" i="4"/>
  <c r="D916" i="4"/>
  <c r="E916" i="4"/>
  <c r="F844" i="4"/>
  <c r="D844" i="4"/>
  <c r="E844" i="4"/>
  <c r="F748" i="4"/>
  <c r="D748" i="4"/>
  <c r="E748" i="4"/>
  <c r="F640" i="4"/>
  <c r="E640" i="4"/>
  <c r="D640" i="4"/>
  <c r="C640" i="4"/>
  <c r="F580" i="4"/>
  <c r="E580" i="4"/>
  <c r="D580" i="4"/>
  <c r="C580" i="4"/>
  <c r="F520" i="4"/>
  <c r="E520" i="4"/>
  <c r="D520" i="4"/>
  <c r="F376" i="4"/>
  <c r="E376" i="4"/>
  <c r="D376" i="4"/>
  <c r="F64" i="4"/>
  <c r="E64" i="4"/>
  <c r="C64" i="4"/>
  <c r="F40" i="4"/>
  <c r="E40" i="4"/>
  <c r="C40" i="4"/>
  <c r="F240" i="4"/>
  <c r="E240" i="4"/>
  <c r="C240" i="4"/>
  <c r="D240" i="4"/>
  <c r="F949" i="4"/>
  <c r="E949" i="4"/>
  <c r="C949" i="4"/>
  <c r="F913" i="4"/>
  <c r="E913" i="4"/>
  <c r="C913" i="4"/>
  <c r="D913" i="4"/>
  <c r="F841" i="4"/>
  <c r="E841" i="4"/>
  <c r="D841" i="4"/>
  <c r="C841" i="4"/>
  <c r="F781" i="4"/>
  <c r="E781" i="4"/>
  <c r="D781" i="4"/>
  <c r="C781" i="4"/>
  <c r="F733" i="4"/>
  <c r="E733" i="4"/>
  <c r="D733" i="4"/>
  <c r="C733" i="4"/>
  <c r="F721" i="4"/>
  <c r="E721" i="4"/>
  <c r="C721" i="4"/>
  <c r="F673" i="4"/>
  <c r="E673" i="4"/>
  <c r="D673" i="4"/>
  <c r="C673" i="4"/>
  <c r="F991" i="4"/>
  <c r="E991" i="4"/>
  <c r="C991" i="4"/>
  <c r="D991" i="4"/>
  <c r="F979" i="4"/>
  <c r="E979" i="4"/>
  <c r="D979" i="4"/>
  <c r="C979" i="4"/>
  <c r="F968" i="4"/>
  <c r="E968" i="4"/>
  <c r="C968" i="4"/>
  <c r="D968" i="4"/>
  <c r="F956" i="4"/>
  <c r="E956" i="4"/>
  <c r="D956" i="4"/>
  <c r="C956" i="4"/>
  <c r="F945" i="4"/>
  <c r="E945" i="4"/>
  <c r="C945" i="4"/>
  <c r="F933" i="4"/>
  <c r="E933" i="4"/>
  <c r="C933" i="4"/>
  <c r="D933" i="4"/>
  <c r="F921" i="4"/>
  <c r="E921" i="4"/>
  <c r="C921" i="4"/>
  <c r="F909" i="4"/>
  <c r="E909" i="4"/>
  <c r="C909" i="4"/>
  <c r="D909" i="4"/>
  <c r="F897" i="4"/>
  <c r="E897" i="4"/>
  <c r="D897" i="4"/>
  <c r="C897" i="4"/>
  <c r="F885" i="4"/>
  <c r="E885" i="4"/>
  <c r="C885" i="4"/>
  <c r="F873" i="4"/>
  <c r="E873" i="4"/>
  <c r="C873" i="4"/>
  <c r="D873" i="4"/>
  <c r="F861" i="4"/>
  <c r="E861" i="4"/>
  <c r="C861" i="4"/>
  <c r="F849" i="4"/>
  <c r="E849" i="4"/>
  <c r="C849" i="4"/>
  <c r="D849" i="4"/>
  <c r="F837" i="4"/>
  <c r="E837" i="4"/>
  <c r="D837" i="4"/>
  <c r="C837" i="4"/>
  <c r="F825" i="4"/>
  <c r="E825" i="4"/>
  <c r="C825" i="4"/>
  <c r="D825" i="4"/>
  <c r="F813" i="4"/>
  <c r="E813" i="4"/>
  <c r="D813" i="4"/>
  <c r="C813" i="4"/>
  <c r="F801" i="4"/>
  <c r="E801" i="4"/>
  <c r="C801" i="4"/>
  <c r="F789" i="4"/>
  <c r="E789" i="4"/>
  <c r="C789" i="4"/>
  <c r="D789" i="4"/>
  <c r="F777" i="4"/>
  <c r="E777" i="4"/>
  <c r="C777" i="4"/>
  <c r="F765" i="4"/>
  <c r="E765" i="4"/>
  <c r="C765" i="4"/>
  <c r="D765" i="4"/>
  <c r="F753" i="4"/>
  <c r="E753" i="4"/>
  <c r="D753" i="4"/>
  <c r="C753" i="4"/>
  <c r="F741" i="4"/>
  <c r="E741" i="4"/>
  <c r="C741" i="4"/>
  <c r="F729" i="4"/>
  <c r="E729" i="4"/>
  <c r="C729" i="4"/>
  <c r="D729" i="4"/>
  <c r="F717" i="4"/>
  <c r="E717" i="4"/>
  <c r="C717" i="4"/>
  <c r="F705" i="4"/>
  <c r="E705" i="4"/>
  <c r="C705" i="4"/>
  <c r="D705" i="4"/>
  <c r="F693" i="4"/>
  <c r="E693" i="4"/>
  <c r="D693" i="4"/>
  <c r="C693" i="4"/>
  <c r="F681" i="4"/>
  <c r="E681" i="4"/>
  <c r="C681" i="4"/>
  <c r="D681" i="4"/>
  <c r="F669" i="4"/>
  <c r="E669" i="4"/>
  <c r="D669" i="4"/>
  <c r="C669" i="4"/>
  <c r="F657" i="4"/>
  <c r="E657" i="4"/>
  <c r="F645" i="4"/>
  <c r="E645" i="4"/>
  <c r="D645" i="4"/>
  <c r="C645" i="4"/>
  <c r="F633" i="4"/>
  <c r="E633" i="4"/>
  <c r="C633" i="4"/>
  <c r="F621" i="4"/>
  <c r="C621" i="4"/>
  <c r="E621" i="4"/>
  <c r="D621" i="4"/>
  <c r="F609" i="4"/>
  <c r="E609" i="4"/>
  <c r="C609" i="4"/>
  <c r="D609" i="4"/>
  <c r="F597" i="4"/>
  <c r="C597" i="4"/>
  <c r="E597" i="4"/>
  <c r="F585" i="4"/>
  <c r="D585" i="4"/>
  <c r="E585" i="4"/>
  <c r="C585" i="4"/>
  <c r="F573" i="4"/>
  <c r="D573" i="4"/>
  <c r="C573" i="4"/>
  <c r="E573" i="4"/>
  <c r="F561" i="4"/>
  <c r="D561" i="4"/>
  <c r="E561" i="4"/>
  <c r="C561" i="4"/>
  <c r="F549" i="4"/>
  <c r="D549" i="4"/>
  <c r="C549" i="4"/>
  <c r="E549" i="4"/>
  <c r="F537" i="4"/>
  <c r="D537" i="4"/>
  <c r="E537" i="4"/>
  <c r="C537" i="4"/>
  <c r="F525" i="4"/>
  <c r="D525" i="4"/>
  <c r="C525" i="4"/>
  <c r="E525" i="4"/>
  <c r="F513" i="4"/>
  <c r="D513" i="4"/>
  <c r="E513" i="4"/>
  <c r="C513" i="4"/>
  <c r="F501" i="4"/>
  <c r="D501" i="4"/>
  <c r="C501" i="4"/>
  <c r="E501" i="4"/>
  <c r="F489" i="4"/>
  <c r="D489" i="4"/>
  <c r="E489" i="4"/>
  <c r="C489" i="4"/>
  <c r="F477" i="4"/>
  <c r="D477" i="4"/>
  <c r="C477" i="4"/>
  <c r="E477" i="4"/>
  <c r="F465" i="4"/>
  <c r="D465" i="4"/>
  <c r="E465" i="4"/>
  <c r="C465" i="4"/>
  <c r="F453" i="4"/>
  <c r="D453" i="4"/>
  <c r="C453" i="4"/>
  <c r="E453" i="4"/>
  <c r="F441" i="4"/>
  <c r="D441" i="4"/>
  <c r="E441" i="4"/>
  <c r="C441" i="4"/>
  <c r="F429" i="4"/>
  <c r="D429" i="4"/>
  <c r="C429" i="4"/>
  <c r="E429" i="4"/>
  <c r="F417" i="4"/>
  <c r="D417" i="4"/>
  <c r="E417" i="4"/>
  <c r="C417" i="4"/>
  <c r="F405" i="4"/>
  <c r="D405" i="4"/>
  <c r="C405" i="4"/>
  <c r="E405" i="4"/>
  <c r="F393" i="4"/>
  <c r="D393" i="4"/>
  <c r="E393" i="4"/>
  <c r="C393" i="4"/>
  <c r="F381" i="4"/>
  <c r="D381" i="4"/>
  <c r="C381" i="4"/>
  <c r="E381" i="4"/>
  <c r="F369" i="4"/>
  <c r="D369" i="4"/>
  <c r="E369" i="4"/>
  <c r="C369" i="4"/>
  <c r="F357" i="4"/>
  <c r="D357" i="4"/>
  <c r="C357" i="4"/>
  <c r="E357" i="4"/>
  <c r="F345" i="4"/>
  <c r="D345" i="4"/>
  <c r="E345" i="4"/>
  <c r="C345" i="4"/>
  <c r="F333" i="4"/>
  <c r="D333" i="4"/>
  <c r="C333" i="4"/>
  <c r="E333" i="4"/>
  <c r="F321" i="4"/>
  <c r="D321" i="4"/>
  <c r="E321" i="4"/>
  <c r="C321" i="4"/>
  <c r="F309" i="4"/>
  <c r="D309" i="4"/>
  <c r="C309" i="4"/>
  <c r="E309" i="4"/>
  <c r="F297" i="4"/>
  <c r="D297" i="4"/>
  <c r="E297" i="4"/>
  <c r="C297" i="4"/>
  <c r="F290" i="4"/>
  <c r="D290" i="4"/>
  <c r="C290" i="4"/>
  <c r="E290" i="4"/>
  <c r="F76" i="4"/>
  <c r="D76" i="4"/>
  <c r="E76" i="4"/>
  <c r="C76" i="4"/>
  <c r="F93" i="4"/>
  <c r="D93" i="4"/>
  <c r="C93" i="4"/>
  <c r="E93" i="4"/>
  <c r="F159" i="4"/>
  <c r="E159" i="4"/>
  <c r="D159" i="4"/>
  <c r="C159" i="4"/>
  <c r="F135" i="4"/>
  <c r="E135" i="4"/>
  <c r="D135" i="4"/>
  <c r="C135" i="4"/>
  <c r="F91" i="4"/>
  <c r="E91" i="4"/>
  <c r="D91" i="4"/>
  <c r="C91" i="4"/>
  <c r="F29" i="4"/>
  <c r="E29" i="4"/>
  <c r="D29" i="4"/>
  <c r="C29" i="4"/>
  <c r="F166" i="4"/>
  <c r="E166" i="4"/>
  <c r="D166" i="4"/>
  <c r="C166" i="4"/>
  <c r="F36" i="4"/>
  <c r="E36" i="4"/>
  <c r="D36" i="4"/>
  <c r="C36" i="4"/>
  <c r="F63" i="4"/>
  <c r="E63" i="4"/>
  <c r="D63" i="4"/>
  <c r="C63" i="4"/>
  <c r="F119" i="4"/>
  <c r="E119" i="4"/>
  <c r="D119" i="4"/>
  <c r="C119" i="4"/>
  <c r="F158" i="4"/>
  <c r="E158" i="4"/>
  <c r="D158" i="4"/>
  <c r="C158" i="4"/>
  <c r="F270" i="4"/>
  <c r="E270" i="4"/>
  <c r="D270" i="4"/>
  <c r="C270" i="4"/>
  <c r="F90" i="4"/>
  <c r="E90" i="4"/>
  <c r="D90" i="4"/>
  <c r="C90" i="4"/>
  <c r="F108" i="4"/>
  <c r="E108" i="4"/>
  <c r="D108" i="4"/>
  <c r="C108" i="4"/>
  <c r="F225" i="4"/>
  <c r="E225" i="4"/>
  <c r="D225" i="4"/>
  <c r="C225" i="4"/>
  <c r="F239" i="4"/>
  <c r="E239" i="4"/>
  <c r="D239" i="4"/>
  <c r="C239" i="4"/>
  <c r="F117" i="4"/>
  <c r="E117" i="4"/>
  <c r="D117" i="4"/>
  <c r="C117" i="4"/>
  <c r="F116" i="4"/>
  <c r="E116" i="4"/>
  <c r="D116" i="4"/>
  <c r="C116" i="4"/>
  <c r="F133" i="4"/>
  <c r="E133" i="4"/>
  <c r="D133" i="4"/>
  <c r="C133" i="4"/>
  <c r="F142" i="4"/>
  <c r="E142" i="4"/>
  <c r="D142" i="4"/>
  <c r="C142" i="4"/>
  <c r="F259" i="4"/>
  <c r="E259" i="4"/>
  <c r="D259" i="4"/>
  <c r="C259" i="4"/>
  <c r="F226" i="4"/>
  <c r="E226" i="4"/>
  <c r="D226" i="4"/>
  <c r="C226" i="4"/>
  <c r="F201" i="4"/>
  <c r="E201" i="4"/>
  <c r="D201" i="4"/>
  <c r="C201" i="4"/>
  <c r="C992" i="4"/>
  <c r="C964" i="4"/>
  <c r="C939" i="4"/>
  <c r="C906" i="4"/>
  <c r="C880" i="4"/>
  <c r="C850" i="4"/>
  <c r="C795" i="4"/>
  <c r="C762" i="4"/>
  <c r="C736" i="4"/>
  <c r="C706" i="4"/>
  <c r="C649" i="4"/>
  <c r="C485" i="4"/>
  <c r="C376" i="4"/>
  <c r="C30" i="4"/>
  <c r="C209" i="4"/>
  <c r="C229" i="4"/>
  <c r="C232" i="4"/>
  <c r="D747" i="4"/>
  <c r="D661" i="4"/>
  <c r="D568" i="4"/>
  <c r="D423" i="4"/>
  <c r="D286" i="4"/>
  <c r="D178" i="4"/>
  <c r="E929" i="4"/>
  <c r="E582" i="4"/>
  <c r="E401" i="4"/>
  <c r="E154" i="4"/>
  <c r="F845" i="4"/>
  <c r="D845" i="4"/>
  <c r="E845" i="4"/>
  <c r="F773" i="4"/>
  <c r="D773" i="4"/>
  <c r="E773" i="4"/>
  <c r="F677" i="4"/>
  <c r="D677" i="4"/>
  <c r="E677" i="4"/>
  <c r="F593" i="4"/>
  <c r="D593" i="4"/>
  <c r="E593" i="4"/>
  <c r="F509" i="4"/>
  <c r="D509" i="4"/>
  <c r="E509" i="4"/>
  <c r="F413" i="4"/>
  <c r="D413" i="4"/>
  <c r="F305" i="4"/>
  <c r="D305" i="4"/>
  <c r="E305" i="4"/>
  <c r="F69" i="4"/>
  <c r="D69" i="4"/>
  <c r="E69" i="4"/>
  <c r="C69" i="4"/>
  <c r="F247" i="4"/>
  <c r="D247" i="4"/>
  <c r="E247" i="4"/>
  <c r="C810" i="4"/>
  <c r="F940" i="4"/>
  <c r="D940" i="4"/>
  <c r="E940" i="4"/>
  <c r="F832" i="4"/>
  <c r="E832" i="4"/>
  <c r="D832" i="4"/>
  <c r="F712" i="4"/>
  <c r="E712" i="4"/>
  <c r="D712" i="4"/>
  <c r="F628" i="4"/>
  <c r="D628" i="4"/>
  <c r="E628" i="4"/>
  <c r="F556" i="4"/>
  <c r="D556" i="4"/>
  <c r="E556" i="4"/>
  <c r="C556" i="4"/>
  <c r="F496" i="4"/>
  <c r="E496" i="4"/>
  <c r="D496" i="4"/>
  <c r="F436" i="4"/>
  <c r="D436" i="4"/>
  <c r="E436" i="4"/>
  <c r="C436" i="4"/>
  <c r="F352" i="4"/>
  <c r="E352" i="4"/>
  <c r="D352" i="4"/>
  <c r="F316" i="4"/>
  <c r="E316" i="4"/>
  <c r="D316" i="4"/>
  <c r="C316" i="4"/>
  <c r="F288" i="4"/>
  <c r="E288" i="4"/>
  <c r="D288" i="4"/>
  <c r="F113" i="4"/>
  <c r="C113" i="4"/>
  <c r="F197" i="4"/>
  <c r="E197" i="4"/>
  <c r="C197" i="4"/>
  <c r="D197" i="4"/>
  <c r="F206" i="4"/>
  <c r="E206" i="4"/>
  <c r="C206" i="4"/>
  <c r="D206" i="4"/>
  <c r="C664" i="4"/>
  <c r="F960" i="4"/>
  <c r="E960" i="4"/>
  <c r="D960" i="4"/>
  <c r="C960" i="4"/>
  <c r="F925" i="4"/>
  <c r="E925" i="4"/>
  <c r="D925" i="4"/>
  <c r="C925" i="4"/>
  <c r="F889" i="4"/>
  <c r="E889" i="4"/>
  <c r="C889" i="4"/>
  <c r="F829" i="4"/>
  <c r="E829" i="4"/>
  <c r="C829" i="4"/>
  <c r="F769" i="4"/>
  <c r="E769" i="4"/>
  <c r="C769" i="4"/>
  <c r="D769" i="4"/>
  <c r="F685" i="4"/>
  <c r="E685" i="4"/>
  <c r="C685" i="4"/>
  <c r="F990" i="4"/>
  <c r="E990" i="4"/>
  <c r="C990" i="4"/>
  <c r="D990" i="4"/>
  <c r="F978" i="4"/>
  <c r="E978" i="4"/>
  <c r="C978" i="4"/>
  <c r="F967" i="4"/>
  <c r="E967" i="4"/>
  <c r="C967" i="4"/>
  <c r="D967" i="4"/>
  <c r="F955" i="4"/>
  <c r="E955" i="4"/>
  <c r="D955" i="4"/>
  <c r="C955" i="4"/>
  <c r="F944" i="4"/>
  <c r="E944" i="4"/>
  <c r="C944" i="4"/>
  <c r="F932" i="4"/>
  <c r="E932" i="4"/>
  <c r="C932" i="4"/>
  <c r="D932" i="4"/>
  <c r="F920" i="4"/>
  <c r="E920" i="4"/>
  <c r="C920" i="4"/>
  <c r="F908" i="4"/>
  <c r="E908" i="4"/>
  <c r="C908" i="4"/>
  <c r="D908" i="4"/>
  <c r="F896" i="4"/>
  <c r="E896" i="4"/>
  <c r="D896" i="4"/>
  <c r="C896" i="4"/>
  <c r="F884" i="4"/>
  <c r="E884" i="4"/>
  <c r="C884" i="4"/>
  <c r="D884" i="4"/>
  <c r="F872" i="4"/>
  <c r="E872" i="4"/>
  <c r="C872" i="4"/>
  <c r="D872" i="4"/>
  <c r="F860" i="4"/>
  <c r="E860" i="4"/>
  <c r="C860" i="4"/>
  <c r="F848" i="4"/>
  <c r="E848" i="4"/>
  <c r="C848" i="4"/>
  <c r="D848" i="4"/>
  <c r="F836" i="4"/>
  <c r="E836" i="4"/>
  <c r="C836" i="4"/>
  <c r="F824" i="4"/>
  <c r="E824" i="4"/>
  <c r="C824" i="4"/>
  <c r="D824" i="4"/>
  <c r="F812" i="4"/>
  <c r="E812" i="4"/>
  <c r="D812" i="4"/>
  <c r="C812" i="4"/>
  <c r="F800" i="4"/>
  <c r="E800" i="4"/>
  <c r="C800" i="4"/>
  <c r="F788" i="4"/>
  <c r="E788" i="4"/>
  <c r="C788" i="4"/>
  <c r="D788" i="4"/>
  <c r="F776" i="4"/>
  <c r="E776" i="4"/>
  <c r="C776" i="4"/>
  <c r="F764" i="4"/>
  <c r="E764" i="4"/>
  <c r="C764" i="4"/>
  <c r="D764" i="4"/>
  <c r="F752" i="4"/>
  <c r="E752" i="4"/>
  <c r="D752" i="4"/>
  <c r="C752" i="4"/>
  <c r="F740" i="4"/>
  <c r="E740" i="4"/>
  <c r="C740" i="4"/>
  <c r="D740" i="4"/>
  <c r="F728" i="4"/>
  <c r="E728" i="4"/>
  <c r="C728" i="4"/>
  <c r="D728" i="4"/>
  <c r="F716" i="4"/>
  <c r="E716" i="4"/>
  <c r="C716" i="4"/>
  <c r="F704" i="4"/>
  <c r="E704" i="4"/>
  <c r="C704" i="4"/>
  <c r="D704" i="4"/>
  <c r="F692" i="4"/>
  <c r="E692" i="4"/>
  <c r="C692" i="4"/>
  <c r="F680" i="4"/>
  <c r="E680" i="4"/>
  <c r="C680" i="4"/>
  <c r="D680" i="4"/>
  <c r="F668" i="4"/>
  <c r="E668" i="4"/>
  <c r="C668" i="4"/>
  <c r="D668" i="4"/>
  <c r="F656" i="4"/>
  <c r="E656" i="4"/>
  <c r="C656" i="4"/>
  <c r="F644" i="4"/>
  <c r="E644" i="4"/>
  <c r="C644" i="4"/>
  <c r="D644" i="4"/>
  <c r="F632" i="4"/>
  <c r="E632" i="4"/>
  <c r="C632" i="4"/>
  <c r="F620" i="4"/>
  <c r="E620" i="4"/>
  <c r="C620" i="4"/>
  <c r="D620" i="4"/>
  <c r="F608" i="4"/>
  <c r="E608" i="4"/>
  <c r="C608" i="4"/>
  <c r="D608" i="4"/>
  <c r="F596" i="4"/>
  <c r="E596" i="4"/>
  <c r="C596" i="4"/>
  <c r="D596" i="4"/>
  <c r="F584" i="4"/>
  <c r="E584" i="4"/>
  <c r="D584" i="4"/>
  <c r="C584" i="4"/>
  <c r="F572" i="4"/>
  <c r="E572" i="4"/>
  <c r="D572" i="4"/>
  <c r="C572" i="4"/>
  <c r="F560" i="4"/>
  <c r="E560" i="4"/>
  <c r="D560" i="4"/>
  <c r="C560" i="4"/>
  <c r="F548" i="4"/>
  <c r="E548" i="4"/>
  <c r="D548" i="4"/>
  <c r="C548" i="4"/>
  <c r="F536" i="4"/>
  <c r="E536" i="4"/>
  <c r="D536" i="4"/>
  <c r="C536" i="4"/>
  <c r="F524" i="4"/>
  <c r="E524" i="4"/>
  <c r="D524" i="4"/>
  <c r="C524" i="4"/>
  <c r="F512" i="4"/>
  <c r="E512" i="4"/>
  <c r="D512" i="4"/>
  <c r="C512" i="4"/>
  <c r="F500" i="4"/>
  <c r="E500" i="4"/>
  <c r="D500" i="4"/>
  <c r="C500" i="4"/>
  <c r="F488" i="4"/>
  <c r="E488" i="4"/>
  <c r="D488" i="4"/>
  <c r="C488" i="4"/>
  <c r="F476" i="4"/>
  <c r="E476" i="4"/>
  <c r="D476" i="4"/>
  <c r="C476" i="4"/>
  <c r="F464" i="4"/>
  <c r="E464" i="4"/>
  <c r="D464" i="4"/>
  <c r="C464" i="4"/>
  <c r="F452" i="4"/>
  <c r="E452" i="4"/>
  <c r="D452" i="4"/>
  <c r="C452" i="4"/>
  <c r="F440" i="4"/>
  <c r="E440" i="4"/>
  <c r="D440" i="4"/>
  <c r="C440" i="4"/>
  <c r="F428" i="4"/>
  <c r="E428" i="4"/>
  <c r="D428" i="4"/>
  <c r="C428" i="4"/>
  <c r="F416" i="4"/>
  <c r="E416" i="4"/>
  <c r="D416" i="4"/>
  <c r="C416" i="4"/>
  <c r="F404" i="4"/>
  <c r="E404" i="4"/>
  <c r="D404" i="4"/>
  <c r="C404" i="4"/>
  <c r="F392" i="4"/>
  <c r="E392" i="4"/>
  <c r="D392" i="4"/>
  <c r="C392" i="4"/>
  <c r="F380" i="4"/>
  <c r="E380" i="4"/>
  <c r="D380" i="4"/>
  <c r="C380" i="4"/>
  <c r="F368" i="4"/>
  <c r="E368" i="4"/>
  <c r="D368" i="4"/>
  <c r="C368" i="4"/>
  <c r="F356" i="4"/>
  <c r="E356" i="4"/>
  <c r="D356" i="4"/>
  <c r="C356" i="4"/>
  <c r="F344" i="4"/>
  <c r="E344" i="4"/>
  <c r="D344" i="4"/>
  <c r="C344" i="4"/>
  <c r="F332" i="4"/>
  <c r="E332" i="4"/>
  <c r="D332" i="4"/>
  <c r="C332" i="4"/>
  <c r="F320" i="4"/>
  <c r="E320" i="4"/>
  <c r="D320" i="4"/>
  <c r="C320" i="4"/>
  <c r="F308" i="4"/>
  <c r="E308" i="4"/>
  <c r="D308" i="4"/>
  <c r="C308" i="4"/>
  <c r="F296" i="4"/>
  <c r="E296" i="4"/>
  <c r="D296" i="4"/>
  <c r="C296" i="4"/>
  <c r="F181" i="4"/>
  <c r="E181" i="4"/>
  <c r="D181" i="4"/>
  <c r="C181" i="4"/>
  <c r="F136" i="4"/>
  <c r="E136" i="4"/>
  <c r="D136" i="4"/>
  <c r="C136" i="4"/>
  <c r="F3" i="4"/>
  <c r="E3" i="4"/>
  <c r="D3" i="4"/>
  <c r="C3" i="4"/>
  <c r="F4" i="4"/>
  <c r="E4" i="4"/>
  <c r="D4" i="4"/>
  <c r="C4" i="4"/>
  <c r="F83" i="4"/>
  <c r="E83" i="4"/>
  <c r="D83" i="4"/>
  <c r="C83" i="4"/>
  <c r="F102" i="4"/>
  <c r="E102" i="4"/>
  <c r="D102" i="4"/>
  <c r="C102" i="4"/>
  <c r="F157" i="4"/>
  <c r="E157" i="4"/>
  <c r="D157" i="4"/>
  <c r="C157" i="4"/>
  <c r="F279" i="4"/>
  <c r="E279" i="4"/>
  <c r="D279" i="4"/>
  <c r="C279" i="4"/>
  <c r="F14" i="4"/>
  <c r="E14" i="4"/>
  <c r="D14" i="4"/>
  <c r="C14" i="4"/>
  <c r="F200" i="4"/>
  <c r="D200" i="4"/>
  <c r="E200" i="4"/>
  <c r="C200" i="4"/>
  <c r="F180" i="4"/>
  <c r="D180" i="4"/>
  <c r="E180" i="4"/>
  <c r="C180" i="4"/>
  <c r="F104" i="4"/>
  <c r="D104" i="4"/>
  <c r="E104" i="4"/>
  <c r="C104" i="4"/>
  <c r="F214" i="4"/>
  <c r="D214" i="4"/>
  <c r="C214" i="4"/>
  <c r="E214" i="4"/>
  <c r="F111" i="4"/>
  <c r="D111" i="4"/>
  <c r="C111" i="4"/>
  <c r="E111" i="4"/>
  <c r="F68" i="4"/>
  <c r="E68" i="4"/>
  <c r="D68" i="4"/>
  <c r="C68" i="4"/>
  <c r="F167" i="4"/>
  <c r="D167" i="4"/>
  <c r="E167" i="4"/>
  <c r="C167" i="4"/>
  <c r="F137" i="4"/>
  <c r="D137" i="4"/>
  <c r="C137" i="4"/>
  <c r="E137" i="4"/>
  <c r="F86" i="4"/>
  <c r="E86" i="4"/>
  <c r="D86" i="4"/>
  <c r="C86" i="4"/>
  <c r="F262" i="4"/>
  <c r="D262" i="4"/>
  <c r="E262" i="4"/>
  <c r="C262" i="4"/>
  <c r="F134" i="4"/>
  <c r="D134" i="4"/>
  <c r="C134" i="4"/>
  <c r="E134" i="4"/>
  <c r="F168" i="4"/>
  <c r="E168" i="4"/>
  <c r="D168" i="4"/>
  <c r="C168" i="4"/>
  <c r="F258" i="4"/>
  <c r="D258" i="4"/>
  <c r="E258" i="4"/>
  <c r="C258" i="4"/>
  <c r="F256" i="4"/>
  <c r="D256" i="4"/>
  <c r="C256" i="4"/>
  <c r="E256" i="4"/>
  <c r="F215" i="4"/>
  <c r="E215" i="4"/>
  <c r="D215" i="4"/>
  <c r="C215" i="4"/>
  <c r="C963" i="4"/>
  <c r="C934" i="4"/>
  <c r="C905" i="4"/>
  <c r="C879" i="4"/>
  <c r="C820" i="4"/>
  <c r="C790" i="4"/>
  <c r="C761" i="4"/>
  <c r="C735" i="4"/>
  <c r="C702" i="4"/>
  <c r="C544" i="4"/>
  <c r="C425" i="4"/>
  <c r="C365" i="4"/>
  <c r="C87" i="4"/>
  <c r="C22" i="4"/>
  <c r="C247" i="4"/>
  <c r="D919" i="4"/>
  <c r="D831" i="4"/>
  <c r="D745" i="4"/>
  <c r="D657" i="4"/>
  <c r="D567" i="4"/>
  <c r="D422" i="4"/>
  <c r="D64" i="4"/>
  <c r="D265" i="4"/>
  <c r="E581" i="4"/>
  <c r="E124" i="4"/>
  <c r="F988" i="4"/>
  <c r="D988" i="4"/>
  <c r="F965" i="4"/>
  <c r="D965" i="4"/>
  <c r="E965" i="4"/>
  <c r="F942" i="4"/>
  <c r="D942" i="4"/>
  <c r="E942" i="4"/>
  <c r="F918" i="4"/>
  <c r="D918" i="4"/>
  <c r="F894" i="4"/>
  <c r="D894" i="4"/>
  <c r="E894" i="4"/>
  <c r="F870" i="4"/>
  <c r="D870" i="4"/>
  <c r="F846" i="4"/>
  <c r="D846" i="4"/>
  <c r="E846" i="4"/>
  <c r="F822" i="4"/>
  <c r="D822" i="4"/>
  <c r="E822" i="4"/>
  <c r="F798" i="4"/>
  <c r="D798" i="4"/>
  <c r="E798" i="4"/>
  <c r="F774" i="4"/>
  <c r="D774" i="4"/>
  <c r="E774" i="4"/>
  <c r="F750" i="4"/>
  <c r="D750" i="4"/>
  <c r="F726" i="4"/>
  <c r="D726" i="4"/>
  <c r="E726" i="4"/>
  <c r="F690" i="4"/>
  <c r="E690" i="4"/>
  <c r="D690" i="4"/>
  <c r="F666" i="4"/>
  <c r="E666" i="4"/>
  <c r="D666" i="4"/>
  <c r="C666" i="4"/>
  <c r="F654" i="4"/>
  <c r="D654" i="4"/>
  <c r="E654" i="4"/>
  <c r="C654" i="4"/>
  <c r="F630" i="4"/>
  <c r="D630" i="4"/>
  <c r="C630" i="4"/>
  <c r="F594" i="4"/>
  <c r="E594" i="4"/>
  <c r="D594" i="4"/>
  <c r="F570" i="4"/>
  <c r="D570" i="4"/>
  <c r="E570" i="4"/>
  <c r="F546" i="4"/>
  <c r="E546" i="4"/>
  <c r="D546" i="4"/>
  <c r="F522" i="4"/>
  <c r="E522" i="4"/>
  <c r="D522" i="4"/>
  <c r="F498" i="4"/>
  <c r="E498" i="4"/>
  <c r="D498" i="4"/>
  <c r="F474" i="4"/>
  <c r="E474" i="4"/>
  <c r="D474" i="4"/>
  <c r="F450" i="4"/>
  <c r="D450" i="4"/>
  <c r="E450" i="4"/>
  <c r="F426" i="4"/>
  <c r="D426" i="4"/>
  <c r="E426" i="4"/>
  <c r="F402" i="4"/>
  <c r="E402" i="4"/>
  <c r="D402" i="4"/>
  <c r="F378" i="4"/>
  <c r="E378" i="4"/>
  <c r="D378" i="4"/>
  <c r="F354" i="4"/>
  <c r="E354" i="4"/>
  <c r="D354" i="4"/>
  <c r="F330" i="4"/>
  <c r="E330" i="4"/>
  <c r="D330" i="4"/>
  <c r="F306" i="4"/>
  <c r="D306" i="4"/>
  <c r="E306" i="4"/>
  <c r="F125" i="4"/>
  <c r="D125" i="4"/>
  <c r="E125" i="4"/>
  <c r="F121" i="4"/>
  <c r="D121" i="4"/>
  <c r="E121" i="4"/>
  <c r="F19" i="4"/>
  <c r="D19" i="4"/>
  <c r="E19" i="4"/>
  <c r="F222" i="4"/>
  <c r="D222" i="4"/>
  <c r="F177" i="4"/>
  <c r="E177" i="4"/>
  <c r="D177" i="4"/>
  <c r="F216" i="4"/>
  <c r="E216" i="4"/>
  <c r="D216" i="4"/>
  <c r="F171" i="4"/>
  <c r="E171" i="4"/>
  <c r="D171" i="4"/>
  <c r="C171" i="4"/>
  <c r="F110" i="4"/>
  <c r="D110" i="4"/>
  <c r="E110" i="4"/>
  <c r="F212" i="4"/>
  <c r="E212" i="4"/>
  <c r="D212" i="4"/>
  <c r="F250" i="4"/>
  <c r="E250" i="4"/>
  <c r="D250" i="4"/>
  <c r="C250" i="4"/>
  <c r="F195" i="4"/>
  <c r="D195" i="4"/>
  <c r="E195" i="4"/>
  <c r="C195" i="4"/>
  <c r="F952" i="4"/>
  <c r="D952" i="4"/>
  <c r="E952" i="4"/>
  <c r="F821" i="4"/>
  <c r="D821" i="4"/>
  <c r="F689" i="4"/>
  <c r="D689" i="4"/>
  <c r="F545" i="4"/>
  <c r="D545" i="4"/>
  <c r="E545" i="4"/>
  <c r="F437" i="4"/>
  <c r="D437" i="4"/>
  <c r="E437" i="4"/>
  <c r="F329" i="4"/>
  <c r="D329" i="4"/>
  <c r="E329" i="4"/>
  <c r="F11" i="4"/>
  <c r="D11" i="4"/>
  <c r="E11" i="4"/>
  <c r="F70" i="4"/>
  <c r="D70" i="4"/>
  <c r="E70" i="4"/>
  <c r="F975" i="4"/>
  <c r="E975" i="4"/>
  <c r="D975" i="4"/>
  <c r="F904" i="4"/>
  <c r="E904" i="4"/>
  <c r="D904" i="4"/>
  <c r="F856" i="4"/>
  <c r="E856" i="4"/>
  <c r="D856" i="4"/>
  <c r="F796" i="4"/>
  <c r="D796" i="4"/>
  <c r="E796" i="4"/>
  <c r="F676" i="4"/>
  <c r="D676" i="4"/>
  <c r="E676" i="4"/>
  <c r="F592" i="4"/>
  <c r="E592" i="4"/>
  <c r="D592" i="4"/>
  <c r="F508" i="4"/>
  <c r="D508" i="4"/>
  <c r="E508" i="4"/>
  <c r="C508" i="4"/>
  <c r="F412" i="4"/>
  <c r="D412" i="4"/>
  <c r="E412" i="4"/>
  <c r="C412" i="4"/>
  <c r="F89" i="4"/>
  <c r="E89" i="4"/>
  <c r="D89" i="4"/>
  <c r="C89" i="4"/>
  <c r="F989" i="4"/>
  <c r="E989" i="4"/>
  <c r="C989" i="4"/>
  <c r="D989" i="4"/>
  <c r="F999" i="4"/>
  <c r="C999" i="4"/>
  <c r="F966" i="4"/>
  <c r="C966" i="4"/>
  <c r="D966" i="4"/>
  <c r="E966" i="4"/>
  <c r="F954" i="4"/>
  <c r="J954" i="4"/>
  <c r="D954" i="4"/>
  <c r="C954" i="4"/>
  <c r="E954" i="4"/>
  <c r="F943" i="4"/>
  <c r="C943" i="4"/>
  <c r="E943" i="4"/>
  <c r="D943" i="4"/>
  <c r="F931" i="4"/>
  <c r="C931" i="4"/>
  <c r="D931" i="4"/>
  <c r="F919" i="4"/>
  <c r="C919" i="4"/>
  <c r="F907" i="4"/>
  <c r="J907" i="4"/>
  <c r="C907" i="4"/>
  <c r="D907" i="4"/>
  <c r="E907" i="4"/>
  <c r="F895" i="4"/>
  <c r="C895" i="4"/>
  <c r="E895" i="4"/>
  <c r="F883" i="4"/>
  <c r="C883" i="4"/>
  <c r="E883" i="4"/>
  <c r="D883" i="4"/>
  <c r="F871" i="4"/>
  <c r="C871" i="4"/>
  <c r="D871" i="4"/>
  <c r="F859" i="4"/>
  <c r="C859" i="4"/>
  <c r="F847" i="4"/>
  <c r="C847" i="4"/>
  <c r="D847" i="4"/>
  <c r="E847" i="4"/>
  <c r="F835" i="4"/>
  <c r="C835" i="4"/>
  <c r="E835" i="4"/>
  <c r="F823" i="4"/>
  <c r="C823" i="4"/>
  <c r="E823" i="4"/>
  <c r="D823" i="4"/>
  <c r="F811" i="4"/>
  <c r="D811" i="4"/>
  <c r="C811" i="4"/>
  <c r="F799" i="4"/>
  <c r="C799" i="4"/>
  <c r="D799" i="4"/>
  <c r="F787" i="4"/>
  <c r="C787" i="4"/>
  <c r="D787" i="4"/>
  <c r="E787" i="4"/>
  <c r="F775" i="4"/>
  <c r="C775" i="4"/>
  <c r="E775" i="4"/>
  <c r="F763" i="4"/>
  <c r="E763" i="4"/>
  <c r="C763" i="4"/>
  <c r="D763" i="4"/>
  <c r="F751" i="4"/>
  <c r="C751" i="4"/>
  <c r="F739" i="4"/>
  <c r="C739" i="4"/>
  <c r="D739" i="4"/>
  <c r="E739" i="4"/>
  <c r="F727" i="4"/>
  <c r="C727" i="4"/>
  <c r="D727" i="4"/>
  <c r="E727" i="4"/>
  <c r="F715" i="4"/>
  <c r="C715" i="4"/>
  <c r="E715" i="4"/>
  <c r="F703" i="4"/>
  <c r="E703" i="4"/>
  <c r="C703" i="4"/>
  <c r="D703" i="4"/>
  <c r="F691" i="4"/>
  <c r="C691" i="4"/>
  <c r="F679" i="4"/>
  <c r="C679" i="4"/>
  <c r="D679" i="4"/>
  <c r="E679" i="4"/>
  <c r="F667" i="4"/>
  <c r="D667" i="4"/>
  <c r="C667" i="4"/>
  <c r="E667" i="4"/>
  <c r="F655" i="4"/>
  <c r="E655" i="4"/>
  <c r="C655" i="4"/>
  <c r="D655" i="4"/>
  <c r="F643" i="4"/>
  <c r="D643" i="4"/>
  <c r="F631" i="4"/>
  <c r="C631" i="4"/>
  <c r="F619" i="4"/>
  <c r="D619" i="4"/>
  <c r="E619" i="4"/>
  <c r="F607" i="4"/>
  <c r="E607" i="4"/>
  <c r="C607" i="4"/>
  <c r="F595" i="4"/>
  <c r="E595" i="4"/>
  <c r="D595" i="4"/>
  <c r="F583" i="4"/>
  <c r="D583" i="4"/>
  <c r="C583" i="4"/>
  <c r="F571" i="4"/>
  <c r="D571" i="4"/>
  <c r="F559" i="4"/>
  <c r="D559" i="4"/>
  <c r="C559" i="4"/>
  <c r="E559" i="4"/>
  <c r="F547" i="4"/>
  <c r="D547" i="4"/>
  <c r="E547" i="4"/>
  <c r="F535" i="4"/>
  <c r="D535" i="4"/>
  <c r="E535" i="4"/>
  <c r="C535" i="4"/>
  <c r="F523" i="4"/>
  <c r="D523" i="4"/>
  <c r="F511" i="4"/>
  <c r="D511" i="4"/>
  <c r="C511" i="4"/>
  <c r="F499" i="4"/>
  <c r="D499" i="4"/>
  <c r="E499" i="4"/>
  <c r="F487" i="4"/>
  <c r="D487" i="4"/>
  <c r="E487" i="4"/>
  <c r="C487" i="4"/>
  <c r="F475" i="4"/>
  <c r="D475" i="4"/>
  <c r="E475" i="4"/>
  <c r="F463" i="4"/>
  <c r="D463" i="4"/>
  <c r="C463" i="4"/>
  <c r="F451" i="4"/>
  <c r="D451" i="4"/>
  <c r="E451" i="4"/>
  <c r="F439" i="4"/>
  <c r="D439" i="4"/>
  <c r="E439" i="4"/>
  <c r="C439" i="4"/>
  <c r="F427" i="4"/>
  <c r="D427" i="4"/>
  <c r="E427" i="4"/>
  <c r="F415" i="4"/>
  <c r="D415" i="4"/>
  <c r="E415" i="4"/>
  <c r="C415" i="4"/>
  <c r="F403" i="4"/>
  <c r="D403" i="4"/>
  <c r="E403" i="4"/>
  <c r="F391" i="4"/>
  <c r="D391" i="4"/>
  <c r="C391" i="4"/>
  <c r="F379" i="4"/>
  <c r="D379" i="4"/>
  <c r="E379" i="4"/>
  <c r="F367" i="4"/>
  <c r="D367" i="4"/>
  <c r="E367" i="4"/>
  <c r="C367" i="4"/>
  <c r="F355" i="4"/>
  <c r="D355" i="4"/>
  <c r="E355" i="4"/>
  <c r="F343" i="4"/>
  <c r="D343" i="4"/>
  <c r="E343" i="4"/>
  <c r="C343" i="4"/>
  <c r="F331" i="4"/>
  <c r="D331" i="4"/>
  <c r="E331" i="4"/>
  <c r="F319" i="4"/>
  <c r="D319" i="4"/>
  <c r="C319" i="4"/>
  <c r="F307" i="4"/>
  <c r="D307" i="4"/>
  <c r="E307" i="4"/>
  <c r="F295" i="4"/>
  <c r="D295" i="4"/>
  <c r="C295" i="4"/>
  <c r="F289" i="4"/>
  <c r="D289" i="4"/>
  <c r="E289" i="4"/>
  <c r="F285" i="4"/>
  <c r="D285" i="4"/>
  <c r="E285" i="4"/>
  <c r="C285" i="4"/>
  <c r="F5" i="4"/>
  <c r="J5" i="4"/>
  <c r="D5" i="4"/>
  <c r="E5" i="4"/>
  <c r="F186" i="4"/>
  <c r="D186" i="4"/>
  <c r="E186" i="4"/>
  <c r="C186" i="4"/>
  <c r="F85" i="4"/>
  <c r="D85" i="4"/>
  <c r="E85" i="4"/>
  <c r="F170" i="4"/>
  <c r="D170" i="4"/>
  <c r="E170" i="4"/>
  <c r="C170" i="4"/>
  <c r="F25" i="4"/>
  <c r="E25" i="4"/>
  <c r="D25" i="4"/>
  <c r="C25" i="4"/>
  <c r="F278" i="4"/>
  <c r="E278" i="4"/>
  <c r="D278" i="4"/>
  <c r="C278" i="4"/>
  <c r="F55" i="4"/>
  <c r="E55" i="4"/>
  <c r="D55" i="4"/>
  <c r="C55" i="4"/>
  <c r="F109" i="4"/>
  <c r="D109" i="4"/>
  <c r="E109" i="4"/>
  <c r="C109" i="4"/>
  <c r="F12" i="4"/>
  <c r="D12" i="4"/>
  <c r="E12" i="4"/>
  <c r="C12" i="4"/>
  <c r="F271" i="4"/>
  <c r="D271" i="4"/>
  <c r="E271" i="4"/>
  <c r="C271" i="4"/>
  <c r="F84" i="4"/>
  <c r="D84" i="4"/>
  <c r="E84" i="4"/>
  <c r="C84" i="4"/>
  <c r="F145" i="4"/>
  <c r="D145" i="4"/>
  <c r="C145" i="4"/>
  <c r="E145" i="4"/>
  <c r="F140" i="4"/>
  <c r="J140" i="4"/>
  <c r="E140" i="4"/>
  <c r="D140" i="4"/>
  <c r="C140" i="4"/>
  <c r="F138" i="4"/>
  <c r="D138" i="4"/>
  <c r="E138" i="4"/>
  <c r="C138" i="4"/>
  <c r="F78" i="4"/>
  <c r="D78" i="4"/>
  <c r="C78" i="4"/>
  <c r="E78" i="4"/>
  <c r="F120" i="4"/>
  <c r="E120" i="4"/>
  <c r="D120" i="4"/>
  <c r="C120" i="4"/>
  <c r="F243" i="4"/>
  <c r="D243" i="4"/>
  <c r="E243" i="4"/>
  <c r="C243" i="4"/>
  <c r="F192" i="4"/>
  <c r="D192" i="4"/>
  <c r="C192" i="4"/>
  <c r="E192" i="4"/>
  <c r="F75" i="4"/>
  <c r="E75" i="4"/>
  <c r="D75" i="4"/>
  <c r="C75" i="4"/>
  <c r="F249" i="4"/>
  <c r="D249" i="4"/>
  <c r="E249" i="4"/>
  <c r="C249" i="4"/>
  <c r="F194" i="4"/>
  <c r="D194" i="4"/>
  <c r="C194" i="4"/>
  <c r="E194" i="4"/>
  <c r="F253" i="4"/>
  <c r="E253" i="4"/>
  <c r="D253" i="4"/>
  <c r="C253" i="4"/>
  <c r="C987" i="4"/>
  <c r="C962" i="4"/>
  <c r="C930" i="4"/>
  <c r="C904" i="4"/>
  <c r="C874" i="4"/>
  <c r="C845" i="4"/>
  <c r="C819" i="4"/>
  <c r="C786" i="4"/>
  <c r="C760" i="4"/>
  <c r="C730" i="4"/>
  <c r="C701" i="4"/>
  <c r="C675" i="4"/>
  <c r="C639" i="4"/>
  <c r="C593" i="4"/>
  <c r="C533" i="4"/>
  <c r="C474" i="4"/>
  <c r="C424" i="4"/>
  <c r="C355" i="4"/>
  <c r="C305" i="4"/>
  <c r="C51" i="4"/>
  <c r="C177" i="4"/>
  <c r="C79" i="4"/>
  <c r="C77" i="4"/>
  <c r="D915" i="4"/>
  <c r="D829" i="4"/>
  <c r="D741" i="4"/>
  <c r="D656" i="4"/>
  <c r="D566" i="4"/>
  <c r="D414" i="4"/>
  <c r="D27" i="4"/>
  <c r="D71" i="4"/>
  <c r="E918" i="4"/>
  <c r="E749" i="4"/>
  <c r="E571" i="4"/>
  <c r="E390" i="4"/>
  <c r="E54" i="4"/>
  <c r="J811" i="4" l="1"/>
  <c r="J427" i="4"/>
  <c r="J186" i="4"/>
  <c r="J619" i="4"/>
  <c r="U619" i="4" s="1"/>
  <c r="G39" i="25"/>
  <c r="D39" i="25"/>
  <c r="E39" i="25"/>
  <c r="J712" i="4"/>
  <c r="U712" i="4" s="1"/>
  <c r="J316" i="4"/>
  <c r="U316" i="4" s="1"/>
  <c r="C39" i="25"/>
  <c r="F39" i="25"/>
  <c r="F43" i="25"/>
  <c r="H43" i="25"/>
  <c r="C43" i="25"/>
  <c r="E43" i="25"/>
  <c r="G43" i="25"/>
  <c r="D43" i="25"/>
  <c r="C52" i="25"/>
  <c r="E52" i="25"/>
  <c r="G52" i="25"/>
  <c r="D52" i="25"/>
  <c r="F52" i="25"/>
  <c r="H52" i="25"/>
  <c r="F55" i="25"/>
  <c r="H55" i="25"/>
  <c r="C55" i="25"/>
  <c r="E55" i="25"/>
  <c r="G55" i="25"/>
  <c r="D55" i="25"/>
  <c r="D58" i="25"/>
  <c r="H58" i="25"/>
  <c r="C58" i="25"/>
  <c r="G58" i="25"/>
  <c r="E58" i="25"/>
  <c r="F58" i="25"/>
  <c r="G36" i="25"/>
  <c r="F36" i="25"/>
  <c r="H36" i="25"/>
  <c r="E36" i="25"/>
  <c r="D36" i="25"/>
  <c r="C36" i="25"/>
  <c r="D34" i="25"/>
  <c r="H34" i="25"/>
  <c r="C34" i="25"/>
  <c r="E34" i="25"/>
  <c r="G34" i="25"/>
  <c r="F34" i="25"/>
  <c r="D46" i="25"/>
  <c r="H46" i="25"/>
  <c r="C46" i="25"/>
  <c r="G46" i="25"/>
  <c r="F46" i="25"/>
  <c r="E46" i="25"/>
  <c r="C64" i="25"/>
  <c r="E64" i="25"/>
  <c r="G64" i="25"/>
  <c r="D64" i="25"/>
  <c r="F64" i="25"/>
  <c r="H64" i="25"/>
  <c r="F67" i="25"/>
  <c r="H67" i="25"/>
  <c r="C67" i="25"/>
  <c r="E67" i="25"/>
  <c r="G67" i="25"/>
  <c r="D67" i="25"/>
  <c r="D70" i="25"/>
  <c r="H70" i="25"/>
  <c r="C70" i="25"/>
  <c r="G70" i="25"/>
  <c r="F70" i="25"/>
  <c r="E70" i="25"/>
  <c r="G48" i="25"/>
  <c r="F48" i="25"/>
  <c r="H48" i="25"/>
  <c r="E48" i="25"/>
  <c r="D48" i="25"/>
  <c r="C48" i="25"/>
  <c r="F92" i="25"/>
  <c r="C92" i="25"/>
  <c r="E92" i="25"/>
  <c r="D92" i="25"/>
  <c r="H92" i="25"/>
  <c r="G92" i="25"/>
  <c r="C76" i="25"/>
  <c r="E76" i="25"/>
  <c r="G76" i="25"/>
  <c r="D76" i="25"/>
  <c r="H76" i="25"/>
  <c r="F76" i="25"/>
  <c r="F79" i="25"/>
  <c r="H79" i="25"/>
  <c r="C79" i="25"/>
  <c r="E79" i="25"/>
  <c r="G79" i="25"/>
  <c r="D79" i="25"/>
  <c r="D33" i="25"/>
  <c r="F33" i="25"/>
  <c r="H33" i="25"/>
  <c r="C33" i="25"/>
  <c r="E33" i="25"/>
  <c r="G33" i="25"/>
  <c r="D82" i="25"/>
  <c r="H82" i="25"/>
  <c r="C82" i="25"/>
  <c r="G82" i="25"/>
  <c r="F82" i="25"/>
  <c r="E82" i="25"/>
  <c r="G60" i="25"/>
  <c r="F60" i="25"/>
  <c r="H60" i="25"/>
  <c r="C60" i="25"/>
  <c r="D60" i="25"/>
  <c r="E60" i="25"/>
  <c r="E38" i="25"/>
  <c r="G38" i="25"/>
  <c r="D38" i="25"/>
  <c r="F38" i="25"/>
  <c r="C38" i="25"/>
  <c r="H38" i="25"/>
  <c r="C88" i="25"/>
  <c r="E88" i="25"/>
  <c r="G88" i="25"/>
  <c r="D88" i="25"/>
  <c r="H88" i="25"/>
  <c r="F88" i="25"/>
  <c r="H42" i="25"/>
  <c r="E42" i="25"/>
  <c r="G42" i="25"/>
  <c r="F42" i="25"/>
  <c r="D42" i="25"/>
  <c r="C42" i="25"/>
  <c r="F91" i="25"/>
  <c r="H91" i="25"/>
  <c r="C91" i="25"/>
  <c r="E91" i="25"/>
  <c r="G91" i="25"/>
  <c r="D91" i="25"/>
  <c r="D45" i="25"/>
  <c r="F45" i="25"/>
  <c r="H45" i="25"/>
  <c r="C45" i="25"/>
  <c r="E45" i="25"/>
  <c r="G45" i="25"/>
  <c r="G72" i="25"/>
  <c r="F72" i="25"/>
  <c r="H72" i="25"/>
  <c r="E72" i="25"/>
  <c r="C72" i="25"/>
  <c r="D72" i="25"/>
  <c r="E50" i="25"/>
  <c r="G50" i="25"/>
  <c r="D50" i="25"/>
  <c r="F50" i="25"/>
  <c r="H50" i="25"/>
  <c r="C50" i="25"/>
  <c r="H77" i="25"/>
  <c r="C77" i="25"/>
  <c r="G77" i="25"/>
  <c r="E77" i="25"/>
  <c r="D77" i="25"/>
  <c r="F77" i="25"/>
  <c r="G85" i="25"/>
  <c r="D85" i="25"/>
  <c r="F85" i="25"/>
  <c r="C85" i="25"/>
  <c r="H85" i="25"/>
  <c r="E85" i="25"/>
  <c r="H54" i="25"/>
  <c r="E54" i="25"/>
  <c r="G54" i="25"/>
  <c r="F54" i="25"/>
  <c r="D54" i="25"/>
  <c r="C54" i="25"/>
  <c r="D57" i="25"/>
  <c r="F57" i="25"/>
  <c r="H57" i="25"/>
  <c r="C57" i="25"/>
  <c r="E57" i="25"/>
  <c r="G57" i="25"/>
  <c r="G84" i="25"/>
  <c r="F84" i="25"/>
  <c r="H84" i="25"/>
  <c r="C84" i="25"/>
  <c r="E84" i="25"/>
  <c r="D84" i="25"/>
  <c r="E62" i="25"/>
  <c r="G62" i="25"/>
  <c r="D62" i="25"/>
  <c r="F62" i="25"/>
  <c r="C62" i="25"/>
  <c r="H62" i="25"/>
  <c r="F31" i="25"/>
  <c r="H31" i="25"/>
  <c r="C31" i="25"/>
  <c r="E31" i="25"/>
  <c r="G31" i="25"/>
  <c r="D31" i="25"/>
  <c r="H66" i="25"/>
  <c r="E66" i="25"/>
  <c r="G66" i="25"/>
  <c r="F66" i="25"/>
  <c r="D66" i="25"/>
  <c r="C66" i="25"/>
  <c r="D69" i="25"/>
  <c r="F69" i="25"/>
  <c r="H69" i="25"/>
  <c r="C69" i="25"/>
  <c r="E69" i="25"/>
  <c r="G69" i="25"/>
  <c r="D35" i="25"/>
  <c r="F35" i="25"/>
  <c r="H35" i="25"/>
  <c r="C35" i="25"/>
  <c r="G35" i="25"/>
  <c r="E35" i="25"/>
  <c r="E74" i="25"/>
  <c r="G74" i="25"/>
  <c r="D74" i="25"/>
  <c r="F74" i="25"/>
  <c r="H74" i="25"/>
  <c r="C74" i="25"/>
  <c r="C51" i="25"/>
  <c r="E51" i="25"/>
  <c r="D51" i="25"/>
  <c r="H51" i="25"/>
  <c r="G51" i="25"/>
  <c r="F51" i="25"/>
  <c r="H78" i="25"/>
  <c r="E78" i="25"/>
  <c r="G78" i="25"/>
  <c r="F78" i="25"/>
  <c r="D78" i="25"/>
  <c r="C78" i="25"/>
  <c r="F32" i="25"/>
  <c r="C32" i="25"/>
  <c r="E32" i="25"/>
  <c r="D32" i="25"/>
  <c r="H32" i="25"/>
  <c r="G32" i="25"/>
  <c r="D81" i="25"/>
  <c r="F81" i="25"/>
  <c r="H81" i="25"/>
  <c r="C81" i="25"/>
  <c r="E81" i="25"/>
  <c r="G81" i="25"/>
  <c r="D47" i="25"/>
  <c r="F47" i="25"/>
  <c r="H47" i="25"/>
  <c r="G47" i="25"/>
  <c r="C47" i="25"/>
  <c r="E47" i="25"/>
  <c r="E86" i="25"/>
  <c r="G86" i="25"/>
  <c r="D86" i="25"/>
  <c r="F86" i="25"/>
  <c r="C86" i="25"/>
  <c r="H86" i="25"/>
  <c r="C63" i="25"/>
  <c r="E63" i="25"/>
  <c r="D63" i="25"/>
  <c r="H63" i="25"/>
  <c r="G63" i="25"/>
  <c r="F63" i="25"/>
  <c r="H41" i="25"/>
  <c r="C41" i="25"/>
  <c r="G41" i="25"/>
  <c r="F41" i="25"/>
  <c r="E41" i="25"/>
  <c r="D41" i="25"/>
  <c r="H90" i="25"/>
  <c r="E90" i="25"/>
  <c r="G90" i="25"/>
  <c r="C90" i="25"/>
  <c r="F90" i="25"/>
  <c r="D90" i="25"/>
  <c r="F44" i="25"/>
  <c r="C44" i="25"/>
  <c r="E44" i="25"/>
  <c r="H44" i="25"/>
  <c r="G44" i="25"/>
  <c r="D44" i="25"/>
  <c r="D59" i="25"/>
  <c r="F59" i="25"/>
  <c r="H59" i="25"/>
  <c r="G59" i="25"/>
  <c r="E59" i="25"/>
  <c r="C59" i="25"/>
  <c r="G37" i="25"/>
  <c r="D37" i="25"/>
  <c r="F37" i="25"/>
  <c r="E37" i="25"/>
  <c r="C37" i="25"/>
  <c r="H37" i="25"/>
  <c r="C75" i="25"/>
  <c r="E75" i="25"/>
  <c r="D75" i="25"/>
  <c r="H75" i="25"/>
  <c r="G75" i="25"/>
  <c r="F75" i="25"/>
  <c r="G73" i="25"/>
  <c r="D73" i="25"/>
  <c r="F73" i="25"/>
  <c r="C73" i="25"/>
  <c r="H73" i="25"/>
  <c r="E73" i="25"/>
  <c r="H89" i="25"/>
  <c r="C89" i="25"/>
  <c r="G89" i="25"/>
  <c r="E89" i="25"/>
  <c r="F89" i="25"/>
  <c r="D89" i="25"/>
  <c r="H53" i="25"/>
  <c r="C53" i="25"/>
  <c r="G53" i="25"/>
  <c r="F53" i="25"/>
  <c r="E53" i="25"/>
  <c r="D53" i="25"/>
  <c r="F56" i="25"/>
  <c r="C56" i="25"/>
  <c r="E56" i="25"/>
  <c r="H56" i="25"/>
  <c r="G56" i="25"/>
  <c r="D56" i="25"/>
  <c r="D71" i="25"/>
  <c r="F71" i="25"/>
  <c r="H71" i="25"/>
  <c r="G71" i="25"/>
  <c r="E71" i="25"/>
  <c r="C71" i="25"/>
  <c r="G49" i="25"/>
  <c r="D49" i="25"/>
  <c r="F49" i="25"/>
  <c r="H49" i="25"/>
  <c r="E49" i="25"/>
  <c r="C49" i="25"/>
  <c r="F80" i="25"/>
  <c r="C80" i="25"/>
  <c r="E80" i="25"/>
  <c r="H80" i="25"/>
  <c r="G80" i="25"/>
  <c r="D80" i="25"/>
  <c r="C40" i="25"/>
  <c r="E40" i="25"/>
  <c r="G40" i="25"/>
  <c r="D40" i="25"/>
  <c r="F40" i="25"/>
  <c r="H40" i="25"/>
  <c r="H65" i="25"/>
  <c r="C65" i="25"/>
  <c r="G65" i="25"/>
  <c r="E65" i="25"/>
  <c r="D65" i="25"/>
  <c r="F65" i="25"/>
  <c r="F68" i="25"/>
  <c r="C68" i="25"/>
  <c r="E68" i="25"/>
  <c r="D68" i="25"/>
  <c r="H68" i="25"/>
  <c r="G68" i="25"/>
  <c r="D83" i="25"/>
  <c r="F83" i="25"/>
  <c r="H83" i="25"/>
  <c r="G83" i="25"/>
  <c r="E83" i="25"/>
  <c r="C83" i="25"/>
  <c r="G61" i="25"/>
  <c r="D61" i="25"/>
  <c r="F61" i="25"/>
  <c r="C61" i="25"/>
  <c r="H61" i="25"/>
  <c r="E61" i="25"/>
  <c r="C87" i="25"/>
  <c r="E87" i="25"/>
  <c r="D87" i="25"/>
  <c r="H87" i="25"/>
  <c r="F87" i="25"/>
  <c r="G87" i="25"/>
  <c r="J676" i="4"/>
  <c r="U676" i="4" s="1"/>
  <c r="J173" i="4"/>
  <c r="J607" i="4"/>
  <c r="U607" i="4" s="1"/>
  <c r="J68" i="4"/>
  <c r="J592" i="4"/>
  <c r="U592" i="4" s="1"/>
  <c r="J426" i="4"/>
  <c r="U426" i="4" s="1"/>
  <c r="J748" i="4"/>
  <c r="U748" i="4" s="1"/>
  <c r="J691" i="4"/>
  <c r="U691" i="4" s="1"/>
  <c r="J368" i="4"/>
  <c r="U368" i="4" s="1"/>
  <c r="J121" i="4"/>
  <c r="J739" i="4"/>
  <c r="U739" i="4" s="1"/>
  <c r="J463" i="4"/>
  <c r="U463" i="4" s="1"/>
  <c r="J680" i="4"/>
  <c r="U680" i="4" s="1"/>
  <c r="J293" i="4"/>
  <c r="U293" i="4" s="1"/>
  <c r="J536" i="4"/>
  <c r="U536" i="4" s="1"/>
  <c r="J320" i="4"/>
  <c r="U320" i="4" s="1"/>
  <c r="J352" i="4"/>
  <c r="U352" i="4" s="1"/>
  <c r="J873" i="4"/>
  <c r="U873" i="4" s="1"/>
  <c r="J304" i="4"/>
  <c r="U304" i="4" s="1"/>
  <c r="J403" i="4"/>
  <c r="U403" i="4" s="1"/>
  <c r="J872" i="4"/>
  <c r="U872" i="4" s="1"/>
  <c r="J379" i="4"/>
  <c r="U379" i="4" s="1"/>
  <c r="J631" i="4"/>
  <c r="U631" i="4" s="1"/>
  <c r="J279" i="4"/>
  <c r="U279" i="4" s="1"/>
  <c r="J645" i="4"/>
  <c r="U645" i="4" s="1"/>
  <c r="J836" i="4"/>
  <c r="U836" i="4" s="1"/>
  <c r="J67" i="4"/>
  <c r="J943" i="4"/>
  <c r="U943" i="4" s="1"/>
  <c r="J678" i="4"/>
  <c r="U678" i="4" s="1"/>
  <c r="J416" i="4"/>
  <c r="U416" i="4" s="1"/>
  <c r="J737" i="4"/>
  <c r="U737" i="4" s="1"/>
  <c r="J546" i="4"/>
  <c r="U546" i="4" s="1"/>
  <c r="J727" i="4"/>
  <c r="U727" i="4" s="1"/>
  <c r="J646" i="4"/>
  <c r="U646" i="4" s="1"/>
  <c r="J599" i="4"/>
  <c r="U599" i="4" s="1"/>
  <c r="J429" i="4"/>
  <c r="U429" i="4" s="1"/>
  <c r="J656" i="4"/>
  <c r="U656" i="4" s="1"/>
  <c r="J113" i="4"/>
  <c r="U113" i="4" s="1"/>
  <c r="J91" i="4"/>
  <c r="J697" i="4"/>
  <c r="U697" i="4" s="1"/>
  <c r="J12" i="4"/>
  <c r="J823" i="4"/>
  <c r="U823" i="4" s="1"/>
  <c r="J355" i="4"/>
  <c r="U355" i="4" s="1"/>
  <c r="J322" i="4"/>
  <c r="U322" i="4" s="1"/>
  <c r="J475" i="4"/>
  <c r="U475" i="4" s="1"/>
  <c r="J787" i="4"/>
  <c r="U787" i="4" s="1"/>
  <c r="J689" i="4"/>
  <c r="U689" i="4" s="1"/>
  <c r="J216" i="4"/>
  <c r="J750" i="4"/>
  <c r="U750" i="4" s="1"/>
  <c r="J798" i="4"/>
  <c r="U798" i="4" s="1"/>
  <c r="J846" i="4"/>
  <c r="U846" i="4" s="1"/>
  <c r="J4" i="4"/>
  <c r="T4" i="4" s="1"/>
  <c r="J136" i="4"/>
  <c r="U136" i="4" s="1"/>
  <c r="J288" i="4"/>
  <c r="J677" i="4"/>
  <c r="U677" i="4" s="1"/>
  <c r="J63" i="4"/>
  <c r="J844" i="4"/>
  <c r="U844" i="4" s="1"/>
  <c r="J833" i="4"/>
  <c r="U833" i="4" s="1"/>
  <c r="J19" i="4"/>
  <c r="J596" i="4"/>
  <c r="U596" i="4" s="1"/>
  <c r="J692" i="4"/>
  <c r="U692" i="4" s="1"/>
  <c r="J319" i="4"/>
  <c r="U319" i="4" s="1"/>
  <c r="J821" i="4"/>
  <c r="U821" i="4" s="1"/>
  <c r="J716" i="4"/>
  <c r="J835" i="4"/>
  <c r="J679" i="4"/>
  <c r="J258" i="4"/>
  <c r="U811" i="4"/>
  <c r="U642" i="4"/>
  <c r="U378" i="4"/>
  <c r="U427" i="4"/>
  <c r="U571" i="4"/>
  <c r="J510" i="4"/>
  <c r="U954" i="4"/>
  <c r="J544" i="4"/>
  <c r="U140" i="4"/>
  <c r="J522" i="4"/>
  <c r="J773" i="4"/>
  <c r="J487" i="4"/>
  <c r="J597" i="4"/>
  <c r="J670" i="4"/>
  <c r="J725" i="4"/>
  <c r="J906" i="4"/>
  <c r="U305" i="4"/>
  <c r="J243" i="4"/>
  <c r="J570" i="4"/>
  <c r="J774" i="4"/>
  <c r="J666" i="4"/>
  <c r="J572" i="4"/>
  <c r="J989" i="4"/>
  <c r="J812" i="4"/>
  <c r="J940" i="4"/>
  <c r="J785" i="4"/>
  <c r="J194" i="4"/>
  <c r="J137" i="4"/>
  <c r="U916" i="4"/>
  <c r="J980" i="4"/>
  <c r="U652" i="4"/>
  <c r="J49" i="4"/>
  <c r="J847" i="4"/>
  <c r="U907" i="4"/>
  <c r="J285" i="4"/>
  <c r="J439" i="4"/>
  <c r="J883" i="4"/>
  <c r="J329" i="4"/>
  <c r="J214" i="4"/>
  <c r="J181" i="4"/>
  <c r="J556" i="4"/>
  <c r="J291" i="4"/>
  <c r="J473" i="4"/>
  <c r="J762" i="4"/>
  <c r="J75" i="4"/>
  <c r="U630" i="4"/>
  <c r="J464" i="4"/>
  <c r="J86" i="4"/>
  <c r="J13" i="4"/>
  <c r="J616" i="4"/>
  <c r="J87" i="4"/>
  <c r="J892" i="4"/>
  <c r="J965" i="4"/>
  <c r="J438" i="4"/>
  <c r="J775" i="4"/>
  <c r="J643" i="4"/>
  <c r="J412" i="4"/>
  <c r="J904" i="4"/>
  <c r="J249" i="4"/>
  <c r="J120" i="4"/>
  <c r="J138" i="4"/>
  <c r="J415" i="4"/>
  <c r="J222" i="4"/>
  <c r="J594" i="4"/>
  <c r="J392" i="4"/>
  <c r="J174" i="4"/>
  <c r="J450" i="4"/>
  <c r="J640" i="4"/>
  <c r="J581" i="4"/>
  <c r="J703" i="4"/>
  <c r="J135" i="4"/>
  <c r="J353" i="4"/>
  <c r="J188" i="4"/>
  <c r="J557" i="4"/>
  <c r="J367" i="4"/>
  <c r="J820" i="4"/>
  <c r="J491" i="4"/>
  <c r="J990" i="4"/>
  <c r="J370" i="4"/>
  <c r="J538" i="4"/>
  <c r="J43" i="4"/>
  <c r="J752" i="4"/>
  <c r="J441" i="4"/>
  <c r="J741" i="4"/>
  <c r="J921" i="4"/>
  <c r="J786" i="4"/>
  <c r="J178" i="4"/>
  <c r="J499" i="4"/>
  <c r="J654" i="4"/>
  <c r="J690" i="4"/>
  <c r="J500" i="4"/>
  <c r="J944" i="4"/>
  <c r="J967" i="4"/>
  <c r="J381" i="4"/>
  <c r="J405" i="4"/>
  <c r="J609" i="4"/>
  <c r="J633" i="4"/>
  <c r="J657" i="4"/>
  <c r="J849" i="4"/>
  <c r="J897" i="4"/>
  <c r="J17" i="4"/>
  <c r="J318" i="4"/>
  <c r="J534" i="4"/>
  <c r="J276" i="4"/>
  <c r="J895" i="4"/>
  <c r="J239" i="4"/>
  <c r="J509" i="4"/>
  <c r="J918" i="4"/>
  <c r="J437" i="4"/>
  <c r="J925" i="4"/>
  <c r="J832" i="4"/>
  <c r="J511" i="4"/>
  <c r="J763" i="4"/>
  <c r="J205" i="4"/>
  <c r="J909" i="4"/>
  <c r="J413" i="4"/>
  <c r="J485" i="4"/>
  <c r="J278" i="4"/>
  <c r="J250" i="4"/>
  <c r="J402" i="4"/>
  <c r="J256" i="4"/>
  <c r="J461" i="4"/>
  <c r="J451" i="4"/>
  <c r="J871" i="4"/>
  <c r="J89" i="4"/>
  <c r="J975" i="4"/>
  <c r="J628" i="4"/>
  <c r="J166" i="4"/>
  <c r="J928" i="4"/>
  <c r="J366" i="4"/>
  <c r="J702" i="4"/>
  <c r="J460" i="4"/>
  <c r="J195" i="4"/>
  <c r="J870" i="4"/>
  <c r="J376" i="4"/>
  <c r="J532" i="4"/>
  <c r="J724" i="4"/>
  <c r="J497" i="4"/>
  <c r="J449" i="4"/>
  <c r="J84" i="4"/>
  <c r="J25" i="4"/>
  <c r="J508" i="4"/>
  <c r="J856" i="4"/>
  <c r="J474" i="4"/>
  <c r="J942" i="4"/>
  <c r="J488" i="4"/>
  <c r="J548" i="4"/>
  <c r="J685" i="4"/>
  <c r="J829" i="4"/>
  <c r="J573" i="4"/>
  <c r="J729" i="4"/>
  <c r="J837" i="4"/>
  <c r="J956" i="4"/>
  <c r="J580" i="4"/>
  <c r="J358" i="4"/>
  <c r="J694" i="4"/>
  <c r="J790" i="4"/>
  <c r="J862" i="4"/>
  <c r="J808" i="4"/>
  <c r="J365" i="4"/>
  <c r="J244" i="4"/>
  <c r="J953" i="4"/>
  <c r="J299" i="4"/>
  <c r="J683" i="4"/>
  <c r="J101" i="4"/>
  <c r="J468" i="4"/>
  <c r="J492" i="4"/>
  <c r="J341" i="4"/>
  <c r="J688" i="4"/>
  <c r="J459" i="4"/>
  <c r="J627" i="4"/>
  <c r="J726" i="4"/>
  <c r="J340" i="4"/>
  <c r="J955" i="4"/>
  <c r="J389" i="4"/>
  <c r="J547" i="4"/>
  <c r="J799" i="4"/>
  <c r="J932" i="4"/>
  <c r="J436" i="4"/>
  <c r="J957" i="4"/>
  <c r="J342" i="4"/>
  <c r="J947" i="4"/>
  <c r="J521" i="4"/>
  <c r="J859" i="4"/>
  <c r="J884" i="4"/>
  <c r="J760" i="4"/>
  <c r="J966" i="4"/>
  <c r="J274" i="4"/>
  <c r="J192" i="4"/>
  <c r="J145" i="4"/>
  <c r="J271" i="4"/>
  <c r="J307" i="4"/>
  <c r="J391" i="4"/>
  <c r="J583" i="4"/>
  <c r="J919" i="4"/>
  <c r="J796" i="4"/>
  <c r="J354" i="4"/>
  <c r="J498" i="4"/>
  <c r="J560" i="4"/>
  <c r="J620" i="4"/>
  <c r="J860" i="4"/>
  <c r="J259" i="4"/>
  <c r="J877" i="4"/>
  <c r="J736" i="4"/>
  <c r="J535" i="4"/>
  <c r="J999" i="4"/>
  <c r="J111" i="4"/>
  <c r="J83" i="4"/>
  <c r="J356" i="4"/>
  <c r="J380" i="4"/>
  <c r="J920" i="4"/>
  <c r="J496" i="4"/>
  <c r="J321" i="4"/>
  <c r="J465" i="4"/>
  <c r="J489" i="4"/>
  <c r="J765" i="4"/>
  <c r="J946" i="4"/>
  <c r="J269" i="4"/>
  <c r="J582" i="4"/>
  <c r="J882" i="4"/>
  <c r="J35" i="4"/>
  <c r="J976" i="4"/>
  <c r="J553" i="4"/>
  <c r="J343" i="4"/>
  <c r="J404" i="4"/>
  <c r="J93" i="4"/>
  <c r="J345" i="4"/>
  <c r="J513" i="4"/>
  <c r="J681" i="4"/>
  <c r="J789" i="4"/>
  <c r="J766" i="4"/>
  <c r="J838" i="4"/>
  <c r="J153" i="4"/>
  <c r="J414" i="4"/>
  <c r="J834" i="4"/>
  <c r="J283" i="4"/>
  <c r="J10" i="4"/>
  <c r="J595" i="4"/>
  <c r="J655" i="4"/>
  <c r="J931" i="4"/>
  <c r="J215" i="4"/>
  <c r="J296" i="4"/>
  <c r="J824" i="4"/>
  <c r="J270" i="4"/>
  <c r="J813" i="4"/>
  <c r="J979" i="4"/>
  <c r="J733" i="4"/>
  <c r="J418" i="4"/>
  <c r="J718" i="4"/>
  <c r="J742" i="4"/>
  <c r="J814" i="4"/>
  <c r="J203" i="4"/>
  <c r="J462" i="4"/>
  <c r="J738" i="4"/>
  <c r="J664" i="4"/>
  <c r="J317" i="4"/>
  <c r="J425" i="4"/>
  <c r="J330" i="4"/>
  <c r="J2" i="4"/>
  <c r="J673" i="4"/>
  <c r="J442" i="4"/>
  <c r="J922" i="4"/>
  <c r="J995" i="4"/>
  <c r="J106" i="4"/>
  <c r="J843" i="4"/>
  <c r="J903" i="4"/>
  <c r="J618" i="4"/>
  <c r="J177" i="4"/>
  <c r="J822" i="4"/>
  <c r="J978" i="4"/>
  <c r="J298" i="4"/>
  <c r="J827" i="4"/>
  <c r="J206" i="4"/>
  <c r="J593" i="4"/>
  <c r="J309" i="4"/>
  <c r="J453" i="4"/>
  <c r="J861" i="4"/>
  <c r="J233" i="4"/>
  <c r="J165" i="4"/>
  <c r="J331" i="4"/>
  <c r="J545" i="4"/>
  <c r="J428" i="4"/>
  <c r="J704" i="4"/>
  <c r="J36" i="4"/>
  <c r="J393" i="4"/>
  <c r="J561" i="4"/>
  <c r="J669" i="4"/>
  <c r="J777" i="4"/>
  <c r="J490" i="4"/>
  <c r="J610" i="4"/>
  <c r="J294" i="4"/>
  <c r="J993" i="4"/>
  <c r="J78" i="4"/>
  <c r="J523" i="4"/>
  <c r="J167" i="4"/>
  <c r="J29" i="4"/>
  <c r="J333" i="4"/>
  <c r="J585" i="4"/>
  <c r="J448" i="4"/>
  <c r="J390" i="4"/>
  <c r="J606" i="4"/>
  <c r="J714" i="4"/>
  <c r="J810" i="4"/>
  <c r="J858" i="4"/>
  <c r="J970" i="4"/>
  <c r="J257" i="4"/>
  <c r="J600" i="4"/>
  <c r="J559" i="4"/>
  <c r="J632" i="4"/>
  <c r="J537" i="4"/>
  <c r="J751" i="4"/>
  <c r="J452" i="4"/>
  <c r="J417" i="4"/>
  <c r="J693" i="4"/>
  <c r="J520" i="4"/>
  <c r="J986" i="4"/>
  <c r="J514" i="4"/>
  <c r="J776" i="4"/>
  <c r="J212" i="4"/>
  <c r="J896" i="4"/>
  <c r="J715" i="4"/>
  <c r="J110" i="4"/>
  <c r="J306" i="4"/>
  <c r="J180" i="4"/>
  <c r="J308" i="4"/>
  <c r="J332" i="4"/>
  <c r="J476" i="4"/>
  <c r="J644" i="4"/>
  <c r="J800" i="4"/>
  <c r="J357" i="4"/>
  <c r="J501" i="4"/>
  <c r="J717" i="4"/>
  <c r="J825" i="4"/>
  <c r="J968" i="4"/>
  <c r="J991" i="4"/>
  <c r="J231" i="4"/>
  <c r="J826" i="4"/>
  <c r="J910" i="4"/>
  <c r="J934" i="4"/>
  <c r="J992" i="4"/>
  <c r="J604" i="4"/>
  <c r="J869" i="4"/>
  <c r="J486" i="4"/>
  <c r="J930" i="4"/>
  <c r="J568" i="4"/>
  <c r="J784" i="4"/>
  <c r="J80" i="4"/>
  <c r="J608" i="4"/>
  <c r="J753" i="4"/>
  <c r="J885" i="4"/>
  <c r="J382" i="4"/>
  <c r="J406" i="4"/>
  <c r="J515" i="4"/>
  <c r="J623" i="4"/>
  <c r="J851" i="4"/>
  <c r="J875" i="4"/>
  <c r="J805" i="4"/>
  <c r="J324" i="4"/>
  <c r="J348" i="4"/>
  <c r="J637" i="4"/>
  <c r="J793" i="4"/>
  <c r="J629" i="4"/>
  <c r="J349" i="4"/>
  <c r="J445" i="4"/>
  <c r="J613" i="4"/>
  <c r="J682" i="4"/>
  <c r="J179" i="4"/>
  <c r="J434" i="4"/>
  <c r="J458" i="4"/>
  <c r="J482" i="4"/>
  <c r="J506" i="4"/>
  <c r="J662" i="4"/>
  <c r="J782" i="4"/>
  <c r="J926" i="4"/>
  <c r="J273" i="4"/>
  <c r="J579" i="4"/>
  <c r="J663" i="4"/>
  <c r="J723" i="4"/>
  <c r="J939" i="4"/>
  <c r="J295" i="4"/>
  <c r="J767" i="4"/>
  <c r="J134" i="4"/>
  <c r="J788" i="4"/>
  <c r="J142" i="4"/>
  <c r="J346" i="4"/>
  <c r="J466" i="4"/>
  <c r="J550" i="4"/>
  <c r="J874" i="4"/>
  <c r="J898" i="4"/>
  <c r="J998" i="4"/>
  <c r="J558" i="4"/>
  <c r="J54" i="4"/>
  <c r="J284" i="4"/>
  <c r="J347" i="4"/>
  <c r="J431" i="4"/>
  <c r="J455" i="4"/>
  <c r="J539" i="4"/>
  <c r="J923" i="4"/>
  <c r="J424" i="4"/>
  <c r="J533" i="4"/>
  <c r="J713" i="4"/>
  <c r="J38" i="4"/>
  <c r="J300" i="4"/>
  <c r="J648" i="4"/>
  <c r="J672" i="4"/>
  <c r="J696" i="4"/>
  <c r="J720" i="4"/>
  <c r="J744" i="4"/>
  <c r="J768" i="4"/>
  <c r="J792" i="4"/>
  <c r="J816" i="4"/>
  <c r="J840" i="4"/>
  <c r="J864" i="4"/>
  <c r="J888" i="4"/>
  <c r="J912" i="4"/>
  <c r="J936" i="4"/>
  <c r="J959" i="4"/>
  <c r="J982" i="4"/>
  <c r="J301" i="4"/>
  <c r="J325" i="4"/>
  <c r="J373" i="4"/>
  <c r="J397" i="4"/>
  <c r="J421" i="4"/>
  <c r="J469" i="4"/>
  <c r="J493" i="4"/>
  <c r="J517" i="4"/>
  <c r="J541" i="4"/>
  <c r="J565" i="4"/>
  <c r="J589" i="4"/>
  <c r="J386" i="4"/>
  <c r="J410" i="4"/>
  <c r="J686" i="4"/>
  <c r="J854" i="4"/>
  <c r="J996" i="4"/>
  <c r="J79" i="4"/>
  <c r="J653" i="4"/>
  <c r="J52" i="4"/>
  <c r="J435" i="4"/>
  <c r="J483" i="4"/>
  <c r="J507" i="4"/>
  <c r="J531" i="4"/>
  <c r="J555" i="4"/>
  <c r="J819" i="4"/>
  <c r="J879" i="4"/>
  <c r="J974" i="4"/>
  <c r="J617" i="4"/>
  <c r="J70" i="4"/>
  <c r="J728" i="4"/>
  <c r="J889" i="4"/>
  <c r="J960" i="4"/>
  <c r="J90" i="4"/>
  <c r="J76" i="4"/>
  <c r="J477" i="4"/>
  <c r="J801" i="4"/>
  <c r="J721" i="4"/>
  <c r="J781" i="4"/>
  <c r="J913" i="4"/>
  <c r="J242" i="4"/>
  <c r="J634" i="4"/>
  <c r="J706" i="4"/>
  <c r="J802" i="4"/>
  <c r="J647" i="4"/>
  <c r="J791" i="4"/>
  <c r="J899" i="4"/>
  <c r="J388" i="4"/>
  <c r="J917" i="4"/>
  <c r="J209" i="4"/>
  <c r="J528" i="4"/>
  <c r="J552" i="4"/>
  <c r="J576" i="4"/>
  <c r="J624" i="4"/>
  <c r="J268" i="4"/>
  <c r="J314" i="4"/>
  <c r="J338" i="4"/>
  <c r="J362" i="4"/>
  <c r="J710" i="4"/>
  <c r="J734" i="4"/>
  <c r="J758" i="4"/>
  <c r="J806" i="4"/>
  <c r="J830" i="4"/>
  <c r="J878" i="4"/>
  <c r="J902" i="4"/>
  <c r="J950" i="4"/>
  <c r="J973" i="4"/>
  <c r="J281" i="4"/>
  <c r="J963" i="4"/>
  <c r="J893" i="4"/>
  <c r="J260" i="4"/>
  <c r="J363" i="4"/>
  <c r="J387" i="4"/>
  <c r="J411" i="4"/>
  <c r="J699" i="4"/>
  <c r="J759" i="4"/>
  <c r="J915" i="4"/>
  <c r="J109" i="4"/>
  <c r="J952" i="4"/>
  <c r="J845" i="4"/>
  <c r="J201" i="4"/>
  <c r="J158" i="4"/>
  <c r="J945" i="4"/>
  <c r="J574" i="4"/>
  <c r="J778" i="4"/>
  <c r="J850" i="4"/>
  <c r="J745" i="4"/>
  <c r="J880" i="4"/>
  <c r="J103" i="4"/>
  <c r="J46" i="4"/>
  <c r="J977" i="4"/>
  <c r="J261" i="4"/>
  <c r="J479" i="4"/>
  <c r="J563" i="4"/>
  <c r="J731" i="4"/>
  <c r="J815" i="4"/>
  <c r="J839" i="4"/>
  <c r="J100" i="4"/>
  <c r="J484" i="4"/>
  <c r="J700" i="4"/>
  <c r="J252" i="4"/>
  <c r="J641" i="4"/>
  <c r="J272" i="4"/>
  <c r="J401" i="4"/>
  <c r="J929" i="4"/>
  <c r="J27" i="4"/>
  <c r="J377" i="4"/>
  <c r="J315" i="4"/>
  <c r="J639" i="4"/>
  <c r="J855" i="4"/>
  <c r="J853" i="4"/>
  <c r="J430" i="4"/>
  <c r="J658" i="4"/>
  <c r="J730" i="4"/>
  <c r="J754" i="4"/>
  <c r="J210" i="4"/>
  <c r="J371" i="4"/>
  <c r="J395" i="4"/>
  <c r="J587" i="4"/>
  <c r="J671" i="4"/>
  <c r="J857" i="4"/>
  <c r="J480" i="4"/>
  <c r="J504" i="4"/>
  <c r="J701" i="4"/>
  <c r="J246" i="4"/>
  <c r="J601" i="4"/>
  <c r="J280" i="4"/>
  <c r="J566" i="4"/>
  <c r="J590" i="4"/>
  <c r="J614" i="4"/>
  <c r="J638" i="4"/>
  <c r="J339" i="4"/>
  <c r="J795" i="4"/>
  <c r="J584" i="4"/>
  <c r="J769" i="4"/>
  <c r="J297" i="4"/>
  <c r="J598" i="4"/>
  <c r="J311" i="4"/>
  <c r="J503" i="4"/>
  <c r="J755" i="4"/>
  <c r="J865" i="4"/>
  <c r="J292" i="4"/>
  <c r="J163" i="4"/>
  <c r="J384" i="4"/>
  <c r="J408" i="4"/>
  <c r="J432" i="4"/>
  <c r="J456" i="4"/>
  <c r="J937" i="4"/>
  <c r="J457" i="4"/>
  <c r="J625" i="4"/>
  <c r="J709" i="4"/>
  <c r="J132" i="4"/>
  <c r="J518" i="4"/>
  <c r="J542" i="4"/>
  <c r="J749" i="4"/>
  <c r="J615" i="4"/>
  <c r="J675" i="4"/>
  <c r="J735" i="4"/>
  <c r="J831" i="4"/>
  <c r="J891" i="4"/>
  <c r="J253" i="4"/>
  <c r="J168" i="4"/>
  <c r="J310" i="4"/>
  <c r="J454" i="4"/>
  <c r="J335" i="4"/>
  <c r="J419" i="4"/>
  <c r="J527" i="4"/>
  <c r="J611" i="4"/>
  <c r="J635" i="4"/>
  <c r="J695" i="4"/>
  <c r="J779" i="4"/>
  <c r="J911" i="4"/>
  <c r="J981" i="4"/>
  <c r="J155" i="4"/>
  <c r="J336" i="4"/>
  <c r="J360" i="4"/>
  <c r="J757" i="4"/>
  <c r="J264" i="4"/>
  <c r="J577" i="4"/>
  <c r="J267" i="4"/>
  <c r="J422" i="4"/>
  <c r="J446" i="4"/>
  <c r="J470" i="4"/>
  <c r="J494" i="4"/>
  <c r="J722" i="4"/>
  <c r="J890" i="4"/>
  <c r="J328" i="4"/>
  <c r="J567" i="4"/>
  <c r="J591" i="4"/>
  <c r="J771" i="4"/>
  <c r="J985" i="4"/>
  <c r="J170" i="4"/>
  <c r="J525" i="4"/>
  <c r="J289" i="4"/>
  <c r="J988" i="4"/>
  <c r="J290" i="4"/>
  <c r="J949" i="4"/>
  <c r="J176" i="4"/>
  <c r="J394" i="4"/>
  <c r="J478" i="4"/>
  <c r="J562" i="4"/>
  <c r="J622" i="4"/>
  <c r="J886" i="4"/>
  <c r="J969" i="4"/>
  <c r="J605" i="4"/>
  <c r="J719" i="4"/>
  <c r="J803" i="4"/>
  <c r="J887" i="4"/>
  <c r="J958" i="4"/>
  <c r="J649" i="4"/>
  <c r="J364" i="4"/>
  <c r="J951" i="4"/>
  <c r="J941" i="4"/>
  <c r="J53" i="4"/>
  <c r="J282" i="4"/>
  <c r="J6" i="4"/>
  <c r="J312" i="4"/>
  <c r="J636" i="4"/>
  <c r="J660" i="4"/>
  <c r="J684" i="4"/>
  <c r="J708" i="4"/>
  <c r="J732" i="4"/>
  <c r="J756" i="4"/>
  <c r="J780" i="4"/>
  <c r="J804" i="4"/>
  <c r="J828" i="4"/>
  <c r="J852" i="4"/>
  <c r="J876" i="4"/>
  <c r="J900" i="4"/>
  <c r="J924" i="4"/>
  <c r="J971" i="4"/>
  <c r="J994" i="4"/>
  <c r="J313" i="4"/>
  <c r="J337" i="4"/>
  <c r="J361" i="4"/>
  <c r="J385" i="4"/>
  <c r="J409" i="4"/>
  <c r="J433" i="4"/>
  <c r="J481" i="4"/>
  <c r="J505" i="4"/>
  <c r="J529" i="4"/>
  <c r="J265" i="4"/>
  <c r="J374" i="4"/>
  <c r="J398" i="4"/>
  <c r="J602" i="4"/>
  <c r="J746" i="4"/>
  <c r="J818" i="4"/>
  <c r="J961" i="4"/>
  <c r="J277" i="4"/>
  <c r="J148" i="4"/>
  <c r="J569" i="4"/>
  <c r="J964" i="4"/>
  <c r="J423" i="4"/>
  <c r="J447" i="4"/>
  <c r="J471" i="4"/>
  <c r="J495" i="4"/>
  <c r="J519" i="4"/>
  <c r="J543" i="4"/>
  <c r="J711" i="4"/>
  <c r="J927" i="4"/>
  <c r="J262" i="4"/>
  <c r="J440" i="4"/>
  <c r="J524" i="4"/>
  <c r="J549" i="4"/>
  <c r="J334" i="4"/>
  <c r="J987" i="4"/>
  <c r="J221" i="4"/>
  <c r="J359" i="4"/>
  <c r="J443" i="4"/>
  <c r="J551" i="4"/>
  <c r="J575" i="4"/>
  <c r="J659" i="4"/>
  <c r="J743" i="4"/>
  <c r="J863" i="4"/>
  <c r="J935" i="4"/>
  <c r="J400" i="4"/>
  <c r="J665" i="4"/>
  <c r="J540" i="4"/>
  <c r="J564" i="4"/>
  <c r="J588" i="4"/>
  <c r="J612" i="4"/>
  <c r="J948" i="4"/>
  <c r="J761" i="4"/>
  <c r="J275" i="4"/>
  <c r="J286" i="4"/>
  <c r="J302" i="4"/>
  <c r="J326" i="4"/>
  <c r="J350" i="4"/>
  <c r="J674" i="4"/>
  <c r="J698" i="4"/>
  <c r="J770" i="4"/>
  <c r="J794" i="4"/>
  <c r="J842" i="4"/>
  <c r="J866" i="4"/>
  <c r="J914" i="4"/>
  <c r="J938" i="4"/>
  <c r="J984" i="4"/>
  <c r="J375" i="4"/>
  <c r="J399" i="4"/>
  <c r="J651" i="4"/>
  <c r="J807" i="4"/>
  <c r="J867" i="4"/>
  <c r="J772" i="4"/>
  <c r="J344" i="4"/>
  <c r="J668" i="4"/>
  <c r="J740" i="4"/>
  <c r="J848" i="4"/>
  <c r="J705" i="4"/>
  <c r="J841" i="4"/>
  <c r="J502" i="4"/>
  <c r="J817" i="4"/>
  <c r="J972" i="4"/>
  <c r="J383" i="4"/>
  <c r="J467" i="4"/>
  <c r="J983" i="4"/>
  <c r="J905" i="4"/>
  <c r="J516" i="4"/>
  <c r="J266" i="4"/>
  <c r="J578" i="4"/>
  <c r="J650" i="4"/>
  <c r="J868" i="4"/>
  <c r="J809" i="4"/>
  <c r="J287" i="4"/>
  <c r="J303" i="4"/>
  <c r="J327" i="4"/>
  <c r="J351" i="4"/>
  <c r="J687" i="4"/>
  <c r="J747" i="4"/>
  <c r="J962" i="4"/>
  <c r="J621" i="4"/>
  <c r="J202" i="4"/>
  <c r="J661" i="4"/>
  <c r="J626" i="4"/>
  <c r="J50" i="4"/>
  <c r="J129" i="4"/>
  <c r="J908" i="4"/>
  <c r="J894" i="4"/>
  <c r="J3" i="4"/>
  <c r="J512" i="4"/>
  <c r="J764" i="4"/>
  <c r="J119" i="4"/>
  <c r="J369" i="4"/>
  <c r="J933" i="4"/>
  <c r="J526" i="4"/>
  <c r="J586" i="4"/>
  <c r="J323" i="4"/>
  <c r="J407" i="4"/>
  <c r="J707" i="4"/>
  <c r="J797" i="4"/>
  <c r="J263" i="4"/>
  <c r="J372" i="4"/>
  <c r="J396" i="4"/>
  <c r="J420" i="4"/>
  <c r="J444" i="4"/>
  <c r="J901" i="4"/>
  <c r="J881" i="4"/>
  <c r="J530" i="4"/>
  <c r="J554" i="4"/>
  <c r="J472" i="4"/>
  <c r="J603" i="4"/>
  <c r="J783" i="4"/>
  <c r="J997" i="4"/>
  <c r="J667" i="4"/>
  <c r="J11" i="4"/>
  <c r="J157" i="4"/>
  <c r="J45" i="4"/>
  <c r="J104" i="4"/>
  <c r="J190" i="4"/>
  <c r="J224" i="4"/>
  <c r="J26" i="4"/>
  <c r="J251" i="4"/>
  <c r="J218" i="4"/>
  <c r="J159" i="4"/>
  <c r="J22" i="4"/>
  <c r="J92" i="4"/>
  <c r="J58" i="4"/>
  <c r="J69" i="4"/>
  <c r="J64" i="4"/>
  <c r="J30" i="4"/>
  <c r="J236" i="4"/>
  <c r="J77" i="4"/>
  <c r="J74" i="4"/>
  <c r="J14" i="4"/>
  <c r="J85" i="4"/>
  <c r="J247" i="4"/>
  <c r="J133" i="4"/>
  <c r="J82" i="4"/>
  <c r="J24" i="4"/>
  <c r="J207" i="4"/>
  <c r="J151" i="4"/>
  <c r="J187" i="4"/>
  <c r="J21" i="4"/>
  <c r="J235" i="4"/>
  <c r="J34" i="4"/>
  <c r="J61" i="4"/>
  <c r="J66" i="4"/>
  <c r="J220" i="4"/>
  <c r="J117" i="4"/>
  <c r="J23" i="4"/>
  <c r="J228" i="4"/>
  <c r="J124" i="4"/>
  <c r="J9" i="4"/>
  <c r="J184" i="4"/>
  <c r="J208" i="4"/>
  <c r="J241" i="4"/>
  <c r="J130" i="4"/>
  <c r="J156" i="4"/>
  <c r="J152" i="4"/>
  <c r="J182" i="4"/>
  <c r="J88" i="4"/>
  <c r="J226" i="4"/>
  <c r="J99" i="4"/>
  <c r="J33" i="4"/>
  <c r="J238" i="4"/>
  <c r="J37" i="4"/>
  <c r="J105" i="4"/>
  <c r="J44" i="4"/>
  <c r="J98" i="4"/>
  <c r="J143" i="4"/>
  <c r="J189" i="4"/>
  <c r="J59" i="4"/>
  <c r="J160" i="4"/>
  <c r="J57" i="4"/>
  <c r="J39" i="4"/>
  <c r="J248" i="4"/>
  <c r="J211" i="4"/>
  <c r="J42" i="4"/>
  <c r="J32" i="4"/>
  <c r="J164" i="4"/>
  <c r="J169" i="4"/>
  <c r="J56" i="4"/>
  <c r="J162" i="4"/>
  <c r="J146" i="4"/>
  <c r="J232" i="4"/>
  <c r="J217" i="4"/>
  <c r="J62" i="4"/>
  <c r="J245" i="4"/>
  <c r="J20" i="4"/>
  <c r="J185" i="4"/>
  <c r="J128" i="4"/>
  <c r="J126" i="4"/>
  <c r="J125" i="4"/>
  <c r="J116" i="4"/>
  <c r="J240" i="4"/>
  <c r="J118" i="4"/>
  <c r="J97" i="4"/>
  <c r="J131" i="4"/>
  <c r="J234" i="4"/>
  <c r="J227" i="4"/>
  <c r="J31" i="4"/>
  <c r="J51" i="4"/>
  <c r="J81" i="4"/>
  <c r="J112" i="4"/>
  <c r="J183" i="4"/>
  <c r="J161" i="4"/>
  <c r="J18" i="4"/>
  <c r="J8" i="4"/>
  <c r="J150" i="4"/>
  <c r="J16" i="4"/>
  <c r="J237" i="4"/>
  <c r="J213" i="4"/>
  <c r="J65" i="4"/>
  <c r="J7" i="4"/>
  <c r="J114" i="4"/>
  <c r="J255" i="4"/>
  <c r="J154" i="4"/>
  <c r="J198" i="4"/>
  <c r="J230" i="4"/>
  <c r="J127" i="4"/>
  <c r="J171" i="4"/>
  <c r="J102" i="4"/>
  <c r="J229" i="4"/>
  <c r="J48" i="4"/>
  <c r="J72" i="4"/>
  <c r="J175" i="4"/>
  <c r="J193" i="4"/>
  <c r="J108" i="4"/>
  <c r="J254" i="4"/>
  <c r="J122" i="4"/>
  <c r="J200" i="4"/>
  <c r="J225" i="4"/>
  <c r="J40" i="4"/>
  <c r="J96" i="4"/>
  <c r="J172" i="4"/>
  <c r="J149" i="4"/>
  <c r="J95" i="4"/>
  <c r="J204" i="4"/>
  <c r="J73" i="4"/>
  <c r="J199" i="4"/>
  <c r="J107" i="4"/>
  <c r="J60" i="4"/>
  <c r="J41" i="4"/>
  <c r="J94" i="4"/>
  <c r="J28" i="4"/>
  <c r="J47" i="4"/>
  <c r="J144" i="4"/>
  <c r="J123" i="4"/>
  <c r="J223" i="4"/>
  <c r="J219" i="4"/>
  <c r="J197" i="4"/>
  <c r="J115" i="4"/>
  <c r="J147" i="4"/>
  <c r="J139" i="4"/>
  <c r="J191" i="4"/>
  <c r="J15" i="4"/>
  <c r="J141" i="4"/>
  <c r="J71" i="4"/>
  <c r="N986" i="4"/>
  <c r="N260" i="4"/>
  <c r="R260" i="4" s="1"/>
  <c r="N126" i="4"/>
  <c r="R126" i="4" s="1"/>
  <c r="N363" i="4"/>
  <c r="N387" i="4"/>
  <c r="N411" i="4"/>
  <c r="N699" i="4"/>
  <c r="N759" i="4"/>
  <c r="N915" i="4"/>
  <c r="N965" i="4"/>
  <c r="N69" i="4"/>
  <c r="R69" i="4" s="1"/>
  <c r="N514" i="4"/>
  <c r="N977" i="4"/>
  <c r="N839" i="4"/>
  <c r="N314" i="4"/>
  <c r="N734" i="4"/>
  <c r="N902" i="4"/>
  <c r="N963" i="4"/>
  <c r="N180" i="4"/>
  <c r="N717" i="4"/>
  <c r="N30" i="4"/>
  <c r="N461" i="4"/>
  <c r="N81" i="4"/>
  <c r="N72" i="4"/>
  <c r="N175" i="4"/>
  <c r="N234" i="4"/>
  <c r="R234" i="4" s="1"/>
  <c r="N27" i="4"/>
  <c r="N47" i="4"/>
  <c r="R47" i="4" s="1"/>
  <c r="N377" i="4"/>
  <c r="N144" i="4"/>
  <c r="R144" i="4" s="1"/>
  <c r="N123" i="4"/>
  <c r="R123" i="4" s="1"/>
  <c r="N315" i="4"/>
  <c r="N639" i="4"/>
  <c r="N855" i="4"/>
  <c r="N853" i="4"/>
  <c r="N412" i="4"/>
  <c r="N229" i="4"/>
  <c r="N41" i="4"/>
  <c r="N485" i="4"/>
  <c r="N120" i="4"/>
  <c r="N391" i="4"/>
  <c r="N110" i="4"/>
  <c r="N644" i="4"/>
  <c r="N860" i="4"/>
  <c r="N991" i="4"/>
  <c r="N227" i="4"/>
  <c r="N992" i="4"/>
  <c r="N604" i="4"/>
  <c r="N930" i="4"/>
  <c r="N31" i="4"/>
  <c r="R31" i="4" s="1"/>
  <c r="N371" i="4"/>
  <c r="N480" i="4"/>
  <c r="N701" i="4"/>
  <c r="N499" i="4"/>
  <c r="N450" i="4"/>
  <c r="N654" i="4"/>
  <c r="N4" i="4"/>
  <c r="N584" i="4"/>
  <c r="N752" i="4"/>
  <c r="N776" i="4"/>
  <c r="N990" i="4"/>
  <c r="N769" i="4"/>
  <c r="N288" i="4"/>
  <c r="R288" i="4" s="1"/>
  <c r="N677" i="4"/>
  <c r="N239" i="4"/>
  <c r="N63" i="4"/>
  <c r="R63" i="4" s="1"/>
  <c r="N297" i="4"/>
  <c r="N441" i="4"/>
  <c r="N741" i="4"/>
  <c r="N921" i="4"/>
  <c r="N640" i="4"/>
  <c r="N844" i="4"/>
  <c r="N370" i="4"/>
  <c r="N538" i="4"/>
  <c r="N598" i="4"/>
  <c r="N237" i="4"/>
  <c r="N786" i="4"/>
  <c r="N223" i="4"/>
  <c r="N311" i="4"/>
  <c r="N503" i="4"/>
  <c r="N755" i="4"/>
  <c r="N865" i="4"/>
  <c r="N77" i="4"/>
  <c r="R77" i="4" s="1"/>
  <c r="N178" i="4"/>
  <c r="N292" i="4"/>
  <c r="N219" i="4"/>
  <c r="N581" i="4"/>
  <c r="N163" i="4"/>
  <c r="N384" i="4"/>
  <c r="N408" i="4"/>
  <c r="N432" i="4"/>
  <c r="N456" i="4"/>
  <c r="N937" i="4"/>
  <c r="N601" i="4"/>
  <c r="N112" i="4"/>
  <c r="N280" i="4"/>
  <c r="R280" i="4" s="1"/>
  <c r="N183" i="4"/>
  <c r="N566" i="4"/>
  <c r="N590" i="4"/>
  <c r="N614" i="4"/>
  <c r="N638" i="4"/>
  <c r="N568" i="4"/>
  <c r="N784" i="4"/>
  <c r="N161" i="4"/>
  <c r="R161" i="4" s="1"/>
  <c r="N18" i="4"/>
  <c r="R18" i="4" s="1"/>
  <c r="N8" i="4"/>
  <c r="N80" i="4"/>
  <c r="N150" i="4"/>
  <c r="R150" i="4" s="1"/>
  <c r="N339" i="4"/>
  <c r="N795" i="4"/>
  <c r="N16" i="4"/>
  <c r="N859" i="4"/>
  <c r="N884" i="4"/>
  <c r="N28" i="4"/>
  <c r="R28" i="4" s="1"/>
  <c r="N563" i="4"/>
  <c r="N616" i="4"/>
  <c r="N973" i="4"/>
  <c r="N278" i="4"/>
  <c r="N583" i="4"/>
  <c r="N121" i="4"/>
  <c r="R121" i="4" s="1"/>
  <c r="N357" i="4"/>
  <c r="N825" i="4"/>
  <c r="N736" i="4"/>
  <c r="N210" i="4"/>
  <c r="R210" i="4" s="1"/>
  <c r="N395" i="4"/>
  <c r="N504" i="4"/>
  <c r="N136" i="4"/>
  <c r="R136" i="4" s="1"/>
  <c r="N787" i="4"/>
  <c r="N811" i="4"/>
  <c r="N690" i="4"/>
  <c r="N168" i="4"/>
  <c r="N14" i="4"/>
  <c r="R14" i="4" s="1"/>
  <c r="N416" i="4"/>
  <c r="N500" i="4"/>
  <c r="N944" i="4"/>
  <c r="N967" i="4"/>
  <c r="N197" i="4"/>
  <c r="R197" i="4" s="1"/>
  <c r="N352" i="4"/>
  <c r="N135" i="4"/>
  <c r="N381" i="4"/>
  <c r="N405" i="4"/>
  <c r="N525" i="4"/>
  <c r="N609" i="4"/>
  <c r="N633" i="4"/>
  <c r="N657" i="4"/>
  <c r="N849" i="4"/>
  <c r="N873" i="4"/>
  <c r="N897" i="4"/>
  <c r="N115" i="4"/>
  <c r="N65" i="4"/>
  <c r="N310" i="4"/>
  <c r="N454" i="4"/>
  <c r="N17" i="4"/>
  <c r="N318" i="4"/>
  <c r="N534" i="4"/>
  <c r="N147" i="4"/>
  <c r="N43" i="4"/>
  <c r="R43" i="4" s="1"/>
  <c r="N335" i="4"/>
  <c r="N419" i="4"/>
  <c r="N527" i="4"/>
  <c r="N611" i="4"/>
  <c r="N635" i="4"/>
  <c r="N695" i="4"/>
  <c r="N779" i="4"/>
  <c r="N911" i="4"/>
  <c r="N981" i="4"/>
  <c r="N7" i="4"/>
  <c r="N353" i="4"/>
  <c r="N737" i="4"/>
  <c r="N155" i="4"/>
  <c r="R155" i="4" s="1"/>
  <c r="N188" i="4"/>
  <c r="N336" i="4"/>
  <c r="N360" i="4"/>
  <c r="N757" i="4"/>
  <c r="N557" i="4"/>
  <c r="N833" i="4"/>
  <c r="N457" i="4"/>
  <c r="N625" i="4"/>
  <c r="N709" i="4"/>
  <c r="N213" i="4"/>
  <c r="N132" i="4"/>
  <c r="R132" i="4" s="1"/>
  <c r="N518" i="4"/>
  <c r="N542" i="4"/>
  <c r="N749" i="4"/>
  <c r="N615" i="4"/>
  <c r="N675" i="4"/>
  <c r="N735" i="4"/>
  <c r="N831" i="4"/>
  <c r="N891" i="4"/>
  <c r="N261" i="4"/>
  <c r="N929" i="4"/>
  <c r="N20" i="4"/>
  <c r="N758" i="4"/>
  <c r="N307" i="4"/>
  <c r="N259" i="4"/>
  <c r="R259" i="4" s="1"/>
  <c r="N968" i="4"/>
  <c r="N730" i="4"/>
  <c r="N934" i="4"/>
  <c r="N587" i="4"/>
  <c r="N689" i="4"/>
  <c r="N918" i="4"/>
  <c r="N535" i="4"/>
  <c r="N619" i="4"/>
  <c r="N999" i="4"/>
  <c r="N83" i="4"/>
  <c r="N765" i="4"/>
  <c r="N176" i="4"/>
  <c r="R176" i="4" s="1"/>
  <c r="N886" i="4"/>
  <c r="N605" i="4"/>
  <c r="N582" i="4"/>
  <c r="N255" i="4"/>
  <c r="R255" i="4" s="1"/>
  <c r="N887" i="4"/>
  <c r="N649" i="4"/>
  <c r="N282" i="4"/>
  <c r="N684" i="4"/>
  <c r="N780" i="4"/>
  <c r="N876" i="4"/>
  <c r="N994" i="4"/>
  <c r="N976" i="4"/>
  <c r="N264" i="4"/>
  <c r="R264" i="4" s="1"/>
  <c r="N577" i="4"/>
  <c r="N267" i="4"/>
  <c r="R267" i="4" s="1"/>
  <c r="N193" i="4"/>
  <c r="N422" i="4"/>
  <c r="N446" i="4"/>
  <c r="N470" i="4"/>
  <c r="N494" i="4"/>
  <c r="N722" i="4"/>
  <c r="N890" i="4"/>
  <c r="N328" i="4"/>
  <c r="N139" i="4"/>
  <c r="R139" i="4" s="1"/>
  <c r="N276" i="4"/>
  <c r="R276" i="4" s="1"/>
  <c r="N567" i="4"/>
  <c r="N591" i="4"/>
  <c r="N771" i="4"/>
  <c r="N985" i="4"/>
  <c r="N895" i="4"/>
  <c r="N643" i="4"/>
  <c r="N904" i="4"/>
  <c r="N201" i="4"/>
  <c r="R201" i="4" s="1"/>
  <c r="N158" i="4"/>
  <c r="R158" i="4" s="1"/>
  <c r="N48" i="4"/>
  <c r="N731" i="4"/>
  <c r="N252" i="4"/>
  <c r="N641" i="4"/>
  <c r="N362" i="4"/>
  <c r="N222" i="4"/>
  <c r="R222" i="4" s="1"/>
  <c r="N498" i="4"/>
  <c r="N308" i="4"/>
  <c r="N501" i="4"/>
  <c r="N430" i="4"/>
  <c r="N754" i="4"/>
  <c r="N910" i="4"/>
  <c r="N877" i="4"/>
  <c r="N486" i="4"/>
  <c r="N236" i="4"/>
  <c r="N51" i="4"/>
  <c r="N246" i="4"/>
  <c r="N727" i="4"/>
  <c r="N835" i="4"/>
  <c r="N216" i="4"/>
  <c r="N798" i="4"/>
  <c r="N475" i="4"/>
  <c r="N559" i="4"/>
  <c r="N703" i="4"/>
  <c r="N289" i="4"/>
  <c r="N367" i="4"/>
  <c r="N111" i="4"/>
  <c r="R111" i="4" s="1"/>
  <c r="N380" i="4"/>
  <c r="N692" i="4"/>
  <c r="N920" i="4"/>
  <c r="N465" i="4"/>
  <c r="N489" i="4"/>
  <c r="N114" i="4"/>
  <c r="R114" i="4" s="1"/>
  <c r="N74" i="4"/>
  <c r="R74" i="4" s="1"/>
  <c r="N394" i="4"/>
  <c r="N946" i="4"/>
  <c r="N969" i="4"/>
  <c r="N269" i="4"/>
  <c r="N882" i="4"/>
  <c r="N719" i="4"/>
  <c r="N958" i="4"/>
  <c r="N951" i="4"/>
  <c r="N15" i="4"/>
  <c r="N141" i="4"/>
  <c r="R141" i="4" s="1"/>
  <c r="N636" i="4"/>
  <c r="N708" i="4"/>
  <c r="N756" i="4"/>
  <c r="N828" i="4"/>
  <c r="N971" i="4"/>
  <c r="N85" i="4"/>
  <c r="N5" i="4"/>
  <c r="R5" i="4" s="1"/>
  <c r="N343" i="4"/>
  <c r="N451" i="4"/>
  <c r="N679" i="4"/>
  <c r="N871" i="4"/>
  <c r="N89" i="4"/>
  <c r="R89" i="4" s="1"/>
  <c r="N975" i="4"/>
  <c r="N11" i="4"/>
  <c r="N437" i="4"/>
  <c r="N258" i="4"/>
  <c r="R258" i="4" s="1"/>
  <c r="N262" i="4"/>
  <c r="R262" i="4" s="1"/>
  <c r="N157" i="4"/>
  <c r="N404" i="4"/>
  <c r="N440" i="4"/>
  <c r="N524" i="4"/>
  <c r="N925" i="4"/>
  <c r="N628" i="4"/>
  <c r="N832" i="4"/>
  <c r="N247" i="4"/>
  <c r="R247" i="4" s="1"/>
  <c r="N133" i="4"/>
  <c r="R133" i="4" s="1"/>
  <c r="N166" i="4"/>
  <c r="N93" i="4"/>
  <c r="N345" i="4"/>
  <c r="N513" i="4"/>
  <c r="N549" i="4"/>
  <c r="N681" i="4"/>
  <c r="N789" i="4"/>
  <c r="N82" i="4"/>
  <c r="R82" i="4" s="1"/>
  <c r="N24" i="4"/>
  <c r="R24" i="4" s="1"/>
  <c r="N334" i="4"/>
  <c r="N646" i="4"/>
  <c r="N766" i="4"/>
  <c r="N838" i="4"/>
  <c r="N153" i="4"/>
  <c r="R153" i="4" s="1"/>
  <c r="N207" i="4"/>
  <c r="N304" i="4"/>
  <c r="N928" i="4"/>
  <c r="N987" i="4"/>
  <c r="N151" i="4"/>
  <c r="N366" i="4"/>
  <c r="N414" i="4"/>
  <c r="N702" i="4"/>
  <c r="N834" i="4"/>
  <c r="N221" i="4"/>
  <c r="R221" i="4" s="1"/>
  <c r="N187" i="4"/>
  <c r="N21" i="4"/>
  <c r="N359" i="4"/>
  <c r="N443" i="4"/>
  <c r="N551" i="4"/>
  <c r="N575" i="4"/>
  <c r="N599" i="4"/>
  <c r="N659" i="4"/>
  <c r="N743" i="4"/>
  <c r="N863" i="4"/>
  <c r="N935" i="4"/>
  <c r="N400" i="4"/>
  <c r="N460" i="4"/>
  <c r="N665" i="4"/>
  <c r="N235" i="4"/>
  <c r="N34" i="4"/>
  <c r="R34" i="4" s="1"/>
  <c r="N540" i="4"/>
  <c r="N564" i="4"/>
  <c r="N588" i="4"/>
  <c r="N612" i="4"/>
  <c r="N948" i="4"/>
  <c r="N761" i="4"/>
  <c r="N61" i="4"/>
  <c r="N313" i="4"/>
  <c r="N337" i="4"/>
  <c r="N361" i="4"/>
  <c r="N385" i="4"/>
  <c r="N409" i="4"/>
  <c r="N433" i="4"/>
  <c r="N481" i="4"/>
  <c r="N505" i="4"/>
  <c r="N529" i="4"/>
  <c r="N553" i="4"/>
  <c r="N265" i="4"/>
  <c r="N374" i="4"/>
  <c r="N398" i="4"/>
  <c r="N602" i="4"/>
  <c r="N746" i="4"/>
  <c r="N818" i="4"/>
  <c r="N961" i="4"/>
  <c r="N71" i="4"/>
  <c r="N277" i="4"/>
  <c r="N148" i="4"/>
  <c r="R148" i="4" s="1"/>
  <c r="N569" i="4"/>
  <c r="N964" i="4"/>
  <c r="N154" i="4"/>
  <c r="R154" i="4" s="1"/>
  <c r="N198" i="4"/>
  <c r="N230" i="4"/>
  <c r="N127" i="4"/>
  <c r="R127" i="4" s="1"/>
  <c r="N423" i="4"/>
  <c r="N447" i="4"/>
  <c r="N471" i="4"/>
  <c r="N495" i="4"/>
  <c r="N519" i="4"/>
  <c r="N543" i="4"/>
  <c r="N711" i="4"/>
  <c r="N927" i="4"/>
  <c r="N751" i="4"/>
  <c r="N943" i="4"/>
  <c r="N520" i="4"/>
  <c r="N778" i="4"/>
  <c r="N745" i="4"/>
  <c r="N46" i="4"/>
  <c r="R46" i="4" s="1"/>
  <c r="N678" i="4"/>
  <c r="N760" i="4"/>
  <c r="N401" i="4"/>
  <c r="N338" i="4"/>
  <c r="N806" i="4"/>
  <c r="N281" i="4"/>
  <c r="R281" i="4" s="1"/>
  <c r="N893" i="4"/>
  <c r="N546" i="4"/>
  <c r="N392" i="4"/>
  <c r="N826" i="4"/>
  <c r="N174" i="4"/>
  <c r="N131" i="4"/>
  <c r="R131" i="4" s="1"/>
  <c r="N750" i="4"/>
  <c r="N846" i="4"/>
  <c r="N988" i="4"/>
  <c r="N356" i="4"/>
  <c r="N716" i="4"/>
  <c r="N496" i="4"/>
  <c r="N509" i="4"/>
  <c r="N108" i="4"/>
  <c r="R108" i="4" s="1"/>
  <c r="N290" i="4"/>
  <c r="N321" i="4"/>
  <c r="N949" i="4"/>
  <c r="N191" i="4"/>
  <c r="N478" i="4"/>
  <c r="N562" i="4"/>
  <c r="N622" i="4"/>
  <c r="N35" i="4"/>
  <c r="R35" i="4" s="1"/>
  <c r="N803" i="4"/>
  <c r="N364" i="4"/>
  <c r="N941" i="4"/>
  <c r="N53" i="4"/>
  <c r="N6" i="4"/>
  <c r="R6" i="4" s="1"/>
  <c r="N312" i="4"/>
  <c r="N660" i="4"/>
  <c r="N732" i="4"/>
  <c r="N804" i="4"/>
  <c r="N852" i="4"/>
  <c r="N900" i="4"/>
  <c r="N924" i="4"/>
  <c r="N319" i="4"/>
  <c r="N403" i="4"/>
  <c r="N427" i="4"/>
  <c r="N511" i="4"/>
  <c r="N595" i="4"/>
  <c r="N655" i="4"/>
  <c r="N763" i="4"/>
  <c r="N931" i="4"/>
  <c r="N954" i="4"/>
  <c r="N821" i="4"/>
  <c r="N195" i="4"/>
  <c r="R195" i="4" s="1"/>
  <c r="N870" i="4"/>
  <c r="N215" i="4"/>
  <c r="N104" i="4"/>
  <c r="N200" i="4"/>
  <c r="N296" i="4"/>
  <c r="N740" i="4"/>
  <c r="N824" i="4"/>
  <c r="N848" i="4"/>
  <c r="N872" i="4"/>
  <c r="N305" i="4"/>
  <c r="N117" i="4"/>
  <c r="R117" i="4" s="1"/>
  <c r="N225" i="4"/>
  <c r="R225" i="4" s="1"/>
  <c r="N270" i="4"/>
  <c r="R270" i="4" s="1"/>
  <c r="N705" i="4"/>
  <c r="N813" i="4"/>
  <c r="N979" i="4"/>
  <c r="N733" i="4"/>
  <c r="N841" i="4"/>
  <c r="N40" i="4"/>
  <c r="R40" i="4" s="1"/>
  <c r="N376" i="4"/>
  <c r="N23" i="4"/>
  <c r="N418" i="4"/>
  <c r="N502" i="4"/>
  <c r="N718" i="4"/>
  <c r="N742" i="4"/>
  <c r="N814" i="4"/>
  <c r="N817" i="4"/>
  <c r="N972" i="4"/>
  <c r="N532" i="4"/>
  <c r="N228" i="4"/>
  <c r="N203" i="4"/>
  <c r="N462" i="4"/>
  <c r="N642" i="4"/>
  <c r="N738" i="4"/>
  <c r="N124" i="4"/>
  <c r="R124" i="4" s="1"/>
  <c r="N9" i="4"/>
  <c r="N383" i="4"/>
  <c r="N467" i="4"/>
  <c r="N983" i="4"/>
  <c r="N544" i="4"/>
  <c r="N664" i="4"/>
  <c r="N724" i="4"/>
  <c r="N820" i="4"/>
  <c r="N497" i="4"/>
  <c r="N905" i="4"/>
  <c r="N184" i="4"/>
  <c r="N208" i="4"/>
  <c r="R208" i="4" s="1"/>
  <c r="N516" i="4"/>
  <c r="N449" i="4"/>
  <c r="N275" i="4"/>
  <c r="N45" i="4"/>
  <c r="N283" i="4"/>
  <c r="N10" i="4"/>
  <c r="R10" i="4" s="1"/>
  <c r="N254" i="4"/>
  <c r="R254" i="4" s="1"/>
  <c r="N66" i="4"/>
  <c r="R66" i="4" s="1"/>
  <c r="N286" i="4"/>
  <c r="R286" i="4" s="1"/>
  <c r="N302" i="4"/>
  <c r="N326" i="4"/>
  <c r="N350" i="4"/>
  <c r="N674" i="4"/>
  <c r="N698" i="4"/>
  <c r="N770" i="4"/>
  <c r="N794" i="4"/>
  <c r="N842" i="4"/>
  <c r="N866" i="4"/>
  <c r="N914" i="4"/>
  <c r="N938" i="4"/>
  <c r="N984" i="4"/>
  <c r="N122" i="4"/>
  <c r="N220" i="4"/>
  <c r="R220" i="4" s="1"/>
  <c r="N375" i="4"/>
  <c r="N399" i="4"/>
  <c r="N651" i="4"/>
  <c r="N807" i="4"/>
  <c r="N867" i="4"/>
  <c r="N772" i="4"/>
  <c r="N344" i="4"/>
  <c r="N186" i="4"/>
  <c r="N102" i="4"/>
  <c r="R102" i="4" s="1"/>
  <c r="N438" i="4"/>
  <c r="N13" i="4"/>
  <c r="R13" i="4" s="1"/>
  <c r="N815" i="4"/>
  <c r="N100" i="4"/>
  <c r="N185" i="4"/>
  <c r="R185" i="4" s="1"/>
  <c r="N274" i="4"/>
  <c r="R274" i="4" s="1"/>
  <c r="N145" i="4"/>
  <c r="N354" i="4"/>
  <c r="N476" i="4"/>
  <c r="N658" i="4"/>
  <c r="N869" i="4"/>
  <c r="N671" i="4"/>
  <c r="N857" i="4"/>
  <c r="N194" i="4"/>
  <c r="R194" i="4" s="1"/>
  <c r="N75" i="4"/>
  <c r="N243" i="4"/>
  <c r="N78" i="4"/>
  <c r="N140" i="4"/>
  <c r="N84" i="4"/>
  <c r="N12" i="4"/>
  <c r="R12" i="4" s="1"/>
  <c r="N55" i="4"/>
  <c r="N25" i="4"/>
  <c r="R25" i="4" s="1"/>
  <c r="N508" i="4"/>
  <c r="N676" i="4"/>
  <c r="N856" i="4"/>
  <c r="N212" i="4"/>
  <c r="N19" i="4"/>
  <c r="N125" i="4"/>
  <c r="R125" i="4" s="1"/>
  <c r="N330" i="4"/>
  <c r="N378" i="4"/>
  <c r="N474" i="4"/>
  <c r="N522" i="4"/>
  <c r="N630" i="4"/>
  <c r="N942" i="4"/>
  <c r="N2" i="4"/>
  <c r="N137" i="4"/>
  <c r="R137" i="4" s="1"/>
  <c r="N320" i="4"/>
  <c r="N464" i="4"/>
  <c r="N488" i="4"/>
  <c r="N548" i="4"/>
  <c r="N608" i="4"/>
  <c r="N632" i="4"/>
  <c r="N896" i="4"/>
  <c r="N685" i="4"/>
  <c r="N829" i="4"/>
  <c r="N773" i="4"/>
  <c r="N429" i="4"/>
  <c r="N537" i="4"/>
  <c r="N573" i="4"/>
  <c r="N729" i="4"/>
  <c r="N837" i="4"/>
  <c r="N956" i="4"/>
  <c r="N673" i="4"/>
  <c r="N580" i="4"/>
  <c r="N916" i="4"/>
  <c r="N358" i="4"/>
  <c r="N442" i="4"/>
  <c r="N694" i="4"/>
  <c r="N790" i="4"/>
  <c r="N862" i="4"/>
  <c r="N922" i="4"/>
  <c r="N980" i="4"/>
  <c r="N652" i="4"/>
  <c r="N808" i="4"/>
  <c r="N173" i="4"/>
  <c r="R173" i="4" s="1"/>
  <c r="N365" i="4"/>
  <c r="N244" i="4"/>
  <c r="R244" i="4" s="1"/>
  <c r="N953" i="4"/>
  <c r="N49" i="4"/>
  <c r="R49" i="4" s="1"/>
  <c r="N299" i="4"/>
  <c r="N491" i="4"/>
  <c r="N683" i="4"/>
  <c r="N767" i="4"/>
  <c r="N182" i="4"/>
  <c r="R182" i="4" s="1"/>
  <c r="N101" i="4"/>
  <c r="R101" i="4" s="1"/>
  <c r="N196" i="4"/>
  <c r="N617" i="4"/>
  <c r="N172" i="4"/>
  <c r="N468" i="4"/>
  <c r="N492" i="4"/>
  <c r="N995" i="4"/>
  <c r="N202" i="4"/>
  <c r="R202" i="4" s="1"/>
  <c r="N341" i="4"/>
  <c r="N190" i="4"/>
  <c r="R190" i="4" s="1"/>
  <c r="N241" i="4"/>
  <c r="R241" i="4" s="1"/>
  <c r="N266" i="4"/>
  <c r="R266" i="4" s="1"/>
  <c r="N130" i="4"/>
  <c r="N578" i="4"/>
  <c r="N650" i="4"/>
  <c r="N868" i="4"/>
  <c r="N96" i="4"/>
  <c r="N317" i="4"/>
  <c r="N425" i="4"/>
  <c r="N809" i="4"/>
  <c r="N156" i="4"/>
  <c r="N152" i="4"/>
  <c r="R152" i="4" s="1"/>
  <c r="N287" i="4"/>
  <c r="R287" i="4" s="1"/>
  <c r="N303" i="4"/>
  <c r="N327" i="4"/>
  <c r="N351" i="4"/>
  <c r="N687" i="4"/>
  <c r="N747" i="4"/>
  <c r="N962" i="4"/>
  <c r="N452" i="4"/>
  <c r="N116" i="4"/>
  <c r="R116" i="4" s="1"/>
  <c r="N417" i="4"/>
  <c r="N103" i="4"/>
  <c r="N245" i="4"/>
  <c r="R245" i="4" s="1"/>
  <c r="N60" i="4"/>
  <c r="N128" i="4"/>
  <c r="R128" i="4" s="1"/>
  <c r="N94" i="4"/>
  <c r="R94" i="4" s="1"/>
  <c r="N950" i="4"/>
  <c r="N249" i="4"/>
  <c r="N271" i="4"/>
  <c r="N415" i="4"/>
  <c r="N919" i="4"/>
  <c r="N402" i="4"/>
  <c r="N256" i="4"/>
  <c r="N620" i="4"/>
  <c r="N379" i="4"/>
  <c r="N571" i="4"/>
  <c r="N847" i="4"/>
  <c r="N171" i="4"/>
  <c r="R171" i="4" s="1"/>
  <c r="N3" i="4"/>
  <c r="N512" i="4"/>
  <c r="N656" i="4"/>
  <c r="N764" i="4"/>
  <c r="N978" i="4"/>
  <c r="N113" i="4"/>
  <c r="R113" i="4" s="1"/>
  <c r="N226" i="4"/>
  <c r="N119" i="4"/>
  <c r="N91" i="4"/>
  <c r="R91" i="4" s="1"/>
  <c r="N369" i="4"/>
  <c r="N597" i="4"/>
  <c r="N933" i="4"/>
  <c r="N748" i="4"/>
  <c r="N99" i="4"/>
  <c r="N205" i="4"/>
  <c r="N33" i="4"/>
  <c r="N298" i="4"/>
  <c r="N526" i="4"/>
  <c r="N586" i="4"/>
  <c r="N670" i="4"/>
  <c r="N697" i="4"/>
  <c r="N95" i="4"/>
  <c r="N510" i="4"/>
  <c r="N238" i="4"/>
  <c r="N37" i="4"/>
  <c r="N323" i="4"/>
  <c r="N407" i="4"/>
  <c r="N707" i="4"/>
  <c r="N827" i="4"/>
  <c r="N204" i="4"/>
  <c r="N797" i="4"/>
  <c r="N263" i="4"/>
  <c r="N372" i="4"/>
  <c r="N396" i="4"/>
  <c r="N420" i="4"/>
  <c r="N444" i="4"/>
  <c r="N901" i="4"/>
  <c r="N881" i="4"/>
  <c r="N661" i="4"/>
  <c r="N224" i="4"/>
  <c r="R224" i="4" s="1"/>
  <c r="N106" i="4"/>
  <c r="N149" i="4"/>
  <c r="R149" i="4" s="1"/>
  <c r="N626" i="4"/>
  <c r="N688" i="4"/>
  <c r="N50" i="4"/>
  <c r="N88" i="4"/>
  <c r="R88" i="4" s="1"/>
  <c r="N129" i="4"/>
  <c r="N459" i="4"/>
  <c r="N627" i="4"/>
  <c r="N843" i="4"/>
  <c r="N903" i="4"/>
  <c r="N618" i="4"/>
  <c r="N908" i="4"/>
  <c r="N845" i="4"/>
  <c r="N240" i="4"/>
  <c r="N118" i="4"/>
  <c r="N97" i="4"/>
  <c r="N58" i="4"/>
  <c r="R58" i="4" s="1"/>
  <c r="N710" i="4"/>
  <c r="N253" i="4"/>
  <c r="N592" i="4"/>
  <c r="N306" i="4"/>
  <c r="N631" i="4"/>
  <c r="N739" i="4"/>
  <c r="N177" i="4"/>
  <c r="R177" i="4" s="1"/>
  <c r="N570" i="4"/>
  <c r="N774" i="4"/>
  <c r="N463" i="4"/>
  <c r="N607" i="4"/>
  <c r="N691" i="4"/>
  <c r="N726" i="4"/>
  <c r="N68" i="4"/>
  <c r="N593" i="4"/>
  <c r="N309" i="4"/>
  <c r="N453" i="4"/>
  <c r="N753" i="4"/>
  <c r="N861" i="4"/>
  <c r="N885" i="4"/>
  <c r="N909" i="4"/>
  <c r="N251" i="4"/>
  <c r="N143" i="4"/>
  <c r="N382" i="4"/>
  <c r="N406" i="4"/>
  <c r="N725" i="4"/>
  <c r="N233" i="4"/>
  <c r="R233" i="4" s="1"/>
  <c r="N906" i="4"/>
  <c r="N165" i="4"/>
  <c r="R165" i="4" s="1"/>
  <c r="N73" i="4"/>
  <c r="N515" i="4"/>
  <c r="N623" i="4"/>
  <c r="N851" i="4"/>
  <c r="N875" i="4"/>
  <c r="N805" i="4"/>
  <c r="N340" i="4"/>
  <c r="N189" i="4"/>
  <c r="R189" i="4" s="1"/>
  <c r="N293" i="4"/>
  <c r="N389" i="4"/>
  <c r="N218" i="4"/>
  <c r="N59" i="4"/>
  <c r="N324" i="4"/>
  <c r="N348" i="4"/>
  <c r="N637" i="4"/>
  <c r="N793" i="4"/>
  <c r="N629" i="4"/>
  <c r="N26" i="4"/>
  <c r="R26" i="4" s="1"/>
  <c r="N105" i="4"/>
  <c r="N44" i="4"/>
  <c r="N530" i="4"/>
  <c r="N554" i="4"/>
  <c r="N472" i="4"/>
  <c r="N98" i="4"/>
  <c r="N603" i="4"/>
  <c r="N783" i="4"/>
  <c r="N997" i="4"/>
  <c r="N574" i="4"/>
  <c r="N479" i="4"/>
  <c r="N700" i="4"/>
  <c r="N268" i="4"/>
  <c r="N830" i="4"/>
  <c r="N192" i="4"/>
  <c r="R192" i="4" s="1"/>
  <c r="N594" i="4"/>
  <c r="N560" i="4"/>
  <c r="N426" i="4"/>
  <c r="N955" i="4"/>
  <c r="N316" i="4"/>
  <c r="N355" i="4"/>
  <c r="N547" i="4"/>
  <c r="N799" i="4"/>
  <c r="N989" i="4"/>
  <c r="N134" i="4"/>
  <c r="R134" i="4" s="1"/>
  <c r="N932" i="4"/>
  <c r="N436" i="4"/>
  <c r="N940" i="4"/>
  <c r="N142" i="4"/>
  <c r="N36" i="4"/>
  <c r="R36" i="4" s="1"/>
  <c r="N159" i="4"/>
  <c r="N393" i="4"/>
  <c r="N645" i="4"/>
  <c r="N777" i="4"/>
  <c r="N322" i="4"/>
  <c r="N466" i="4"/>
  <c r="N610" i="4"/>
  <c r="N874" i="4"/>
  <c r="N898" i="4"/>
  <c r="N957" i="4"/>
  <c r="N998" i="4"/>
  <c r="N558" i="4"/>
  <c r="N107" i="4"/>
  <c r="N284" i="4"/>
  <c r="N347" i="4"/>
  <c r="N431" i="4"/>
  <c r="N539" i="4"/>
  <c r="N923" i="4"/>
  <c r="N947" i="4"/>
  <c r="N993" i="4"/>
  <c r="N424" i="4"/>
  <c r="N533" i="4"/>
  <c r="N713" i="4"/>
  <c r="N248" i="4"/>
  <c r="R248" i="4" s="1"/>
  <c r="N211" i="4"/>
  <c r="N42" i="4"/>
  <c r="N32" i="4"/>
  <c r="N38" i="4"/>
  <c r="N300" i="4"/>
  <c r="N648" i="4"/>
  <c r="N672" i="4"/>
  <c r="N696" i="4"/>
  <c r="N720" i="4"/>
  <c r="N744" i="4"/>
  <c r="N768" i="4"/>
  <c r="N792" i="4"/>
  <c r="N816" i="4"/>
  <c r="N840" i="4"/>
  <c r="N864" i="4"/>
  <c r="N888" i="4"/>
  <c r="N912" i="4"/>
  <c r="N936" i="4"/>
  <c r="N959" i="4"/>
  <c r="N982" i="4"/>
  <c r="N521" i="4"/>
  <c r="N785" i="4"/>
  <c r="N349" i="4"/>
  <c r="N445" i="4"/>
  <c r="N613" i="4"/>
  <c r="N682" i="4"/>
  <c r="N179" i="4"/>
  <c r="N199" i="4"/>
  <c r="N434" i="4"/>
  <c r="N458" i="4"/>
  <c r="N482" i="4"/>
  <c r="N506" i="4"/>
  <c r="N662" i="4"/>
  <c r="N782" i="4"/>
  <c r="N926" i="4"/>
  <c r="N160" i="4"/>
  <c r="N273" i="4"/>
  <c r="N57" i="4"/>
  <c r="N579" i="4"/>
  <c r="N663" i="4"/>
  <c r="N723" i="4"/>
  <c r="N939" i="4"/>
  <c r="N295" i="4"/>
  <c r="N966" i="4"/>
  <c r="N86" i="4"/>
  <c r="R86" i="4" s="1"/>
  <c r="N693" i="4"/>
  <c r="N945" i="4"/>
  <c r="N64" i="4"/>
  <c r="R64" i="4" s="1"/>
  <c r="N850" i="4"/>
  <c r="N880" i="4"/>
  <c r="N484" i="4"/>
  <c r="N272" i="4"/>
  <c r="N878" i="4"/>
  <c r="N138" i="4"/>
  <c r="N170" i="4"/>
  <c r="N796" i="4"/>
  <c r="N250" i="4"/>
  <c r="R250" i="4" s="1"/>
  <c r="N332" i="4"/>
  <c r="N800" i="4"/>
  <c r="N231" i="4"/>
  <c r="N487" i="4"/>
  <c r="N715" i="4"/>
  <c r="N822" i="4"/>
  <c r="N823" i="4"/>
  <c r="N907" i="4"/>
  <c r="N666" i="4"/>
  <c r="N572" i="4"/>
  <c r="N680" i="4"/>
  <c r="N206" i="4"/>
  <c r="N331" i="4"/>
  <c r="N545" i="4"/>
  <c r="N279" i="4"/>
  <c r="N428" i="4"/>
  <c r="N536" i="4"/>
  <c r="N704" i="4"/>
  <c r="N788" i="4"/>
  <c r="N812" i="4"/>
  <c r="N561" i="4"/>
  <c r="N669" i="4"/>
  <c r="N22" i="4"/>
  <c r="N39" i="4"/>
  <c r="R39" i="4" s="1"/>
  <c r="N346" i="4"/>
  <c r="N490" i="4"/>
  <c r="N550" i="4"/>
  <c r="N294" i="4"/>
  <c r="N342" i="4"/>
  <c r="N54" i="4"/>
  <c r="R54" i="4" s="1"/>
  <c r="N455" i="4"/>
  <c r="N109" i="4"/>
  <c r="N285" i="4"/>
  <c r="N439" i="4"/>
  <c r="N523" i="4"/>
  <c r="N775" i="4"/>
  <c r="N883" i="4"/>
  <c r="N70" i="4"/>
  <c r="N329" i="4"/>
  <c r="N952" i="4"/>
  <c r="N167" i="4"/>
  <c r="N214" i="4"/>
  <c r="N181" i="4"/>
  <c r="N368" i="4"/>
  <c r="N596" i="4"/>
  <c r="N728" i="4"/>
  <c r="N836" i="4"/>
  <c r="N889" i="4"/>
  <c r="N960" i="4"/>
  <c r="N556" i="4"/>
  <c r="N712" i="4"/>
  <c r="N413" i="4"/>
  <c r="N90" i="4"/>
  <c r="N29" i="4"/>
  <c r="R29" i="4" s="1"/>
  <c r="N76" i="4"/>
  <c r="R76" i="4" s="1"/>
  <c r="N333" i="4"/>
  <c r="N477" i="4"/>
  <c r="N585" i="4"/>
  <c r="N801" i="4"/>
  <c r="N721" i="4"/>
  <c r="N781" i="4"/>
  <c r="N913" i="4"/>
  <c r="N242" i="4"/>
  <c r="N67" i="4"/>
  <c r="N291" i="4"/>
  <c r="R291" i="4" s="1"/>
  <c r="N634" i="4"/>
  <c r="N706" i="4"/>
  <c r="N802" i="4"/>
  <c r="N146" i="4"/>
  <c r="R146" i="4" s="1"/>
  <c r="N87" i="4"/>
  <c r="R87" i="4" s="1"/>
  <c r="N448" i="4"/>
  <c r="N473" i="4"/>
  <c r="N232" i="4"/>
  <c r="R232" i="4" s="1"/>
  <c r="N217" i="4"/>
  <c r="R217" i="4" s="1"/>
  <c r="N390" i="4"/>
  <c r="N606" i="4"/>
  <c r="N714" i="4"/>
  <c r="N762" i="4"/>
  <c r="N810" i="4"/>
  <c r="N858" i="4"/>
  <c r="N62" i="4"/>
  <c r="N647" i="4"/>
  <c r="N791" i="4"/>
  <c r="N899" i="4"/>
  <c r="N970" i="4"/>
  <c r="N388" i="4"/>
  <c r="N892" i="4"/>
  <c r="N917" i="4"/>
  <c r="N257" i="4"/>
  <c r="N209" i="4"/>
  <c r="N528" i="4"/>
  <c r="N552" i="4"/>
  <c r="N576" i="4"/>
  <c r="N600" i="4"/>
  <c r="N624" i="4"/>
  <c r="N164" i="4"/>
  <c r="R164" i="4" s="1"/>
  <c r="N301" i="4"/>
  <c r="N325" i="4"/>
  <c r="N373" i="4"/>
  <c r="N397" i="4"/>
  <c r="N421" i="4"/>
  <c r="N469" i="4"/>
  <c r="N493" i="4"/>
  <c r="N517" i="4"/>
  <c r="N541" i="4"/>
  <c r="N565" i="4"/>
  <c r="N589" i="4"/>
  <c r="N386" i="4"/>
  <c r="N410" i="4"/>
  <c r="N686" i="4"/>
  <c r="N854" i="4"/>
  <c r="N996" i="4"/>
  <c r="N169" i="4"/>
  <c r="R169" i="4" s="1"/>
  <c r="N92" i="4"/>
  <c r="N79" i="4"/>
  <c r="R79" i="4" s="1"/>
  <c r="N653" i="4"/>
  <c r="N56" i="4"/>
  <c r="R56" i="4" s="1"/>
  <c r="N162" i="4"/>
  <c r="R162" i="4" s="1"/>
  <c r="N52" i="4"/>
  <c r="N435" i="4"/>
  <c r="N483" i="4"/>
  <c r="N507" i="4"/>
  <c r="N531" i="4"/>
  <c r="N555" i="4"/>
  <c r="N819" i="4"/>
  <c r="N879" i="4"/>
  <c r="N974" i="4"/>
  <c r="R187" i="4"/>
  <c r="R175" i="4"/>
  <c r="P2" i="4"/>
  <c r="R138" i="4"/>
  <c r="R340" i="4"/>
  <c r="R377" i="4"/>
  <c r="R607" i="4"/>
  <c r="R667" i="4"/>
  <c r="R763" i="4"/>
  <c r="R621" i="4"/>
  <c r="R335" i="4"/>
  <c r="R668" i="4"/>
  <c r="R672" i="4"/>
  <c r="R936" i="4"/>
  <c r="R877" i="4"/>
  <c r="R894" i="4"/>
  <c r="R895" i="4"/>
  <c r="R989" i="4"/>
  <c r="R967" i="4" l="1"/>
  <c r="T173" i="4"/>
  <c r="R902" i="4"/>
  <c r="R882" i="4"/>
  <c r="R786" i="4"/>
  <c r="R638" i="4"/>
  <c r="R821" i="4"/>
  <c r="R252" i="4"/>
  <c r="R760" i="4"/>
  <c r="R432" i="4"/>
  <c r="U172" i="4"/>
  <c r="U237" i="4"/>
  <c r="U234" i="4"/>
  <c r="U62" i="4"/>
  <c r="U11" i="4"/>
  <c r="U396" i="4"/>
  <c r="U764" i="4"/>
  <c r="U747" i="4"/>
  <c r="U905" i="4"/>
  <c r="U344" i="4"/>
  <c r="U794" i="4"/>
  <c r="U588" i="4"/>
  <c r="U359" i="4"/>
  <c r="U495" i="4"/>
  <c r="U398" i="4"/>
  <c r="U994" i="4"/>
  <c r="U684" i="4"/>
  <c r="U887" i="4"/>
  <c r="U290" i="4"/>
  <c r="U494" i="4"/>
  <c r="U911" i="4"/>
  <c r="U891" i="4"/>
  <c r="U937" i="4"/>
  <c r="U297" i="4"/>
  <c r="U246" i="4"/>
  <c r="U658" i="4"/>
  <c r="U252" i="4"/>
  <c r="U915" i="4"/>
  <c r="U902" i="4"/>
  <c r="U576" i="4"/>
  <c r="U242" i="4"/>
  <c r="U617" i="4"/>
  <c r="U996" i="4"/>
  <c r="U397" i="4"/>
  <c r="U792" i="4"/>
  <c r="U923" i="4"/>
  <c r="U466" i="4"/>
  <c r="U926" i="4"/>
  <c r="U629" i="4"/>
  <c r="U885" i="4"/>
  <c r="U910" i="4"/>
  <c r="U332" i="4"/>
  <c r="U693" i="4"/>
  <c r="U714" i="4"/>
  <c r="U610" i="4"/>
  <c r="U903" i="4"/>
  <c r="U738" i="4"/>
  <c r="U296" i="4"/>
  <c r="U789" i="4"/>
  <c r="U269" i="4"/>
  <c r="U583" i="4"/>
  <c r="U947" i="4"/>
  <c r="U459" i="4"/>
  <c r="U862" i="4"/>
  <c r="U488" i="4"/>
  <c r="U870" i="4"/>
  <c r="U461" i="4"/>
  <c r="U925" i="4"/>
  <c r="U657" i="4"/>
  <c r="U786" i="4"/>
  <c r="U557" i="4"/>
  <c r="U415" i="4"/>
  <c r="U616" i="4"/>
  <c r="U464" i="4"/>
  <c r="U473" i="4"/>
  <c r="U847" i="4"/>
  <c r="U725" i="4"/>
  <c r="U487" i="4"/>
  <c r="U47" i="4"/>
  <c r="U102" i="4"/>
  <c r="U217" i="4"/>
  <c r="U667" i="4"/>
  <c r="U372" i="4"/>
  <c r="U512" i="4"/>
  <c r="U687" i="4"/>
  <c r="U983" i="4"/>
  <c r="U772" i="4"/>
  <c r="U770" i="4"/>
  <c r="U564" i="4"/>
  <c r="U221" i="4"/>
  <c r="U471" i="4"/>
  <c r="U374" i="4"/>
  <c r="U971" i="4"/>
  <c r="U660" i="4"/>
  <c r="U803" i="4"/>
  <c r="U988" i="4"/>
  <c r="U470" i="4"/>
  <c r="U779" i="4"/>
  <c r="U831" i="4"/>
  <c r="U456" i="4"/>
  <c r="U769" i="4"/>
  <c r="U701" i="4"/>
  <c r="U430" i="4"/>
  <c r="U700" i="4"/>
  <c r="U880" i="4"/>
  <c r="U759" i="4"/>
  <c r="U878" i="4"/>
  <c r="U552" i="4"/>
  <c r="U913" i="4"/>
  <c r="U974" i="4"/>
  <c r="U854" i="4"/>
  <c r="U373" i="4"/>
  <c r="U768" i="4"/>
  <c r="U539" i="4"/>
  <c r="U346" i="4"/>
  <c r="U782" i="4"/>
  <c r="U793" i="4"/>
  <c r="U753" i="4"/>
  <c r="U826" i="4"/>
  <c r="U308" i="4"/>
  <c r="U417" i="4"/>
  <c r="U606" i="4"/>
  <c r="U490" i="4"/>
  <c r="U861" i="4"/>
  <c r="U843" i="4"/>
  <c r="U462" i="4"/>
  <c r="U215" i="4"/>
  <c r="U681" i="4"/>
  <c r="U946" i="4"/>
  <c r="U535" i="4"/>
  <c r="U391" i="4"/>
  <c r="U342" i="4"/>
  <c r="U688" i="4"/>
  <c r="U790" i="4"/>
  <c r="U942" i="4"/>
  <c r="U256" i="4"/>
  <c r="U437" i="4"/>
  <c r="U633" i="4"/>
  <c r="U921" i="4"/>
  <c r="U188" i="4"/>
  <c r="U138" i="4"/>
  <c r="U291" i="4"/>
  <c r="U835" i="4"/>
  <c r="U28" i="4"/>
  <c r="U97" i="4"/>
  <c r="U232" i="4"/>
  <c r="U997" i="4"/>
  <c r="U263" i="4"/>
  <c r="U351" i="4"/>
  <c r="U467" i="4"/>
  <c r="U867" i="4"/>
  <c r="U698" i="4"/>
  <c r="U540" i="4"/>
  <c r="U987" i="4"/>
  <c r="U447" i="4"/>
  <c r="U265" i="4"/>
  <c r="U924" i="4"/>
  <c r="U636" i="4"/>
  <c r="U719" i="4"/>
  <c r="U446" i="4"/>
  <c r="U695" i="4"/>
  <c r="U735" i="4"/>
  <c r="U432" i="4"/>
  <c r="U584" i="4"/>
  <c r="U504" i="4"/>
  <c r="U853" i="4"/>
  <c r="U484" i="4"/>
  <c r="U745" i="4"/>
  <c r="U699" i="4"/>
  <c r="U830" i="4"/>
  <c r="U528" i="4"/>
  <c r="U781" i="4"/>
  <c r="U879" i="4"/>
  <c r="U686" i="4"/>
  <c r="U325" i="4"/>
  <c r="U744" i="4"/>
  <c r="U455" i="4"/>
  <c r="U662" i="4"/>
  <c r="U637" i="4"/>
  <c r="U608" i="4"/>
  <c r="U231" i="4"/>
  <c r="T180" i="4"/>
  <c r="U452" i="4"/>
  <c r="U390" i="4"/>
  <c r="U777" i="4"/>
  <c r="U453" i="4"/>
  <c r="U203" i="4"/>
  <c r="U931" i="4"/>
  <c r="U513" i="4"/>
  <c r="U765" i="4"/>
  <c r="U736" i="4"/>
  <c r="U307" i="4"/>
  <c r="U957" i="4"/>
  <c r="U341" i="4"/>
  <c r="U694" i="4"/>
  <c r="U474" i="4"/>
  <c r="U460" i="4"/>
  <c r="U402" i="4"/>
  <c r="U918" i="4"/>
  <c r="U609" i="4"/>
  <c r="U741" i="4"/>
  <c r="U353" i="4"/>
  <c r="U989" i="4"/>
  <c r="U716" i="4"/>
  <c r="U94" i="4"/>
  <c r="U8" i="4"/>
  <c r="U118" i="4"/>
  <c r="U182" i="4"/>
  <c r="U220" i="4"/>
  <c r="U159" i="4"/>
  <c r="U783" i="4"/>
  <c r="U797" i="4"/>
  <c r="U894" i="4"/>
  <c r="U327" i="4"/>
  <c r="U383" i="4"/>
  <c r="U807" i="4"/>
  <c r="U674" i="4"/>
  <c r="U665" i="4"/>
  <c r="U334" i="4"/>
  <c r="U423" i="4"/>
  <c r="U529" i="4"/>
  <c r="U900" i="4"/>
  <c r="U312" i="4"/>
  <c r="U605" i="4"/>
  <c r="U525" i="4"/>
  <c r="U422" i="4"/>
  <c r="U635" i="4"/>
  <c r="U675" i="4"/>
  <c r="U408" i="4"/>
  <c r="U480" i="4"/>
  <c r="U855" i="4"/>
  <c r="T100" i="4"/>
  <c r="U850" i="4"/>
  <c r="U411" i="4"/>
  <c r="U806" i="4"/>
  <c r="U209" i="4"/>
  <c r="U721" i="4"/>
  <c r="U819" i="4"/>
  <c r="U410" i="4"/>
  <c r="U301" i="4"/>
  <c r="U720" i="4"/>
  <c r="U431" i="4"/>
  <c r="U788" i="4"/>
  <c r="U506" i="4"/>
  <c r="U348" i="4"/>
  <c r="U991" i="4"/>
  <c r="U306" i="4"/>
  <c r="U751" i="4"/>
  <c r="U448" i="4"/>
  <c r="U669" i="4"/>
  <c r="U309" i="4"/>
  <c r="U995" i="4"/>
  <c r="U814" i="4"/>
  <c r="U655" i="4"/>
  <c r="U345" i="4"/>
  <c r="U489" i="4"/>
  <c r="U877" i="4"/>
  <c r="U271" i="4"/>
  <c r="U436" i="4"/>
  <c r="U492" i="4"/>
  <c r="U358" i="4"/>
  <c r="U856" i="4"/>
  <c r="U702" i="4"/>
  <c r="U509" i="4"/>
  <c r="U405" i="4"/>
  <c r="U441" i="4"/>
  <c r="U572" i="4"/>
  <c r="U544" i="4"/>
  <c r="U191" i="4"/>
  <c r="U200" i="4"/>
  <c r="U230" i="4"/>
  <c r="U603" i="4"/>
  <c r="U707" i="4"/>
  <c r="U908" i="4"/>
  <c r="U303" i="4"/>
  <c r="U972" i="4"/>
  <c r="U651" i="4"/>
  <c r="U350" i="4"/>
  <c r="U400" i="4"/>
  <c r="U549" i="4"/>
  <c r="U964" i="4"/>
  <c r="U505" i="4"/>
  <c r="U876" i="4"/>
  <c r="U6" i="4"/>
  <c r="U969" i="4"/>
  <c r="U611" i="4"/>
  <c r="U615" i="4"/>
  <c r="U384" i="4"/>
  <c r="U795" i="4"/>
  <c r="U857" i="4"/>
  <c r="U639" i="4"/>
  <c r="U839" i="4"/>
  <c r="U778" i="4"/>
  <c r="U387" i="4"/>
  <c r="U758" i="4"/>
  <c r="U917" i="4"/>
  <c r="U801" i="4"/>
  <c r="U555" i="4"/>
  <c r="U386" i="4"/>
  <c r="U982" i="4"/>
  <c r="U696" i="4"/>
  <c r="U347" i="4"/>
  <c r="U482" i="4"/>
  <c r="U324" i="4"/>
  <c r="U784" i="4"/>
  <c r="U968" i="4"/>
  <c r="U537" i="4"/>
  <c r="U585" i="4"/>
  <c r="U561" i="4"/>
  <c r="U593" i="4"/>
  <c r="U922" i="4"/>
  <c r="U742" i="4"/>
  <c r="U595" i="4"/>
  <c r="U93" i="4"/>
  <c r="U465" i="4"/>
  <c r="U145" i="4"/>
  <c r="U932" i="4"/>
  <c r="U468" i="4"/>
  <c r="U580" i="4"/>
  <c r="U508" i="4"/>
  <c r="U366" i="4"/>
  <c r="U278" i="4"/>
  <c r="U381" i="4"/>
  <c r="U752" i="4"/>
  <c r="U703" i="4"/>
  <c r="U904" i="4"/>
  <c r="U666" i="4"/>
  <c r="U243" i="4"/>
  <c r="U670" i="4"/>
  <c r="U510" i="4"/>
  <c r="U60" i="4"/>
  <c r="U122" i="4"/>
  <c r="U198" i="4"/>
  <c r="U161" i="4"/>
  <c r="U116" i="4"/>
  <c r="U61" i="4"/>
  <c r="U14" i="4"/>
  <c r="U251" i="4"/>
  <c r="U472" i="4"/>
  <c r="U407" i="4"/>
  <c r="U817" i="4"/>
  <c r="U399" i="4"/>
  <c r="U326" i="4"/>
  <c r="U935" i="4"/>
  <c r="U524" i="4"/>
  <c r="U569" i="4"/>
  <c r="U481" i="4"/>
  <c r="U852" i="4"/>
  <c r="U282" i="4"/>
  <c r="U886" i="4"/>
  <c r="U985" i="4"/>
  <c r="U577" i="4"/>
  <c r="U527" i="4"/>
  <c r="U749" i="4"/>
  <c r="U339" i="4"/>
  <c r="U671" i="4"/>
  <c r="U315" i="4"/>
  <c r="U815" i="4"/>
  <c r="U574" i="4"/>
  <c r="U363" i="4"/>
  <c r="U734" i="4"/>
  <c r="U388" i="4"/>
  <c r="U477" i="4"/>
  <c r="U531" i="4"/>
  <c r="U589" i="4"/>
  <c r="U959" i="4"/>
  <c r="U672" i="4"/>
  <c r="U284" i="4"/>
  <c r="U767" i="4"/>
  <c r="U458" i="4"/>
  <c r="U805" i="4"/>
  <c r="U568" i="4"/>
  <c r="U825" i="4"/>
  <c r="U715" i="4"/>
  <c r="U632" i="4"/>
  <c r="U333" i="4"/>
  <c r="U393" i="4"/>
  <c r="U442" i="4"/>
  <c r="U718" i="4"/>
  <c r="U404" i="4"/>
  <c r="U321" i="4"/>
  <c r="U860" i="4"/>
  <c r="U799" i="4"/>
  <c r="U101" i="4"/>
  <c r="U956" i="4"/>
  <c r="U25" i="4"/>
  <c r="U928" i="4"/>
  <c r="U485" i="4"/>
  <c r="U895" i="4"/>
  <c r="U967" i="4"/>
  <c r="U581" i="4"/>
  <c r="U412" i="4"/>
  <c r="U86" i="4"/>
  <c r="U980" i="4"/>
  <c r="U774" i="4"/>
  <c r="U597" i="4"/>
  <c r="U258" i="4"/>
  <c r="U169" i="4"/>
  <c r="T34" i="4"/>
  <c r="U554" i="4"/>
  <c r="U323" i="4"/>
  <c r="U50" i="4"/>
  <c r="U809" i="4"/>
  <c r="U502" i="4"/>
  <c r="U375" i="4"/>
  <c r="U302" i="4"/>
  <c r="U863" i="4"/>
  <c r="U440" i="4"/>
  <c r="U148" i="4"/>
  <c r="U433" i="4"/>
  <c r="U828" i="4"/>
  <c r="U53" i="4"/>
  <c r="U622" i="4"/>
  <c r="U771" i="4"/>
  <c r="U264" i="4"/>
  <c r="U419" i="4"/>
  <c r="U542" i="4"/>
  <c r="U292" i="4"/>
  <c r="U638" i="4"/>
  <c r="U587" i="4"/>
  <c r="U377" i="4"/>
  <c r="U731" i="4"/>
  <c r="U945" i="4"/>
  <c r="U260" i="4"/>
  <c r="U710" i="4"/>
  <c r="U899" i="4"/>
  <c r="U507" i="4"/>
  <c r="U565" i="4"/>
  <c r="U936" i="4"/>
  <c r="U648" i="4"/>
  <c r="U54" i="4"/>
  <c r="U295" i="4"/>
  <c r="U434" i="4"/>
  <c r="U875" i="4"/>
  <c r="U930" i="4"/>
  <c r="U717" i="4"/>
  <c r="U896" i="4"/>
  <c r="U559" i="4"/>
  <c r="U827" i="4"/>
  <c r="U673" i="4"/>
  <c r="U418" i="4"/>
  <c r="U283" i="4"/>
  <c r="U343" i="4"/>
  <c r="U496" i="4"/>
  <c r="U620" i="4"/>
  <c r="U274" i="4"/>
  <c r="U547" i="4"/>
  <c r="U683" i="4"/>
  <c r="U837" i="4"/>
  <c r="U413" i="4"/>
  <c r="U276" i="4"/>
  <c r="U944" i="4"/>
  <c r="U538" i="4"/>
  <c r="U640" i="4"/>
  <c r="U643" i="4"/>
  <c r="U181" i="4"/>
  <c r="U940" i="4"/>
  <c r="U570" i="4"/>
  <c r="U679" i="4"/>
  <c r="U199" i="4"/>
  <c r="U108" i="4"/>
  <c r="U164" i="4"/>
  <c r="U235" i="4"/>
  <c r="U77" i="4"/>
  <c r="U530" i="4"/>
  <c r="U586" i="4"/>
  <c r="U626" i="4"/>
  <c r="U868" i="4"/>
  <c r="U841" i="4"/>
  <c r="U984" i="4"/>
  <c r="U286" i="4"/>
  <c r="U743" i="4"/>
  <c r="U262" i="4"/>
  <c r="U409" i="4"/>
  <c r="U804" i="4"/>
  <c r="U941" i="4"/>
  <c r="U562" i="4"/>
  <c r="U591" i="4"/>
  <c r="U757" i="4"/>
  <c r="U335" i="4"/>
  <c r="U518" i="4"/>
  <c r="U865" i="4"/>
  <c r="U614" i="4"/>
  <c r="U395" i="4"/>
  <c r="U563" i="4"/>
  <c r="U158" i="4"/>
  <c r="U893" i="4"/>
  <c r="U362" i="4"/>
  <c r="U791" i="4"/>
  <c r="U483" i="4"/>
  <c r="U541" i="4"/>
  <c r="U912" i="4"/>
  <c r="U300" i="4"/>
  <c r="U558" i="4"/>
  <c r="U939" i="4"/>
  <c r="U851" i="4"/>
  <c r="U486" i="4"/>
  <c r="U501" i="4"/>
  <c r="U212" i="4"/>
  <c r="U600" i="4"/>
  <c r="U704" i="4"/>
  <c r="U298" i="4"/>
  <c r="U733" i="4"/>
  <c r="U834" i="4"/>
  <c r="U553" i="4"/>
  <c r="U920" i="4"/>
  <c r="U560" i="4"/>
  <c r="U966" i="4"/>
  <c r="U389" i="4"/>
  <c r="U299" i="4"/>
  <c r="U729" i="4"/>
  <c r="U449" i="4"/>
  <c r="U628" i="4"/>
  <c r="U909" i="4"/>
  <c r="U534" i="4"/>
  <c r="U500" i="4"/>
  <c r="U370" i="4"/>
  <c r="U450" i="4"/>
  <c r="U775" i="4"/>
  <c r="U214" i="4"/>
  <c r="U812" i="4"/>
  <c r="U773" i="4"/>
  <c r="U197" i="4"/>
  <c r="T114" i="4"/>
  <c r="U105" i="4"/>
  <c r="U236" i="4"/>
  <c r="U881" i="4"/>
  <c r="U526" i="4"/>
  <c r="U661" i="4"/>
  <c r="U650" i="4"/>
  <c r="U705" i="4"/>
  <c r="U938" i="4"/>
  <c r="U275" i="4"/>
  <c r="U659" i="4"/>
  <c r="U927" i="4"/>
  <c r="U961" i="4"/>
  <c r="U385" i="4"/>
  <c r="U780" i="4"/>
  <c r="U951" i="4"/>
  <c r="U478" i="4"/>
  <c r="U567" i="4"/>
  <c r="U360" i="4"/>
  <c r="U454" i="4"/>
  <c r="U132" i="4"/>
  <c r="U755" i="4"/>
  <c r="U590" i="4"/>
  <c r="U371" i="4"/>
  <c r="U929" i="4"/>
  <c r="U479" i="4"/>
  <c r="U963" i="4"/>
  <c r="U338" i="4"/>
  <c r="U647" i="4"/>
  <c r="U960" i="4"/>
  <c r="U435" i="4"/>
  <c r="U517" i="4"/>
  <c r="U888" i="4"/>
  <c r="U998" i="4"/>
  <c r="U723" i="4"/>
  <c r="U682" i="4"/>
  <c r="U623" i="4"/>
  <c r="U869" i="4"/>
  <c r="U357" i="4"/>
  <c r="U776" i="4"/>
  <c r="U257" i="4"/>
  <c r="U523" i="4"/>
  <c r="U428" i="4"/>
  <c r="U978" i="4"/>
  <c r="U330" i="4"/>
  <c r="U979" i="4"/>
  <c r="U414" i="4"/>
  <c r="U976" i="4"/>
  <c r="U380" i="4"/>
  <c r="U498" i="4"/>
  <c r="U760" i="4"/>
  <c r="U955" i="4"/>
  <c r="U953" i="4"/>
  <c r="U573" i="4"/>
  <c r="U497" i="4"/>
  <c r="U975" i="4"/>
  <c r="U318" i="4"/>
  <c r="U690" i="4"/>
  <c r="U990" i="4"/>
  <c r="U438" i="4"/>
  <c r="U556" i="4"/>
  <c r="U329" i="4"/>
  <c r="U522" i="4"/>
  <c r="U219" i="4"/>
  <c r="U204" i="4"/>
  <c r="U175" i="4"/>
  <c r="U7" i="4"/>
  <c r="U185" i="4"/>
  <c r="U184" i="4"/>
  <c r="U187" i="4"/>
  <c r="U104" i="4"/>
  <c r="U901" i="4"/>
  <c r="U933" i="4"/>
  <c r="U578" i="4"/>
  <c r="U848" i="4"/>
  <c r="U914" i="4"/>
  <c r="U761" i="4"/>
  <c r="U575" i="4"/>
  <c r="U711" i="4"/>
  <c r="U818" i="4"/>
  <c r="U361" i="4"/>
  <c r="U756" i="4"/>
  <c r="U364" i="4"/>
  <c r="U394" i="4"/>
  <c r="U328" i="4"/>
  <c r="U336" i="4"/>
  <c r="U310" i="4"/>
  <c r="U709" i="4"/>
  <c r="U503" i="4"/>
  <c r="U566" i="4"/>
  <c r="U210" i="4"/>
  <c r="U401" i="4"/>
  <c r="U261" i="4"/>
  <c r="U845" i="4"/>
  <c r="U281" i="4"/>
  <c r="U314" i="4"/>
  <c r="U802" i="4"/>
  <c r="U889" i="4"/>
  <c r="U52" i="4"/>
  <c r="U493" i="4"/>
  <c r="U864" i="4"/>
  <c r="U713" i="4"/>
  <c r="U898" i="4"/>
  <c r="U663" i="4"/>
  <c r="U613" i="4"/>
  <c r="U515" i="4"/>
  <c r="U604" i="4"/>
  <c r="U800" i="4"/>
  <c r="U514" i="4"/>
  <c r="U970" i="4"/>
  <c r="U545" i="4"/>
  <c r="U822" i="4"/>
  <c r="U425" i="4"/>
  <c r="U813" i="4"/>
  <c r="U153" i="4"/>
  <c r="U35" i="4"/>
  <c r="U356" i="4"/>
  <c r="U354" i="4"/>
  <c r="U884" i="4"/>
  <c r="U340" i="4"/>
  <c r="U829" i="4"/>
  <c r="U724" i="4"/>
  <c r="U89" i="4"/>
  <c r="U763" i="4"/>
  <c r="U654" i="4"/>
  <c r="U491" i="4"/>
  <c r="U392" i="4"/>
  <c r="U965" i="4"/>
  <c r="U883" i="4"/>
  <c r="U72" i="4"/>
  <c r="U444" i="4"/>
  <c r="U369" i="4"/>
  <c r="U621" i="4"/>
  <c r="U266" i="4"/>
  <c r="U740" i="4"/>
  <c r="U866" i="4"/>
  <c r="U948" i="4"/>
  <c r="U551" i="4"/>
  <c r="U543" i="4"/>
  <c r="U746" i="4"/>
  <c r="U337" i="4"/>
  <c r="U732" i="4"/>
  <c r="U649" i="4"/>
  <c r="U176" i="4"/>
  <c r="U890" i="4"/>
  <c r="U155" i="4"/>
  <c r="U168" i="4"/>
  <c r="U625" i="4"/>
  <c r="U311" i="4"/>
  <c r="U280" i="4"/>
  <c r="U754" i="4"/>
  <c r="U272" i="4"/>
  <c r="U977" i="4"/>
  <c r="U952" i="4"/>
  <c r="U973" i="4"/>
  <c r="U268" i="4"/>
  <c r="U706" i="4"/>
  <c r="U728" i="4"/>
  <c r="U653" i="4"/>
  <c r="U469" i="4"/>
  <c r="U840" i="4"/>
  <c r="U533" i="4"/>
  <c r="U874" i="4"/>
  <c r="U579" i="4"/>
  <c r="U445" i="4"/>
  <c r="U406" i="4"/>
  <c r="U992" i="4"/>
  <c r="U644" i="4"/>
  <c r="U986" i="4"/>
  <c r="U858" i="4"/>
  <c r="U993" i="4"/>
  <c r="U331" i="4"/>
  <c r="U317" i="4"/>
  <c r="U270" i="4"/>
  <c r="U838" i="4"/>
  <c r="U882" i="4"/>
  <c r="U796" i="4"/>
  <c r="U859" i="4"/>
  <c r="U726" i="4"/>
  <c r="U365" i="4"/>
  <c r="U685" i="4"/>
  <c r="U532" i="4"/>
  <c r="U871" i="4"/>
  <c r="U511" i="4"/>
  <c r="U897" i="4"/>
  <c r="U499" i="4"/>
  <c r="U820" i="4"/>
  <c r="U594" i="4"/>
  <c r="U892" i="4"/>
  <c r="U439" i="4"/>
  <c r="U123" i="4"/>
  <c r="U149" i="4"/>
  <c r="U213" i="4"/>
  <c r="U227" i="4"/>
  <c r="U207" i="4"/>
  <c r="U420" i="4"/>
  <c r="U962" i="4"/>
  <c r="U516" i="4"/>
  <c r="U668" i="4"/>
  <c r="U842" i="4"/>
  <c r="U612" i="4"/>
  <c r="U443" i="4"/>
  <c r="U519" i="4"/>
  <c r="U602" i="4"/>
  <c r="U313" i="4"/>
  <c r="U708" i="4"/>
  <c r="U958" i="4"/>
  <c r="U949" i="4"/>
  <c r="U722" i="4"/>
  <c r="U981" i="4"/>
  <c r="U457" i="4"/>
  <c r="U598" i="4"/>
  <c r="U601" i="4"/>
  <c r="U730" i="4"/>
  <c r="U641" i="4"/>
  <c r="U46" i="4"/>
  <c r="U109" i="4"/>
  <c r="U950" i="4"/>
  <c r="U624" i="4"/>
  <c r="U634" i="4"/>
  <c r="U79" i="4"/>
  <c r="U421" i="4"/>
  <c r="U816" i="4"/>
  <c r="U424" i="4"/>
  <c r="U550" i="4"/>
  <c r="U273" i="4"/>
  <c r="U349" i="4"/>
  <c r="U382" i="4"/>
  <c r="U934" i="4"/>
  <c r="U476" i="4"/>
  <c r="U520" i="4"/>
  <c r="U810" i="4"/>
  <c r="U294" i="4"/>
  <c r="U618" i="4"/>
  <c r="U664" i="4"/>
  <c r="U824" i="4"/>
  <c r="U766" i="4"/>
  <c r="U582" i="4"/>
  <c r="U111" i="4"/>
  <c r="U919" i="4"/>
  <c r="U521" i="4"/>
  <c r="U627" i="4"/>
  <c r="U808" i="4"/>
  <c r="U548" i="4"/>
  <c r="U376" i="4"/>
  <c r="U451" i="4"/>
  <c r="U832" i="4"/>
  <c r="U849" i="4"/>
  <c r="U367" i="4"/>
  <c r="U762" i="4"/>
  <c r="U285" i="4"/>
  <c r="U785" i="4"/>
  <c r="U906" i="4"/>
  <c r="R246" i="4"/>
  <c r="R384" i="4"/>
  <c r="R897" i="4"/>
  <c r="R701" i="4"/>
  <c r="R749" i="4"/>
  <c r="R886" i="4"/>
  <c r="R387" i="4"/>
  <c r="R540" i="4"/>
  <c r="R495" i="4"/>
  <c r="R562" i="4"/>
  <c r="R549" i="4"/>
  <c r="R900" i="4"/>
  <c r="R481" i="4"/>
  <c r="R884" i="4"/>
  <c r="R568" i="4"/>
  <c r="R115" i="4"/>
  <c r="R567" i="4"/>
  <c r="R395" i="4"/>
  <c r="R440" i="4"/>
  <c r="R350" i="4"/>
  <c r="R527" i="4"/>
  <c r="R391" i="4"/>
  <c r="R968" i="4"/>
  <c r="R698" i="4"/>
  <c r="R934" i="4"/>
  <c r="R939" i="4"/>
  <c r="R862" i="4"/>
  <c r="R561" i="4"/>
  <c r="R460" i="4"/>
  <c r="R213" i="4"/>
  <c r="R590" i="4"/>
  <c r="R732" i="4"/>
  <c r="R969" i="4"/>
  <c r="R518" i="4"/>
  <c r="R872" i="4"/>
  <c r="R581" i="4"/>
  <c r="R598" i="4"/>
  <c r="R485" i="4"/>
  <c r="R971" i="4"/>
  <c r="R825" i="4"/>
  <c r="R684" i="4"/>
  <c r="R534" i="4"/>
  <c r="R412" i="4"/>
  <c r="R426" i="4"/>
  <c r="R725" i="4"/>
  <c r="R336" i="4"/>
  <c r="R852" i="4"/>
  <c r="R928" i="4"/>
  <c r="R677" i="4"/>
  <c r="R367" i="4"/>
  <c r="R530" i="4"/>
  <c r="R818" i="4"/>
  <c r="R500" i="4"/>
  <c r="R328" i="4"/>
  <c r="R931" i="4"/>
  <c r="R849" i="4"/>
  <c r="R307" i="4"/>
  <c r="R302" i="4"/>
  <c r="R994" i="4"/>
  <c r="R502" i="4"/>
  <c r="R71" i="4"/>
  <c r="R404" i="4"/>
  <c r="R85" i="4"/>
  <c r="R721" i="4"/>
  <c r="R386" i="4"/>
  <c r="R889" i="4"/>
  <c r="R662" i="4"/>
  <c r="R488" i="4"/>
  <c r="R293" i="4"/>
  <c r="R436" i="4"/>
  <c r="R741" i="4"/>
  <c r="R496" i="4"/>
  <c r="R915" i="4"/>
  <c r="R639" i="4"/>
  <c r="R991" i="4"/>
  <c r="R207" i="4"/>
  <c r="R656" i="4"/>
  <c r="R591" i="4"/>
  <c r="R792" i="4"/>
  <c r="R635" i="4"/>
  <c r="R365" i="4"/>
  <c r="R172" i="4"/>
  <c r="R160" i="4"/>
  <c r="R65" i="4"/>
  <c r="R747" i="4"/>
  <c r="R504" i="4"/>
  <c r="R453" i="4"/>
  <c r="R524" i="4"/>
  <c r="R390" i="4"/>
  <c r="R352" i="4"/>
  <c r="R675" i="4"/>
  <c r="R467" i="4"/>
  <c r="R310" i="4"/>
  <c r="R441" i="4"/>
  <c r="R297" i="4"/>
  <c r="R378" i="4"/>
  <c r="R916" i="4"/>
  <c r="R661" i="4"/>
  <c r="R588" i="4"/>
  <c r="R599" i="4"/>
  <c r="R311" i="4"/>
  <c r="R644" i="4"/>
  <c r="R356" i="4"/>
  <c r="R319" i="4"/>
  <c r="R329" i="4"/>
  <c r="R375" i="4"/>
  <c r="R631" i="4"/>
  <c r="R784" i="4"/>
  <c r="R59" i="4"/>
  <c r="R612" i="4"/>
  <c r="R742" i="4"/>
  <c r="R699" i="4"/>
  <c r="R580" i="4"/>
  <c r="R239" i="4"/>
  <c r="R33" i="4"/>
  <c r="R896" i="4"/>
  <c r="R654" i="4"/>
  <c r="R955" i="4"/>
  <c r="R275" i="4"/>
  <c r="R807" i="4"/>
  <c r="R531" i="4"/>
  <c r="R373" i="4"/>
  <c r="R543" i="4"/>
  <c r="R705" i="4"/>
  <c r="R632" i="4"/>
  <c r="R135" i="4"/>
  <c r="R860" i="4"/>
  <c r="R727" i="4"/>
  <c r="R582" i="4"/>
  <c r="R707" i="4"/>
  <c r="R366" i="4"/>
  <c r="R870" i="4"/>
  <c r="R587" i="4"/>
  <c r="R739" i="4"/>
  <c r="R451" i="4"/>
  <c r="R180" i="4"/>
  <c r="R505" i="4"/>
  <c r="R692" i="4"/>
  <c r="R771" i="4"/>
  <c r="R920" i="4"/>
  <c r="R449" i="4"/>
  <c r="R757" i="4"/>
  <c r="R903" i="4"/>
  <c r="R563" i="4"/>
  <c r="R550" i="4"/>
  <c r="R474" i="4"/>
  <c r="R868" i="4"/>
  <c r="R279" i="4"/>
  <c r="R618" i="4"/>
  <c r="R569" i="4"/>
  <c r="R759" i="4"/>
  <c r="R558" i="4"/>
  <c r="R962" i="4"/>
  <c r="R735" i="4"/>
  <c r="R651" i="4"/>
  <c r="R695" i="4"/>
  <c r="R551" i="4"/>
  <c r="R407" i="4"/>
  <c r="R998" i="4"/>
  <c r="R712" i="4"/>
  <c r="R424" i="4"/>
  <c r="R327" i="4"/>
  <c r="R98" i="4"/>
  <c r="R130" i="4"/>
  <c r="R859" i="4"/>
  <c r="R433" i="4"/>
  <c r="R846" i="4"/>
  <c r="R445" i="4"/>
  <c r="R529" i="4"/>
  <c r="R362" i="4"/>
  <c r="R814" i="4"/>
  <c r="R945" i="4"/>
  <c r="R450" i="4"/>
  <c r="R306" i="4"/>
  <c r="R556" i="4"/>
  <c r="R315" i="4"/>
  <c r="R557" i="4"/>
  <c r="R717" i="4"/>
  <c r="R338" i="4"/>
  <c r="R806" i="4"/>
  <c r="R764" i="4"/>
  <c r="R958" i="4"/>
  <c r="R789" i="4"/>
  <c r="R679" i="4"/>
  <c r="R952" i="4"/>
  <c r="R468" i="4"/>
  <c r="R803" i="4"/>
  <c r="R659" i="4"/>
  <c r="R917" i="4"/>
  <c r="R503" i="4"/>
  <c r="R951" i="4"/>
  <c r="R456" i="4"/>
  <c r="R716" i="4"/>
  <c r="R711" i="4"/>
  <c r="R753" i="4"/>
  <c r="R193" i="4"/>
  <c r="R996" i="4"/>
  <c r="R925" i="4"/>
  <c r="R324" i="4"/>
  <c r="R770" i="4"/>
  <c r="R487" i="4"/>
  <c r="R211" i="4"/>
  <c r="R397" i="4"/>
  <c r="R878" i="4"/>
  <c r="R816" i="4"/>
  <c r="R415" i="4"/>
  <c r="R613" i="4"/>
  <c r="R871" i="4"/>
  <c r="R794" i="4"/>
  <c r="R867" i="4"/>
  <c r="R539" i="4"/>
  <c r="R670" i="4"/>
  <c r="R403" i="4"/>
  <c r="R413" i="4"/>
  <c r="R844" i="4"/>
  <c r="R11" i="4"/>
  <c r="R73" i="4"/>
  <c r="R186" i="4"/>
  <c r="R603" i="4"/>
  <c r="R428" i="4"/>
  <c r="R294" i="4"/>
  <c r="R145" i="4"/>
  <c r="R271" i="4"/>
  <c r="R854" i="4"/>
  <c r="R924" i="4"/>
  <c r="R383" i="4"/>
  <c r="R320" i="4"/>
  <c r="R728" i="4"/>
  <c r="R876" i="4"/>
  <c r="R21" i="4"/>
  <c r="R745" i="4"/>
  <c r="R538" i="4"/>
  <c r="R703" i="4"/>
  <c r="R462" i="4"/>
  <c r="R856" i="4"/>
  <c r="R83" i="4"/>
  <c r="R769" i="4"/>
  <c r="R660" i="4"/>
  <c r="R95" i="4"/>
  <c r="R566" i="4"/>
  <c r="R890" i="4"/>
  <c r="R959" i="4"/>
  <c r="R839" i="4"/>
  <c r="R382" i="4"/>
  <c r="R657" i="4"/>
  <c r="R369" i="4"/>
  <c r="R691" i="4"/>
  <c r="R219" i="4"/>
  <c r="R665" i="4"/>
  <c r="R949" i="4"/>
  <c r="R746" i="4"/>
  <c r="R848" i="4"/>
  <c r="R946" i="4"/>
  <c r="R357" i="4"/>
  <c r="R438" i="4"/>
  <c r="R758" i="4"/>
  <c r="R416" i="4"/>
  <c r="R151" i="4"/>
  <c r="R857" i="4"/>
  <c r="R571" i="4"/>
  <c r="R96" i="4"/>
  <c r="R573" i="4"/>
  <c r="R361" i="4"/>
  <c r="R984" i="4"/>
  <c r="R482" i="4"/>
  <c r="R828" i="4"/>
  <c r="R767" i="4"/>
  <c r="R610" i="4"/>
  <c r="R497" i="4"/>
  <c r="R174" i="4"/>
  <c r="R93" i="4"/>
  <c r="R385" i="4"/>
  <c r="R314" i="4"/>
  <c r="R447" i="4"/>
  <c r="R642" i="4"/>
  <c r="R905" i="4"/>
  <c r="R371" i="4"/>
  <c r="R345" i="4"/>
  <c r="R191" i="4"/>
  <c r="R444" i="4"/>
  <c r="R804" i="4"/>
  <c r="R555" i="4"/>
  <c r="R420" i="4"/>
  <c r="R359" i="4"/>
  <c r="R765" i="4"/>
  <c r="R289" i="4"/>
  <c r="R23" i="4"/>
  <c r="R48" i="4"/>
  <c r="R27" i="4"/>
  <c r="R236" i="4"/>
  <c r="R570" i="4"/>
  <c r="R973" i="4"/>
  <c r="R891" i="4"/>
  <c r="R623" i="4"/>
  <c r="R898" i="4"/>
  <c r="R885" i="4"/>
  <c r="R775" i="4"/>
  <c r="R75" i="4"/>
  <c r="R585" i="4"/>
  <c r="R122" i="4"/>
  <c r="R864" i="4"/>
  <c r="R625" i="4"/>
  <c r="R347" i="4"/>
  <c r="R643" i="4"/>
  <c r="R355" i="4"/>
  <c r="R402" i="4"/>
  <c r="R652" i="4"/>
  <c r="R231" i="4"/>
  <c r="R938" i="4"/>
  <c r="R537" i="4"/>
  <c r="R339" i="4"/>
  <c r="R700" i="4"/>
  <c r="R600" i="4"/>
  <c r="R671" i="4"/>
  <c r="R370" i="4"/>
  <c r="R183" i="4"/>
  <c r="R229" i="4"/>
  <c r="R666" i="4"/>
  <c r="R292" i="4"/>
  <c r="R824" i="4"/>
  <c r="R683" i="4"/>
  <c r="R41" i="4"/>
  <c r="R602" i="4"/>
  <c r="R838" i="4"/>
  <c r="R805" i="4"/>
  <c r="R986" i="4"/>
  <c r="R780" i="4"/>
  <c r="R572" i="4"/>
  <c r="R565" i="4"/>
  <c r="R930" i="4"/>
  <c r="R337" i="4"/>
  <c r="R977" i="4"/>
  <c r="R576" i="4"/>
  <c r="R947" i="4"/>
  <c r="R633" i="4"/>
  <c r="R379" i="4"/>
  <c r="R820" i="4"/>
  <c r="R676" i="4"/>
  <c r="R50" i="4"/>
  <c r="R60" i="4"/>
  <c r="R203" i="4"/>
  <c r="R541" i="4"/>
  <c r="R737" i="4"/>
  <c r="R647" i="4"/>
  <c r="R922" i="4"/>
  <c r="R778" i="4"/>
  <c r="R655" i="4"/>
  <c r="R376" i="4"/>
  <c r="R423" i="4"/>
  <c r="R722" i="4"/>
  <c r="R396" i="4"/>
  <c r="R795" i="4"/>
  <c r="R372" i="4"/>
  <c r="R923" i="4"/>
  <c r="R910" i="4"/>
  <c r="R321" i="4"/>
  <c r="R166" i="4"/>
  <c r="R268" i="4"/>
  <c r="R697" i="4"/>
  <c r="R990" i="4"/>
  <c r="R754" i="4"/>
  <c r="R466" i="4"/>
  <c r="R353" i="4"/>
  <c r="R312" i="4"/>
  <c r="R999" i="4"/>
  <c r="R756" i="4"/>
  <c r="R20" i="4"/>
  <c r="R458" i="4"/>
  <c r="R437" i="4"/>
  <c r="R648" i="4"/>
  <c r="R826" i="4"/>
  <c r="R394" i="4"/>
  <c r="R669" i="4"/>
  <c r="R596" i="4"/>
  <c r="R559" i="4"/>
  <c r="R97" i="4"/>
  <c r="R147" i="4"/>
  <c r="R30" i="4"/>
  <c r="R927" i="4"/>
  <c r="R498" i="4"/>
  <c r="R689" i="4"/>
  <c r="R985" i="4"/>
  <c r="R835" i="4"/>
  <c r="R831" i="4"/>
  <c r="R15" i="4"/>
  <c r="R937" i="4"/>
  <c r="R964" i="4"/>
  <c r="R817" i="4"/>
  <c r="R791" i="4"/>
  <c r="R477" i="4"/>
  <c r="R414" i="4"/>
  <c r="R521" i="4"/>
  <c r="R948" i="4"/>
  <c r="R779" i="4"/>
  <c r="R465" i="4"/>
  <c r="R787" i="4"/>
  <c r="R364" i="4"/>
  <c r="R628" i="4"/>
  <c r="R45" i="4"/>
  <c r="R833" i="4"/>
  <c r="R755" i="4"/>
  <c r="R454" i="4"/>
  <c r="R553" i="4"/>
  <c r="R887" i="4"/>
  <c r="R743" i="4"/>
  <c r="R616" i="4"/>
  <c r="R4" i="4"/>
  <c r="U10" i="4" s="1"/>
  <c r="R983" i="4"/>
  <c r="R422" i="4"/>
  <c r="R813" i="4"/>
  <c r="R381" i="4"/>
  <c r="R834" i="4"/>
  <c r="R278" i="4"/>
  <c r="R853" i="4"/>
  <c r="R637" i="4"/>
  <c r="R636" i="4"/>
  <c r="R992" i="4"/>
  <c r="R470" i="4"/>
  <c r="R981" i="4"/>
  <c r="R525" i="4"/>
  <c r="R318" i="4"/>
  <c r="R425" i="4"/>
  <c r="R214" i="4"/>
  <c r="R282" i="4"/>
  <c r="R546" i="4"/>
  <c r="R845" i="4"/>
  <c r="R798" i="4"/>
  <c r="R374" i="4"/>
  <c r="R526" i="4"/>
  <c r="R296" i="4"/>
  <c r="R459" i="4"/>
  <c r="R720" i="4"/>
  <c r="R995" i="4"/>
  <c r="R815" i="4"/>
  <c r="R933" i="4"/>
  <c r="R645" i="4"/>
  <c r="R501" i="4"/>
  <c r="R535" i="4"/>
  <c r="R975" i="4"/>
  <c r="R238" i="4"/>
  <c r="R762" i="4"/>
  <c r="R822" i="4"/>
  <c r="R579" i="4"/>
  <c r="R752" i="4"/>
  <c r="R866" i="4"/>
  <c r="R646" i="4"/>
  <c r="R532" i="4"/>
  <c r="R435" i="4"/>
  <c r="R19" i="4"/>
  <c r="R733" i="4"/>
  <c r="R649" i="4"/>
  <c r="R829" i="4"/>
  <c r="R935" i="4"/>
  <c r="R634" i="4"/>
  <c r="R511" i="4"/>
  <c r="R664" i="4"/>
  <c r="R198" i="4"/>
  <c r="R81" i="4"/>
  <c r="R690" i="4"/>
  <c r="R112" i="4"/>
  <c r="R469" i="4"/>
  <c r="R484" i="4"/>
  <c r="R442" i="4"/>
  <c r="R473" i="4"/>
  <c r="R53" i="4"/>
  <c r="R261" i="4"/>
  <c r="R640" i="4"/>
  <c r="R879" i="4"/>
  <c r="R630" i="4"/>
  <c r="R943" i="4"/>
  <c r="R344" i="4"/>
  <c r="R32" i="4"/>
  <c r="R204" i="4"/>
  <c r="R61" i="4"/>
  <c r="R80" i="4"/>
  <c r="R899" i="4"/>
  <c r="R107" i="4"/>
  <c r="R62" i="4"/>
  <c r="R68" i="4"/>
  <c r="R360" i="4"/>
  <c r="R514" i="4"/>
  <c r="R401" i="4"/>
  <c r="R51" i="4"/>
  <c r="R988" i="4"/>
  <c r="R674" i="4"/>
  <c r="R790" i="4"/>
  <c r="R560" i="4"/>
  <c r="R963" i="4"/>
  <c r="R388" i="4"/>
  <c r="R70" i="4"/>
  <c r="R9" i="4"/>
  <c r="R688" i="4"/>
  <c r="R156" i="4"/>
  <c r="R913" i="4"/>
  <c r="R653" i="4"/>
  <c r="R490" i="4"/>
  <c r="R333" i="4"/>
  <c r="R799" i="4"/>
  <c r="R520" i="4"/>
  <c r="R7" i="4"/>
  <c r="R251" i="4"/>
  <c r="R249" i="4"/>
  <c r="R516" i="4"/>
  <c r="R411" i="4"/>
  <c r="R228" i="4"/>
  <c r="R230" i="4"/>
  <c r="R223" i="4"/>
  <c r="R99" i="4"/>
  <c r="T99" i="4" s="1"/>
  <c r="R802" i="4"/>
  <c r="R552" i="4"/>
  <c r="R349" i="4"/>
  <c r="R629" i="4"/>
  <c r="R766" i="4"/>
  <c r="R609" i="4"/>
  <c r="R392" i="4"/>
  <c r="R499" i="4"/>
  <c r="R508" i="4"/>
  <c r="R398" i="4"/>
  <c r="R929" i="4"/>
  <c r="R605" i="4"/>
  <c r="R494" i="4"/>
  <c r="R479" i="4"/>
  <c r="R322" i="4"/>
  <c r="R309" i="4"/>
  <c r="R380" i="4"/>
  <c r="R343" i="4"/>
  <c r="R399" i="4"/>
  <c r="R2" i="4"/>
  <c r="R517" i="4"/>
  <c r="R615" i="4"/>
  <c r="R869" i="4"/>
  <c r="R491" i="4"/>
  <c r="R622" i="4"/>
  <c r="R300" i="4"/>
  <c r="R641" i="4"/>
  <c r="R740" i="4"/>
  <c r="R434" i="4"/>
  <c r="R858" i="4"/>
  <c r="R686" i="4"/>
  <c r="R987" i="4"/>
  <c r="R912" i="4"/>
  <c r="R906" i="4"/>
  <c r="R577" i="4"/>
  <c r="R611" i="4"/>
  <c r="R323" i="4"/>
  <c r="R512" i="4"/>
  <c r="R368" i="4"/>
  <c r="R619" i="4"/>
  <c r="R475" i="4"/>
  <c r="R341" i="4"/>
  <c r="R118" i="4"/>
  <c r="R218" i="4"/>
  <c r="R290" i="4"/>
  <c r="R78" i="4"/>
  <c r="R400" i="4"/>
  <c r="R545" i="4"/>
  <c r="R723" i="4"/>
  <c r="R841" i="4"/>
  <c r="R768" i="4"/>
  <c r="R650" i="4"/>
  <c r="R812" i="4"/>
  <c r="R730" i="4"/>
  <c r="R429" i="4"/>
  <c r="R463" i="4"/>
  <c r="R904" i="4"/>
  <c r="R472" i="4"/>
  <c r="R277" i="4"/>
  <c r="R519" i="4"/>
  <c r="R168" i="4"/>
  <c r="R564" i="4"/>
  <c r="R881" i="4"/>
  <c r="R713" i="4"/>
  <c r="R709" i="4"/>
  <c r="R875" i="4"/>
  <c r="R718" i="4"/>
  <c r="R430" i="4"/>
  <c r="R595" i="4"/>
  <c r="R604" i="4"/>
  <c r="R914" i="4"/>
  <c r="R408" i="4"/>
  <c r="R776" i="4"/>
  <c r="R687" i="4"/>
  <c r="R313" i="4"/>
  <c r="R719" i="4"/>
  <c r="R575" i="4"/>
  <c r="R620" i="4"/>
  <c r="R583" i="4"/>
  <c r="R178" i="4"/>
  <c r="R72" i="4"/>
  <c r="R843" i="4"/>
  <c r="R708" i="4"/>
  <c r="R617" i="4"/>
  <c r="R507" i="4"/>
  <c r="R907" i="4"/>
  <c r="R673" i="4"/>
  <c r="R681" i="4"/>
  <c r="R608" i="4"/>
  <c r="R330" i="4"/>
  <c r="R724" i="4"/>
  <c r="R103" i="4"/>
  <c r="R110" i="4"/>
  <c r="R273" i="4"/>
  <c r="R285" i="4"/>
  <c r="R205" i="4"/>
  <c r="R235" i="4"/>
  <c r="R104" i="4"/>
  <c r="R819" i="4"/>
  <c r="R452" i="4"/>
  <c r="R471" i="4"/>
  <c r="R157" i="4"/>
  <c r="R726" i="4"/>
  <c r="R738" i="4"/>
  <c r="R944" i="4"/>
  <c r="R627" i="4"/>
  <c r="R941" i="4"/>
  <c r="R624" i="4"/>
  <c r="R237" i="4"/>
  <c r="R142" i="4"/>
  <c r="R972" i="4"/>
  <c r="R976" i="4"/>
  <c r="R750" i="4"/>
  <c r="R993" i="4"/>
  <c r="R419" i="4"/>
  <c r="R715" i="4"/>
  <c r="R427" i="4"/>
  <c r="R167" i="4"/>
  <c r="R308" i="4"/>
  <c r="R542" i="4"/>
  <c r="R492" i="4"/>
  <c r="R965" i="4"/>
  <c r="R714" i="4"/>
  <c r="R710" i="4"/>
  <c r="R827" i="4"/>
  <c r="R801" i="4"/>
  <c r="R513" i="4"/>
  <c r="R584" i="4"/>
  <c r="R283" i="4"/>
  <c r="R493" i="4"/>
  <c r="R783" i="4"/>
  <c r="R842" i="4"/>
  <c r="R589" i="4"/>
  <c r="R301" i="4"/>
  <c r="R506" i="4"/>
  <c r="R696" i="4"/>
  <c r="R326" i="4"/>
  <c r="R773" i="4"/>
  <c r="R658" i="4"/>
  <c r="R823" i="4"/>
  <c r="R832" i="4"/>
  <c r="R544" i="4"/>
  <c r="R303" i="4"/>
  <c r="R227" i="4"/>
  <c r="R269" i="4"/>
  <c r="R8" i="4"/>
  <c r="R67" i="4"/>
  <c r="R42" i="4"/>
  <c r="R840" i="4"/>
  <c r="R978" i="4"/>
  <c r="R980" i="4"/>
  <c r="R406" i="4"/>
  <c r="R393" i="4"/>
  <c r="R464" i="4"/>
  <c r="R90" i="4"/>
  <c r="R918" i="4"/>
  <c r="R682" i="4"/>
  <c r="R483" i="4"/>
  <c r="R702" i="4"/>
  <c r="R685" i="4"/>
  <c r="R982" i="4"/>
  <c r="R480" i="4"/>
  <c r="R908" i="4"/>
  <c r="R830" i="4"/>
  <c r="R515" i="4"/>
  <c r="R358" i="4"/>
  <c r="R921" i="4"/>
  <c r="R777" i="4"/>
  <c r="R489" i="4"/>
  <c r="R811" i="4"/>
  <c r="R523" i="4"/>
  <c r="R533" i="4"/>
  <c r="R389" i="4"/>
  <c r="R44" i="4"/>
  <c r="R263" i="4"/>
  <c r="R57" i="4"/>
  <c r="R120" i="4"/>
  <c r="R188" i="4"/>
  <c r="R865" i="4"/>
  <c r="R510" i="4"/>
  <c r="R334" i="4"/>
  <c r="R536" i="4"/>
  <c r="R509" i="4"/>
  <c r="R796" i="4"/>
  <c r="R348" i="4"/>
  <c r="R597" i="4"/>
  <c r="R212" i="4"/>
  <c r="R680" i="4"/>
  <c r="R966" i="4"/>
  <c r="R953" i="4"/>
  <c r="R836" i="4"/>
  <c r="R457" i="4"/>
  <c r="R873" i="4"/>
  <c r="R729" i="4"/>
  <c r="R772" i="4"/>
  <c r="R22" i="4"/>
  <c r="R179" i="4"/>
  <c r="R140" i="4"/>
  <c r="R109" i="4"/>
  <c r="R847" i="4"/>
  <c r="R522" i="4"/>
  <c r="R478" i="4"/>
  <c r="R932" i="4"/>
  <c r="R761" i="4"/>
  <c r="R855" i="4"/>
  <c r="R601" i="4"/>
  <c r="R911" i="4"/>
  <c r="R893" i="4"/>
  <c r="R961" i="4"/>
  <c r="R734" i="4"/>
  <c r="R421" i="4"/>
  <c r="R409" i="4"/>
  <c r="R874" i="4"/>
  <c r="R298" i="4"/>
  <c r="R861" i="4"/>
  <c r="R751" i="4"/>
  <c r="R163" i="4"/>
  <c r="R919" i="4"/>
  <c r="R446" i="4"/>
  <c r="R731" i="4"/>
  <c r="R443" i="4"/>
  <c r="R354" i="4"/>
  <c r="R461" i="4"/>
  <c r="R317" i="4"/>
  <c r="R316" i="4"/>
  <c r="R363" i="4"/>
  <c r="R216" i="4"/>
  <c r="R200" i="4"/>
  <c r="R16" i="4"/>
  <c r="R184" i="4"/>
  <c r="R159" i="4"/>
  <c r="R614" i="4"/>
  <c r="R678" i="4"/>
  <c r="R954" i="4"/>
  <c r="R486" i="4"/>
  <c r="R863" i="4"/>
  <c r="R418" i="4"/>
  <c r="R979" i="4"/>
  <c r="R405" i="4"/>
  <c r="R305" i="4"/>
  <c r="R736" i="4"/>
  <c r="R304" i="4"/>
  <c r="R265" i="4"/>
  <c r="R17" i="4"/>
  <c r="R242" i="4"/>
  <c r="R206" i="4"/>
  <c r="R143" i="4"/>
  <c r="R181" i="4"/>
  <c r="R196" i="4"/>
  <c r="R782" i="4"/>
  <c r="R37" i="4"/>
  <c r="R774" i="4"/>
  <c r="R215" i="4"/>
  <c r="R52" i="4"/>
  <c r="R744" i="4"/>
  <c r="R593" i="4"/>
  <c r="R810" i="4"/>
  <c r="R346" i="4"/>
  <c r="R548" i="4"/>
  <c r="R243" i="4"/>
  <c r="R663" i="4"/>
  <c r="R888" i="4"/>
  <c r="R909" i="4"/>
  <c r="R808" i="4"/>
  <c r="R940" i="4"/>
  <c r="R284" i="4"/>
  <c r="R253" i="4"/>
  <c r="U253" i="4" s="1"/>
  <c r="R3" i="4"/>
  <c r="R170" i="4"/>
  <c r="R942" i="4"/>
  <c r="R785" i="4"/>
  <c r="R809" i="4"/>
  <c r="R974" i="4"/>
  <c r="R331" i="4"/>
  <c r="R950" i="4"/>
  <c r="R594" i="4"/>
  <c r="R455" i="4"/>
  <c r="R586" i="4"/>
  <c r="R797" i="4"/>
  <c r="R626" i="4"/>
  <c r="R793" i="4"/>
  <c r="R528" i="4"/>
  <c r="R299" i="4"/>
  <c r="R574" i="4"/>
  <c r="R417" i="4"/>
  <c r="R892" i="4"/>
  <c r="R748" i="4"/>
  <c r="R704" i="4"/>
  <c r="R800" i="4"/>
  <c r="R606" i="4"/>
  <c r="R997" i="4"/>
  <c r="R926" i="4"/>
  <c r="R325" i="4"/>
  <c r="R431" i="4"/>
  <c r="R850" i="4"/>
  <c r="R706" i="4"/>
  <c r="R837" i="4"/>
  <c r="R693" i="4"/>
  <c r="R476" i="4"/>
  <c r="R332" i="4"/>
  <c r="R439" i="4"/>
  <c r="R295" i="4"/>
  <c r="R342" i="4"/>
  <c r="R880" i="4"/>
  <c r="R592" i="4"/>
  <c r="R448" i="4"/>
  <c r="R351" i="4"/>
  <c r="R92" i="4"/>
  <c r="R55" i="4"/>
  <c r="R84" i="4"/>
  <c r="R257" i="4"/>
  <c r="R199" i="4"/>
  <c r="R272" i="4"/>
  <c r="R119" i="4"/>
  <c r="R256" i="4"/>
  <c r="R960" i="4"/>
  <c r="R100" i="4"/>
  <c r="R883" i="4"/>
  <c r="R781" i="4"/>
  <c r="R578" i="4"/>
  <c r="R851" i="4"/>
  <c r="R694" i="4"/>
  <c r="R788" i="4"/>
  <c r="R901" i="4"/>
  <c r="R554" i="4"/>
  <c r="R410" i="4"/>
  <c r="R956" i="4"/>
  <c r="R129" i="4"/>
  <c r="R105" i="4"/>
  <c r="R106" i="4"/>
  <c r="R240" i="4"/>
  <c r="R226" i="4"/>
  <c r="R970" i="4"/>
  <c r="R957" i="4"/>
  <c r="R547" i="4"/>
  <c r="R209" i="4"/>
  <c r="R38" i="4"/>
  <c r="U9" i="4" l="1"/>
  <c r="U41" i="4"/>
  <c r="U43" i="4"/>
  <c r="U3" i="4"/>
  <c r="U18" i="4"/>
  <c r="U16" i="4"/>
  <c r="U17" i="4"/>
  <c r="U2" i="4"/>
  <c r="U19" i="4"/>
  <c r="U147" i="4"/>
  <c r="U183" i="4"/>
  <c r="U216" i="4"/>
  <c r="U277" i="4"/>
  <c r="U135" i="4"/>
  <c r="U156" i="4"/>
  <c r="T27" i="4"/>
  <c r="U71" i="4"/>
  <c r="U103" i="4"/>
  <c r="U218" i="4"/>
  <c r="T152" i="4"/>
  <c r="U288" i="4"/>
  <c r="T23" i="4"/>
  <c r="T160" i="4"/>
  <c r="U44" i="4"/>
  <c r="T157" i="4"/>
  <c r="U249" i="4"/>
  <c r="T70" i="4"/>
  <c r="T143" i="4"/>
  <c r="U96" i="4"/>
  <c r="U226" i="4"/>
  <c r="T64" i="4"/>
  <c r="T83" i="4"/>
  <c r="U130" i="4"/>
  <c r="U259" i="4"/>
  <c r="U225" i="4"/>
  <c r="U26" i="4"/>
  <c r="U192" i="4"/>
  <c r="U82" i="4"/>
  <c r="T88" i="4"/>
  <c r="U201" i="4"/>
  <c r="U222" i="4"/>
  <c r="U24" i="4"/>
  <c r="U289" i="4"/>
  <c r="U39" i="4"/>
  <c r="U51" i="4"/>
  <c r="U154" i="4"/>
  <c r="U150" i="4"/>
  <c r="U127" i="4"/>
  <c r="U267" i="4"/>
  <c r="T63" i="4"/>
  <c r="T165" i="4"/>
  <c r="U36" i="4"/>
  <c r="U287" i="4"/>
  <c r="U141" i="4"/>
  <c r="U233" i="4"/>
  <c r="U65" i="4"/>
  <c r="T55" i="4"/>
  <c r="U29" i="4"/>
  <c r="U190" i="4"/>
  <c r="U205" i="4"/>
  <c r="U31" i="4"/>
  <c r="U49" i="4"/>
  <c r="U144" i="4"/>
  <c r="U119" i="4"/>
  <c r="U112" i="4"/>
  <c r="T92" i="4"/>
  <c r="T69" i="4"/>
  <c r="U48" i="4"/>
  <c r="U240" i="4"/>
  <c r="U121" i="4"/>
  <c r="T129" i="4"/>
  <c r="U22" i="4"/>
  <c r="U238" i="4"/>
  <c r="T120" i="4"/>
  <c r="U228" i="4"/>
  <c r="U178" i="4"/>
  <c r="U179" i="4"/>
  <c r="U107" i="4"/>
  <c r="T166" i="4"/>
  <c r="T80" i="4"/>
  <c r="T20" i="4"/>
  <c r="U98" i="4"/>
  <c r="T33" i="4"/>
  <c r="T142" i="4"/>
  <c r="U174" i="4"/>
  <c r="U239" i="4"/>
  <c r="U193" i="4"/>
  <c r="T85" i="4"/>
  <c r="U38" i="4"/>
  <c r="T163" i="4"/>
  <c r="T999" i="4"/>
  <c r="U229" i="4"/>
  <c r="T32" i="4"/>
  <c r="T37" i="4"/>
  <c r="T90" i="4"/>
  <c r="U223" i="4"/>
  <c r="T84" i="4"/>
  <c r="T167" i="4"/>
  <c r="U78" i="4"/>
  <c r="U81" i="4"/>
  <c r="U73" i="4"/>
  <c r="U59" i="4"/>
  <c r="T30" i="4"/>
  <c r="T196" i="4"/>
  <c r="T110" i="4"/>
  <c r="U15" i="4"/>
  <c r="U95" i="4"/>
  <c r="T57" i="4"/>
  <c r="T106" i="4"/>
  <c r="U206" i="4"/>
  <c r="U75" i="4"/>
  <c r="T151" i="4"/>
  <c r="T241" i="4"/>
  <c r="T124" i="4"/>
  <c r="T56" i="4"/>
  <c r="U68" i="4"/>
  <c r="T67" i="4"/>
  <c r="T186" i="4"/>
  <c r="T66" i="4"/>
  <c r="U171" i="4"/>
  <c r="U248" i="4"/>
  <c r="U211" i="4"/>
  <c r="T126" i="4"/>
  <c r="T74" i="4"/>
  <c r="T134" i="4"/>
  <c r="U40" i="4"/>
  <c r="T177" i="4"/>
  <c r="U189" i="4"/>
  <c r="T247" i="4"/>
  <c r="U255" i="4"/>
  <c r="T162" i="4"/>
  <c r="T195" i="4"/>
  <c r="T21" i="4"/>
  <c r="T131" i="4"/>
  <c r="U208" i="4"/>
  <c r="U139" i="4"/>
  <c r="U250" i="4"/>
  <c r="T133" i="4"/>
  <c r="T194" i="4"/>
  <c r="T58" i="4"/>
  <c r="U115" i="4"/>
  <c r="U125" i="4"/>
  <c r="T146" i="4"/>
  <c r="T117" i="4"/>
  <c r="T5" i="4"/>
  <c r="U87" i="4"/>
  <c r="U244" i="4"/>
  <c r="U224" i="4"/>
  <c r="U12" i="4"/>
  <c r="U137" i="4"/>
  <c r="U202" i="4"/>
  <c r="T128" i="4"/>
  <c r="U76" i="4"/>
  <c r="U13" i="4"/>
  <c r="T91" i="4"/>
  <c r="U254" i="4"/>
  <c r="U170" i="4"/>
  <c r="T42" i="4"/>
  <c r="T45" i="4"/>
  <c r="U245" i="4"/>
  <c r="T240" i="4"/>
  <c r="U143" i="4"/>
  <c r="T781" i="4"/>
  <c r="T785" i="4"/>
  <c r="T793" i="4"/>
  <c r="T443" i="4"/>
  <c r="T3" i="4"/>
  <c r="U42" i="4"/>
  <c r="T681" i="4"/>
  <c r="T342" i="4"/>
  <c r="T410" i="4"/>
  <c r="T965" i="4"/>
  <c r="T351" i="4"/>
  <c r="T461" i="4"/>
  <c r="T908" i="4"/>
  <c r="T658" i="4"/>
  <c r="T724" i="4"/>
  <c r="T583" i="4"/>
  <c r="T118" i="4"/>
  <c r="T686" i="4"/>
  <c r="T516" i="4"/>
  <c r="T68" i="4"/>
  <c r="T511" i="4"/>
  <c r="T579" i="4"/>
  <c r="T981" i="4"/>
  <c r="T465" i="4"/>
  <c r="T835" i="4"/>
  <c r="T655" i="4"/>
  <c r="T633" i="4"/>
  <c r="T585" i="4"/>
  <c r="T642" i="4"/>
  <c r="T592" i="4"/>
  <c r="T242" i="4"/>
  <c r="T593" i="4"/>
  <c r="T22" i="4"/>
  <c r="T696" i="4"/>
  <c r="T719" i="4"/>
  <c r="T997" i="4"/>
  <c r="T119" i="4"/>
  <c r="T52" i="4"/>
  <c r="T601" i="4"/>
  <c r="T8" i="4"/>
  <c r="T104" i="4"/>
  <c r="T841" i="4"/>
  <c r="T479" i="4"/>
  <c r="T61" i="4"/>
  <c r="T845" i="4"/>
  <c r="T454" i="4"/>
  <c r="T477" i="4"/>
  <c r="T756" i="4"/>
  <c r="T930" i="4"/>
  <c r="T623" i="4"/>
  <c r="T174" i="4"/>
  <c r="T369" i="4"/>
  <c r="T306" i="4"/>
  <c r="T327" i="4"/>
  <c r="T135" i="4"/>
  <c r="T239" i="4"/>
  <c r="T644" i="4"/>
  <c r="T591" i="4"/>
  <c r="T328" i="4"/>
  <c r="T534" i="4"/>
  <c r="T440" i="4"/>
  <c r="T387" i="4"/>
  <c r="T38" i="4"/>
  <c r="T554" i="4"/>
  <c r="T272" i="4"/>
  <c r="T439" i="4"/>
  <c r="T800" i="4"/>
  <c r="T940" i="4"/>
  <c r="T215" i="4"/>
  <c r="T736" i="4"/>
  <c r="U163" i="4"/>
  <c r="T855" i="4"/>
  <c r="T489" i="4"/>
  <c r="T682" i="4"/>
  <c r="T589" i="4"/>
  <c r="T492" i="4"/>
  <c r="T235" i="4"/>
  <c r="T507" i="4"/>
  <c r="T776" i="4"/>
  <c r="T168" i="4"/>
  <c r="T723" i="4"/>
  <c r="T323" i="4"/>
  <c r="T622" i="4"/>
  <c r="T494" i="4"/>
  <c r="T802" i="4"/>
  <c r="T674" i="4"/>
  <c r="T204" i="4"/>
  <c r="T469" i="4"/>
  <c r="T501" i="4"/>
  <c r="T278" i="4"/>
  <c r="T755" i="4"/>
  <c r="T791" i="4"/>
  <c r="T147" i="4"/>
  <c r="T203" i="4"/>
  <c r="T565" i="4"/>
  <c r="T804" i="4"/>
  <c r="T497" i="4"/>
  <c r="T657" i="4"/>
  <c r="T703" i="4"/>
  <c r="T294" i="4"/>
  <c r="T952" i="4"/>
  <c r="T450" i="4"/>
  <c r="T424" i="4"/>
  <c r="T618" i="4"/>
  <c r="T505" i="4"/>
  <c r="T632" i="4"/>
  <c r="T580" i="4"/>
  <c r="T311" i="4"/>
  <c r="T500" i="4"/>
  <c r="T213" i="4"/>
  <c r="T395" i="4"/>
  <c r="T886" i="4"/>
  <c r="T850" i="4"/>
  <c r="T299" i="4"/>
  <c r="T109" i="4"/>
  <c r="T263" i="4"/>
  <c r="T980" i="4"/>
  <c r="T419" i="4"/>
  <c r="U106" i="4"/>
  <c r="T431" i="4"/>
  <c r="T206" i="4"/>
  <c r="T734" i="4"/>
  <c r="T597" i="4"/>
  <c r="T978" i="4"/>
  <c r="T993" i="4"/>
  <c r="T330" i="4"/>
  <c r="T341" i="4"/>
  <c r="U70" i="4"/>
  <c r="T261" i="4"/>
  <c r="T822" i="4"/>
  <c r="T470" i="4"/>
  <c r="T779" i="4"/>
  <c r="T648" i="4"/>
  <c r="T41" i="4"/>
  <c r="T75" i="4"/>
  <c r="T289" i="4"/>
  <c r="U100" i="4"/>
  <c r="T179" i="4"/>
  <c r="T626" i="4"/>
  <c r="T893" i="4"/>
  <c r="T710" i="4"/>
  <c r="T740" i="4"/>
  <c r="T253" i="4"/>
  <c r="T295" i="4"/>
  <c r="T919" i="4"/>
  <c r="T483" i="4"/>
  <c r="T512" i="4"/>
  <c r="U151" i="4"/>
  <c r="T199" i="4"/>
  <c r="T704" i="4"/>
  <c r="T774" i="4"/>
  <c r="T457" i="4"/>
  <c r="T510" i="4"/>
  <c r="T918" i="4"/>
  <c r="T227" i="4"/>
  <c r="T842" i="4"/>
  <c r="T542" i="4"/>
  <c r="T624" i="4"/>
  <c r="T205" i="4"/>
  <c r="T519" i="4"/>
  <c r="T545" i="4"/>
  <c r="T491" i="4"/>
  <c r="T490" i="4"/>
  <c r="U32" i="4"/>
  <c r="T112" i="4"/>
  <c r="T435" i="4"/>
  <c r="T834" i="4"/>
  <c r="T97" i="4"/>
  <c r="T312" i="4"/>
  <c r="T795" i="4"/>
  <c r="T60" i="4"/>
  <c r="T183" i="4"/>
  <c r="T643" i="4"/>
  <c r="T973" i="4"/>
  <c r="T444" i="4"/>
  <c r="T538" i="4"/>
  <c r="T428" i="4"/>
  <c r="T193" i="4"/>
  <c r="T679" i="4"/>
  <c r="T945" i="4"/>
  <c r="U180" i="4"/>
  <c r="T705" i="4"/>
  <c r="T699" i="4"/>
  <c r="T207" i="4"/>
  <c r="T721" i="4"/>
  <c r="T818" i="4"/>
  <c r="T825" i="4"/>
  <c r="T460" i="4"/>
  <c r="T567" i="4"/>
  <c r="T749" i="4"/>
  <c r="T548" i="4"/>
  <c r="T486" i="4"/>
  <c r="T421" i="4"/>
  <c r="T212" i="4"/>
  <c r="T513" i="4"/>
  <c r="T726" i="4"/>
  <c r="T718" i="4"/>
  <c r="T429" i="4"/>
  <c r="T399" i="4"/>
  <c r="T392" i="4"/>
  <c r="T9" i="4"/>
  <c r="T640" i="4"/>
  <c r="T459" i="4"/>
  <c r="U4" i="4"/>
  <c r="T826" i="4"/>
  <c r="T697" i="4"/>
  <c r="T602" i="4"/>
  <c r="T339" i="4"/>
  <c r="U23" i="4"/>
  <c r="T325" i="4"/>
  <c r="T961" i="4"/>
  <c r="T960" i="4"/>
  <c r="T614" i="4"/>
  <c r="T533" i="4"/>
  <c r="T976" i="4"/>
  <c r="T650" i="4"/>
  <c r="T797" i="4"/>
  <c r="T586" i="4"/>
  <c r="T184" i="4"/>
  <c r="T729" i="4"/>
  <c r="U142" i="4"/>
  <c r="T564" i="4"/>
  <c r="T300" i="4"/>
  <c r="T799" i="4"/>
  <c r="T733" i="4"/>
  <c r="T853" i="4"/>
  <c r="U30" i="4"/>
  <c r="T541" i="4"/>
  <c r="T402" i="4"/>
  <c r="T555" i="4"/>
  <c r="T468" i="4"/>
  <c r="T901" i="4"/>
  <c r="T332" i="4"/>
  <c r="T594" i="4"/>
  <c r="T808" i="4"/>
  <c r="T761" i="4"/>
  <c r="T777" i="4"/>
  <c r="T547" i="4"/>
  <c r="T788" i="4"/>
  <c r="T257" i="4"/>
  <c r="T476" i="4"/>
  <c r="T950" i="4"/>
  <c r="T909" i="4"/>
  <c r="U37" i="4"/>
  <c r="T932" i="4"/>
  <c r="T865" i="4"/>
  <c r="T921" i="4"/>
  <c r="U90" i="4"/>
  <c r="T941" i="4"/>
  <c r="T285" i="4"/>
  <c r="T708" i="4"/>
  <c r="T914" i="4"/>
  <c r="T277" i="4"/>
  <c r="T577" i="4"/>
  <c r="T869" i="4"/>
  <c r="T929" i="4"/>
  <c r="T223" i="4"/>
  <c r="T653" i="4"/>
  <c r="T51" i="4"/>
  <c r="T690" i="4"/>
  <c r="T532" i="4"/>
  <c r="T933" i="4"/>
  <c r="T214" i="4"/>
  <c r="U45" i="4"/>
  <c r="T964" i="4"/>
  <c r="T559" i="4"/>
  <c r="T353" i="4"/>
  <c r="T780" i="4"/>
  <c r="T370" i="4"/>
  <c r="T347" i="4"/>
  <c r="T570" i="4"/>
  <c r="T191" i="4"/>
  <c r="T767" i="4"/>
  <c r="T839" i="4"/>
  <c r="T603" i="4"/>
  <c r="T613" i="4"/>
  <c r="T753" i="4"/>
  <c r="T868" i="4"/>
  <c r="T453" i="4"/>
  <c r="T991" i="4"/>
  <c r="U85" i="4"/>
  <c r="T971" i="4"/>
  <c r="T115" i="4"/>
  <c r="T701" i="4"/>
  <c r="T170" i="4"/>
  <c r="T348" i="4"/>
  <c r="T796" i="4"/>
  <c r="T957" i="4"/>
  <c r="T694" i="4"/>
  <c r="U84" i="4"/>
  <c r="T892" i="4"/>
  <c r="T331" i="4"/>
  <c r="T888" i="4"/>
  <c r="T782" i="4"/>
  <c r="T979" i="4"/>
  <c r="T298" i="4"/>
  <c r="T478" i="4"/>
  <c r="T953" i="4"/>
  <c r="T188" i="4"/>
  <c r="T544" i="4"/>
  <c r="T493" i="4"/>
  <c r="U167" i="4"/>
  <c r="T627" i="4"/>
  <c r="T273" i="4"/>
  <c r="T843" i="4"/>
  <c r="T604" i="4"/>
  <c r="T78" i="4"/>
  <c r="T906" i="4"/>
  <c r="T615" i="4"/>
  <c r="T401" i="4"/>
  <c r="T81" i="4"/>
  <c r="T815" i="4"/>
  <c r="T425" i="4"/>
  <c r="T813" i="4"/>
  <c r="T628" i="4"/>
  <c r="T722" i="4"/>
  <c r="T986" i="4"/>
  <c r="T625" i="4"/>
  <c r="T236" i="4"/>
  <c r="T345" i="4"/>
  <c r="T828" i="4"/>
  <c r="T959" i="4"/>
  <c r="T415" i="4"/>
  <c r="T362" i="4"/>
  <c r="T373" i="4"/>
  <c r="T661" i="4"/>
  <c r="T504" i="4"/>
  <c r="T485" i="4"/>
  <c r="T970" i="4"/>
  <c r="T851" i="4"/>
  <c r="T837" i="4"/>
  <c r="T974" i="4"/>
  <c r="T663" i="4"/>
  <c r="T418" i="4"/>
  <c r="T874" i="4"/>
  <c r="T522" i="4"/>
  <c r="T966" i="4"/>
  <c r="U120" i="4"/>
  <c r="T515" i="4"/>
  <c r="T393" i="4"/>
  <c r="T832" i="4"/>
  <c r="T283" i="4"/>
  <c r="T944" i="4"/>
  <c r="U110" i="4"/>
  <c r="T72" i="4"/>
  <c r="T904" i="4"/>
  <c r="T912" i="4"/>
  <c r="T517" i="4"/>
  <c r="T514" i="4"/>
  <c r="T198" i="4"/>
  <c r="T866" i="4"/>
  <c r="T318" i="4"/>
  <c r="T422" i="4"/>
  <c r="T364" i="4"/>
  <c r="T15" i="4"/>
  <c r="T669" i="4"/>
  <c r="T754" i="4"/>
  <c r="T820" i="4"/>
  <c r="T805" i="4"/>
  <c r="T600" i="4"/>
  <c r="T864" i="4"/>
  <c r="U27" i="4"/>
  <c r="T371" i="4"/>
  <c r="T482" i="4"/>
  <c r="T946" i="4"/>
  <c r="T876" i="4"/>
  <c r="T73" i="4"/>
  <c r="T529" i="4"/>
  <c r="T551" i="4"/>
  <c r="T587" i="4"/>
  <c r="T384" i="4"/>
  <c r="T528" i="4"/>
  <c r="T954" i="4"/>
  <c r="T44" i="4"/>
  <c r="T801" i="4"/>
  <c r="T730" i="4"/>
  <c r="T609" i="4"/>
  <c r="T578" i="4"/>
  <c r="T706" i="4"/>
  <c r="T574" i="4"/>
  <c r="T809" i="4"/>
  <c r="T243" i="4"/>
  <c r="T181" i="4"/>
  <c r="T863" i="4"/>
  <c r="T317" i="4"/>
  <c r="T409" i="4"/>
  <c r="T847" i="4"/>
  <c r="T830" i="4"/>
  <c r="T406" i="4"/>
  <c r="T584" i="4"/>
  <c r="T715" i="4"/>
  <c r="T178" i="4"/>
  <c r="T430" i="4"/>
  <c r="T987" i="4"/>
  <c r="T2" i="4"/>
  <c r="T499" i="4"/>
  <c r="T411" i="4"/>
  <c r="T688" i="4"/>
  <c r="T360" i="4"/>
  <c r="T879" i="4"/>
  <c r="T664" i="4"/>
  <c r="T752" i="4"/>
  <c r="T525" i="4"/>
  <c r="T831" i="4"/>
  <c r="T394" i="4"/>
  <c r="T990" i="4"/>
  <c r="T376" i="4"/>
  <c r="T838" i="4"/>
  <c r="T122" i="4"/>
  <c r="T48" i="4"/>
  <c r="T984" i="4"/>
  <c r="T728" i="4"/>
  <c r="T806" i="4"/>
  <c r="T695" i="4"/>
  <c r="T784" i="4"/>
  <c r="T65" i="4"/>
  <c r="T496" i="4"/>
  <c r="T502" i="4"/>
  <c r="T928" i="4"/>
  <c r="T581" i="4"/>
  <c r="T481" i="4"/>
  <c r="T361" i="4"/>
  <c r="T746" i="4"/>
  <c r="T95" i="4"/>
  <c r="T951" i="4"/>
  <c r="T338" i="4"/>
  <c r="T651" i="4"/>
  <c r="T366" i="4"/>
  <c r="T275" i="4"/>
  <c r="U247" i="4"/>
  <c r="T852" i="4"/>
  <c r="T900" i="4"/>
  <c r="T883" i="4"/>
  <c r="T346" i="4"/>
  <c r="T140" i="4"/>
  <c r="U157" i="4"/>
  <c r="T875" i="4"/>
  <c r="T343" i="4"/>
  <c r="T62" i="4"/>
  <c r="T296" i="4"/>
  <c r="T985" i="4"/>
  <c r="T778" i="4"/>
  <c r="T537" i="4"/>
  <c r="T573" i="4"/>
  <c r="T949" i="4"/>
  <c r="T413" i="4"/>
  <c r="T211" i="4"/>
  <c r="T503" i="4"/>
  <c r="T717" i="4"/>
  <c r="T735" i="4"/>
  <c r="T757" i="4"/>
  <c r="T707" i="4"/>
  <c r="T955" i="4"/>
  <c r="T375" i="4"/>
  <c r="T441" i="4"/>
  <c r="T436" i="4"/>
  <c r="T336" i="4"/>
  <c r="T518" i="4"/>
  <c r="T810" i="4"/>
  <c r="T389" i="4"/>
  <c r="T982" i="4"/>
  <c r="T840" i="4"/>
  <c r="T326" i="4"/>
  <c r="T827" i="4"/>
  <c r="T750" i="4"/>
  <c r="T471" i="4"/>
  <c r="T575" i="4"/>
  <c r="T709" i="4"/>
  <c r="T812" i="4"/>
  <c r="T434" i="4"/>
  <c r="T380" i="4"/>
  <c r="T766" i="4"/>
  <c r="T251" i="4"/>
  <c r="T388" i="4"/>
  <c r="T107" i="4"/>
  <c r="T53" i="4"/>
  <c r="T935" i="4"/>
  <c r="T762" i="4"/>
  <c r="T526" i="4"/>
  <c r="T992" i="4"/>
  <c r="T743" i="4"/>
  <c r="T948" i="4"/>
  <c r="T437" i="4"/>
  <c r="U166" i="4"/>
  <c r="T922" i="4"/>
  <c r="T683" i="4"/>
  <c r="T938" i="4"/>
  <c r="T775" i="4"/>
  <c r="T765" i="4"/>
  <c r="T314" i="4"/>
  <c r="T96" i="4"/>
  <c r="T665" i="4"/>
  <c r="T769" i="4"/>
  <c r="T924" i="4"/>
  <c r="T449" i="4"/>
  <c r="T654" i="4"/>
  <c r="T329" i="4"/>
  <c r="T310" i="4"/>
  <c r="T365" i="4"/>
  <c r="T391" i="4"/>
  <c r="T562" i="4"/>
  <c r="T678" i="4"/>
  <c r="T17" i="4"/>
  <c r="T685" i="4"/>
  <c r="T713" i="4"/>
  <c r="T309" i="4"/>
  <c r="T629" i="4"/>
  <c r="T7" i="4"/>
  <c r="T963" i="4"/>
  <c r="T899" i="4"/>
  <c r="T473" i="4"/>
  <c r="T829" i="4"/>
  <c r="T238" i="4"/>
  <c r="T636" i="4"/>
  <c r="T521" i="4"/>
  <c r="T498" i="4"/>
  <c r="T458" i="4"/>
  <c r="T321" i="4"/>
  <c r="T647" i="4"/>
  <c r="T977" i="4"/>
  <c r="T824" i="4"/>
  <c r="T231" i="4"/>
  <c r="T385" i="4"/>
  <c r="T219" i="4"/>
  <c r="U83" i="4"/>
  <c r="T670" i="4"/>
  <c r="T659" i="4"/>
  <c r="T315" i="4"/>
  <c r="T130" i="4"/>
  <c r="T558" i="4"/>
  <c r="T920" i="4"/>
  <c r="T896" i="4"/>
  <c r="T467" i="4"/>
  <c r="T635" i="4"/>
  <c r="T849" i="4"/>
  <c r="T969" i="4"/>
  <c r="T448" i="4"/>
  <c r="T942" i="4"/>
  <c r="T354" i="4"/>
  <c r="T480" i="4"/>
  <c r="T773" i="4"/>
  <c r="T620" i="4"/>
  <c r="T858" i="4"/>
  <c r="T249" i="4"/>
  <c r="T634" i="4"/>
  <c r="T616" i="4"/>
  <c r="T268" i="4"/>
  <c r="T947" i="4"/>
  <c r="T447" i="4"/>
  <c r="T105" i="4"/>
  <c r="U129" i="4"/>
  <c r="T731" i="4"/>
  <c r="T452" i="4"/>
  <c r="T256" i="4"/>
  <c r="T159" i="4"/>
  <c r="T446" i="4"/>
  <c r="T523" i="4"/>
  <c r="T702" i="4"/>
  <c r="T506" i="4"/>
  <c r="T972" i="4"/>
  <c r="T819" i="4"/>
  <c r="T673" i="4"/>
  <c r="T313" i="4"/>
  <c r="T881" i="4"/>
  <c r="T641" i="4"/>
  <c r="T349" i="4"/>
  <c r="T520" i="4"/>
  <c r="T560" i="4"/>
  <c r="U80" i="4"/>
  <c r="T442" i="4"/>
  <c r="T649" i="4"/>
  <c r="T975" i="4"/>
  <c r="T553" i="4"/>
  <c r="T414" i="4"/>
  <c r="T927" i="4"/>
  <c r="U20" i="4"/>
  <c r="T910" i="4"/>
  <c r="T337" i="4"/>
  <c r="T898" i="4"/>
  <c r="T420" i="4"/>
  <c r="T93" i="4"/>
  <c r="T857" i="4"/>
  <c r="T856" i="4"/>
  <c r="T271" i="4"/>
  <c r="T539" i="4"/>
  <c r="T324" i="4"/>
  <c r="T556" i="4"/>
  <c r="T98" i="4"/>
  <c r="T759" i="4"/>
  <c r="U33" i="4"/>
  <c r="T662" i="4"/>
  <c r="T732" i="4"/>
  <c r="T350" i="4"/>
  <c r="T540" i="4"/>
  <c r="T608" i="4"/>
  <c r="T689" i="4"/>
  <c r="T956" i="4"/>
  <c r="T911" i="4"/>
  <c r="T606" i="4"/>
  <c r="T284" i="4"/>
  <c r="T536" i="4"/>
  <c r="T301" i="4"/>
  <c r="T687" i="4"/>
  <c r="T552" i="4"/>
  <c r="T790" i="4"/>
  <c r="T484" i="4"/>
  <c r="T535" i="4"/>
  <c r="T923" i="4"/>
  <c r="T666" i="4"/>
  <c r="T455" i="4"/>
  <c r="T288" i="4"/>
  <c r="T121" i="4"/>
  <c r="T24" i="4"/>
  <c r="T821" i="4"/>
  <c r="T607" i="4"/>
  <c r="T113" i="4"/>
  <c r="T12" i="4"/>
  <c r="T136" i="4"/>
  <c r="T182" i="4"/>
  <c r="T877" i="4"/>
  <c r="T189" i="4"/>
  <c r="T144" i="4"/>
  <c r="T47" i="4"/>
  <c r="T233" i="4"/>
  <c r="T902" i="4"/>
  <c r="T221" i="4"/>
  <c r="T252" i="4"/>
  <c r="T234" i="4"/>
  <c r="T667" i="4"/>
  <c r="T13" i="4"/>
  <c r="T150" i="4"/>
  <c r="T432" i="4"/>
  <c r="T127" i="4"/>
  <c r="T139" i="4"/>
  <c r="T161" i="4"/>
  <c r="T895" i="4"/>
  <c r="T254" i="4"/>
  <c r="T169" i="4"/>
  <c r="T786" i="4"/>
  <c r="T16" i="4"/>
  <c r="T291" i="4"/>
  <c r="T141" i="4"/>
  <c r="T6" i="4"/>
  <c r="T237" i="4"/>
  <c r="T19" i="4"/>
  <c r="T372" i="4"/>
  <c r="T891" i="4"/>
  <c r="T209" i="4"/>
  <c r="T305" i="4"/>
  <c r="T617" i="4"/>
  <c r="U99" i="4"/>
  <c r="T645" i="4"/>
  <c r="T282" i="4"/>
  <c r="T817" i="4"/>
  <c r="T405" i="4"/>
  <c r="T216" i="4"/>
  <c r="T303" i="4"/>
  <c r="T308" i="4"/>
  <c r="T344" i="4"/>
  <c r="T396" i="4"/>
  <c r="T693" i="4"/>
  <c r="T464" i="4"/>
  <c r="T472" i="4"/>
  <c r="T913" i="4"/>
  <c r="T943" i="4"/>
  <c r="T646" i="4"/>
  <c r="T937" i="4"/>
  <c r="T596" i="4"/>
  <c r="T466" i="4"/>
  <c r="T676" i="4"/>
  <c r="T671" i="4"/>
  <c r="U186" i="4"/>
  <c r="T474" i="4"/>
  <c r="T739" i="4"/>
  <c r="T639" i="4"/>
  <c r="T862" i="4"/>
  <c r="T568" i="4"/>
  <c r="T245" i="4"/>
  <c r="T149" i="4"/>
  <c r="T155" i="4"/>
  <c r="T266" i="4"/>
  <c r="T137" i="4"/>
  <c r="T89" i="4"/>
  <c r="T340" i="4"/>
  <c r="T202" i="4"/>
  <c r="T158" i="4"/>
  <c r="T43" i="4"/>
  <c r="T259" i="4"/>
  <c r="U152" i="4"/>
  <c r="U160" i="4"/>
  <c r="T49" i="4"/>
  <c r="T475" i="4"/>
  <c r="T576" i="4"/>
  <c r="T265" i="4"/>
  <c r="T772" i="4"/>
  <c r="U67" i="4"/>
  <c r="T714" i="4"/>
  <c r="T768" i="4"/>
  <c r="T322" i="4"/>
  <c r="T798" i="4"/>
  <c r="T637" i="4"/>
  <c r="T737" i="4"/>
  <c r="T292" i="4"/>
  <c r="T652" i="4"/>
  <c r="T334" i="4"/>
  <c r="T333" i="4"/>
  <c r="U999" i="4"/>
  <c r="T355" i="4"/>
  <c r="T200" i="4"/>
  <c r="T408" i="4"/>
  <c r="T605" i="4"/>
  <c r="T988" i="4"/>
  <c r="T833" i="4"/>
  <c r="T572" i="4"/>
  <c r="T748" i="4"/>
  <c r="T861" i="4"/>
  <c r="T836" i="4"/>
  <c r="T783" i="4"/>
  <c r="T400" i="4"/>
  <c r="T381" i="4"/>
  <c r="T50" i="4"/>
  <c r="T363" i="4"/>
  <c r="T398" i="4"/>
  <c r="T230" i="4"/>
  <c r="T417" i="4"/>
  <c r="U196" i="4"/>
  <c r="T316" i="4"/>
  <c r="T427" i="4"/>
  <c r="T595" i="4"/>
  <c r="T290" i="4"/>
  <c r="T508" i="4"/>
  <c r="T228" i="4"/>
  <c r="T156" i="4"/>
  <c r="T630" i="4"/>
  <c r="T995" i="4"/>
  <c r="T423" i="4"/>
  <c r="T716" i="4"/>
  <c r="T764" i="4"/>
  <c r="T531" i="4"/>
  <c r="T59" i="4"/>
  <c r="T916" i="4"/>
  <c r="T747" i="4"/>
  <c r="T915" i="4"/>
  <c r="T71" i="4"/>
  <c r="T677" i="4"/>
  <c r="U165" i="4"/>
  <c r="T280" i="4"/>
  <c r="T35" i="4"/>
  <c r="T175" i="4"/>
  <c r="T276" i="4"/>
  <c r="T936" i="4"/>
  <c r="T25" i="4"/>
  <c r="T102" i="4"/>
  <c r="T880" i="4"/>
  <c r="T926" i="4"/>
  <c r="T619" i="4"/>
  <c r="T374" i="4"/>
  <c r="T887" i="4"/>
  <c r="T885" i="4"/>
  <c r="T359" i="4"/>
  <c r="T873" i="4"/>
  <c r="T269" i="4"/>
  <c r="T546" i="4"/>
  <c r="T229" i="4"/>
  <c r="T358" i="4"/>
  <c r="U55" i="4"/>
  <c r="T226" i="4"/>
  <c r="U92" i="4"/>
  <c r="T680" i="4"/>
  <c r="U57" i="4"/>
  <c r="T823" i="4"/>
  <c r="T738" i="4"/>
  <c r="T103" i="4"/>
  <c r="T463" i="4"/>
  <c r="T218" i="4"/>
  <c r="T720" i="4"/>
  <c r="T983" i="4"/>
  <c r="T787" i="4"/>
  <c r="T379" i="4"/>
  <c r="T700" i="4"/>
  <c r="T905" i="4"/>
  <c r="T11" i="4"/>
  <c r="T878" i="4"/>
  <c r="T456" i="4"/>
  <c r="T870" i="4"/>
  <c r="T807" i="4"/>
  <c r="T378" i="4"/>
  <c r="T246" i="4"/>
  <c r="T377" i="4"/>
  <c r="U74" i="4"/>
  <c r="T125" i="4"/>
  <c r="T989" i="4"/>
  <c r="T232" i="4"/>
  <c r="T28" i="4"/>
  <c r="T320" i="4"/>
  <c r="T844" i="4"/>
  <c r="T397" i="4"/>
  <c r="T846" i="4"/>
  <c r="T903" i="4"/>
  <c r="T631" i="4"/>
  <c r="T297" i="4"/>
  <c r="U5" i="4"/>
  <c r="U173" i="4"/>
  <c r="U91" i="4"/>
  <c r="U63" i="4"/>
  <c r="U58" i="4"/>
  <c r="U134" i="4"/>
  <c r="U117" i="4"/>
  <c r="T741" i="4"/>
  <c r="T994" i="4"/>
  <c r="T872" i="4"/>
  <c r="T698" i="4"/>
  <c r="T87" i="4"/>
  <c r="T934" i="4"/>
  <c r="T550" i="4"/>
  <c r="T79" i="4"/>
  <c r="T958" i="4"/>
  <c r="T668" i="4"/>
  <c r="T123" i="4"/>
  <c r="T871" i="4"/>
  <c r="T445" i="4"/>
  <c r="T890" i="4"/>
  <c r="T621" i="4"/>
  <c r="T884" i="4"/>
  <c r="T185" i="4"/>
  <c r="T760" i="4"/>
  <c r="T357" i="4"/>
  <c r="T132" i="4"/>
  <c r="U128" i="4"/>
  <c r="T563" i="4"/>
  <c r="T530" i="4"/>
  <c r="U241" i="4"/>
  <c r="T967" i="4"/>
  <c r="T287" i="4"/>
  <c r="U56" i="4"/>
  <c r="T82" i="4"/>
  <c r="T660" i="4"/>
  <c r="T383" i="4"/>
  <c r="T433" i="4"/>
  <c r="T172" i="4"/>
  <c r="T302" i="4"/>
  <c r="T968" i="4"/>
  <c r="T549" i="4"/>
  <c r="U124" i="4"/>
  <c r="T882" i="4"/>
  <c r="U177" i="4"/>
  <c r="U64" i="4"/>
  <c r="T153" i="4"/>
  <c r="T187" i="4"/>
  <c r="U21" i="4"/>
  <c r="T197" i="4"/>
  <c r="T255" i="4"/>
  <c r="T14" i="4"/>
  <c r="U162" i="4"/>
  <c r="T894" i="4"/>
  <c r="T220" i="4"/>
  <c r="T39" i="4"/>
  <c r="T403" i="4"/>
  <c r="T487" i="4"/>
  <c r="T917" i="4"/>
  <c r="T557" i="4"/>
  <c r="T293" i="4"/>
  <c r="T307" i="4"/>
  <c r="T725" i="4"/>
  <c r="T208" i="4"/>
  <c r="T262" i="4"/>
  <c r="U34" i="4"/>
  <c r="T101" i="4"/>
  <c r="T116" i="4"/>
  <c r="T138" i="4"/>
  <c r="T571" i="4"/>
  <c r="T854" i="4"/>
  <c r="T770" i="4"/>
  <c r="T727" i="4"/>
  <c r="T319" i="4"/>
  <c r="T488" i="4"/>
  <c r="T426" i="4"/>
  <c r="T527" i="4"/>
  <c r="T495" i="4"/>
  <c r="T222" i="4"/>
  <c r="T111" i="4"/>
  <c r="T382" i="4"/>
  <c r="T859" i="4"/>
  <c r="T176" i="4"/>
  <c r="T281" i="4"/>
  <c r="T210" i="4"/>
  <c r="T711" i="4"/>
  <c r="T848" i="4"/>
  <c r="T438" i="4"/>
  <c r="T998" i="4"/>
  <c r="T224" i="4"/>
  <c r="T36" i="4"/>
  <c r="T260" i="4"/>
  <c r="T264" i="4"/>
  <c r="T258" i="4"/>
  <c r="T86" i="4"/>
  <c r="T404" i="4"/>
  <c r="T267" i="4"/>
  <c r="T225" i="4"/>
  <c r="U133" i="4"/>
  <c r="T691" i="4"/>
  <c r="T803" i="4"/>
  <c r="T771" i="4"/>
  <c r="T860" i="4"/>
  <c r="T675" i="4"/>
  <c r="T792" i="4"/>
  <c r="T931" i="4"/>
  <c r="T412" i="4"/>
  <c r="T939" i="4"/>
  <c r="T335" i="4"/>
  <c r="T672" i="4"/>
  <c r="T744" i="4"/>
  <c r="T509" i="4"/>
  <c r="T368" i="4"/>
  <c r="T462" i="4"/>
  <c r="T145" i="4"/>
  <c r="T867" i="4"/>
  <c r="T925" i="4"/>
  <c r="T569" i="4"/>
  <c r="T692" i="4"/>
  <c r="T352" i="4"/>
  <c r="U114" i="4"/>
  <c r="T164" i="4"/>
  <c r="T108" i="4"/>
  <c r="T274" i="4"/>
  <c r="T54" i="4"/>
  <c r="T154" i="4"/>
  <c r="T18" i="4"/>
  <c r="T217" i="4"/>
  <c r="T416" i="4"/>
  <c r="T794" i="4"/>
  <c r="T996" i="4"/>
  <c r="T390" i="4"/>
  <c r="T656" i="4"/>
  <c r="T386" i="4"/>
  <c r="T684" i="4"/>
  <c r="T367" i="4"/>
  <c r="T451" i="4"/>
  <c r="T582" i="4"/>
  <c r="T816" i="4"/>
  <c r="T46" i="4"/>
  <c r="T598" i="4"/>
  <c r="T612" i="4"/>
  <c r="T962" i="4"/>
  <c r="T248" i="4"/>
  <c r="T897" i="4"/>
  <c r="T270" i="4"/>
  <c r="T543" i="4"/>
  <c r="T31" i="4"/>
  <c r="T763" i="4"/>
  <c r="T244" i="4"/>
  <c r="T356" i="4"/>
  <c r="T889" i="4"/>
  <c r="T566" i="4"/>
  <c r="T201" i="4"/>
  <c r="T590" i="4"/>
  <c r="T190" i="4"/>
  <c r="T77" i="4"/>
  <c r="T29" i="4"/>
  <c r="T638" i="4"/>
  <c r="T148" i="4"/>
  <c r="T10" i="4"/>
  <c r="T407" i="4"/>
  <c r="T742" i="4"/>
  <c r="U66" i="4"/>
  <c r="T250" i="4"/>
  <c r="T94" i="4"/>
  <c r="T171" i="4"/>
  <c r="U194" i="4"/>
  <c r="U195" i="4"/>
  <c r="T610" i="4"/>
  <c r="T758" i="4"/>
  <c r="T712" i="4"/>
  <c r="T279" i="4"/>
  <c r="T599" i="4"/>
  <c r="T524" i="4"/>
  <c r="U69" i="4"/>
  <c r="T76" i="4"/>
  <c r="U146" i="4"/>
  <c r="U88" i="4"/>
  <c r="T304" i="4"/>
  <c r="T811" i="4"/>
  <c r="T907" i="4"/>
  <c r="T751" i="4"/>
  <c r="T611" i="4"/>
  <c r="T745" i="4"/>
  <c r="T789" i="4"/>
  <c r="T814" i="4"/>
  <c r="T588" i="4"/>
  <c r="T561" i="4"/>
  <c r="T286" i="4"/>
  <c r="U126" i="4"/>
  <c r="T26" i="4"/>
  <c r="T192" i="4"/>
  <c r="T40" i="4"/>
  <c r="U131" i="4"/>
  <c r="S218" i="4"/>
  <c r="S897" i="4"/>
  <c r="S949" i="4"/>
  <c r="S139" i="4"/>
  <c r="S881" i="4"/>
  <c r="S311" i="4"/>
  <c r="S778" i="4"/>
  <c r="S119" i="4"/>
  <c r="S284" i="4"/>
  <c r="S890" i="4"/>
  <c r="S79" i="4"/>
  <c r="S38" i="4"/>
  <c r="S272" i="4"/>
  <c r="S823" i="4"/>
  <c r="S648" i="4"/>
  <c r="S769" i="4"/>
  <c r="S808" i="4"/>
  <c r="S461" i="4"/>
  <c r="S130" i="4"/>
  <c r="S16" i="4"/>
  <c r="S811" i="4"/>
  <c r="S114" i="4"/>
  <c r="S42" i="4"/>
  <c r="S604" i="4"/>
  <c r="S455" i="4"/>
  <c r="S149" i="4"/>
  <c r="S276" i="4"/>
  <c r="S274" i="4"/>
  <c r="S209" i="4"/>
  <c r="S72" i="4"/>
  <c r="S443" i="4"/>
  <c r="S328" i="4"/>
  <c r="S467" i="4"/>
  <c r="S898" i="4"/>
  <c r="S206" i="4"/>
  <c r="S416" i="4"/>
  <c r="S513" i="4"/>
  <c r="S937" i="4"/>
  <c r="S781" i="4"/>
  <c r="S548" i="4"/>
  <c r="S919" i="4"/>
  <c r="S601" i="4"/>
  <c r="S851" i="4"/>
  <c r="S450" i="4"/>
  <c r="S975" i="4"/>
  <c r="S905" i="4"/>
  <c r="S9" i="4"/>
  <c r="S591" i="4"/>
  <c r="S127" i="4"/>
  <c r="S324" i="4"/>
  <c r="S174" i="4"/>
  <c r="S177" i="4"/>
  <c r="S723" i="4"/>
  <c r="S730" i="4"/>
  <c r="S175" i="4"/>
  <c r="S879" i="4"/>
  <c r="S626" i="4"/>
  <c r="S344" i="4"/>
  <c r="S135" i="4"/>
  <c r="S162" i="4"/>
  <c r="S267" i="4"/>
  <c r="S74" i="4"/>
  <c r="S113" i="4"/>
  <c r="S205" i="4"/>
  <c r="S236" i="4"/>
  <c r="S20" i="4"/>
  <c r="S563" i="4"/>
  <c r="S394" i="4"/>
  <c r="S413" i="4"/>
  <c r="S947" i="4"/>
  <c r="S753" i="4"/>
  <c r="S47" i="4"/>
  <c r="S297" i="4"/>
  <c r="S893" i="4"/>
  <c r="S442" i="4"/>
  <c r="S53" i="4"/>
  <c r="S939" i="4"/>
  <c r="S739" i="4"/>
  <c r="S27" i="4"/>
  <c r="S36" i="4"/>
  <c r="S202" i="4"/>
  <c r="S189" i="4"/>
  <c r="S67" i="4"/>
  <c r="S89" i="4"/>
  <c r="S235" i="4"/>
  <c r="S76" i="4"/>
  <c r="S693" i="4"/>
  <c r="S452" i="4"/>
  <c r="S315" i="4"/>
  <c r="S145" i="4"/>
  <c r="S358" i="4"/>
  <c r="S541" i="4"/>
  <c r="S465" i="4"/>
  <c r="S372" i="4"/>
  <c r="S479" i="4"/>
  <c r="S763" i="4"/>
  <c r="S654" i="4"/>
  <c r="S446" i="4"/>
  <c r="S451" i="4"/>
  <c r="S197" i="4"/>
  <c r="S137" i="4"/>
  <c r="S68" i="4"/>
  <c r="S104" i="4"/>
  <c r="S856" i="4"/>
  <c r="S546" i="4"/>
  <c r="S973" i="4"/>
  <c r="S521" i="4"/>
  <c r="S625" i="4"/>
  <c r="S335" i="4"/>
  <c r="S341" i="4"/>
  <c r="S717" i="4"/>
  <c r="S699" i="4"/>
  <c r="S354" i="4"/>
  <c r="S221" i="4"/>
  <c r="S273" i="4"/>
  <c r="S681" i="4"/>
  <c r="S404" i="4"/>
  <c r="S577" i="4"/>
  <c r="S298" i="4"/>
  <c r="S709" i="4"/>
  <c r="S61" i="4"/>
  <c r="S25" i="4"/>
  <c r="S34" i="4"/>
  <c r="S124" i="4"/>
  <c r="S437" i="4"/>
  <c r="S921" i="4"/>
  <c r="S321" i="4"/>
  <c r="S585" i="4"/>
  <c r="S818" i="4"/>
  <c r="S253" i="4"/>
  <c r="S875" i="4"/>
  <c r="S180" i="4"/>
  <c r="S108" i="4"/>
  <c r="S63" i="4"/>
  <c r="S517" i="4"/>
  <c r="S566" i="4"/>
  <c r="S498" i="4"/>
  <c r="S642" i="4"/>
  <c r="S963" i="4"/>
  <c r="S733" i="4"/>
  <c r="S249" i="4"/>
  <c r="S364" i="4"/>
  <c r="S828" i="4"/>
  <c r="S631" i="4"/>
  <c r="S233" i="4"/>
  <c r="S368" i="4"/>
  <c r="S812" i="4"/>
  <c r="S319" i="4"/>
  <c r="S146" i="4"/>
  <c r="S630" i="4"/>
  <c r="S574" i="4"/>
  <c r="S363" i="4"/>
  <c r="S136" i="4"/>
  <c r="S110" i="4"/>
  <c r="S226" i="4"/>
  <c r="S245" i="4"/>
  <c r="S248" i="4"/>
  <c r="S196" i="4"/>
  <c r="S26" i="4"/>
  <c r="S43" i="4"/>
  <c r="S268" i="4"/>
  <c r="S599" i="4"/>
  <c r="S182" i="4"/>
  <c r="S991" i="4"/>
  <c r="S241" i="4"/>
  <c r="S66" i="4"/>
  <c r="S281" i="4"/>
  <c r="S211" i="4"/>
  <c r="S983" i="4"/>
  <c r="S529" i="4"/>
  <c r="S958" i="4"/>
  <c r="S952" i="4"/>
  <c r="S676" i="4"/>
  <c r="S181" i="4"/>
  <c r="S228" i="4"/>
  <c r="S877" i="4"/>
  <c r="S343" i="4"/>
  <c r="S128" i="4"/>
  <c r="S485" i="4"/>
  <c r="S743" i="4"/>
  <c r="S366" i="4"/>
  <c r="S94" i="4"/>
  <c r="S639" i="4"/>
  <c r="S430" i="4"/>
  <c r="S252" i="4"/>
  <c r="S164" i="4"/>
  <c r="S256" i="4"/>
  <c r="S286" i="4"/>
  <c r="S117" i="4"/>
  <c r="S224" i="4"/>
  <c r="S258" i="4"/>
  <c r="S28" i="4"/>
  <c r="S39" i="4"/>
  <c r="S809" i="4"/>
  <c r="S422" i="4"/>
  <c r="S539" i="4"/>
  <c r="S514" i="4"/>
  <c r="S758" i="4"/>
  <c r="S532" i="4"/>
  <c r="S552" i="4"/>
  <c r="S242" i="4"/>
  <c r="S336" i="4"/>
  <c r="S390" i="4"/>
  <c r="S65" i="4"/>
  <c r="S340" i="4"/>
  <c r="S616" i="4"/>
  <c r="S713" i="4"/>
  <c r="S200" i="4"/>
  <c r="S90" i="4"/>
  <c r="S116" i="4"/>
  <c r="S259" i="4"/>
  <c r="S161" i="4"/>
  <c r="S31" i="4"/>
  <c r="S141" i="4"/>
  <c r="S101" i="4"/>
  <c r="S587" i="4"/>
  <c r="S472" i="4"/>
  <c r="S974" i="4"/>
  <c r="S996" i="4"/>
  <c r="S7" i="4"/>
  <c r="S777" i="4"/>
  <c r="S395" i="4"/>
  <c r="S727" i="4"/>
  <c r="S346" i="4"/>
  <c r="S163" i="4"/>
  <c r="S682" i="4"/>
  <c r="S247" i="4"/>
  <c r="S264" i="4"/>
  <c r="S234" i="4"/>
  <c r="S111" i="4"/>
  <c r="S870" i="4"/>
  <c r="S463" i="4"/>
  <c r="S329" i="4"/>
  <c r="S855" i="4"/>
  <c r="S752" i="4"/>
  <c r="S798" i="4"/>
  <c r="S505" i="4"/>
  <c r="S810" i="4"/>
  <c r="S143" i="4"/>
  <c r="S54" i="4"/>
  <c r="S105" i="4"/>
  <c r="S91" i="4"/>
  <c r="S373" i="4"/>
  <c r="S607" i="4"/>
  <c r="S78" i="4"/>
  <c r="S348" i="4"/>
  <c r="S377" i="4"/>
  <c r="S977" i="4"/>
  <c r="S157" i="4"/>
  <c r="S999" i="4"/>
  <c r="S48" i="4"/>
  <c r="S222" i="4"/>
  <c r="S129" i="4"/>
  <c r="S32" i="4"/>
  <c r="S876" i="4"/>
  <c r="S356" i="4"/>
  <c r="S290" i="4"/>
  <c r="S701" i="4"/>
  <c r="S490" i="4"/>
  <c r="S822" i="4"/>
  <c r="S712" i="4"/>
  <c r="S953" i="4"/>
  <c r="S726" i="4"/>
  <c r="S352" i="4"/>
  <c r="S964" i="4"/>
  <c r="S194" i="4"/>
  <c r="S152" i="4"/>
  <c r="S69" i="4"/>
  <c r="S488" i="4"/>
  <c r="S93" i="4"/>
  <c r="S961" i="4"/>
  <c r="S496" i="4"/>
  <c r="S402" i="4"/>
  <c r="S44" i="4"/>
  <c r="S773" i="4"/>
  <c r="S293" i="4"/>
  <c r="S782" i="4"/>
  <c r="S199" i="4"/>
  <c r="S212" i="4"/>
  <c r="S131" i="4"/>
  <c r="S278" i="4"/>
  <c r="S889" i="4"/>
  <c r="S933" i="4"/>
  <c r="S46" i="4"/>
  <c r="S255" i="4"/>
  <c r="S192" i="4"/>
  <c r="S632" i="4"/>
  <c r="S3" i="4"/>
  <c r="S386" i="4"/>
  <c r="S741" i="4"/>
  <c r="S355" i="4"/>
  <c r="S60" i="4"/>
  <c r="S746" i="4"/>
  <c r="S673" i="4"/>
  <c r="S832" i="4"/>
  <c r="S944" i="4"/>
  <c r="S125" i="4"/>
  <c r="S564" i="4"/>
  <c r="S107" i="4"/>
  <c r="S960" i="4"/>
  <c r="S738" i="4"/>
  <c r="S439" i="4"/>
  <c r="S82" i="4"/>
  <c r="S229" i="4"/>
  <c r="S250" i="4"/>
  <c r="S892" i="4"/>
  <c r="S786" i="4"/>
  <c r="S619" i="4"/>
  <c r="S231" i="4"/>
  <c r="S555" i="4"/>
  <c r="S895" i="4"/>
  <c r="S486" i="4"/>
  <c r="S263" i="4"/>
  <c r="S77" i="4"/>
  <c r="S132" i="4"/>
  <c r="S508" i="4"/>
  <c r="S167" i="4"/>
  <c r="S254" i="4"/>
  <c r="S144" i="4"/>
  <c r="S862" i="4"/>
  <c r="S10" i="4"/>
  <c r="S721" i="4"/>
  <c r="S885" i="4"/>
  <c r="S869" i="4"/>
  <c r="S613" i="4"/>
  <c r="S507" i="4"/>
  <c r="S659" i="4"/>
  <c r="S481" i="4"/>
  <c r="S793" i="4"/>
  <c r="S788" i="4"/>
  <c r="S257" i="4"/>
  <c r="S909" i="4"/>
  <c r="S547" i="4"/>
  <c r="S476" i="4"/>
  <c r="S950" i="4"/>
  <c r="S349" i="4"/>
  <c r="S948" i="4"/>
  <c r="S912" i="4"/>
  <c r="S857" i="4"/>
  <c r="S408" i="4"/>
  <c r="S926" i="4"/>
  <c r="S687" i="4"/>
  <c r="S967" i="4"/>
  <c r="S178" i="4"/>
  <c r="S972" i="4"/>
  <c r="S976" i="4"/>
  <c r="S694" i="4"/>
  <c r="S571" i="4"/>
  <c r="S33" i="4"/>
  <c r="S824" i="4"/>
  <c r="S684" i="4"/>
  <c r="S732" i="4"/>
  <c r="S538" i="4"/>
  <c r="S415" i="4"/>
  <c r="S98" i="4"/>
  <c r="S534" i="4"/>
  <c r="S867" i="4"/>
  <c r="S945" i="4"/>
  <c r="S306" i="4"/>
  <c r="S271" i="4"/>
  <c r="S510" i="4"/>
  <c r="S966" i="4"/>
  <c r="S836" i="4"/>
  <c r="S997" i="4"/>
  <c r="S313" i="4"/>
  <c r="S850" i="4"/>
  <c r="S744" i="4"/>
  <c r="S305" i="4"/>
  <c r="S745" i="4"/>
  <c r="S750" i="4"/>
  <c r="S550" i="4"/>
  <c r="S427" i="4"/>
  <c r="S103" i="4"/>
  <c r="S680" i="4"/>
  <c r="S864" i="4"/>
  <c r="S434" i="4"/>
  <c r="S756" i="4"/>
  <c r="S771" i="4"/>
  <c r="S602" i="4"/>
  <c r="S800" i="4"/>
  <c r="S979" i="4"/>
  <c r="S444" i="4"/>
  <c r="S304" i="4"/>
  <c r="S840" i="4"/>
  <c r="S458" i="4"/>
  <c r="S406" i="4"/>
  <c r="S474" i="4"/>
  <c r="S279" i="4"/>
  <c r="S618" i="4"/>
  <c r="S558" i="4"/>
  <c r="S884" i="4"/>
  <c r="S956" i="4"/>
  <c r="S318" i="4"/>
  <c r="S97" i="4"/>
  <c r="S714" i="4"/>
  <c r="S970" i="4"/>
  <c r="S657" i="4"/>
  <c r="S986" i="4"/>
  <c r="S207" i="4"/>
  <c r="S780" i="4"/>
  <c r="S314" i="4"/>
  <c r="S370" i="4"/>
  <c r="S438" i="4"/>
  <c r="S227" i="4"/>
  <c r="S764" i="4"/>
  <c r="S565" i="4"/>
  <c r="S830" i="4"/>
  <c r="S803" i="4"/>
  <c r="S489" i="4"/>
  <c r="S820" i="4"/>
  <c r="S70" i="4"/>
  <c r="S593" i="4"/>
  <c r="S888" i="4"/>
  <c r="S634" i="4"/>
  <c r="S511" i="4"/>
  <c r="S251" i="4"/>
  <c r="S629" i="4"/>
  <c r="S609" i="4"/>
  <c r="S940" i="4"/>
  <c r="S223" i="4"/>
  <c r="S615" i="4"/>
  <c r="S932" i="4"/>
  <c r="S398" i="4"/>
  <c r="S852" i="4"/>
  <c r="S610" i="4"/>
  <c r="S487" i="4"/>
  <c r="S45" i="4"/>
  <c r="S512" i="4"/>
  <c r="S18" i="4"/>
  <c r="S109" i="4"/>
  <c r="S484" i="4"/>
  <c r="S475" i="4"/>
  <c r="S588" i="4"/>
  <c r="S650" i="4"/>
  <c r="S874" i="4"/>
  <c r="S751" i="4"/>
  <c r="S138" i="4"/>
  <c r="S4" i="4"/>
  <c r="S519" i="4"/>
  <c r="S543" i="4"/>
  <c r="S718" i="4"/>
  <c r="S595" i="4"/>
  <c r="S216" i="4"/>
  <c r="S168" i="4"/>
  <c r="S17" i="4"/>
  <c r="S260" i="4"/>
  <c r="S154" i="4"/>
  <c r="S147" i="4"/>
  <c r="S86" i="4"/>
  <c r="S49" i="4"/>
  <c r="S156" i="4"/>
  <c r="S120" i="4"/>
  <c r="S41" i="4"/>
  <c r="S14" i="4"/>
  <c r="S198" i="4"/>
  <c r="S300" i="4"/>
  <c r="S656" i="4"/>
  <c r="S858" i="4"/>
  <c r="S672" i="4"/>
  <c r="S863" i="4"/>
  <c r="S614" i="4"/>
  <c r="S865" i="4"/>
  <c r="S469" i="4"/>
  <c r="S902" i="4"/>
  <c r="S332" i="4"/>
  <c r="S575" i="4"/>
  <c r="S853" i="4"/>
  <c r="S21" i="4"/>
  <c r="S883" i="4"/>
  <c r="S907" i="4"/>
  <c r="S707" i="4"/>
  <c r="S393" i="4"/>
  <c r="S724" i="4"/>
  <c r="S448" i="4"/>
  <c r="S569" i="4"/>
  <c r="S651" i="4"/>
  <c r="S551" i="4"/>
  <c r="S596" i="4"/>
  <c r="S568" i="4"/>
  <c r="S492" i="4"/>
  <c r="S794" i="4"/>
  <c r="S957" i="4"/>
  <c r="S296" i="4"/>
  <c r="S459" i="4"/>
  <c r="S965" i="4"/>
  <c r="S854" i="4"/>
  <c r="S671" i="4"/>
  <c r="S357" i="4"/>
  <c r="S688" i="4"/>
  <c r="S301" i="4"/>
  <c r="S337" i="4"/>
  <c r="S468" i="4"/>
  <c r="S790" i="4"/>
  <c r="S667" i="4"/>
  <c r="S71" i="4"/>
  <c r="S57" i="4"/>
  <c r="S653" i="4"/>
  <c r="S935" i="4"/>
  <c r="S621" i="4"/>
  <c r="S951" i="4"/>
  <c r="S246" i="4"/>
  <c r="S522" i="4"/>
  <c r="S787" i="4"/>
  <c r="S411" i="4"/>
  <c r="S56" i="4"/>
  <c r="S792" i="4"/>
  <c r="S761" i="4"/>
  <c r="S605" i="4"/>
  <c r="S911" i="4"/>
  <c r="S597" i="4"/>
  <c r="S928" i="4"/>
  <c r="S112" i="4"/>
  <c r="S387" i="4"/>
  <c r="S62" i="4"/>
  <c r="S323" i="4"/>
  <c r="S899" i="4"/>
  <c r="S989" i="4"/>
  <c r="S768" i="4"/>
  <c r="S728" i="4"/>
  <c r="S861" i="4"/>
  <c r="S473" i="4"/>
  <c r="S261" i="4"/>
  <c r="S190" i="4"/>
  <c r="S931" i="4"/>
  <c r="S797" i="4"/>
  <c r="S361" i="4"/>
  <c r="S705" i="4"/>
  <c r="S317" i="4"/>
  <c r="S204" i="4"/>
  <c r="S134" i="4"/>
  <c r="S6" i="4"/>
  <c r="S239" i="4"/>
  <c r="S287" i="4"/>
  <c r="S58" i="4"/>
  <c r="S142" i="4"/>
  <c r="S225" i="4"/>
  <c r="S232" i="4"/>
  <c r="S12" i="4"/>
  <c r="S291" i="4"/>
  <c r="S210" i="4"/>
  <c r="S121" i="4"/>
  <c r="S914" i="4"/>
  <c r="S456" i="4"/>
  <c r="S173" i="4"/>
  <c r="S906" i="4"/>
  <c r="S342" i="4"/>
  <c r="S295" i="4"/>
  <c r="S806" i="4"/>
  <c r="S719" i="4"/>
  <c r="S84" i="4"/>
  <c r="S397" i="4"/>
  <c r="S938" i="4"/>
  <c r="S419" i="4"/>
  <c r="S464" i="4"/>
  <c r="S436" i="4"/>
  <c r="S843" i="4"/>
  <c r="S759" i="4"/>
  <c r="S816" i="4"/>
  <c r="S969" i="4"/>
  <c r="S308" i="4"/>
  <c r="S471" i="4"/>
  <c r="S846" i="4"/>
  <c r="S941" i="4"/>
  <c r="S670" i="4"/>
  <c r="S219" i="4"/>
  <c r="S360" i="4"/>
  <c r="S995" i="4"/>
  <c r="S383" i="4"/>
  <c r="S428" i="4"/>
  <c r="S400" i="4"/>
  <c r="S845" i="4"/>
  <c r="S762" i="4"/>
  <c r="S982" i="4"/>
  <c r="S668" i="4"/>
  <c r="S502" i="4"/>
  <c r="S379" i="4"/>
  <c r="S191" i="4"/>
  <c r="S570" i="4"/>
  <c r="S817" i="4"/>
  <c r="S647" i="4"/>
  <c r="S333" i="4"/>
  <c r="S664" i="4"/>
  <c r="S96" i="4"/>
  <c r="S347" i="4"/>
  <c r="S499" i="4"/>
  <c r="S172" i="4"/>
  <c r="S220" i="4"/>
  <c r="S635" i="4"/>
  <c r="S312" i="4"/>
  <c r="S774" i="4"/>
  <c r="S623" i="4"/>
  <c r="S309" i="4"/>
  <c r="S640" i="4"/>
  <c r="S457" i="4"/>
  <c r="S118" i="4"/>
  <c r="S179" i="4"/>
  <c r="S729" i="4"/>
  <c r="S886" i="4"/>
  <c r="S557" i="4"/>
  <c r="S887" i="4"/>
  <c r="S573" i="4"/>
  <c r="S760" i="4"/>
  <c r="S187" i="4"/>
  <c r="S133" i="4"/>
  <c r="S338" i="4"/>
  <c r="S943" i="4"/>
  <c r="S731" i="4"/>
  <c r="S417" i="4"/>
  <c r="S184" i="4"/>
  <c r="S155" i="4"/>
  <c r="S176" i="4"/>
  <c r="S122" i="4"/>
  <c r="S102" i="4"/>
  <c r="S52" i="4"/>
  <c r="S280" i="4"/>
  <c r="S165" i="4"/>
  <c r="S270" i="4"/>
  <c r="S51" i="4"/>
  <c r="S237" i="4"/>
  <c r="S240" i="4"/>
  <c r="S185" i="4"/>
  <c r="S150" i="4"/>
  <c r="S64" i="4"/>
  <c r="S316" i="4"/>
  <c r="S561" i="4"/>
  <c r="S528" i="4"/>
  <c r="S821" i="4"/>
  <c r="S288" i="4"/>
  <c r="S277" i="4"/>
  <c r="S500" i="4"/>
  <c r="S409" i="4"/>
  <c r="S936" i="4"/>
  <c r="S441" i="4"/>
  <c r="S598" i="4"/>
  <c r="S35" i="4"/>
  <c r="S310" i="4"/>
  <c r="S784" i="4"/>
  <c r="S322" i="4"/>
  <c r="S690" i="4"/>
  <c r="S482" i="4"/>
  <c r="S942" i="4"/>
  <c r="S193" i="4"/>
  <c r="S643" i="4"/>
  <c r="S711" i="4"/>
  <c r="S423" i="4"/>
  <c r="S477" i="4"/>
  <c r="S829" i="4"/>
  <c r="S677" i="4"/>
  <c r="S50" i="4"/>
  <c r="S560" i="4"/>
  <c r="S576" i="4"/>
  <c r="S685" i="4"/>
  <c r="S350" i="4"/>
  <c r="S183" i="4"/>
  <c r="S572" i="4"/>
  <c r="S600" i="4"/>
  <c r="S720" i="4"/>
  <c r="S412" i="4"/>
  <c r="S801" i="4"/>
  <c r="S567" i="4"/>
  <c r="S115" i="4"/>
  <c r="S381" i="4"/>
  <c r="S410" i="4"/>
  <c r="S339" i="4"/>
  <c r="S825" i="4"/>
  <c r="S470" i="4"/>
  <c r="S549" i="4"/>
  <c r="S418" i="4"/>
  <c r="S686" i="4"/>
  <c r="S722" i="4"/>
  <c r="S748" i="4"/>
  <c r="S215" i="4"/>
  <c r="S158" i="4"/>
  <c r="S153" i="4"/>
  <c r="S244" i="4"/>
  <c r="S30" i="4"/>
  <c r="S285" i="4"/>
  <c r="S106" i="4"/>
  <c r="S80" i="4"/>
  <c r="S88" i="4"/>
  <c r="S159" i="4"/>
  <c r="S460" i="4"/>
  <c r="S849" i="4"/>
  <c r="S662" i="4"/>
  <c r="S208" i="4"/>
  <c r="S275" i="4"/>
  <c r="S644" i="4"/>
  <c r="S955" i="4"/>
  <c r="S594" i="4"/>
  <c r="S873" i="4"/>
  <c r="S755" i="4"/>
  <c r="S126" i="4"/>
  <c r="S742" i="4"/>
  <c r="S353" i="4"/>
  <c r="S466" i="4"/>
  <c r="S925" i="4"/>
  <c r="S984" i="4"/>
  <c r="S795" i="4"/>
  <c r="S166" i="4"/>
  <c r="S392" i="4"/>
  <c r="S530" i="4"/>
  <c r="S376" i="4"/>
  <c r="S765" i="4"/>
  <c r="S649" i="4"/>
  <c r="S913" i="4"/>
  <c r="S435" i="4"/>
  <c r="S345" i="4"/>
  <c r="S831" i="4"/>
  <c r="S698" i="4"/>
  <c r="S589" i="4"/>
  <c r="S303" i="4"/>
  <c r="S501" i="4"/>
  <c r="S848" i="4"/>
  <c r="S665" i="4"/>
  <c r="S556" i="4"/>
  <c r="S382" i="4"/>
  <c r="S627" i="4"/>
  <c r="S214" i="4"/>
  <c r="S525" i="4"/>
  <c r="S959" i="4"/>
  <c r="S637" i="4"/>
  <c r="S292" i="4"/>
  <c r="S968" i="4"/>
  <c r="S757" i="4"/>
  <c r="S55" i="4"/>
  <c r="S994" i="4"/>
  <c r="S992" i="4"/>
  <c r="S785" i="4"/>
  <c r="S716" i="4"/>
  <c r="S807" i="4"/>
  <c r="S13" i="4"/>
  <c r="S375" i="4"/>
  <c r="S429" i="4"/>
  <c r="S553" i="4"/>
  <c r="S841" i="4"/>
  <c r="S454" i="4"/>
  <c r="S749" i="4"/>
  <c r="S24" i="4"/>
  <c r="S611" i="4"/>
  <c r="S497" i="4"/>
  <c r="S754" i="4"/>
  <c r="S504" i="4"/>
  <c r="S725" i="4"/>
  <c r="S384" i="4"/>
  <c r="S230" i="4"/>
  <c r="S536" i="4"/>
  <c r="S872" i="4"/>
  <c r="S520" i="4"/>
  <c r="S420" i="4"/>
  <c r="S917" i="4"/>
  <c r="S388" i="4"/>
  <c r="S633" i="4"/>
  <c r="S866" i="4"/>
  <c r="S930" i="4"/>
  <c r="S516" i="4"/>
  <c r="S447" i="4"/>
  <c r="S645" i="4"/>
  <c r="S689" i="4"/>
  <c r="S842" i="4"/>
  <c r="S700" i="4"/>
  <c r="S526" i="4"/>
  <c r="S871" i="4"/>
  <c r="S327" i="4"/>
  <c r="S669" i="4"/>
  <c r="S554" i="4"/>
  <c r="S878" i="4"/>
  <c r="S580" i="4"/>
  <c r="S838" i="4"/>
  <c r="S978" i="4"/>
  <c r="S92" i="4"/>
  <c r="S776" i="4"/>
  <c r="S920" i="4"/>
  <c r="S740" i="4"/>
  <c r="S518" i="4"/>
  <c r="S493" i="4"/>
  <c r="S544" i="4"/>
  <c r="S789" i="4"/>
  <c r="S924" i="4"/>
  <c r="S783" i="4"/>
  <c r="S844" i="4"/>
  <c r="S814" i="4"/>
  <c r="S374" i="4"/>
  <c r="S424" i="4"/>
  <c r="S813" i="4"/>
  <c r="S901" i="4"/>
  <c r="S900" i="4"/>
  <c r="S868" i="4"/>
  <c r="S980" i="4"/>
  <c r="S582" i="4"/>
  <c r="S804" i="4"/>
  <c r="S678" i="4"/>
  <c r="S302" i="4"/>
  <c r="S612" i="4"/>
  <c r="S396" i="4"/>
  <c r="S592" i="4"/>
  <c r="S325" i="4"/>
  <c r="S170" i="4"/>
  <c r="S262" i="4"/>
  <c r="S87" i="4"/>
  <c r="S123" i="4"/>
  <c r="S29" i="4"/>
  <c r="S171" i="4"/>
  <c r="S169" i="4"/>
  <c r="S195" i="4"/>
  <c r="S266" i="4"/>
  <c r="S40" i="4"/>
  <c r="S217" i="4"/>
  <c r="S213" i="4"/>
  <c r="S307" i="4"/>
  <c r="S299" i="4"/>
  <c r="S531" i="4"/>
  <c r="S638" i="4"/>
  <c r="S201" i="4"/>
  <c r="S904" i="4"/>
  <c r="S586" i="4"/>
  <c r="S421" i="4"/>
  <c r="S545" i="4"/>
  <c r="S882" i="4"/>
  <c r="S81" i="4"/>
  <c r="S160" i="4"/>
  <c r="S2" i="4"/>
  <c r="S775" i="4"/>
  <c r="S767" i="4"/>
  <c r="S697" i="4"/>
  <c r="S622" i="4"/>
  <c r="S5" i="4"/>
  <c r="S652" i="4"/>
  <c r="S334" i="4"/>
  <c r="S23" i="4"/>
  <c r="S414" i="4"/>
  <c r="S922" i="4"/>
  <c r="S663" i="4"/>
  <c r="S151" i="4"/>
  <c r="S389" i="4"/>
  <c r="S646" i="4"/>
  <c r="S579" i="4"/>
  <c r="S702" i="4"/>
  <c r="S542" i="4"/>
  <c r="S401" i="4"/>
  <c r="S658" i="4"/>
  <c r="S603" i="4"/>
  <c r="S736" i="4"/>
  <c r="S403" i="4"/>
  <c r="S683" i="4"/>
  <c r="S445" i="4"/>
  <c r="S998" i="4"/>
  <c r="S826" i="4"/>
  <c r="S735" i="4"/>
  <c r="S708" i="4"/>
  <c r="S330" i="4"/>
  <c r="S993" i="4"/>
  <c r="S617" i="4"/>
  <c r="S405" i="4"/>
  <c r="S431" i="4"/>
  <c r="S620" i="4"/>
  <c r="S581" i="4"/>
  <c r="S860" i="4"/>
  <c r="S734" i="4"/>
  <c r="S896" i="4"/>
  <c r="S661" i="4"/>
  <c r="S243" i="4"/>
  <c r="S628" i="4"/>
  <c r="S59" i="4"/>
  <c r="S380" i="4"/>
  <c r="S494" i="4"/>
  <c r="S929" i="4"/>
  <c r="S910" i="4"/>
  <c r="S99" i="4"/>
  <c r="S796" i="4"/>
  <c r="S478" i="4"/>
  <c r="S100" i="4"/>
  <c r="S367" i="4"/>
  <c r="S359" i="4"/>
  <c r="S891" i="4"/>
  <c r="S15" i="4"/>
  <c r="S533" i="4"/>
  <c r="S934" i="4"/>
  <c r="S835" i="4"/>
  <c r="S988" i="4"/>
  <c r="S148" i="4"/>
  <c r="S294" i="4"/>
  <c r="S802" i="4"/>
  <c r="S326" i="4"/>
  <c r="S283" i="4"/>
  <c r="S691" i="4"/>
  <c r="S827" i="4"/>
  <c r="S433" i="4"/>
  <c r="S425" i="4"/>
  <c r="S407" i="4"/>
  <c r="S962" i="4"/>
  <c r="S351" i="4"/>
  <c r="S715" i="4"/>
  <c r="S666" i="4"/>
  <c r="S660" i="4"/>
  <c r="S562" i="4"/>
  <c r="S692" i="4"/>
  <c r="S837" i="4"/>
  <c r="S675" i="4"/>
  <c r="S641" i="4"/>
  <c r="S140" i="4"/>
  <c r="S916" i="4"/>
  <c r="S75" i="4"/>
  <c r="S524" i="4"/>
  <c r="S770" i="4"/>
  <c r="S747" i="4"/>
  <c r="S491" i="4"/>
  <c r="S37" i="4"/>
  <c r="S365" i="4"/>
  <c r="S766" i="4"/>
  <c r="S85" i="4"/>
  <c r="S655" i="4"/>
  <c r="S503" i="4"/>
  <c r="S432" i="4"/>
  <c r="S19" i="4"/>
  <c r="S426" i="4"/>
  <c r="S371" i="4"/>
  <c r="S674" i="4"/>
  <c r="S483" i="4"/>
  <c r="S8" i="4"/>
  <c r="S391" i="4"/>
  <c r="S946" i="4"/>
  <c r="S696" i="4"/>
  <c r="S186" i="4"/>
  <c r="S440" i="4"/>
  <c r="S624" i="4"/>
  <c r="S859" i="4"/>
  <c r="S462" i="4"/>
  <c r="S695" i="4"/>
  <c r="S819" i="4"/>
  <c r="S449" i="4"/>
  <c r="S320" i="4"/>
  <c r="S903" i="4"/>
  <c r="S971" i="4"/>
  <c r="S495" i="4"/>
  <c r="S540" i="4"/>
  <c r="S706" i="4"/>
  <c r="S987" i="4"/>
  <c r="S915" i="4"/>
  <c r="S772" i="4"/>
  <c r="S331" i="4"/>
  <c r="S22" i="4"/>
  <c r="S378" i="4"/>
  <c r="S399" i="4"/>
  <c r="S453" i="4"/>
  <c r="S990" i="4"/>
  <c r="S636" i="4"/>
  <c r="S923" i="4"/>
  <c r="S188" i="4"/>
  <c r="S509" i="4"/>
  <c r="S779" i="4"/>
  <c r="S289" i="4"/>
  <c r="S799" i="4"/>
  <c r="S791" i="4"/>
  <c r="S737" i="4"/>
  <c r="S203" i="4"/>
  <c r="S523" i="4"/>
  <c r="S515" i="4"/>
  <c r="S908" i="4"/>
  <c r="S985" i="4"/>
  <c r="S238" i="4"/>
  <c r="S535" i="4"/>
  <c r="S527" i="4"/>
  <c r="S927" i="4"/>
  <c r="S73" i="4"/>
  <c r="S584" i="4"/>
  <c r="S362" i="4"/>
  <c r="S805" i="4"/>
  <c r="S559" i="4"/>
  <c r="S839" i="4"/>
  <c r="S918" i="4"/>
  <c r="S83" i="4"/>
  <c r="S608" i="4"/>
  <c r="S578" i="4"/>
  <c r="S590" i="4"/>
  <c r="S606" i="4"/>
  <c r="S880" i="4"/>
  <c r="S704" i="4"/>
  <c r="S847" i="4"/>
  <c r="S480" i="4"/>
  <c r="S385" i="4"/>
  <c r="S269" i="4"/>
  <c r="S679" i="4"/>
  <c r="S815" i="4"/>
  <c r="S506" i="4"/>
  <c r="S11" i="4"/>
  <c r="S369" i="4"/>
  <c r="S710" i="4"/>
  <c r="S282" i="4"/>
  <c r="S703" i="4"/>
  <c r="S981" i="4"/>
  <c r="S95" i="4"/>
  <c r="S537" i="4"/>
  <c r="S834" i="4"/>
  <c r="S265" i="4"/>
  <c r="S954" i="4"/>
  <c r="S583" i="4"/>
  <c r="S833" i="4"/>
  <c r="S894" i="4"/>
  <c r="B9" i="5" l="1"/>
  <c r="B21" i="5"/>
  <c r="B10" i="5"/>
  <c r="B22" i="5"/>
  <c r="B11" i="5"/>
  <c r="B23" i="5"/>
  <c r="B12" i="5"/>
  <c r="B24" i="5"/>
  <c r="B19" i="5"/>
  <c r="B13" i="5"/>
  <c r="B25" i="5"/>
  <c r="B7" i="5"/>
  <c r="B14" i="5"/>
  <c r="B26" i="5"/>
  <c r="B3" i="5"/>
  <c r="B15" i="5"/>
  <c r="B27" i="5"/>
  <c r="B4" i="5"/>
  <c r="B16" i="5"/>
  <c r="B5" i="5"/>
  <c r="B17" i="5"/>
  <c r="B6" i="5"/>
  <c r="B18" i="5"/>
  <c r="B8" i="5"/>
  <c r="B20" i="5"/>
  <c r="V143" i="4"/>
  <c r="W143" i="4" s="1"/>
  <c r="V34" i="4"/>
  <c r="W34" i="4" s="1"/>
  <c r="V157" i="4"/>
  <c r="W157" i="4" s="1"/>
  <c r="V100" i="4"/>
  <c r="V83" i="4"/>
  <c r="W83" i="4" s="1"/>
  <c r="V63" i="4"/>
  <c r="V173" i="4"/>
  <c r="W173" i="4" s="1"/>
  <c r="V27" i="4"/>
  <c r="V4" i="4"/>
  <c r="V114" i="4"/>
  <c r="W114" i="4" s="1"/>
  <c r="V152" i="4"/>
  <c r="W152" i="4" s="1"/>
  <c r="V55" i="4"/>
  <c r="W55" i="4" s="1"/>
  <c r="V70" i="4"/>
  <c r="W70" i="4" s="1"/>
  <c r="V99" i="4"/>
  <c r="W99" i="4" s="1"/>
  <c r="V180" i="4"/>
  <c r="W180" i="4" s="1"/>
  <c r="V64" i="4"/>
  <c r="W64" i="4" s="1"/>
  <c r="V160" i="4"/>
  <c r="W160" i="4" s="1"/>
  <c r="V23" i="4"/>
  <c r="V165" i="4"/>
  <c r="W165" i="4" s="1"/>
  <c r="V88" i="4"/>
  <c r="W88" i="4" s="1"/>
  <c r="H8" i="5" l="1"/>
  <c r="G8" i="5"/>
  <c r="F8" i="5"/>
  <c r="E8" i="5"/>
  <c r="D8" i="5"/>
  <c r="C8" i="5"/>
  <c r="E25" i="5"/>
  <c r="D25" i="5"/>
  <c r="C25" i="5"/>
  <c r="G25" i="5"/>
  <c r="H25" i="5"/>
  <c r="F25" i="5"/>
  <c r="H17" i="5"/>
  <c r="G17" i="5"/>
  <c r="F17" i="5"/>
  <c r="E17" i="5"/>
  <c r="D17" i="5"/>
  <c r="C17" i="5"/>
  <c r="H19" i="5"/>
  <c r="G19" i="5"/>
  <c r="F19" i="5"/>
  <c r="E19" i="5"/>
  <c r="D19" i="5"/>
  <c r="C19" i="5"/>
  <c r="H7" i="5"/>
  <c r="G7" i="5"/>
  <c r="F7" i="5"/>
  <c r="E7" i="5"/>
  <c r="D7" i="5"/>
  <c r="C7" i="5"/>
  <c r="E13" i="5"/>
  <c r="D13" i="5"/>
  <c r="C13" i="5"/>
  <c r="G13" i="5"/>
  <c r="H13" i="5"/>
  <c r="F13" i="5"/>
  <c r="H5" i="5"/>
  <c r="G5" i="5"/>
  <c r="F5" i="5"/>
  <c r="E5" i="5"/>
  <c r="D5" i="5"/>
  <c r="C5" i="5"/>
  <c r="D24" i="5"/>
  <c r="C24" i="5"/>
  <c r="F24" i="5"/>
  <c r="H24" i="5"/>
  <c r="G24" i="5"/>
  <c r="E24" i="5"/>
  <c r="H18" i="5"/>
  <c r="G18" i="5"/>
  <c r="F18" i="5"/>
  <c r="E18" i="5"/>
  <c r="D18" i="5"/>
  <c r="C18" i="5"/>
  <c r="H16" i="5"/>
  <c r="G16" i="5"/>
  <c r="F16" i="5"/>
  <c r="E16" i="5"/>
  <c r="D16" i="5"/>
  <c r="C16" i="5"/>
  <c r="D12" i="5"/>
  <c r="C12" i="5"/>
  <c r="F12" i="5"/>
  <c r="H12" i="5"/>
  <c r="G12" i="5"/>
  <c r="E12" i="5"/>
  <c r="H6" i="5"/>
  <c r="G6" i="5"/>
  <c r="F6" i="5"/>
  <c r="E6" i="5"/>
  <c r="D6" i="5"/>
  <c r="C6" i="5"/>
  <c r="H4" i="5"/>
  <c r="G4" i="5"/>
  <c r="F4" i="5"/>
  <c r="E4" i="5"/>
  <c r="D4" i="5"/>
  <c r="C4" i="5"/>
  <c r="D23" i="5"/>
  <c r="C23" i="5"/>
  <c r="E23" i="5"/>
  <c r="H23" i="5"/>
  <c r="G23" i="5"/>
  <c r="F23" i="5"/>
  <c r="D11" i="5"/>
  <c r="C11" i="5"/>
  <c r="H11" i="5"/>
  <c r="E11" i="5"/>
  <c r="G11" i="5"/>
  <c r="F11" i="5"/>
  <c r="G15" i="5"/>
  <c r="F15" i="5"/>
  <c r="E15" i="5"/>
  <c r="D15" i="5"/>
  <c r="C15" i="5"/>
  <c r="H15" i="5"/>
  <c r="H22" i="5"/>
  <c r="G22" i="5"/>
  <c r="F22" i="5"/>
  <c r="E22" i="5"/>
  <c r="D22" i="5"/>
  <c r="C22" i="5"/>
  <c r="G27" i="5"/>
  <c r="F27" i="5"/>
  <c r="E27" i="5"/>
  <c r="D27" i="5"/>
  <c r="C27" i="5"/>
  <c r="H27" i="5"/>
  <c r="H3" i="5"/>
  <c r="G3" i="5"/>
  <c r="F3" i="5"/>
  <c r="E3" i="5"/>
  <c r="D3" i="5"/>
  <c r="C3" i="5"/>
  <c r="H10" i="5"/>
  <c r="G10" i="5"/>
  <c r="F10" i="5"/>
  <c r="E10" i="5"/>
  <c r="D10" i="5"/>
  <c r="C10" i="5"/>
  <c r="F26" i="5"/>
  <c r="E26" i="5"/>
  <c r="D26" i="5"/>
  <c r="C26" i="5"/>
  <c r="H26" i="5"/>
  <c r="G26" i="5"/>
  <c r="C21" i="5"/>
  <c r="D21" i="5"/>
  <c r="H21" i="5"/>
  <c r="G21" i="5"/>
  <c r="F21" i="5"/>
  <c r="E21" i="5"/>
  <c r="H20" i="5"/>
  <c r="G20" i="5"/>
  <c r="F20" i="5"/>
  <c r="E20" i="5"/>
  <c r="D20" i="5"/>
  <c r="C20" i="5"/>
  <c r="F14" i="5"/>
  <c r="E14" i="5"/>
  <c r="D14" i="5"/>
  <c r="C14" i="5"/>
  <c r="H14" i="5"/>
  <c r="G14" i="5"/>
  <c r="D9" i="5"/>
  <c r="H9" i="5"/>
  <c r="G9" i="5"/>
  <c r="F9" i="5"/>
  <c r="E9" i="5"/>
  <c r="C9" i="5"/>
  <c r="V238" i="4"/>
  <c r="W238" i="4" s="1"/>
  <c r="V121" i="4"/>
  <c r="W121" i="4" s="1"/>
  <c r="V12" i="4"/>
  <c r="V125" i="4"/>
  <c r="W125" i="4" s="1"/>
  <c r="V224" i="4"/>
  <c r="W224" i="4" s="1"/>
  <c r="V112" i="4"/>
  <c r="W112" i="4" s="1"/>
  <c r="V228" i="4"/>
  <c r="W228" i="4" s="1"/>
  <c r="V45" i="4"/>
  <c r="W45" i="4" s="1"/>
  <c r="V206" i="4"/>
  <c r="W206" i="4" s="1"/>
  <c r="V208" i="4"/>
  <c r="W208" i="4" s="1"/>
  <c r="V68" i="4"/>
  <c r="W68" i="4" s="1"/>
  <c r="V75" i="4"/>
  <c r="V98" i="4"/>
  <c r="W98" i="4" s="1"/>
  <c r="V193" i="4"/>
  <c r="W193" i="4" s="1"/>
  <c r="V223" i="4"/>
  <c r="W223" i="4" s="1"/>
  <c r="V240" i="4"/>
  <c r="W240" i="4" s="1"/>
  <c r="V40" i="4"/>
  <c r="W40" i="4" s="1"/>
  <c r="V15" i="4"/>
  <c r="V189" i="4"/>
  <c r="W189" i="4" s="1"/>
  <c r="V81" i="4"/>
  <c r="V179" i="4"/>
  <c r="W179" i="4" s="1"/>
  <c r="V38" i="4"/>
  <c r="W38" i="4" s="1"/>
  <c r="V119" i="4"/>
  <c r="W119" i="4" s="1"/>
  <c r="V78" i="4"/>
  <c r="W78" i="4" s="1"/>
  <c r="V48" i="4"/>
  <c r="V239" i="4"/>
  <c r="W239" i="4" s="1"/>
  <c r="V22" i="4"/>
  <c r="V174" i="4"/>
  <c r="W174" i="4" s="1"/>
  <c r="V244" i="4"/>
  <c r="W244" i="4" s="1"/>
  <c r="V139" i="4"/>
  <c r="W139" i="4" s="1"/>
  <c r="V171" i="4"/>
  <c r="W171" i="4" s="1"/>
  <c r="V248" i="4"/>
  <c r="W248" i="4" s="1"/>
  <c r="V107" i="4"/>
  <c r="W107" i="4" s="1"/>
  <c r="V254" i="4"/>
  <c r="W254" i="4" s="1"/>
  <c r="V59" i="4"/>
  <c r="V13" i="4"/>
  <c r="V255" i="4"/>
  <c r="W255" i="4" s="1"/>
  <c r="V76" i="4"/>
  <c r="W76" i="4" s="1"/>
  <c r="V229" i="4"/>
  <c r="W229" i="4" s="1"/>
  <c r="V250" i="4"/>
  <c r="W250" i="4" s="1"/>
  <c r="V211" i="4"/>
  <c r="W211" i="4" s="1"/>
  <c r="V87" i="4"/>
  <c r="W87" i="4" s="1"/>
  <c r="V115" i="4"/>
  <c r="W115" i="4" s="1"/>
  <c r="V95" i="4"/>
  <c r="W95" i="4" s="1"/>
  <c r="V73" i="4"/>
  <c r="W73" i="4" s="1"/>
  <c r="V137" i="4"/>
  <c r="W137" i="4" s="1"/>
  <c r="V202" i="4"/>
  <c r="W202" i="4" s="1"/>
  <c r="V178" i="4"/>
  <c r="W178" i="4" s="1"/>
  <c r="V845" i="4"/>
  <c r="W845" i="4" s="1"/>
  <c r="V69" i="4" l="1"/>
  <c r="W69" i="4" s="1"/>
  <c r="V25" i="4"/>
  <c r="V950" i="4"/>
  <c r="W950" i="4" s="1"/>
  <c r="V570" i="4"/>
  <c r="W570" i="4" s="1"/>
  <c r="V326" i="4"/>
  <c r="W326" i="4" s="1"/>
  <c r="V447" i="4"/>
  <c r="W447" i="4" s="1"/>
  <c r="V406" i="4"/>
  <c r="W406" i="4" s="1"/>
  <c r="V853" i="4"/>
  <c r="W853" i="4" s="1"/>
  <c r="V957" i="4"/>
  <c r="W957" i="4" s="1"/>
  <c r="V699" i="4"/>
  <c r="W699" i="4" s="1"/>
  <c r="V685" i="4"/>
  <c r="W685" i="4" s="1"/>
  <c r="V715" i="4"/>
  <c r="W715" i="4" s="1"/>
  <c r="V277" i="4"/>
  <c r="W277" i="4" s="1"/>
  <c r="V37" i="4"/>
  <c r="V592" i="4"/>
  <c r="W592" i="4" s="1"/>
  <c r="V929" i="4"/>
  <c r="W929" i="4" s="1"/>
  <c r="V366" i="4"/>
  <c r="W366" i="4" s="1"/>
  <c r="V804" i="4"/>
  <c r="W804" i="4" s="1"/>
  <c r="V648" i="4"/>
  <c r="W648" i="4" s="1"/>
  <c r="V282" i="4"/>
  <c r="W282" i="4" s="1"/>
  <c r="V897" i="4"/>
  <c r="W897" i="4" s="1"/>
  <c r="V756" i="4"/>
  <c r="W756" i="4" s="1"/>
  <c r="V642" i="4"/>
  <c r="W642" i="4" s="1"/>
  <c r="V392" i="4"/>
  <c r="W392" i="4" s="1"/>
  <c r="V776" i="4"/>
  <c r="W776" i="4" s="1"/>
  <c r="V151" i="4"/>
  <c r="W151" i="4" s="1"/>
  <c r="V128" i="4"/>
  <c r="W128" i="4" s="1"/>
  <c r="V288" i="4"/>
  <c r="V399" i="4"/>
  <c r="W399" i="4" s="1"/>
  <c r="V156" i="4"/>
  <c r="W156" i="4" s="1"/>
  <c r="V765" i="4"/>
  <c r="W765" i="4" s="1"/>
  <c r="V835" i="4"/>
  <c r="W835" i="4" s="1"/>
  <c r="V993" i="4"/>
  <c r="W993" i="4" s="1"/>
  <c r="V387" i="4"/>
  <c r="W387" i="4" s="1"/>
  <c r="V457" i="4"/>
  <c r="W457" i="4" s="1"/>
  <c r="V380" i="4"/>
  <c r="W380" i="4" s="1"/>
  <c r="V93" i="4"/>
  <c r="W93" i="4" s="1"/>
  <c r="V967" i="4"/>
  <c r="W967" i="4" s="1"/>
  <c r="V981" i="4"/>
  <c r="W981" i="4" s="1"/>
  <c r="V449" i="4"/>
  <c r="W449" i="4" s="1"/>
  <c r="V262" i="4"/>
  <c r="W262" i="4" s="1"/>
  <c r="V495" i="4"/>
  <c r="W495" i="4" s="1"/>
  <c r="V286" i="4"/>
  <c r="W286" i="4" s="1"/>
  <c r="V469" i="4"/>
  <c r="W469" i="4" s="1"/>
  <c r="V461" i="4"/>
  <c r="W461" i="4" s="1"/>
  <c r="V869" i="4"/>
  <c r="W869" i="4" s="1"/>
  <c r="V603" i="4"/>
  <c r="W603" i="4" s="1"/>
  <c r="V323" i="4"/>
  <c r="W323" i="4" s="1"/>
  <c r="V102" i="4"/>
  <c r="W102" i="4" s="1"/>
  <c r="V858" i="4"/>
  <c r="W858" i="4" s="1"/>
  <c r="V544" i="4"/>
  <c r="W544" i="4" s="1"/>
  <c r="V364" i="4"/>
  <c r="W364" i="4" s="1"/>
  <c r="V504" i="4"/>
  <c r="W504" i="4" s="1"/>
  <c r="V498" i="4"/>
  <c r="W498" i="4" s="1"/>
  <c r="V328" i="4"/>
  <c r="W328" i="4" s="1"/>
  <c r="V721" i="4"/>
  <c r="W721" i="4" s="1"/>
  <c r="V717" i="4"/>
  <c r="W717" i="4" s="1"/>
  <c r="V426" i="4"/>
  <c r="W426" i="4" s="1"/>
  <c r="V30" i="4"/>
  <c r="V340" i="4"/>
  <c r="W340" i="4" s="1"/>
  <c r="V682" i="4"/>
  <c r="W682" i="4" s="1"/>
  <c r="V586" i="4"/>
  <c r="W586" i="4" s="1"/>
  <c r="V955" i="4"/>
  <c r="W955" i="4" s="1"/>
  <c r="V673" i="4"/>
  <c r="W673" i="4" s="1"/>
  <c r="V120" i="4"/>
  <c r="W120" i="4" s="1"/>
  <c r="V292" i="4"/>
  <c r="W292" i="4" s="1"/>
  <c r="V346" i="4"/>
  <c r="W346" i="4" s="1"/>
  <c r="V444" i="4"/>
  <c r="W444" i="4" s="1"/>
  <c r="V650" i="4"/>
  <c r="W650" i="4" s="1"/>
  <c r="V296" i="4"/>
  <c r="W296" i="4" s="1"/>
  <c r="V734" i="4"/>
  <c r="W734" i="4" s="1"/>
  <c r="V337" i="4"/>
  <c r="W337" i="4" s="1"/>
  <c r="V72" i="4"/>
  <c r="V722" i="4"/>
  <c r="W722" i="4" s="1"/>
  <c r="V619" i="4"/>
  <c r="W619" i="4" s="1"/>
  <c r="V568" i="4"/>
  <c r="W568" i="4" s="1"/>
  <c r="V359" i="4"/>
  <c r="W359" i="4" s="1"/>
  <c r="V942" i="4"/>
  <c r="W942" i="4" s="1"/>
  <c r="V415" i="4"/>
  <c r="W415" i="4" s="1"/>
  <c r="V308" i="4"/>
  <c r="W308" i="4" s="1"/>
  <c r="V620" i="4"/>
  <c r="W620" i="4" s="1"/>
  <c r="V333" i="4"/>
  <c r="W333" i="4" s="1"/>
  <c r="V940" i="4"/>
  <c r="W940" i="4" s="1"/>
  <c r="V895" i="4"/>
  <c r="W895" i="4" s="1"/>
  <c r="V907" i="4"/>
  <c r="W907" i="4" s="1"/>
  <c r="V275" i="4"/>
  <c r="W275" i="4" s="1"/>
  <c r="V354" i="4"/>
  <c r="W354" i="4" s="1"/>
  <c r="V703" i="4"/>
  <c r="W703" i="4" s="1"/>
  <c r="V118" i="4"/>
  <c r="W118" i="4" s="1"/>
  <c r="V397" i="4"/>
  <c r="W397" i="4" s="1"/>
  <c r="V615" i="4"/>
  <c r="W615" i="4" s="1"/>
  <c r="V172" i="4"/>
  <c r="W172" i="4" s="1"/>
  <c r="V575" i="4"/>
  <c r="W575" i="4" s="1"/>
  <c r="V963" i="4"/>
  <c r="W963" i="4" s="1"/>
  <c r="V524" i="4"/>
  <c r="W524" i="4" s="1"/>
  <c r="V919" i="4"/>
  <c r="W919" i="4" s="1"/>
  <c r="V196" i="4"/>
  <c r="W196" i="4" s="1"/>
  <c r="V260" i="4"/>
  <c r="W260" i="4" s="1"/>
  <c r="V652" i="4"/>
  <c r="W652" i="4" s="1"/>
  <c r="V352" i="4"/>
  <c r="W352" i="4" s="1"/>
  <c r="V472" i="4"/>
  <c r="W472" i="4" s="1"/>
  <c r="V974" i="4"/>
  <c r="W974" i="4" s="1"/>
  <c r="V376" i="4"/>
  <c r="W376" i="4" s="1"/>
  <c r="V640" i="4"/>
  <c r="W640" i="4" s="1"/>
  <c r="V61" i="4"/>
  <c r="W61" i="4" s="1"/>
  <c r="V899" i="4"/>
  <c r="W899" i="4" s="1"/>
  <c r="V735" i="4"/>
  <c r="W735" i="4" s="1"/>
  <c r="V739" i="4"/>
  <c r="W739" i="4" s="1"/>
  <c r="V952" i="4"/>
  <c r="W952" i="4" s="1"/>
  <c r="V623" i="4"/>
  <c r="W623" i="4" s="1"/>
  <c r="V395" i="4"/>
  <c r="W395" i="4" s="1"/>
  <c r="V574" i="4"/>
  <c r="W574" i="4" s="1"/>
  <c r="V757" i="4"/>
  <c r="W757" i="4" s="1"/>
  <c r="V462" i="4"/>
  <c r="W462" i="4" s="1"/>
  <c r="V548" i="4"/>
  <c r="W548" i="4" s="1"/>
  <c r="V973" i="4"/>
  <c r="W973" i="4" s="1"/>
  <c r="V563" i="4"/>
  <c r="W563" i="4" s="1"/>
  <c r="V660" i="4"/>
  <c r="W660" i="4" s="1"/>
  <c r="V764" i="4"/>
  <c r="W764" i="4" s="1"/>
  <c r="V707" i="4"/>
  <c r="W707" i="4" s="1"/>
  <c r="V793" i="4"/>
  <c r="W793" i="4" s="1"/>
  <c r="V882" i="4"/>
  <c r="W882" i="4" s="1"/>
  <c r="V584" i="4"/>
  <c r="W584" i="4" s="1"/>
  <c r="V661" i="4"/>
  <c r="W661" i="4" s="1"/>
  <c r="V168" i="4"/>
  <c r="W168" i="4" s="1"/>
  <c r="V594" i="4"/>
  <c r="W594" i="4" s="1"/>
  <c r="V349" i="4"/>
  <c r="W349" i="4" s="1"/>
  <c r="V632" i="4"/>
  <c r="W632" i="4" s="1"/>
  <c r="V655" i="4"/>
  <c r="W655" i="4" s="1"/>
  <c r="V737" i="4"/>
  <c r="W737" i="4" s="1"/>
  <c r="V760" i="4"/>
  <c r="W760" i="4" s="1"/>
  <c r="V195" i="4"/>
  <c r="W195" i="4" s="1"/>
  <c r="V865" i="4"/>
  <c r="W865" i="4" s="1"/>
  <c r="V705" i="4"/>
  <c r="W705" i="4" s="1"/>
  <c r="V342" i="4"/>
  <c r="W342" i="4" s="1"/>
  <c r="V511" i="4"/>
  <c r="W511" i="4" s="1"/>
  <c r="V837" i="4"/>
  <c r="W837" i="4" s="1"/>
  <c r="V733" i="4"/>
  <c r="W733" i="4" s="1"/>
  <c r="V8" i="4"/>
  <c r="V630" i="4"/>
  <c r="W630" i="4" s="1"/>
  <c r="V7" i="4"/>
  <c r="V917" i="4"/>
  <c r="W917" i="4" s="1"/>
  <c r="V782" i="4"/>
  <c r="W782" i="4" s="1"/>
  <c r="V912" i="4"/>
  <c r="W912" i="4" s="1"/>
  <c r="V278" i="4"/>
  <c r="V480" i="4"/>
  <c r="W480" i="4" s="1"/>
  <c r="V814" i="4"/>
  <c r="W814" i="4" s="1"/>
  <c r="V894" i="4"/>
  <c r="W894" i="4" s="1"/>
  <c r="V269" i="4"/>
  <c r="W269" i="4" s="1"/>
  <c r="V344" i="4"/>
  <c r="W344" i="4" s="1"/>
  <c r="V356" i="4"/>
  <c r="W356" i="4" s="1"/>
  <c r="V80" i="4"/>
  <c r="W80" i="4" s="1"/>
  <c r="V117" i="4"/>
  <c r="W117" i="4" s="1"/>
  <c r="V140" i="4"/>
  <c r="W140" i="4" s="1"/>
  <c r="V486" i="4"/>
  <c r="W486" i="4" s="1"/>
  <c r="V35" i="4"/>
  <c r="W35" i="4" s="1"/>
  <c r="V442" i="4"/>
  <c r="W442" i="4" s="1"/>
  <c r="V819" i="4"/>
  <c r="W819" i="4" s="1"/>
  <c r="V91" i="4"/>
  <c r="W91" i="4" s="1"/>
  <c r="V129" i="4"/>
  <c r="W129" i="4" s="1"/>
  <c r="V879" i="4"/>
  <c r="W879" i="4" s="1"/>
  <c r="V427" i="4"/>
  <c r="W427" i="4" s="1"/>
  <c r="V834" i="4"/>
  <c r="W834" i="4" s="1"/>
  <c r="V418" i="4"/>
  <c r="W418" i="4" s="1"/>
  <c r="V312" i="4"/>
  <c r="W312" i="4" s="1"/>
  <c r="V293" i="4"/>
  <c r="W293" i="4" s="1"/>
  <c r="V718" i="4"/>
  <c r="W718" i="4" s="1"/>
  <c r="V579" i="4"/>
  <c r="W579" i="4" s="1"/>
  <c r="V496" i="4"/>
  <c r="W496" i="4" s="1"/>
  <c r="V704" i="4"/>
  <c r="W704" i="4" s="1"/>
  <c r="V873" i="4"/>
  <c r="W873" i="4" s="1"/>
  <c r="V608" i="4"/>
  <c r="W608" i="4" s="1"/>
  <c r="V452" i="4"/>
  <c r="W452" i="4" s="1"/>
  <c r="V19" i="4"/>
  <c r="V719" i="4"/>
  <c r="W719" i="4" s="1"/>
  <c r="V900" i="4"/>
  <c r="W900" i="4" s="1"/>
  <c r="V490" i="4"/>
  <c r="W490" i="4" s="1"/>
  <c r="V203" i="4"/>
  <c r="W203" i="4" s="1"/>
  <c r="V451" i="4"/>
  <c r="W451" i="4" s="1"/>
  <c r="V571" i="4"/>
  <c r="W571" i="4" s="1"/>
  <c r="V515" i="4"/>
  <c r="W515" i="4" s="1"/>
  <c r="V892" i="4"/>
  <c r="W892" i="4" s="1"/>
  <c r="V477" i="4"/>
  <c r="W477" i="4" s="1"/>
  <c r="V92" i="4"/>
  <c r="W92" i="4" s="1"/>
  <c r="V556" i="4"/>
  <c r="W556" i="4" s="1"/>
  <c r="V39" i="4"/>
  <c r="W39" i="4" s="1"/>
  <c r="V191" i="4"/>
  <c r="W191" i="4" s="1"/>
  <c r="V57" i="4"/>
  <c r="W57" i="4" s="1"/>
  <c r="V36" i="4"/>
  <c r="V831" i="4"/>
  <c r="W831" i="4" s="1"/>
  <c r="V785" i="4"/>
  <c r="W785" i="4" s="1"/>
  <c r="V108" i="4"/>
  <c r="W108" i="4" s="1"/>
  <c r="V783" i="4"/>
  <c r="W783" i="4" s="1"/>
  <c r="V390" i="4"/>
  <c r="W390" i="4" s="1"/>
  <c r="V572" i="4"/>
  <c r="W572" i="4" s="1"/>
  <c r="V828" i="4"/>
  <c r="W828" i="4" s="1"/>
  <c r="V420" i="4"/>
  <c r="W420" i="4" s="1"/>
  <c r="V483" i="4"/>
  <c r="W483" i="4" s="1"/>
  <c r="V839" i="4"/>
  <c r="W839" i="4" s="1"/>
  <c r="V317" i="4"/>
  <c r="W317" i="4" s="1"/>
  <c r="V671" i="4"/>
  <c r="W671" i="4" s="1"/>
  <c r="V455" i="4"/>
  <c r="W455" i="4" s="1"/>
  <c r="V980" i="4"/>
  <c r="W980" i="4" s="1"/>
  <c r="V576" i="4"/>
  <c r="W576" i="4" s="1"/>
  <c r="V903" i="4"/>
  <c r="W903" i="4" s="1"/>
  <c r="V864" i="4"/>
  <c r="W864" i="4" s="1"/>
  <c r="V371" i="4"/>
  <c r="W371" i="4" s="1"/>
  <c r="V716" i="4"/>
  <c r="W716" i="4" s="1"/>
  <c r="V468" i="4"/>
  <c r="W468" i="4" s="1"/>
  <c r="V913" i="4"/>
  <c r="W913" i="4" s="1"/>
  <c r="V538" i="4"/>
  <c r="W538" i="4" s="1"/>
  <c r="V26" i="4"/>
  <c r="V881" i="4"/>
  <c r="W881" i="4" s="1"/>
  <c r="V947" i="4"/>
  <c r="W947" i="4" s="1"/>
  <c r="V552" i="4"/>
  <c r="W552" i="4" s="1"/>
  <c r="V961" i="4"/>
  <c r="W961" i="4" s="1"/>
  <c r="V334" i="4"/>
  <c r="W334" i="4" s="1"/>
  <c r="V830" i="4"/>
  <c r="W830" i="4" s="1"/>
  <c r="V338" i="4"/>
  <c r="W338" i="4" s="1"/>
  <c r="V357" i="4"/>
  <c r="W357" i="4" s="1"/>
  <c r="V266" i="4"/>
  <c r="W266" i="4" s="1"/>
  <c r="V413" i="4"/>
  <c r="W413" i="4" s="1"/>
  <c r="V381" i="4"/>
  <c r="W381" i="4" s="1"/>
  <c r="V856" i="4"/>
  <c r="W856" i="4" s="1"/>
  <c r="V488" i="4"/>
  <c r="W488" i="4" s="1"/>
  <c r="V533" i="4"/>
  <c r="W533" i="4" s="1"/>
  <c r="V589" i="4"/>
  <c r="W589" i="4" s="1"/>
  <c r="V212" i="4"/>
  <c r="W212" i="4" s="1"/>
  <c r="V49" i="4"/>
  <c r="W49" i="4" s="1"/>
  <c r="V398" i="4"/>
  <c r="W398" i="4" s="1"/>
  <c r="V540" i="4"/>
  <c r="W540" i="4" s="1"/>
  <c r="V230" i="4"/>
  <c r="W230" i="4" s="1"/>
  <c r="V500" i="4"/>
  <c r="W500" i="4" s="1"/>
  <c r="V587" i="4"/>
  <c r="W587" i="4" s="1"/>
  <c r="V43" i="4"/>
  <c r="V471" i="4"/>
  <c r="W471" i="4" s="1"/>
  <c r="V487" i="4"/>
  <c r="W487" i="4" s="1"/>
  <c r="V924" i="4"/>
  <c r="W924" i="4" s="1"/>
  <c r="V600" i="4"/>
  <c r="W600" i="4" s="1"/>
  <c r="V645" i="4"/>
  <c r="W645" i="4" s="1"/>
  <c r="V860" i="4"/>
  <c r="W860" i="4" s="1"/>
  <c r="V935" i="4"/>
  <c r="W935" i="4" s="1"/>
  <c r="V401" i="4"/>
  <c r="W401" i="4" s="1"/>
  <c r="V617" i="4"/>
  <c r="W617" i="4" s="1"/>
  <c r="V386" i="4"/>
  <c r="W386" i="4" s="1"/>
  <c r="V18" i="4"/>
  <c r="V290" i="4"/>
  <c r="W290" i="4" s="1"/>
  <c r="V506" i="4"/>
  <c r="W506" i="4" s="1"/>
  <c r="V316" i="4"/>
  <c r="W316" i="4" s="1"/>
  <c r="V50" i="4"/>
  <c r="W50" i="4" s="1"/>
  <c r="V51" i="4"/>
  <c r="W51" i="4" s="1"/>
  <c r="V546" i="4"/>
  <c r="W546" i="4" s="1"/>
  <c r="V998" i="4"/>
  <c r="W998" i="4" s="1"/>
  <c r="V769" i="4"/>
  <c r="W769" i="4" s="1"/>
  <c r="V997" i="4"/>
  <c r="W997" i="4" s="1"/>
  <c r="V841" i="4"/>
  <c r="W841" i="4" s="1"/>
  <c r="V267" i="4"/>
  <c r="W267" i="4" s="1"/>
  <c r="V639" i="4"/>
  <c r="W639" i="4" s="1"/>
  <c r="V674" i="4"/>
  <c r="W674" i="4" s="1"/>
  <c r="V887" i="4"/>
  <c r="W887" i="4" s="1"/>
  <c r="V596" i="4"/>
  <c r="W596" i="4" s="1"/>
  <c r="V318" i="4"/>
  <c r="W318" i="4" s="1"/>
  <c r="V745" i="4"/>
  <c r="W745" i="4" s="1"/>
  <c r="V815" i="4"/>
  <c r="W815" i="4" s="1"/>
  <c r="V135" i="4"/>
  <c r="W135" i="4" s="1"/>
  <c r="V412" i="4"/>
  <c r="W412" i="4" s="1"/>
  <c r="V58" i="4"/>
  <c r="W58" i="4" s="1"/>
  <c r="V127" i="4"/>
  <c r="W127" i="4" s="1"/>
  <c r="V647" i="4"/>
  <c r="W647" i="4" s="1"/>
  <c r="V71" i="4"/>
  <c r="W71" i="4" s="1"/>
  <c r="V896" i="4"/>
  <c r="W896" i="4" s="1"/>
  <c r="V305" i="4"/>
  <c r="W305" i="4" s="1"/>
  <c r="V861" i="4"/>
  <c r="W861" i="4" s="1"/>
  <c r="V702" i="4"/>
  <c r="W702" i="4" s="1"/>
  <c r="V560" i="4"/>
  <c r="W560" i="4" s="1"/>
  <c r="V637" i="4"/>
  <c r="W637" i="4" s="1"/>
  <c r="V510" i="4"/>
  <c r="W510" i="4" s="1"/>
  <c r="V197" i="4"/>
  <c r="W197" i="4" s="1"/>
  <c r="V183" i="4"/>
  <c r="W183" i="4" s="1"/>
  <c r="V373" i="4"/>
  <c r="W373" i="4" s="1"/>
  <c r="V934" i="4"/>
  <c r="W934" i="4" s="1"/>
  <c r="V551" i="4"/>
  <c r="W551" i="4" s="1"/>
  <c r="V502" i="4"/>
  <c r="W502" i="4" s="1"/>
  <c r="V612" i="4"/>
  <c r="W612" i="4" s="1"/>
  <c r="V16" i="4"/>
  <c r="V868" i="4"/>
  <c r="W868" i="4" s="1"/>
  <c r="V944" i="4"/>
  <c r="W944" i="4" s="1"/>
  <c r="V459" i="4"/>
  <c r="W459" i="4" s="1"/>
  <c r="V153" i="4"/>
  <c r="W153" i="4" s="1"/>
  <c r="V497" i="4"/>
  <c r="W497" i="4" s="1"/>
  <c r="V943" i="4"/>
  <c r="W943" i="4" s="1"/>
  <c r="V920" i="4"/>
  <c r="W920" i="4" s="1"/>
  <c r="V806" i="4"/>
  <c r="W806" i="4" s="1"/>
  <c r="V755" i="4"/>
  <c r="W755" i="4" s="1"/>
  <c r="V253" i="4"/>
  <c r="W253" i="4" s="1"/>
  <c r="V155" i="4"/>
  <c r="W155" i="4" s="1"/>
  <c r="V595" i="4"/>
  <c r="W595" i="4" s="1"/>
  <c r="V598" i="4"/>
  <c r="W598" i="4" s="1"/>
  <c r="V341" i="4"/>
  <c r="W341" i="4" s="1"/>
  <c r="V999" i="4"/>
  <c r="W999" i="4" s="1"/>
  <c r="V492" i="4"/>
  <c r="W492" i="4" s="1"/>
  <c r="V601" i="4"/>
  <c r="W601" i="4" s="1"/>
  <c r="V536" i="4"/>
  <c r="W536" i="4" s="1"/>
  <c r="V414" i="4"/>
  <c r="W414" i="4" s="1"/>
  <c r="V680" i="4"/>
  <c r="W680" i="4" s="1"/>
  <c r="V67" i="4"/>
  <c r="W67" i="4" s="1"/>
  <c r="V753" i="4"/>
  <c r="W753" i="4" s="1"/>
  <c r="V216" i="4"/>
  <c r="W216" i="4" s="1"/>
  <c r="V901" i="4"/>
  <c r="W901" i="4" s="1"/>
  <c r="V795" i="4"/>
  <c r="W795" i="4" s="1"/>
  <c r="V192" i="4"/>
  <c r="W192" i="4" s="1"/>
  <c r="V205" i="4"/>
  <c r="W205" i="4" s="1"/>
  <c r="V566" i="4"/>
  <c r="W566" i="4" s="1"/>
  <c r="V96" i="4"/>
  <c r="W96" i="4" s="1"/>
  <c r="V622" i="4"/>
  <c r="W622" i="4" s="1"/>
  <c r="V684" i="4"/>
  <c r="W684" i="4" s="1"/>
  <c r="V324" i="4"/>
  <c r="W324" i="4" s="1"/>
  <c r="V665" i="4"/>
  <c r="W665" i="4" s="1"/>
  <c r="V133" i="4"/>
  <c r="W133" i="4" s="1"/>
  <c r="V695" i="4"/>
  <c r="W695" i="4" s="1"/>
  <c r="V948" i="4"/>
  <c r="W948" i="4" s="1"/>
  <c r="V911" i="4"/>
  <c r="W911" i="4" s="1"/>
  <c r="V90" i="4"/>
  <c r="W90" i="4" s="1"/>
  <c r="V953" i="4"/>
  <c r="W953" i="4" s="1"/>
  <c r="V658" i="4"/>
  <c r="W658" i="4" s="1"/>
  <c r="V441" i="4"/>
  <c r="W441" i="4" s="1"/>
  <c r="V256" i="4"/>
  <c r="W256" i="4" s="1"/>
  <c r="V368" i="4"/>
  <c r="W368" i="4" s="1"/>
  <c r="V218" i="4"/>
  <c r="W218" i="4" s="1"/>
  <c r="V747" i="4"/>
  <c r="W747" i="4" s="1"/>
  <c r="V264" i="4"/>
  <c r="W264" i="4" s="1"/>
  <c r="V778" i="4"/>
  <c r="W778" i="4" s="1"/>
  <c r="V583" i="4"/>
  <c r="W583" i="4" s="1"/>
  <c r="V677" i="4"/>
  <c r="W677" i="4" s="1"/>
  <c r="V951" i="4"/>
  <c r="W951" i="4" s="1"/>
  <c r="V273" i="4"/>
  <c r="W273" i="4" s="1"/>
  <c r="V969" i="4"/>
  <c r="W969" i="4" s="1"/>
  <c r="V554" i="4"/>
  <c r="W554" i="4" s="1"/>
  <c r="V991" i="4"/>
  <c r="W991" i="4" s="1"/>
  <c r="V908" i="4"/>
  <c r="W908" i="4" s="1"/>
  <c r="V823" i="4"/>
  <c r="W823" i="4" s="1"/>
  <c r="V396" i="4"/>
  <c r="W396" i="4" s="1"/>
  <c r="V47" i="4"/>
  <c r="W47" i="4" s="1"/>
  <c r="V606" i="4"/>
  <c r="W606" i="4" s="1"/>
  <c r="V429" i="4"/>
  <c r="W429" i="4" s="1"/>
  <c r="V251" i="4"/>
  <c r="W251" i="4" s="1"/>
  <c r="V884" i="4"/>
  <c r="W884" i="4" s="1"/>
  <c r="V327" i="4"/>
  <c r="W327" i="4" s="1"/>
  <c r="V850" i="4"/>
  <c r="W850" i="4" s="1"/>
  <c r="V149" i="4"/>
  <c r="W149" i="4" s="1"/>
  <c r="V763" i="4"/>
  <c r="W763" i="4" s="1"/>
  <c r="V440" i="4"/>
  <c r="W440" i="4" s="1"/>
  <c r="V805" i="4"/>
  <c r="W805" i="4" s="1"/>
  <c r="V494" i="4"/>
  <c r="W494" i="4" s="1"/>
  <c r="V921" i="4"/>
  <c r="W921" i="4" s="1"/>
  <c r="V810" i="4"/>
  <c r="W810" i="4" s="1"/>
  <c r="V578" i="4"/>
  <c r="W578" i="4" s="1"/>
  <c r="V409" i="4"/>
  <c r="W409" i="4" s="1"/>
  <c r="V736" i="4"/>
  <c r="W736" i="4" s="1"/>
  <c r="V728" i="4"/>
  <c r="W728" i="4" s="1"/>
  <c r="V638" i="4"/>
  <c r="W638" i="4" s="1"/>
  <c r="V299" i="4"/>
  <c r="W299" i="4" s="1"/>
  <c r="V569" i="4"/>
  <c r="W569" i="4" s="1"/>
  <c r="V105" i="4"/>
  <c r="W105" i="4" s="1"/>
  <c r="V547" i="4"/>
  <c r="W547" i="4" s="1"/>
  <c r="V361" i="4"/>
  <c r="W361" i="4" s="1"/>
  <c r="V350" i="4"/>
  <c r="W350" i="4" s="1"/>
  <c r="V237" i="4"/>
  <c r="W237" i="4" s="1"/>
  <c r="V86" i="4"/>
  <c r="W86" i="4" s="1"/>
  <c r="V990" i="4"/>
  <c r="W990" i="4" s="1"/>
  <c r="V530" i="4"/>
  <c r="W530" i="4" s="1"/>
  <c r="V771" i="4"/>
  <c r="W771" i="4" s="1"/>
  <c r="V53" i="4"/>
  <c r="W53" i="4" s="1"/>
  <c r="V32" i="4"/>
  <c r="V9" i="4"/>
  <c r="V740" i="4"/>
  <c r="W740" i="4" s="1"/>
  <c r="V332" i="4"/>
  <c r="W332" i="4" s="1"/>
  <c r="V949" i="4"/>
  <c r="W949" i="4" s="1"/>
  <c r="V644" i="4"/>
  <c r="W644" i="4" s="1"/>
  <c r="V419" i="4"/>
  <c r="W419" i="4" s="1"/>
  <c r="V454" i="4"/>
  <c r="W454" i="4" s="1"/>
  <c r="V852" i="4"/>
  <c r="W852" i="4" s="1"/>
  <c r="V416" i="4"/>
  <c r="W416" i="4" s="1"/>
  <c r="V505" i="4"/>
  <c r="W505" i="4" s="1"/>
  <c r="V580" i="4"/>
  <c r="W580" i="4" s="1"/>
  <c r="V221" i="4"/>
  <c r="W221" i="4" s="1"/>
  <c r="V82" i="4"/>
  <c r="W82" i="4" s="1"/>
  <c r="V476" i="4"/>
  <c r="W476" i="4" s="1"/>
  <c r="V761" i="4"/>
  <c r="W761" i="4" s="1"/>
  <c r="V458" i="4"/>
  <c r="W458" i="4" s="1"/>
  <c r="V443" i="4"/>
  <c r="W443" i="4" s="1"/>
  <c r="V631" i="4"/>
  <c r="W631" i="4" s="1"/>
  <c r="V954" i="4"/>
  <c r="W954" i="4" s="1"/>
  <c r="V641" i="4"/>
  <c r="W641" i="4" s="1"/>
  <c r="V131" i="4"/>
  <c r="W131" i="4" s="1"/>
  <c r="V663" i="4"/>
  <c r="W663" i="4" s="1"/>
  <c r="V161" i="4"/>
  <c r="W161" i="4" s="1"/>
  <c r="V10" i="4"/>
  <c r="V310" i="4"/>
  <c r="W310" i="4" s="1"/>
  <c r="V748" i="4"/>
  <c r="W748" i="4" s="1"/>
  <c r="V431" i="4"/>
  <c r="W431" i="4" s="1"/>
  <c r="V247" i="4"/>
  <c r="W247" i="4" s="1"/>
  <c r="V843" i="4"/>
  <c r="W843" i="4" s="1"/>
  <c r="V985" i="4"/>
  <c r="W985" i="4" s="1"/>
  <c r="V475" i="4"/>
  <c r="W475" i="4" s="1"/>
  <c r="V995" i="4"/>
  <c r="W995" i="4" s="1"/>
  <c r="V378" i="4"/>
  <c r="W378" i="4" s="1"/>
  <c r="V164" i="4"/>
  <c r="W164" i="4" s="1"/>
  <c r="V966" i="4"/>
  <c r="W966" i="4" s="1"/>
  <c r="V215" i="4"/>
  <c r="W215" i="4" s="1"/>
  <c r="V651" i="4"/>
  <c r="W651" i="4" s="1"/>
  <c r="V902" i="4"/>
  <c r="W902" i="4" s="1"/>
  <c r="V74" i="4"/>
  <c r="W74" i="4" s="1"/>
  <c r="V405" i="4"/>
  <c r="W405" i="4" s="1"/>
  <c r="V432" i="4"/>
  <c r="W432" i="4" s="1"/>
  <c r="V946" i="4"/>
  <c r="W946" i="4" s="1"/>
  <c r="V241" i="4"/>
  <c r="W241" i="4" s="1"/>
  <c r="V375" i="4"/>
  <c r="W375" i="4" s="1"/>
  <c r="V410" i="4"/>
  <c r="W410" i="4" s="1"/>
  <c r="V862" i="4"/>
  <c r="W862" i="4" s="1"/>
  <c r="V910" i="4"/>
  <c r="W910" i="4" s="1"/>
  <c r="V988" i="4"/>
  <c r="W988" i="4" s="1"/>
  <c r="V402" i="4"/>
  <c r="W402" i="4" s="1"/>
  <c r="V200" i="4"/>
  <c r="W200" i="4" s="1"/>
  <c r="V421" i="4"/>
  <c r="W421" i="4" s="1"/>
  <c r="V21" i="4"/>
  <c r="V261" i="4"/>
  <c r="W261" i="4" s="1"/>
  <c r="V751" i="4"/>
  <c r="W751" i="4" s="1"/>
  <c r="V978" i="4"/>
  <c r="W978" i="4" s="1"/>
  <c r="V625" i="4"/>
  <c r="W625" i="4" s="1"/>
  <c r="V883" i="4"/>
  <c r="W883" i="4" s="1"/>
  <c r="V786" i="4"/>
  <c r="W786" i="4" s="1"/>
  <c r="V915" i="4"/>
  <c r="W915" i="4" s="1"/>
  <c r="V14" i="4"/>
  <c r="V762" i="4"/>
  <c r="W762" i="4" s="1"/>
  <c r="V187" i="4"/>
  <c r="W187" i="4" s="1"/>
  <c r="V147" i="4"/>
  <c r="W147" i="4" s="1"/>
  <c r="V101" i="4"/>
  <c r="W101" i="4" s="1"/>
  <c r="V849" i="4"/>
  <c r="W849" i="4" s="1"/>
  <c r="V130" i="4"/>
  <c r="W130" i="4" s="1"/>
  <c r="V968" i="4"/>
  <c r="W968" i="4" s="1"/>
  <c r="V854" i="4"/>
  <c r="W854" i="4" s="1"/>
  <c r="V885" i="4"/>
  <c r="W885" i="4" s="1"/>
  <c r="V473" i="4"/>
  <c r="W473" i="4" s="1"/>
  <c r="V732" i="4"/>
  <c r="W732" i="4" s="1"/>
  <c r="V450" i="4"/>
  <c r="W450" i="4" s="1"/>
  <c r="V445" i="4"/>
  <c r="W445" i="4" s="1"/>
  <c r="V509" i="4"/>
  <c r="W509" i="4" s="1"/>
  <c r="V775" i="4"/>
  <c r="W775" i="4" s="1"/>
  <c r="V222" i="4"/>
  <c r="W222" i="4" s="1"/>
  <c r="V567" i="4"/>
  <c r="W567" i="4" s="1"/>
  <c r="V672" i="4"/>
  <c r="W672" i="4" s="1"/>
  <c r="V535" i="4"/>
  <c r="W535" i="4" s="1"/>
  <c r="V588" i="4"/>
  <c r="W588" i="4" s="1"/>
  <c r="V784" i="4"/>
  <c r="W784" i="4" s="1"/>
  <c r="V844" i="4"/>
  <c r="W844" i="4" s="1"/>
  <c r="V788" i="4"/>
  <c r="W788" i="4" s="1"/>
  <c r="V627" i="4"/>
  <c r="W627" i="4" s="1"/>
  <c r="V433" i="4"/>
  <c r="W433" i="4" s="1"/>
  <c r="V939" i="4"/>
  <c r="W939" i="4" s="1"/>
  <c r="V407" i="4"/>
  <c r="W407" i="4" s="1"/>
  <c r="V847" i="4"/>
  <c r="W847" i="4" s="1"/>
  <c r="V816" i="4"/>
  <c r="W816" i="4" s="1"/>
  <c r="V711" i="4"/>
  <c r="W711" i="4" s="1"/>
  <c r="V33" i="4"/>
  <c r="V758" i="4"/>
  <c r="W758" i="4" s="1"/>
  <c r="V555" i="4"/>
  <c r="W555" i="4" s="1"/>
  <c r="V307" i="4"/>
  <c r="W307" i="4" s="1"/>
  <c r="V872" i="4"/>
  <c r="W872" i="4" s="1"/>
  <c r="V927" i="4"/>
  <c r="W927" i="4" s="1"/>
  <c r="V252" i="4"/>
  <c r="W252" i="4" s="1"/>
  <c r="V938" i="4"/>
  <c r="W938" i="4" s="1"/>
  <c r="V362" i="4"/>
  <c r="W362" i="4" s="1"/>
  <c r="V706" i="4"/>
  <c r="W706" i="4" s="1"/>
  <c r="V66" i="4"/>
  <c r="W66" i="4" s="1"/>
  <c r="V686" i="4"/>
  <c r="W686" i="4" s="1"/>
  <c r="V931" i="4"/>
  <c r="W931" i="4" s="1"/>
  <c r="V662" i="4"/>
  <c r="W662" i="4" s="1"/>
  <c r="V564" i="4"/>
  <c r="W564" i="4" s="1"/>
  <c r="V539" i="4"/>
  <c r="W539" i="4" s="1"/>
  <c r="V214" i="4"/>
  <c r="W214" i="4" s="1"/>
  <c r="V851" i="4"/>
  <c r="W851" i="4" s="1"/>
  <c r="V493" i="4"/>
  <c r="W493" i="4" s="1"/>
  <c r="V514" i="4"/>
  <c r="W514" i="4" s="1"/>
  <c r="V633" i="4"/>
  <c r="W633" i="4" s="1"/>
  <c r="V878" i="4"/>
  <c r="W878" i="4" s="1"/>
  <c r="V150" i="4"/>
  <c r="W150" i="4" s="1"/>
  <c r="V198" i="4"/>
  <c r="W198" i="4" s="1"/>
  <c r="V463" i="4"/>
  <c r="W463" i="4" s="1"/>
  <c r="V343" i="4"/>
  <c r="W343" i="4" s="1"/>
  <c r="V803" i="4"/>
  <c r="W803" i="4" s="1"/>
  <c r="V811" i="4"/>
  <c r="W811" i="4" s="1"/>
  <c r="V799" i="4"/>
  <c r="W799" i="4" s="1"/>
  <c r="V773" i="4"/>
  <c r="W773" i="4" s="1"/>
  <c r="V46" i="4"/>
  <c r="V163" i="4"/>
  <c r="W163" i="4" s="1"/>
  <c r="V104" i="4"/>
  <c r="W104" i="4" s="1"/>
  <c r="V6" i="4"/>
  <c r="V591" i="4"/>
  <c r="W591" i="4" s="1"/>
  <c r="V176" i="4"/>
  <c r="W176" i="4" s="1"/>
  <c r="V77" i="4"/>
  <c r="W77" i="4" s="1"/>
  <c r="V821" i="4"/>
  <c r="W821" i="4" s="1"/>
  <c r="V787" i="4"/>
  <c r="W787" i="4" s="1"/>
  <c r="V573" i="4"/>
  <c r="W573" i="4" s="1"/>
  <c r="V170" i="4"/>
  <c r="W170" i="4" s="1"/>
  <c r="V391" i="4"/>
  <c r="W391" i="4" s="1"/>
  <c r="V279" i="4"/>
  <c r="W279" i="4" s="1"/>
  <c r="V388" i="4"/>
  <c r="W388" i="4" s="1"/>
  <c r="V199" i="4"/>
  <c r="W199" i="4" s="1"/>
  <c r="V602" i="4"/>
  <c r="W602" i="4" s="1"/>
  <c r="V905" i="4"/>
  <c r="W905" i="4" s="1"/>
  <c r="V517" i="4"/>
  <c r="W517" i="4" s="1"/>
  <c r="V351" i="4"/>
  <c r="W351" i="4" s="1"/>
  <c r="V302" i="4"/>
  <c r="W302" i="4" s="1"/>
  <c r="V167" i="4"/>
  <c r="W167" i="4" s="1"/>
  <c r="V434" i="4"/>
  <c r="W434" i="4" s="1"/>
  <c r="V79" i="4"/>
  <c r="W79" i="4" s="1"/>
  <c r="V110" i="4"/>
  <c r="W110" i="4" s="1"/>
  <c r="V298" i="4"/>
  <c r="W298" i="4" s="1"/>
  <c r="V714" i="4"/>
  <c r="W714" i="4" s="1"/>
  <c r="V408" i="4"/>
  <c r="W408" i="4" s="1"/>
  <c r="V742" i="4"/>
  <c r="W742" i="4" s="1"/>
  <c r="V710" i="4"/>
  <c r="W710" i="4" s="1"/>
  <c r="V210" i="4"/>
  <c r="W210" i="4" s="1"/>
  <c r="V802" i="4"/>
  <c r="W802" i="4" s="1"/>
  <c r="V730" i="4"/>
  <c r="W730" i="4" s="1"/>
  <c r="V422" i="4"/>
  <c r="W422" i="4" s="1"/>
  <c r="V508" i="4"/>
  <c r="W508" i="4" s="1"/>
  <c r="V186" i="4"/>
  <c r="W186" i="4" s="1"/>
  <c r="V460" i="4"/>
  <c r="W460" i="4" s="1"/>
  <c r="V491" i="4"/>
  <c r="W491" i="4" s="1"/>
  <c r="V801" i="4"/>
  <c r="W801" i="4" s="1"/>
  <c r="V379" i="4"/>
  <c r="W379" i="4" s="1"/>
  <c r="V355" i="4"/>
  <c r="W355" i="4" s="1"/>
  <c r="V314" i="4"/>
  <c r="W314" i="4" s="1"/>
  <c r="V653" i="4"/>
  <c r="W653" i="4" s="1"/>
  <c r="V738" i="4"/>
  <c r="W738" i="4" s="1"/>
  <c r="V559" i="4"/>
  <c r="W559" i="4" s="1"/>
  <c r="V605" i="4"/>
  <c r="W605" i="4" s="1"/>
  <c r="V867" i="4"/>
  <c r="W867" i="4" s="1"/>
  <c r="V501" i="4"/>
  <c r="W501" i="4" s="1"/>
  <c r="V503" i="4"/>
  <c r="W503" i="4" s="1"/>
  <c r="V467" i="4"/>
  <c r="W467" i="4" s="1"/>
  <c r="V796" i="4"/>
  <c r="W796" i="4" s="1"/>
  <c r="V513" i="4"/>
  <c r="W513" i="4" s="1"/>
  <c r="V106" i="4"/>
  <c r="W106" i="4" s="1"/>
  <c r="V94" i="4"/>
  <c r="W94" i="4" s="1"/>
  <c r="V670" i="4"/>
  <c r="W670" i="4" s="1"/>
  <c r="V348" i="4"/>
  <c r="W348" i="4" s="1"/>
  <c r="V833" i="4"/>
  <c r="W833" i="4" s="1"/>
  <c r="V956" i="4"/>
  <c r="W956" i="4" s="1"/>
  <c r="V945" i="4"/>
  <c r="W945" i="4" s="1"/>
  <c r="V274" i="4"/>
  <c r="W274" i="4" s="1"/>
  <c r="V294" i="4"/>
  <c r="W294" i="4" s="1"/>
  <c r="V604" i="4"/>
  <c r="W604" i="4" s="1"/>
  <c r="V634" i="4"/>
  <c r="W634" i="4" s="1"/>
  <c r="V678" i="4"/>
  <c r="W678" i="4" s="1"/>
  <c r="V225" i="4"/>
  <c r="W225" i="4" s="1"/>
  <c r="V542" i="4"/>
  <c r="W542" i="4" s="1"/>
  <c r="V859" i="4"/>
  <c r="W859" i="4" s="1"/>
  <c r="V177" i="4"/>
  <c r="W177" i="4" s="1"/>
  <c r="V207" i="4"/>
  <c r="W207" i="4" s="1"/>
  <c r="V918" i="4"/>
  <c r="W918" i="4" s="1"/>
  <c r="V848" i="4"/>
  <c r="W848" i="4" s="1"/>
  <c r="V284" i="4"/>
  <c r="W284" i="4" s="1"/>
  <c r="V800" i="4"/>
  <c r="W800" i="4" s="1"/>
  <c r="V404" i="4"/>
  <c r="W404" i="4" s="1"/>
  <c r="V621" i="4"/>
  <c r="W621" i="4" s="1"/>
  <c r="V941" i="4"/>
  <c r="W941" i="4" s="1"/>
  <c r="V234" i="4"/>
  <c r="W234" i="4" s="1"/>
  <c r="V553" i="4"/>
  <c r="W553" i="4" s="1"/>
  <c r="V89" i="4"/>
  <c r="W89" i="4" s="1"/>
  <c r="V289" i="4"/>
  <c r="W289" i="4" s="1"/>
  <c r="V243" i="4"/>
  <c r="W243" i="4" s="1"/>
  <c r="V780" i="4"/>
  <c r="W780" i="4" s="1"/>
  <c r="V321" i="4"/>
  <c r="W321" i="4" s="1"/>
  <c r="V743" i="4"/>
  <c r="W743" i="4" s="1"/>
  <c r="V744" i="4"/>
  <c r="W744" i="4" s="1"/>
  <c r="V124" i="4"/>
  <c r="W124" i="4" s="1"/>
  <c r="V636" i="4"/>
  <c r="W636" i="4" s="1"/>
  <c r="V84" i="4"/>
  <c r="W84" i="4" s="1"/>
  <c r="V781" i="4"/>
  <c r="W781" i="4" s="1"/>
  <c r="V320" i="4"/>
  <c r="W320" i="4" s="1"/>
  <c r="V629" i="4"/>
  <c r="W629" i="4" s="1"/>
  <c r="V982" i="4"/>
  <c r="W982" i="4" s="1"/>
  <c r="V519" i="4"/>
  <c r="W519" i="4" s="1"/>
  <c r="V654" i="4"/>
  <c r="W654" i="4" s="1"/>
  <c r="V962" i="4"/>
  <c r="W962" i="4" s="1"/>
  <c r="V300" i="4"/>
  <c r="W300" i="4" s="1"/>
  <c r="V383" i="4"/>
  <c r="W383" i="4" s="1"/>
  <c r="V822" i="4"/>
  <c r="W822" i="4" s="1"/>
  <c r="V863" i="4"/>
  <c r="W863" i="4" s="1"/>
  <c r="V613" i="4"/>
  <c r="W613" i="4" s="1"/>
  <c r="V541" i="4"/>
  <c r="W541" i="4" s="1"/>
  <c r="V964" i="4"/>
  <c r="W964" i="4" s="1"/>
  <c r="V687" i="4"/>
  <c r="W687" i="4" s="1"/>
  <c r="V417" i="4"/>
  <c r="W417" i="4" s="1"/>
  <c r="V664" i="4"/>
  <c r="W664" i="4" s="1"/>
  <c r="V936" i="4"/>
  <c r="W936" i="4" s="1"/>
  <c r="V906" i="4"/>
  <c r="W906" i="4" s="1"/>
  <c r="V770" i="4"/>
  <c r="W770" i="4" s="1"/>
  <c r="V111" i="4"/>
  <c r="W111" i="4" s="1"/>
  <c r="V465" i="4"/>
  <c r="W465" i="4" s="1"/>
  <c r="V726" i="4"/>
  <c r="W726" i="4" s="1"/>
  <c r="V246" i="4"/>
  <c r="W246" i="4" s="1"/>
  <c r="V531" i="4"/>
  <c r="W531" i="4" s="1"/>
  <c r="V271" i="4"/>
  <c r="W271" i="4" s="1"/>
  <c r="V138" i="4"/>
  <c r="W138" i="4" s="1"/>
  <c r="V403" i="4"/>
  <c r="W403" i="4" s="1"/>
  <c r="V972" i="4"/>
  <c r="W972" i="4" s="1"/>
  <c r="V794" i="4"/>
  <c r="W794" i="4" s="1"/>
  <c r="V842" i="4"/>
  <c r="W842" i="4" s="1"/>
  <c r="V281" i="4"/>
  <c r="W281" i="4" s="1"/>
  <c r="V708" i="4"/>
  <c r="W708" i="4" s="1"/>
  <c r="V526" i="4"/>
  <c r="W526" i="4" s="1"/>
  <c r="V754" i="4"/>
  <c r="W754" i="4" s="1"/>
  <c r="V876" i="4"/>
  <c r="W876" i="4" s="1"/>
  <c r="V322" i="4"/>
  <c r="W322" i="4" s="1"/>
  <c r="V543" i="4"/>
  <c r="W543" i="4" s="1"/>
  <c r="V194" i="4"/>
  <c r="W194" i="4" s="1"/>
  <c r="V257" i="4"/>
  <c r="W257" i="4" s="1"/>
  <c r="V123" i="4"/>
  <c r="W123" i="4" s="1"/>
  <c r="V276" i="4"/>
  <c r="V813" i="4"/>
  <c r="W813" i="4" s="1"/>
  <c r="V285" i="4"/>
  <c r="W285" i="4" s="1"/>
  <c r="V729" i="4"/>
  <c r="W729" i="4" s="1"/>
  <c r="V727" i="4"/>
  <c r="W727" i="4" s="1"/>
  <c r="V41" i="4"/>
  <c r="W41" i="4" s="1"/>
  <c r="V245" i="4"/>
  <c r="W245" i="4" s="1"/>
  <c r="V724" i="4"/>
  <c r="W724" i="4" s="1"/>
  <c r="V916" i="4"/>
  <c r="W916" i="4" s="1"/>
  <c r="V889" i="4"/>
  <c r="W889" i="4" s="1"/>
  <c r="V521" i="4"/>
  <c r="W521" i="4" s="1"/>
  <c r="V720" i="4"/>
  <c r="W720" i="4" s="1"/>
  <c r="V518" i="4"/>
  <c r="W518" i="4" s="1"/>
  <c r="V268" i="4"/>
  <c r="V464" i="4"/>
  <c r="W464" i="4" s="1"/>
  <c r="V590" i="4"/>
  <c r="W590" i="4" s="1"/>
  <c r="V166" i="4"/>
  <c r="W166" i="4" s="1"/>
  <c r="V777" i="4"/>
  <c r="W777" i="4" s="1"/>
  <c r="V190" i="4"/>
  <c r="W190" i="4" s="1"/>
  <c r="V116" i="4"/>
  <c r="W116" i="4" s="1"/>
  <c r="V977" i="4"/>
  <c r="W977" i="4" s="1"/>
  <c r="V17" i="4"/>
  <c r="V792" i="4"/>
  <c r="W792" i="4" s="1"/>
  <c r="V649" i="4"/>
  <c r="W649" i="4" s="1"/>
  <c r="V188" i="4"/>
  <c r="W188" i="4" s="1"/>
  <c r="V516" i="4"/>
  <c r="W516" i="4" s="1"/>
  <c r="V675" i="4"/>
  <c r="W675" i="4" s="1"/>
  <c r="V696" i="4"/>
  <c r="W696" i="4" s="1"/>
  <c r="V701" i="4"/>
  <c r="W701" i="4" s="1"/>
  <c r="V817" i="4"/>
  <c r="W817" i="4" s="1"/>
  <c r="V926" i="4"/>
  <c r="W926" i="4" s="1"/>
  <c r="V330" i="4"/>
  <c r="W330" i="4" s="1"/>
  <c r="V456" i="4"/>
  <c r="W456" i="4" s="1"/>
  <c r="V482" i="4"/>
  <c r="W482" i="4" s="1"/>
  <c r="V923" i="4"/>
  <c r="W923" i="4" s="1"/>
  <c r="V611" i="4"/>
  <c r="W611" i="4" s="1"/>
  <c r="V489" i="4"/>
  <c r="W489" i="4" s="1"/>
  <c r="V798" i="4"/>
  <c r="W798" i="4" s="1"/>
  <c r="V232" i="4"/>
  <c r="W232" i="4" s="1"/>
  <c r="V825" i="4"/>
  <c r="W825" i="4" s="1"/>
  <c r="V144" i="4"/>
  <c r="W144" i="4" s="1"/>
  <c r="V983" i="4"/>
  <c r="W983" i="4" s="1"/>
  <c r="V527" i="4"/>
  <c r="W527" i="4" s="1"/>
  <c r="V141" i="4"/>
  <c r="W141" i="4" s="1"/>
  <c r="V372" i="4"/>
  <c r="W372" i="4" s="1"/>
  <c r="V657" i="4"/>
  <c r="W657" i="4" s="1"/>
  <c r="V385" i="4"/>
  <c r="W385" i="4" s="1"/>
  <c r="V437" i="4"/>
  <c r="W437" i="4" s="1"/>
  <c r="V309" i="4"/>
  <c r="W309" i="4" s="1"/>
  <c r="V749" i="4"/>
  <c r="W749" i="4" s="1"/>
  <c r="V774" i="4"/>
  <c r="W774" i="4" s="1"/>
  <c r="V181" i="4"/>
  <c r="W181" i="4" s="1"/>
  <c r="V581" i="4"/>
  <c r="W581" i="4" s="1"/>
  <c r="V693" i="4"/>
  <c r="W693" i="4" s="1"/>
  <c r="V3" i="4"/>
  <c r="V557" i="4"/>
  <c r="W557" i="4" s="1"/>
  <c r="V201" i="4"/>
  <c r="W201" i="4" s="1"/>
  <c r="V626" i="4"/>
  <c r="W626" i="4" s="1"/>
  <c r="V585" i="4"/>
  <c r="W585" i="4" s="1"/>
  <c r="V428" i="4"/>
  <c r="W428" i="4" s="1"/>
  <c r="V484" i="4"/>
  <c r="W484" i="4" s="1"/>
  <c r="V989" i="4"/>
  <c r="W989" i="4" s="1"/>
  <c r="V20" i="4"/>
  <c r="V562" i="4"/>
  <c r="W562" i="4" s="1"/>
  <c r="V448" i="4"/>
  <c r="W448" i="4" s="1"/>
  <c r="V683" i="4"/>
  <c r="W683" i="4" s="1"/>
  <c r="V809" i="4"/>
  <c r="W809" i="4" s="1"/>
  <c r="V5" i="4"/>
  <c r="V965" i="4"/>
  <c r="W965" i="4" s="1"/>
  <c r="V28" i="4"/>
  <c r="V713" i="4"/>
  <c r="W713" i="4" s="1"/>
  <c r="V478" i="4"/>
  <c r="W478" i="4" s="1"/>
  <c r="V479" i="4"/>
  <c r="W479" i="4" s="1"/>
  <c r="V709" i="4"/>
  <c r="W709" i="4" s="1"/>
  <c r="V994" i="4"/>
  <c r="W994" i="4" s="1"/>
  <c r="V610" i="4"/>
  <c r="W610" i="4" s="1"/>
  <c r="V345" i="4"/>
  <c r="W345" i="4" s="1"/>
  <c r="V470" i="4"/>
  <c r="W470" i="4" s="1"/>
  <c r="V336" i="4"/>
  <c r="W336" i="4" s="1"/>
  <c r="V291" i="4"/>
  <c r="W291" i="4" s="1"/>
  <c r="V643" i="4"/>
  <c r="W643" i="4" s="1"/>
  <c r="V453" i="4"/>
  <c r="W453" i="4" s="1"/>
  <c r="V272" i="4"/>
  <c r="W272" i="4" s="1"/>
  <c r="V182" i="4"/>
  <c r="W182" i="4" s="1"/>
  <c r="V690" i="4"/>
  <c r="W690" i="4" s="1"/>
  <c r="V528" i="4"/>
  <c r="W528" i="4" s="1"/>
  <c r="V545" i="4"/>
  <c r="W545" i="4" s="1"/>
  <c r="V270" i="4"/>
  <c r="W270" i="4" s="1"/>
  <c r="V933" i="4"/>
  <c r="W933" i="4" s="1"/>
  <c r="V24" i="4"/>
  <c r="V31" i="4"/>
  <c r="V959" i="4"/>
  <c r="W959" i="4" s="1"/>
  <c r="V184" i="4"/>
  <c r="W184" i="4" s="1"/>
  <c r="V614" i="4"/>
  <c r="W614" i="4" s="1"/>
  <c r="V698" i="4"/>
  <c r="W698" i="4" s="1"/>
  <c r="V725" i="4"/>
  <c r="W725" i="4" s="1"/>
  <c r="V689" i="4"/>
  <c r="W689" i="4" s="1"/>
  <c r="V65" i="4"/>
  <c r="W65" i="4" s="1"/>
  <c r="V134" i="4"/>
  <c r="W134" i="4" s="1"/>
  <c r="V11" i="4"/>
  <c r="V984" i="4"/>
  <c r="W984" i="4" s="1"/>
  <c r="V599" i="4"/>
  <c r="W599" i="4" s="1"/>
  <c r="V283" i="4"/>
  <c r="W283" i="4" s="1"/>
  <c r="V367" i="4"/>
  <c r="W367" i="4" s="1"/>
  <c r="V996" i="4"/>
  <c r="W996" i="4" s="1"/>
  <c r="V520" i="4"/>
  <c r="W520" i="4" s="1"/>
  <c r="V466" i="4"/>
  <c r="W466" i="4" s="1"/>
  <c r="V866" i="4"/>
  <c r="W866" i="4" s="1"/>
  <c r="V797" i="4"/>
  <c r="W797" i="4" s="1"/>
  <c r="V227" i="4"/>
  <c r="W227" i="4" s="1"/>
  <c r="V136" i="4"/>
  <c r="W136" i="4" s="1"/>
  <c r="V62" i="4"/>
  <c r="W62" i="4" s="1"/>
  <c r="V389" i="4"/>
  <c r="W389" i="4" s="1"/>
  <c r="V676" i="4"/>
  <c r="W676" i="4" s="1"/>
  <c r="V370" i="4"/>
  <c r="W370" i="4" s="1"/>
  <c r="V532" i="4"/>
  <c r="W532" i="4" s="1"/>
  <c r="V358" i="4"/>
  <c r="W358" i="4" s="1"/>
  <c r="V970" i="4"/>
  <c r="W970" i="4" s="1"/>
  <c r="V146" i="4"/>
  <c r="W146" i="4" s="1"/>
  <c r="V550" i="4"/>
  <c r="W550" i="4" s="1"/>
  <c r="V855" i="4"/>
  <c r="W855" i="4" s="1"/>
  <c r="V236" i="4"/>
  <c r="W236" i="4" s="1"/>
  <c r="V242" i="4"/>
  <c r="W242" i="4" s="1"/>
  <c r="V175" i="4"/>
  <c r="W175" i="4" s="1"/>
  <c r="V836" i="4"/>
  <c r="W836" i="4" s="1"/>
  <c r="V154" i="4"/>
  <c r="W154" i="4" s="1"/>
  <c r="V54" i="4"/>
  <c r="W54" i="4" s="1"/>
  <c r="V891" i="4"/>
  <c r="W891" i="4" s="1"/>
  <c r="V158" i="4"/>
  <c r="W158" i="4" s="1"/>
  <c r="V694" i="4"/>
  <c r="W694" i="4" s="1"/>
  <c r="V666" i="4"/>
  <c r="W666" i="4" s="1"/>
  <c r="V930" i="4"/>
  <c r="W930" i="4" s="1"/>
  <c r="V750" i="4"/>
  <c r="W750" i="4" s="1"/>
  <c r="V436" i="4"/>
  <c r="W436" i="4" s="1"/>
  <c r="V697" i="4"/>
  <c r="W697" i="4" s="1"/>
  <c r="V582" i="4"/>
  <c r="W582" i="4" s="1"/>
  <c r="V384" i="4"/>
  <c r="W384" i="4" s="1"/>
  <c r="V319" i="4"/>
  <c r="W319" i="4" s="1"/>
  <c r="V512" i="4"/>
  <c r="W512" i="4" s="1"/>
  <c r="V616" i="4"/>
  <c r="W616" i="4" s="1"/>
  <c r="V393" i="4"/>
  <c r="W393" i="4" s="1"/>
  <c r="V374" i="4"/>
  <c r="W374" i="4" s="1"/>
  <c r="V185" i="4"/>
  <c r="W185" i="4" s="1"/>
  <c r="V209" i="4"/>
  <c r="W209" i="4" s="1"/>
  <c r="V746" i="4"/>
  <c r="W746" i="4" s="1"/>
  <c r="V481" i="4"/>
  <c r="W481" i="4" s="1"/>
  <c r="V700" i="4"/>
  <c r="W700" i="4" s="1"/>
  <c r="V499" i="4"/>
  <c r="W499" i="4" s="1"/>
  <c r="V423" i="4"/>
  <c r="W423" i="4" s="1"/>
  <c r="V607" i="4"/>
  <c r="W607" i="4" s="1"/>
  <c r="V259" i="4"/>
  <c r="W259" i="4" s="1"/>
  <c r="V430" i="4"/>
  <c r="W430" i="4" s="1"/>
  <c r="V909" i="4"/>
  <c r="W909" i="4" s="1"/>
  <c r="V258" i="4"/>
  <c r="W258" i="4" s="1"/>
  <c r="V979" i="4"/>
  <c r="W979" i="4" s="1"/>
  <c r="V534" i="4"/>
  <c r="W534" i="4" s="1"/>
  <c r="V233" i="4"/>
  <c r="W233" i="4" s="1"/>
  <c r="V767" i="4"/>
  <c r="W767" i="4" s="1"/>
  <c r="V446" i="4"/>
  <c r="W446" i="4" s="1"/>
  <c r="V169" i="4"/>
  <c r="W169" i="4" s="1"/>
  <c r="V667" i="4"/>
  <c r="W667" i="4" s="1"/>
  <c r="V85" i="4"/>
  <c r="W85" i="4" s="1"/>
  <c r="V871" i="4"/>
  <c r="W871" i="4" s="1"/>
  <c r="V263" i="4"/>
  <c r="W263" i="4" s="1"/>
  <c r="V790" i="4"/>
  <c r="W790" i="4" s="1"/>
  <c r="V231" i="4"/>
  <c r="W231" i="4" s="1"/>
  <c r="V103" i="4"/>
  <c r="W103" i="4" s="1"/>
  <c r="V914" i="4"/>
  <c r="W914" i="4" s="1"/>
  <c r="V306" i="4"/>
  <c r="W306" i="4" s="1"/>
  <c r="V992" i="4"/>
  <c r="W992" i="4" s="1"/>
  <c r="V113" i="4"/>
  <c r="W113" i="4" s="1"/>
  <c r="V880" i="4"/>
  <c r="W880" i="4" s="1"/>
  <c r="V958" i="4"/>
  <c r="W958" i="4" s="1"/>
  <c r="V987" i="4"/>
  <c r="W987" i="4" s="1"/>
  <c r="V249" i="4"/>
  <c r="W249" i="4" s="1"/>
  <c r="V826" i="4"/>
  <c r="W826" i="4" s="1"/>
  <c r="V2" i="4"/>
  <c r="V297" i="4"/>
  <c r="W297" i="4" s="1"/>
  <c r="V712" i="4"/>
  <c r="W712" i="4" s="1"/>
  <c r="V688" i="4"/>
  <c r="W688" i="4" s="1"/>
  <c r="V681" i="4"/>
  <c r="W681" i="4" s="1"/>
  <c r="V394" i="4"/>
  <c r="W394" i="4" s="1"/>
  <c r="V162" i="4"/>
  <c r="W162" i="4" s="1"/>
  <c r="V400" i="4"/>
  <c r="W400" i="4" s="1"/>
  <c r="V609" i="4"/>
  <c r="W609" i="4" s="1"/>
  <c r="V875" i="4"/>
  <c r="W875" i="4" s="1"/>
  <c r="V97" i="4"/>
  <c r="W97" i="4" s="1"/>
  <c r="V315" i="4"/>
  <c r="W315" i="4" s="1"/>
  <c r="V339" i="4"/>
  <c r="W339" i="4" s="1"/>
  <c r="V126" i="4"/>
  <c r="W126" i="4" s="1"/>
  <c r="V932" i="4"/>
  <c r="W932" i="4" s="1"/>
  <c r="V838" i="4"/>
  <c r="W838" i="4" s="1"/>
  <c r="V870" i="4"/>
  <c r="W870" i="4" s="1"/>
  <c r="V668" i="4"/>
  <c r="W668" i="4" s="1"/>
  <c r="V485" i="4"/>
  <c r="W485" i="4" s="1"/>
  <c r="V888" i="4"/>
  <c r="W888" i="4" s="1"/>
  <c r="V313" i="4"/>
  <c r="W313" i="4" s="1"/>
  <c r="V971" i="4"/>
  <c r="W971" i="4" s="1"/>
  <c r="V507" i="4"/>
  <c r="W507" i="4" s="1"/>
  <c r="V525" i="4"/>
  <c r="W525" i="4" s="1"/>
  <c r="V549" i="4"/>
  <c r="W549" i="4" s="1"/>
  <c r="V832" i="4"/>
  <c r="W832" i="4" s="1"/>
  <c r="V812" i="4"/>
  <c r="W812" i="4" s="1"/>
  <c r="V42" i="4"/>
  <c r="W42" i="4" s="1"/>
  <c r="V922" i="4"/>
  <c r="W922" i="4" s="1"/>
  <c r="V669" i="4"/>
  <c r="W669" i="4" s="1"/>
  <c r="V360" i="4"/>
  <c r="W360" i="4" s="1"/>
  <c r="V893" i="4"/>
  <c r="W893" i="4" s="1"/>
  <c r="V148" i="4"/>
  <c r="W148" i="4" s="1"/>
  <c r="V311" i="4"/>
  <c r="W311" i="4" s="1"/>
  <c r="V122" i="4"/>
  <c r="W122" i="4" s="1"/>
  <c r="V877" i="4"/>
  <c r="W877" i="4" s="1"/>
  <c r="V280" i="4"/>
  <c r="W280" i="4" s="1"/>
  <c r="V217" i="4"/>
  <c r="W217" i="4" s="1"/>
  <c r="V523" i="4"/>
  <c r="W523" i="4" s="1"/>
  <c r="V325" i="4"/>
  <c r="W325" i="4" s="1"/>
  <c r="V561" i="4"/>
  <c r="W561" i="4" s="1"/>
  <c r="V219" i="4"/>
  <c r="W219" i="4" s="1"/>
  <c r="V29" i="4"/>
  <c r="V529" i="4"/>
  <c r="W529" i="4" s="1"/>
  <c r="V818" i="4"/>
  <c r="W818" i="4" s="1"/>
  <c r="V846" i="4"/>
  <c r="W846" i="4" s="1"/>
  <c r="V766" i="4"/>
  <c r="W766" i="4" s="1"/>
  <c r="V593" i="4"/>
  <c r="W593" i="4" s="1"/>
  <c r="V132" i="4"/>
  <c r="W132" i="4" s="1"/>
  <c r="V474" i="4"/>
  <c r="W474" i="4" s="1"/>
  <c r="V692" i="4"/>
  <c r="W692" i="4" s="1"/>
  <c r="V145" i="4"/>
  <c r="W145" i="4" s="1"/>
  <c r="V363" i="4"/>
  <c r="W363" i="4" s="1"/>
  <c r="V731" i="4"/>
  <c r="W731" i="4" s="1"/>
  <c r="V411" i="4"/>
  <c r="W411" i="4" s="1"/>
  <c r="V659" i="4"/>
  <c r="W659" i="4" s="1"/>
  <c r="V904" i="4"/>
  <c r="W904" i="4" s="1"/>
  <c r="V304" i="4"/>
  <c r="W304" i="4" s="1"/>
  <c r="V295" i="4"/>
  <c r="W295" i="4" s="1"/>
  <c r="V353" i="4"/>
  <c r="W353" i="4" s="1"/>
  <c r="V142" i="4"/>
  <c r="W142" i="4" s="1"/>
  <c r="V890" i="4"/>
  <c r="W890" i="4" s="1"/>
  <c r="V329" i="4"/>
  <c r="W329" i="4" s="1"/>
  <c r="V565" i="4"/>
  <c r="W565" i="4" s="1"/>
  <c r="V424" i="4"/>
  <c r="W424" i="4" s="1"/>
  <c r="V624" i="4"/>
  <c r="W624" i="4" s="1"/>
  <c r="V789" i="4"/>
  <c r="W789" i="4" s="1"/>
  <c r="V287" i="4"/>
  <c r="W287" i="4" s="1"/>
  <c r="V656" i="4"/>
  <c r="W656" i="4" s="1"/>
  <c r="V679" i="4"/>
  <c r="W679" i="4" s="1"/>
  <c r="V220" i="4"/>
  <c r="W220" i="4" s="1"/>
  <c r="V768" i="4"/>
  <c r="W768" i="4" s="1"/>
  <c r="V52" i="4"/>
  <c r="V265" i="4"/>
  <c r="V60" i="4"/>
  <c r="W60" i="4" s="1"/>
  <c r="V439" i="4"/>
  <c r="W439" i="4" s="1"/>
  <c r="V369" i="4"/>
  <c r="W369" i="4" s="1"/>
  <c r="V235" i="4"/>
  <c r="W235" i="4" s="1"/>
  <c r="V741" i="4"/>
  <c r="W741" i="4" s="1"/>
  <c r="V791" i="4"/>
  <c r="W791" i="4" s="1"/>
  <c r="V840" i="4"/>
  <c r="W840" i="4" s="1"/>
  <c r="V382" i="4"/>
  <c r="W382" i="4" s="1"/>
  <c r="V857" i="4"/>
  <c r="W857" i="4" s="1"/>
  <c r="V779" i="4"/>
  <c r="W779" i="4" s="1"/>
  <c r="V925" i="4"/>
  <c r="W925" i="4" s="1"/>
  <c r="V824" i="4"/>
  <c r="W824" i="4" s="1"/>
  <c r="V772" i="4"/>
  <c r="W772" i="4" s="1"/>
  <c r="V628" i="4"/>
  <c r="W628" i="4" s="1"/>
  <c r="V377" i="4"/>
  <c r="W377" i="4" s="1"/>
  <c r="V577" i="4"/>
  <c r="W577" i="4" s="1"/>
  <c r="V874" i="4"/>
  <c r="W874" i="4" s="1"/>
  <c r="V928" i="4"/>
  <c r="W928" i="4" s="1"/>
  <c r="V558" i="4"/>
  <c r="W558" i="4" s="1"/>
  <c r="V335" i="4"/>
  <c r="W335" i="4" s="1"/>
  <c r="V109" i="4"/>
  <c r="W109" i="4" s="1"/>
  <c r="V435" i="4"/>
  <c r="W435" i="4" s="1"/>
  <c r="V723" i="4"/>
  <c r="W723" i="4" s="1"/>
  <c r="V301" i="4"/>
  <c r="W301" i="4" s="1"/>
  <c r="V226" i="4"/>
  <c r="W226" i="4" s="1"/>
  <c r="V204" i="4"/>
  <c r="W204" i="4" s="1"/>
  <c r="V808" i="4"/>
  <c r="W808" i="4" s="1"/>
  <c r="V752" i="4"/>
  <c r="W752" i="4" s="1"/>
  <c r="V898" i="4"/>
  <c r="W898" i="4" s="1"/>
  <c r="V986" i="4"/>
  <c r="W986" i="4" s="1"/>
  <c r="V159" i="4"/>
  <c r="W159" i="4" s="1"/>
  <c r="V829" i="4"/>
  <c r="W829" i="4" s="1"/>
  <c r="V886" i="4"/>
  <c r="W886" i="4" s="1"/>
  <c r="V807" i="4"/>
  <c r="W807" i="4" s="1"/>
  <c r="V438" i="4"/>
  <c r="W438" i="4" s="1"/>
  <c r="V618" i="4"/>
  <c r="W618" i="4" s="1"/>
  <c r="V827" i="4"/>
  <c r="W827" i="4" s="1"/>
  <c r="V597" i="4"/>
  <c r="W597" i="4" s="1"/>
  <c r="V960" i="4"/>
  <c r="W960" i="4" s="1"/>
  <c r="V976" i="4"/>
  <c r="W976" i="4" s="1"/>
  <c r="V635" i="4"/>
  <c r="W635" i="4" s="1"/>
  <c r="V56" i="4"/>
  <c r="W56" i="4" s="1"/>
  <c r="V347" i="4"/>
  <c r="W347" i="4" s="1"/>
  <c r="V522" i="4"/>
  <c r="W522" i="4" s="1"/>
  <c r="V975" i="4"/>
  <c r="W975" i="4" s="1"/>
  <c r="V425" i="4"/>
  <c r="W425" i="4" s="1"/>
  <c r="V537" i="4"/>
  <c r="W537" i="4" s="1"/>
  <c r="V44" i="4"/>
  <c r="W44" i="4" s="1"/>
  <c r="V213" i="4"/>
  <c r="W213" i="4" s="1"/>
  <c r="V937" i="4"/>
  <c r="W937" i="4" s="1"/>
  <c r="V365" i="4"/>
  <c r="W365" i="4" s="1"/>
  <c r="V759" i="4"/>
  <c r="W759" i="4" s="1"/>
  <c r="V691" i="4"/>
  <c r="W691" i="4" s="1"/>
  <c r="V303" i="4"/>
  <c r="W303" i="4" s="1"/>
  <c r="V331" i="4"/>
  <c r="W331" i="4" s="1"/>
  <c r="V646" i="4"/>
  <c r="W646" i="4" s="1"/>
  <c r="V820" i="4"/>
  <c r="W820" i="4" s="1"/>
  <c r="W48" i="4" l="1"/>
  <c r="W33" i="4"/>
  <c r="W46" i="4"/>
  <c r="W32" i="4"/>
  <c r="W29" i="4"/>
  <c r="W52" i="4"/>
  <c r="W81" i="4"/>
  <c r="W100" i="4"/>
  <c r="W265" i="4"/>
  <c r="W72" i="4"/>
  <c r="W59" i="4"/>
  <c r="W75" i="4"/>
  <c r="W276" i="4"/>
  <c r="W63" i="4"/>
  <c r="W31" i="4"/>
  <c r="W30" i="4"/>
  <c r="W28" i="4"/>
  <c r="W36" i="4"/>
  <c r="W43" i="4"/>
  <c r="W288" i="4"/>
  <c r="W37" i="4"/>
  <c r="W268" i="4"/>
  <c r="W278" i="4"/>
  <c r="W17" i="4"/>
  <c r="W7" i="4"/>
  <c r="W5" i="4"/>
  <c r="W8" i="4"/>
  <c r="W3" i="4"/>
  <c r="W19" i="4"/>
  <c r="W26" i="4"/>
  <c r="W6" i="4"/>
  <c r="W24" i="4"/>
  <c r="W21" i="4"/>
  <c r="W9" i="4"/>
  <c r="W18" i="4"/>
  <c r="W11" i="4"/>
  <c r="W14" i="4"/>
  <c r="W10" i="4"/>
  <c r="W2" i="4"/>
  <c r="W4" i="4"/>
  <c r="W27" i="4"/>
  <c r="W23" i="4"/>
  <c r="W25" i="4"/>
  <c r="W20" i="4"/>
  <c r="W13" i="4"/>
  <c r="W12" i="4"/>
  <c r="W16" i="4"/>
  <c r="W22" i="4"/>
  <c r="W15" i="4"/>
  <c r="G15" i="25" l="1"/>
  <c r="F15" i="25"/>
  <c r="C27" i="25"/>
  <c r="E27" i="25"/>
  <c r="C16" i="25"/>
  <c r="D27" i="25"/>
  <c r="D15" i="25"/>
  <c r="H15" i="25"/>
  <c r="E16" i="25"/>
  <c r="H27" i="25"/>
  <c r="G16" i="25"/>
  <c r="G27" i="25"/>
  <c r="D16" i="25"/>
  <c r="F27" i="25"/>
  <c r="H16" i="25"/>
  <c r="C15" i="25"/>
  <c r="F16" i="25"/>
  <c r="E15" i="25"/>
  <c r="H6" i="25"/>
  <c r="D9" i="25"/>
  <c r="E26" i="25"/>
  <c r="H30" i="25"/>
  <c r="G24" i="25"/>
  <c r="C28" i="25"/>
  <c r="G13" i="25"/>
  <c r="G25" i="25"/>
  <c r="D4" i="25"/>
  <c r="C12" i="25"/>
  <c r="G10" i="25"/>
  <c r="E6" i="25"/>
  <c r="F9" i="25"/>
  <c r="G26" i="25"/>
  <c r="E30" i="25"/>
  <c r="F24" i="25"/>
  <c r="E28" i="25"/>
  <c r="D13" i="25"/>
  <c r="D25" i="25"/>
  <c r="C4" i="25"/>
  <c r="G6" i="25"/>
  <c r="H9" i="25"/>
  <c r="D26" i="25"/>
  <c r="G30" i="25"/>
  <c r="H24" i="25"/>
  <c r="G28" i="25"/>
  <c r="F13" i="25"/>
  <c r="F25" i="25"/>
  <c r="F4" i="25"/>
  <c r="D6" i="25"/>
  <c r="C9" i="25"/>
  <c r="F26" i="25"/>
  <c r="C30" i="25"/>
  <c r="D24" i="25"/>
  <c r="D28" i="25"/>
  <c r="E13" i="25"/>
  <c r="H25" i="25"/>
  <c r="H4" i="25"/>
  <c r="C6" i="25"/>
  <c r="E9" i="25"/>
  <c r="C26" i="25"/>
  <c r="F30" i="25"/>
  <c r="E24" i="25"/>
  <c r="H28" i="25"/>
  <c r="C13" i="25"/>
  <c r="C25" i="25"/>
  <c r="E4" i="25"/>
  <c r="G21" i="25"/>
  <c r="F6" i="25"/>
  <c r="G9" i="25"/>
  <c r="H26" i="25"/>
  <c r="D30" i="25"/>
  <c r="C24" i="25"/>
  <c r="F28" i="25"/>
  <c r="H13" i="25"/>
  <c r="E25" i="25"/>
  <c r="G4" i="25"/>
  <c r="C18" i="25"/>
  <c r="E14" i="25"/>
  <c r="H18" i="25"/>
  <c r="D21" i="25"/>
  <c r="G12" i="25"/>
  <c r="D11" i="25"/>
  <c r="H5" i="25"/>
  <c r="F8" i="25"/>
  <c r="D23" i="25"/>
  <c r="H17" i="25"/>
  <c r="F20" i="25"/>
  <c r="H29" i="25"/>
  <c r="F7" i="25"/>
  <c r="D10" i="25"/>
  <c r="F19" i="25"/>
  <c r="D22" i="25"/>
  <c r="H14" i="25"/>
  <c r="G14" i="25"/>
  <c r="E18" i="25"/>
  <c r="F21" i="25"/>
  <c r="F12" i="25"/>
  <c r="F11" i="25"/>
  <c r="C5" i="25"/>
  <c r="H8" i="25"/>
  <c r="F23" i="25"/>
  <c r="C17" i="25"/>
  <c r="C20" i="25"/>
  <c r="C29" i="25"/>
  <c r="H7" i="25"/>
  <c r="H10" i="25"/>
  <c r="H19" i="25"/>
  <c r="H22" i="25"/>
  <c r="G8" i="25"/>
  <c r="E17" i="25"/>
  <c r="E29" i="25"/>
  <c r="D19" i="25"/>
  <c r="D14" i="25"/>
  <c r="G18" i="25"/>
  <c r="H21" i="25"/>
  <c r="H12" i="25"/>
  <c r="H11" i="25"/>
  <c r="G5" i="25"/>
  <c r="C8" i="25"/>
  <c r="H23" i="25"/>
  <c r="G17" i="25"/>
  <c r="E20" i="25"/>
  <c r="G29" i="25"/>
  <c r="C7" i="25"/>
  <c r="C10" i="25"/>
  <c r="C19" i="25"/>
  <c r="C22" i="25"/>
  <c r="F14" i="25"/>
  <c r="D18" i="25"/>
  <c r="C21" i="25"/>
  <c r="E12" i="25"/>
  <c r="G11" i="25"/>
  <c r="F5" i="25"/>
  <c r="E8" i="25"/>
  <c r="G23" i="25"/>
  <c r="F17" i="25"/>
  <c r="H20" i="25"/>
  <c r="F29" i="25"/>
  <c r="E7" i="25"/>
  <c r="F10" i="25"/>
  <c r="E19" i="25"/>
  <c r="F22" i="25"/>
  <c r="C14" i="25"/>
  <c r="F18" i="25"/>
  <c r="E21" i="25"/>
  <c r="D12" i="25"/>
  <c r="E11" i="25"/>
  <c r="D5" i="25"/>
  <c r="D8" i="25"/>
  <c r="E23" i="25"/>
  <c r="D17" i="25"/>
  <c r="G20" i="25"/>
  <c r="D29" i="25"/>
  <c r="G7" i="25"/>
  <c r="E10" i="25"/>
  <c r="G19" i="25"/>
  <c r="E22" i="25"/>
  <c r="C11" i="25"/>
  <c r="E5" i="25"/>
  <c r="C23" i="25"/>
  <c r="D20" i="25"/>
  <c r="D7" i="25"/>
  <c r="G22" i="25"/>
  <c r="M12" i="25" l="1"/>
  <c r="M11" i="25"/>
  <c r="N12" i="25" l="1"/>
  <c r="P12" i="25"/>
  <c r="N11" i="25"/>
  <c r="P11" i="25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<sst xmlns="http://schemas.openxmlformats.org/spreadsheetml/2006/main" count="110" uniqueCount="89">
  <si>
    <t>FACILITY_ID</t>
  </si>
  <si>
    <t>FACILITY_NAME</t>
  </si>
  <si>
    <t>COUNTY_FIPS</t>
  </si>
  <si>
    <t>TOTAL_RES_POPULATION_2022</t>
  </si>
  <si>
    <t>COUNTY_NAME</t>
  </si>
  <si>
    <t>Site Name</t>
  </si>
  <si>
    <t>Readiness Score</t>
  </si>
  <si>
    <t>ZIP_CODE</t>
  </si>
  <si>
    <t>ADDRESS</t>
  </si>
  <si>
    <t>ADDRESS_2</t>
  </si>
  <si>
    <t>CITY</t>
  </si>
  <si>
    <t>Address 1</t>
  </si>
  <si>
    <t>Address 2</t>
  </si>
  <si>
    <t>City</t>
  </si>
  <si>
    <t>Zip</t>
  </si>
  <si>
    <t>Total Score</t>
  </si>
  <si>
    <t>Rank</t>
  </si>
  <si>
    <t>Priority</t>
  </si>
  <si>
    <t>Your Rank</t>
  </si>
  <si>
    <t>Weight Assigned</t>
  </si>
  <si>
    <t>COUNTY</t>
  </si>
  <si>
    <t>FIPS</t>
  </si>
  <si>
    <t>Population Rank</t>
  </si>
  <si>
    <t>RPL_THEMES</t>
  </si>
  <si>
    <t>SVI Priority Rank</t>
  </si>
  <si>
    <t>Population Score</t>
  </si>
  <si>
    <t>Population Score (0-1)</t>
  </si>
  <si>
    <t>Score</t>
  </si>
  <si>
    <t>SVI Score</t>
  </si>
  <si>
    <t>Partnership Readiness Score</t>
  </si>
  <si>
    <t>Population Priority Weight</t>
  </si>
  <si>
    <t>Lookup value</t>
  </si>
  <si>
    <t>Population</t>
  </si>
  <si>
    <t>SVI</t>
  </si>
  <si>
    <t>Partnership</t>
  </si>
  <si>
    <t>Ideally, what percent of your state's population would you like to cover?</t>
  </si>
  <si>
    <t>Site ID</t>
  </si>
  <si>
    <t>Facility Name</t>
  </si>
  <si>
    <t>County</t>
  </si>
  <si>
    <t>Overall Score</t>
  </si>
  <si>
    <t>Summary- Your Top Scoring 25 Sites</t>
  </si>
  <si>
    <t>RUCC_2023</t>
  </si>
  <si>
    <t>Description</t>
  </si>
  <si>
    <t>E_TOTPOP</t>
  </si>
  <si>
    <t>Total State Population</t>
  </si>
  <si>
    <t>County_Name</t>
  </si>
  <si>
    <t>Full RUCC &amp; Text</t>
  </si>
  <si>
    <t>Facility</t>
  </si>
  <si>
    <t>Ideally, what percent of the number above should be urban?</t>
  </si>
  <si>
    <t>Goals</t>
  </si>
  <si>
    <t>Ideally, what percent of your state's total population would you like your program to cover?</t>
  </si>
  <si>
    <t>Of that population, what percentage should come from rural areas?</t>
  </si>
  <si>
    <t>(Urban coverage will automatically be the remaining percentage.)</t>
  </si>
  <si>
    <t>Target Population Coverage</t>
  </si>
  <si>
    <r>
      <rPr>
        <b/>
        <sz val="11"/>
        <color theme="1"/>
        <rFont val="Aptos Narrow"/>
        <family val="2"/>
        <scheme val="minor"/>
      </rPr>
      <t xml:space="preserve">Population Covered </t>
    </r>
    <r>
      <rPr>
        <sz val="11"/>
        <color theme="1"/>
        <rFont val="Aptos Narrow"/>
        <family val="2"/>
        <scheme val="minor"/>
      </rPr>
      <t>(highest population sites score highest)</t>
    </r>
  </si>
  <si>
    <r>
      <rPr>
        <b/>
        <sz val="11"/>
        <color theme="1"/>
        <rFont val="Aptos Narrow"/>
        <family val="2"/>
        <scheme val="minor"/>
      </rPr>
      <t>Social Vulnerability Index Score</t>
    </r>
    <r>
      <rPr>
        <sz val="11"/>
        <color theme="1"/>
        <rFont val="Aptos Narrow"/>
        <family val="2"/>
        <scheme val="minor"/>
      </rPr>
      <t xml:space="preserve"> (most vulnerable populations score highest)</t>
    </r>
  </si>
  <si>
    <r>
      <rPr>
        <b/>
        <sz val="11"/>
        <color theme="1"/>
        <rFont val="Aptos Narrow"/>
        <family val="2"/>
        <scheme val="minor"/>
      </rPr>
      <t xml:space="preserve">Partnership Readiness </t>
    </r>
    <r>
      <rPr>
        <sz val="11"/>
        <color theme="1"/>
        <rFont val="Aptos Narrow"/>
        <family val="2"/>
        <scheme val="minor"/>
      </rPr>
      <t>(sites with teams who are most prepared to particpate score highest)</t>
    </r>
  </si>
  <si>
    <t>Priorities</t>
  </si>
  <si>
    <t>When evaluating individual sites, how would you like us to weight the following three priorities?</t>
  </si>
  <si>
    <t>When evaluating urban vs. rural coverage, it may help you to know that in the U.S, about 80% of people live in urban areas and 20% live in rural areas.</t>
  </si>
  <si>
    <t>Approximately how many wastewater collection sites would you like to include in your network to achieve this coverage?</t>
  </si>
  <si>
    <t>Target Number of Sites</t>
  </si>
  <si>
    <t>RUC Number</t>
  </si>
  <si>
    <t>Category</t>
  </si>
  <si>
    <t>Rural/Urban</t>
  </si>
  <si>
    <t>Current Coverage</t>
  </si>
  <si>
    <t>Target</t>
  </si>
  <si>
    <t>Rural</t>
  </si>
  <si>
    <t>Urban</t>
  </si>
  <si>
    <t>Progress</t>
  </si>
  <si>
    <t>Program Targets</t>
  </si>
  <si>
    <t>Target Rural Share</t>
  </si>
  <si>
    <t>Target Urban Share</t>
  </si>
  <si>
    <t>Coverage Targets</t>
  </si>
  <si>
    <t>Recommended Sites Summary</t>
  </si>
  <si>
    <t>Recommended Sites</t>
  </si>
  <si>
    <t>Urban Sites</t>
  </si>
  <si>
    <t>Rural Sites</t>
  </si>
  <si>
    <t>Overall Rank</t>
  </si>
  <si>
    <t>Rural Rank</t>
  </si>
  <si>
    <t>Urban Rank</t>
  </si>
  <si>
    <t>Partnership Readiness Priority Weight</t>
  </si>
  <si>
    <t>Urban/Rural</t>
  </si>
  <si>
    <t>Click This Number and Change to Increase/Decrease Urban Sites</t>
  </si>
  <si>
    <t>Click This Number and Change to Increase/Decrease Rural Sites</t>
  </si>
  <si>
    <t>Include In Network</t>
  </si>
  <si>
    <t>Network Rank</t>
  </si>
  <si>
    <t>Remaining Population</t>
  </si>
  <si>
    <t>Dashboard &amp;  Controls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</si>
</sst>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</numFmts>
  <fonts count="1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1"/>
      <color theme="3" tint="9.9978637043366805E-2"/>
      <name val="Aptos Narrow"/>
      <family val="2"/>
      <scheme val="minor"/>
    </font>
    <font>
      <b/>
      <sz val="16"/>
      <color theme="4" tint="-0.499984740745262"/>
      <name val="Aptos Display"/>
      <family val="2"/>
      <scheme val="major"/>
    </font>
    <font>
      <b/>
      <sz val="12"/>
      <color theme="4" tint="-0.499984740745262"/>
      <name val="Aptos Display"/>
      <family val="2"/>
      <scheme val="major"/>
    </font>
    <font>
      <sz val="12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20"/>
      <color theme="4" tint="-0.499984740745262"/>
      <name val="Aptos Display"/>
      <family val="2"/>
      <scheme val="major"/>
    </font>
    <font>
      <i/>
      <sz val="10"/>
      <color theme="1"/>
      <name val="Aptos Narrow"/>
      <family val="2"/>
      <scheme val="minor"/>
    </font>
    <font>
      <sz val="20"/>
      <color rgb="FF0F4761"/>
      <name val="Aptos Display"/>
      <family val="2"/>
    </font>
    <font>
      <b/>
      <sz val="12"/>
      <color theme="1"/>
      <name val="Aptos"/>
      <family val="2"/>
    </font>
    <font>
      <sz val="12"/>
      <color theme="1"/>
      <name val="Aptos"/>
      <family val="2"/>
    </font>
    <font>
      <b/>
      <sz val="11"/>
      <color rgb="FF000000"/>
      <name val="Aptos"/>
      <family val="2"/>
    </font>
    <font>
      <sz val="12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theme="0" tint="-0.499984740745262"/>
      </left>
      <right style="thick">
        <color rgb="FFFF0000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 style="thick">
        <color rgb="FFFF0000"/>
      </left>
      <right style="thick">
        <color theme="0" tint="-0.499984740745262"/>
      </right>
      <top style="thick">
        <color rgb="FFFF0000"/>
      </top>
      <bottom style="thick">
        <color rgb="FFFF000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theme="0" tint="-0.499984740745262"/>
      </left>
      <right style="medium">
        <color indexed="64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medium">
        <color indexed="64"/>
      </right>
      <top style="thick">
        <color rgb="FFFF0000"/>
      </top>
      <bottom style="thick">
        <color rgb="FFFF0000"/>
      </bottom>
      <diagonal/>
    </border>
    <border>
      <left style="thick">
        <color theme="0" tint="-0.499984740745262"/>
      </left>
      <right style="medium">
        <color indexed="64"/>
      </right>
      <top/>
      <bottom style="thick">
        <color theme="0" tint="-0.49998474074526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50">
    <xf numFmtId="0" fontId="0" fillId="0" borderId="0" xfId="0"/>
    <xf numFmtId="1" fontId="0" fillId="0" borderId="0" xfId="0" applyNumberFormat="1"/>
    <xf numFmtId="2" fontId="1" fillId="2" borderId="0" xfId="0" applyNumberFormat="1" applyFont="1" applyFill="1" applyAlignment="1">
      <alignment wrapText="1"/>
    </xf>
    <xf numFmtId="165" fontId="0" fillId="0" borderId="0" xfId="1" applyNumberFormat="1" applyFont="1"/>
    <xf numFmtId="2" fontId="0" fillId="0" borderId="0" xfId="0" applyNumberFormat="1"/>
    <xf numFmtId="0" fontId="5" fillId="0" borderId="0" xfId="0" applyFont="1"/>
    <xf numFmtId="0" fontId="6" fillId="0" borderId="0" xfId="0" applyFont="1" applyAlignment="1">
      <alignment horizontal="center" wrapText="1"/>
    </xf>
    <xf numFmtId="0" fontId="7" fillId="0" borderId="0" xfId="0" applyFont="1" applyAlignment="1">
      <alignment wrapText="1"/>
    </xf>
    <xf numFmtId="0" fontId="5" fillId="0" borderId="12" xfId="0" applyFont="1" applyBorder="1"/>
    <xf numFmtId="49" fontId="0" fillId="0" borderId="0" xfId="0" applyNumberFormat="1"/>
    <xf numFmtId="1" fontId="0" fillId="0" borderId="0" xfId="1" applyNumberFormat="1" applyFont="1"/>
    <xf numFmtId="0" fontId="4" fillId="2" borderId="8" xfId="0" applyFont="1" applyFill="1" applyBorder="1"/>
    <xf numFmtId="0" fontId="4" fillId="2" borderId="9" xfId="0" applyFont="1" applyFill="1" applyBorder="1"/>
    <xf numFmtId="0" fontId="4" fillId="2" borderId="9" xfId="0" applyFont="1" applyFill="1" applyBorder="1" applyAlignment="1">
      <alignment wrapText="1"/>
    </xf>
    <xf numFmtId="2" fontId="4" fillId="2" borderId="9" xfId="0" applyNumberFormat="1" applyFont="1" applyFill="1" applyBorder="1" applyAlignment="1">
      <alignment wrapText="1"/>
    </xf>
    <xf numFmtId="49" fontId="4" fillId="2" borderId="9" xfId="0" applyNumberFormat="1" applyFont="1" applyFill="1" applyBorder="1" applyAlignment="1">
      <alignment wrapText="1"/>
    </xf>
    <xf numFmtId="1" fontId="4" fillId="2" borderId="9" xfId="1" applyNumberFormat="1" applyFont="1" applyFill="1" applyBorder="1" applyAlignment="1">
      <alignment wrapText="1"/>
    </xf>
    <xf numFmtId="165" fontId="4" fillId="2" borderId="9" xfId="1" applyNumberFormat="1" applyFont="1" applyFill="1" applyBorder="1" applyAlignment="1">
      <alignment wrapText="1"/>
    </xf>
    <xf numFmtId="0" fontId="4" fillId="2" borderId="10" xfId="0" applyFont="1" applyFill="1" applyBorder="1" applyAlignment="1">
      <alignment wrapText="1"/>
    </xf>
    <xf numFmtId="1" fontId="4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wrapText="1"/>
    </xf>
    <xf numFmtId="0" fontId="0" fillId="3" borderId="5" xfId="0" applyFill="1" applyBorder="1"/>
    <xf numFmtId="0" fontId="0" fillId="3" borderId="1" xfId="0" applyFill="1" applyBorder="1"/>
    <xf numFmtId="1" fontId="0" fillId="0" borderId="29" xfId="0" applyNumberFormat="1" applyBorder="1"/>
    <xf numFmtId="0" fontId="0" fillId="0" borderId="29" xfId="0" applyBorder="1"/>
    <xf numFmtId="2" fontId="0" fillId="0" borderId="29" xfId="0" applyNumberFormat="1" applyBorder="1"/>
    <xf numFmtId="1" fontId="0" fillId="0" borderId="29" xfId="1" applyNumberFormat="1" applyFont="1" applyBorder="1"/>
    <xf numFmtId="3" fontId="0" fillId="0" borderId="29" xfId="0" applyNumberFormat="1" applyBorder="1"/>
    <xf numFmtId="0" fontId="0" fillId="0" borderId="0" xfId="0" applyProtection="1">
      <protection locked="0"/>
    </xf>
    <xf numFmtId="2" fontId="1" fillId="2" borderId="14" xfId="0" applyNumberFormat="1" applyFont="1" applyFill="1" applyBorder="1" applyAlignment="1" applyProtection="1">
      <alignment wrapText="1"/>
      <protection locked="0"/>
    </xf>
    <xf numFmtId="2" fontId="1" fillId="2" borderId="0" xfId="0" applyNumberFormat="1" applyFont="1" applyFill="1" applyAlignment="1" applyProtection="1">
      <alignment wrapText="1"/>
      <protection locked="0"/>
    </xf>
    <xf numFmtId="2" fontId="1" fillId="2" borderId="15" xfId="0" applyNumberFormat="1" applyFont="1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1" fillId="0" borderId="14" xfId="0" applyFont="1" applyBorder="1" applyAlignment="1" applyProtection="1">
      <alignment vertical="center" wrapText="1"/>
      <protection locked="0"/>
    </xf>
    <xf numFmtId="9" fontId="0" fillId="3" borderId="22" xfId="2" applyFont="1" applyFill="1" applyBorder="1" applyAlignment="1" applyProtection="1">
      <alignment wrapText="1"/>
      <protection locked="0"/>
    </xf>
    <xf numFmtId="0" fontId="1" fillId="0" borderId="14" xfId="0" applyFont="1" applyBorder="1" applyAlignment="1" applyProtection="1">
      <alignment vertical="center"/>
      <protection locked="0"/>
    </xf>
    <xf numFmtId="0" fontId="8" fillId="0" borderId="14" xfId="0" applyFont="1" applyBorder="1" applyAlignment="1" applyProtection="1">
      <alignment vertical="center"/>
      <protection locked="0"/>
    </xf>
    <xf numFmtId="0" fontId="0" fillId="0" borderId="15" xfId="0" applyBorder="1" applyProtection="1">
      <protection locked="0"/>
    </xf>
    <xf numFmtId="0" fontId="1" fillId="0" borderId="16" xfId="0" applyFont="1" applyBorder="1" applyAlignment="1" applyProtection="1">
      <alignment vertical="center"/>
      <protection locked="0"/>
    </xf>
    <xf numFmtId="0" fontId="0" fillId="3" borderId="25" xfId="0" applyFill="1" applyBorder="1" applyProtection="1">
      <protection locked="0"/>
    </xf>
    <xf numFmtId="0" fontId="3" fillId="0" borderId="23" xfId="0" applyFont="1" applyBorder="1" applyAlignment="1">
      <alignment wrapText="1"/>
    </xf>
    <xf numFmtId="0" fontId="0" fillId="0" borderId="7" xfId="0" applyBorder="1" applyAlignment="1">
      <alignment wrapText="1"/>
    </xf>
    <xf numFmtId="2" fontId="0" fillId="0" borderId="24" xfId="0" applyNumberFormat="1" applyBorder="1" applyAlignment="1">
      <alignment wrapText="1"/>
    </xf>
    <xf numFmtId="9" fontId="0" fillId="0" borderId="24" xfId="0" applyNumberFormat="1" applyBorder="1"/>
    <xf numFmtId="0" fontId="1" fillId="2" borderId="0" xfId="0" applyFont="1" applyFill="1" applyAlignment="1" applyProtection="1">
      <alignment wrapText="1"/>
      <protection locked="0"/>
    </xf>
    <xf numFmtId="0" fontId="0" fillId="3" borderId="4" xfId="0" applyFill="1" applyBorder="1" applyProtection="1">
      <protection locked="0"/>
    </xf>
    <xf numFmtId="0" fontId="1" fillId="2" borderId="0" xfId="0" applyFont="1" applyFill="1" applyAlignment="1">
      <alignment wrapText="1"/>
    </xf>
    <xf numFmtId="0" fontId="0" fillId="0" borderId="2" xfId="0" applyBorder="1" applyAlignment="1">
      <alignment wrapText="1"/>
    </xf>
    <xf numFmtId="0" fontId="0" fillId="0" borderId="0" xfId="0" applyAlignment="1">
      <alignment wrapText="1"/>
    </xf>
    <xf numFmtId="0" fontId="0" fillId="3" borderId="4" xfId="0" applyFill="1" applyBorder="1" applyAlignment="1" applyProtection="1">
      <alignment wrapText="1"/>
      <protection locked="0"/>
    </xf>
    <xf numFmtId="0" fontId="1" fillId="0" borderId="0" xfId="0" applyFont="1" applyProtection="1">
      <protection locked="0"/>
    </xf>
    <xf numFmtId="164" fontId="1" fillId="2" borderId="0" xfId="1" applyNumberFormat="1" applyFont="1" applyFill="1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9" fontId="1" fillId="3" borderId="4" xfId="0" applyNumberFormat="1" applyFont="1" applyFill="1" applyBorder="1" applyAlignment="1" applyProtection="1">
      <alignment wrapText="1"/>
      <protection locked="0"/>
    </xf>
    <xf numFmtId="164" fontId="0" fillId="0" borderId="0" xfId="1" applyNumberFormat="1" applyFont="1" applyProtection="1">
      <protection locked="0"/>
    </xf>
    <xf numFmtId="164" fontId="0" fillId="3" borderId="3" xfId="1" applyNumberFormat="1" applyFont="1" applyFill="1" applyBorder="1" applyProtection="1">
      <protection locked="0"/>
    </xf>
    <xf numFmtId="164" fontId="1" fillId="2" borderId="0" xfId="1" applyNumberFormat="1" applyFont="1" applyFill="1" applyBorder="1" applyAlignment="1" applyProtection="1">
      <alignment wrapText="1"/>
      <protection hidden="1"/>
    </xf>
    <xf numFmtId="0" fontId="0" fillId="4" borderId="2" xfId="0" applyFill="1" applyBorder="1" applyProtection="1">
      <protection hidden="1"/>
    </xf>
    <xf numFmtId="0" fontId="0" fillId="0" borderId="0" xfId="0" applyProtection="1">
      <protection hidden="1"/>
    </xf>
    <xf numFmtId="164" fontId="1" fillId="2" borderId="0" xfId="1" applyNumberFormat="1" applyFont="1" applyFill="1" applyAlignment="1" applyProtection="1">
      <alignment wrapText="1"/>
      <protection locked="0"/>
    </xf>
    <xf numFmtId="0" fontId="0" fillId="3" borderId="4" xfId="0" quotePrefix="1" applyFill="1" applyBorder="1" applyProtection="1">
      <protection locked="0"/>
    </xf>
    <xf numFmtId="166" fontId="1" fillId="2" borderId="0" xfId="1" applyNumberFormat="1" applyFont="1" applyFill="1" applyAlignment="1" applyProtection="1">
      <alignment wrapText="1"/>
      <protection locked="0"/>
    </xf>
    <xf numFmtId="0" fontId="0" fillId="0" borderId="2" xfId="0" applyBorder="1" applyProtection="1">
      <protection locked="0"/>
    </xf>
    <xf numFmtId="164" fontId="0" fillId="0" borderId="2" xfId="1" applyNumberFormat="1" applyFont="1" applyBorder="1" applyProtection="1">
      <protection locked="0"/>
    </xf>
    <xf numFmtId="166" fontId="0" fillId="3" borderId="4" xfId="1" applyNumberFormat="1" applyFont="1" applyFill="1" applyBorder="1" applyProtection="1">
      <protection locked="0"/>
    </xf>
    <xf numFmtId="0" fontId="0" fillId="3" borderId="6" xfId="0" quotePrefix="1" applyFill="1" applyBorder="1" applyProtection="1">
      <protection locked="0"/>
    </xf>
    <xf numFmtId="0" fontId="0" fillId="3" borderId="19" xfId="0" applyFill="1" applyBorder="1" applyProtection="1">
      <protection locked="0"/>
    </xf>
    <xf numFmtId="166" fontId="0" fillId="3" borderId="19" xfId="1" applyNumberFormat="1" applyFont="1" applyFill="1" applyBorder="1" applyProtection="1">
      <protection locked="0"/>
    </xf>
    <xf numFmtId="0" fontId="0" fillId="3" borderId="20" xfId="0" quotePrefix="1" applyFill="1" applyBorder="1" applyProtection="1">
      <protection locked="0"/>
    </xf>
    <xf numFmtId="166" fontId="0" fillId="0" borderId="0" xfId="1" applyNumberFormat="1" applyFont="1" applyBorder="1" applyProtection="1">
      <protection locked="0"/>
    </xf>
    <xf numFmtId="0" fontId="1" fillId="2" borderId="2" xfId="0" applyFont="1" applyFill="1" applyBorder="1" applyAlignment="1">
      <alignment wrapText="1"/>
    </xf>
    <xf numFmtId="0" fontId="0" fillId="0" borderId="2" xfId="0" applyBorder="1"/>
    <xf numFmtId="0" fontId="0" fillId="0" borderId="21" xfId="0" applyBorder="1"/>
    <xf numFmtId="0" fontId="1" fillId="0" borderId="2" xfId="0" applyFont="1" applyBorder="1"/>
    <xf numFmtId="1" fontId="0" fillId="3" borderId="4" xfId="0" applyNumberFormat="1" applyFill="1" applyBorder="1" applyProtection="1">
      <protection locked="0"/>
    </xf>
    <xf numFmtId="0" fontId="0" fillId="3" borderId="3" xfId="0" applyFill="1" applyBorder="1" applyProtection="1">
      <protection locked="0"/>
    </xf>
    <xf numFmtId="0" fontId="6" fillId="0" borderId="14" xfId="0" applyFont="1" applyBorder="1" applyAlignment="1">
      <alignment horizontal="center" wrapText="1"/>
    </xf>
    <xf numFmtId="164" fontId="6" fillId="0" borderId="0" xfId="1" applyNumberFormat="1" applyFont="1" applyBorder="1" applyAlignment="1" applyProtection="1">
      <alignment horizontal="center" wrapText="1"/>
    </xf>
    <xf numFmtId="0" fontId="6" fillId="0" borderId="15" xfId="0" applyFont="1" applyBorder="1" applyAlignment="1">
      <alignment horizontal="center" wrapText="1"/>
    </xf>
    <xf numFmtId="0" fontId="0" fillId="0" borderId="14" xfId="0" applyBorder="1"/>
    <xf numFmtId="164" fontId="0" fillId="0" borderId="0" xfId="1" applyNumberFormat="1" applyFont="1" applyBorder="1" applyProtection="1"/>
    <xf numFmtId="0" fontId="0" fillId="0" borderId="15" xfId="0" applyBorder="1"/>
    <xf numFmtId="0" fontId="0" fillId="0" borderId="16" xfId="0" applyBorder="1"/>
    <xf numFmtId="0" fontId="0" fillId="0" borderId="17" xfId="0" applyBorder="1"/>
    <xf numFmtId="164" fontId="0" fillId="0" borderId="17" xfId="1" applyNumberFormat="1" applyFont="1" applyBorder="1" applyProtection="1"/>
    <xf numFmtId="0" fontId="0" fillId="0" borderId="18" xfId="0" applyBorder="1"/>
    <xf numFmtId="164" fontId="0" fillId="0" borderId="0" xfId="1" applyNumberFormat="1" applyFont="1" applyProtection="1"/>
    <xf numFmtId="0" fontId="0" fillId="3" borderId="0" xfId="0" applyFill="1" applyAlignment="1" applyProtection="1">
      <alignment horizontal="left"/>
      <protection locked="0"/>
    </xf>
    <xf numFmtId="3" fontId="0" fillId="0" borderId="0" xfId="0" applyNumberFormat="1"/>
    <xf numFmtId="0" fontId="6" fillId="0" borderId="26" xfId="0" applyFont="1" applyBorder="1" applyAlignment="1">
      <alignment horizontal="center" wrapText="1"/>
    </xf>
    <xf numFmtId="0" fontId="6" fillId="0" borderId="27" xfId="0" applyFont="1" applyBorder="1" applyAlignment="1">
      <alignment horizontal="center" wrapText="1"/>
    </xf>
    <xf numFmtId="3" fontId="6" fillId="0" borderId="27" xfId="0" applyNumberFormat="1" applyFont="1" applyBorder="1" applyAlignment="1">
      <alignment horizontal="center" wrapText="1"/>
    </xf>
    <xf numFmtId="0" fontId="6" fillId="0" borderId="28" xfId="0" applyFont="1" applyBorder="1" applyAlignment="1">
      <alignment horizontal="center" wrapText="1"/>
    </xf>
    <xf numFmtId="0" fontId="10" fillId="5" borderId="14" xfId="0" applyFont="1" applyFill="1" applyBorder="1" applyAlignment="1">
      <alignment horizontal="left"/>
    </xf>
    <xf numFmtId="0" fontId="0" fillId="5" borderId="0" xfId="0" applyFill="1" applyAlignment="1">
      <alignment horizontal="left"/>
    </xf>
    <xf numFmtId="0" fontId="0" fillId="5" borderId="15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9" fontId="0" fillId="5" borderId="0" xfId="0" applyNumberFormat="1" applyFill="1" applyAlignment="1">
      <alignment horizontal="left"/>
    </xf>
    <xf numFmtId="0" fontId="1" fillId="5" borderId="14" xfId="0" applyFont="1" applyFill="1" applyBorder="1" applyAlignment="1">
      <alignment horizontal="left"/>
    </xf>
    <xf numFmtId="0" fontId="1" fillId="5" borderId="0" xfId="0" applyFont="1" applyFill="1" applyAlignment="1">
      <alignment horizontal="left"/>
    </xf>
    <xf numFmtId="0" fontId="1" fillId="5" borderId="0" xfId="0" applyFont="1" applyFill="1" applyAlignment="1">
      <alignment horizontal="left" wrapText="1"/>
    </xf>
    <xf numFmtId="0" fontId="1" fillId="5" borderId="15" xfId="0" applyFont="1" applyFill="1" applyBorder="1" applyAlignment="1">
      <alignment horizontal="left"/>
    </xf>
    <xf numFmtId="3" fontId="0" fillId="5" borderId="0" xfId="2" applyNumberFormat="1" applyFont="1" applyFill="1" applyBorder="1" applyAlignment="1" applyProtection="1">
      <alignment horizontal="left"/>
    </xf>
    <xf numFmtId="4" fontId="0" fillId="5" borderId="0" xfId="0" applyNumberFormat="1" applyFill="1" applyAlignment="1">
      <alignment horizontal="left"/>
    </xf>
    <xf numFmtId="10" fontId="0" fillId="5" borderId="0" xfId="0" applyNumberFormat="1" applyFill="1" applyAlignment="1">
      <alignment horizontal="left"/>
    </xf>
    <xf numFmtId="40" fontId="0" fillId="5" borderId="15" xfId="0" applyNumberFormat="1" applyFill="1" applyBorder="1" applyAlignment="1">
      <alignment horizontal="left"/>
    </xf>
    <xf numFmtId="10" fontId="0" fillId="5" borderId="0" xfId="2" applyNumberFormat="1" applyFont="1" applyFill="1" applyBorder="1" applyAlignment="1" applyProtection="1">
      <alignment horizontal="left"/>
    </xf>
    <xf numFmtId="0" fontId="0" fillId="5" borderId="16" xfId="0" applyFill="1" applyBorder="1" applyAlignment="1">
      <alignment horizontal="left"/>
    </xf>
    <xf numFmtId="0" fontId="0" fillId="5" borderId="17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3" fontId="0" fillId="0" borderId="17" xfId="0" applyNumberFormat="1" applyBorder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indent="5"/>
    </xf>
    <xf numFmtId="0" fontId="5" fillId="0" borderId="11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5" fillId="0" borderId="13" xfId="0" applyFont="1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17" xfId="0" applyBorder="1" applyAlignment="1">
      <alignment horizontal="left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 applyProtection="1">
      <alignment horizontal="left" wrapText="1"/>
      <protection locked="0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2" fillId="5" borderId="0" xfId="0" applyFont="1" applyFill="1" applyAlignment="1">
      <alignment horizontal="center"/>
    </xf>
    <xf numFmtId="0" fontId="12" fillId="5" borderId="15" xfId="0" applyFont="1" applyFill="1" applyBorder="1" applyAlignment="1">
      <alignment horizontal="center"/>
    </xf>
    <xf numFmtId="0" fontId="0" fillId="5" borderId="14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10" fillId="5" borderId="14" xfId="0" applyFont="1" applyFill="1" applyBorder="1" applyAlignment="1">
      <alignment horizontal="left" wrapText="1"/>
    </xf>
    <xf numFmtId="0" fontId="10" fillId="5" borderId="0" xfId="0" applyFont="1" applyFill="1" applyAlignment="1">
      <alignment horizontal="left" wrapText="1"/>
    </xf>
    <xf numFmtId="0" fontId="11" fillId="5" borderId="11" xfId="0" applyFont="1" applyFill="1" applyBorder="1" applyAlignment="1">
      <alignment horizontal="center" vertical="top" wrapText="1"/>
    </xf>
    <xf numFmtId="0" fontId="11" fillId="5" borderId="12" xfId="0" applyFont="1" applyFill="1" applyBorder="1" applyAlignment="1">
      <alignment horizontal="center" vertical="top" wrapText="1"/>
    </xf>
    <xf numFmtId="0" fontId="11" fillId="5" borderId="13" xfId="0" applyFont="1" applyFill="1" applyBorder="1" applyAlignment="1">
      <alignment horizontal="center" vertical="top" wrapText="1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EEBFE"/>
      <color rgb="FFFAEAF8"/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20</xdr:col>
      <xdr:colOff>81586</xdr:colOff>
      <xdr:row>36</xdr:row>
      <xdr:rowOff>71437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536BA50-799A-045C-A1B5-4293EBF9E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0"/>
          <a:ext cx="11618742" cy="74533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76200</xdr:rowOff>
    </xdr:from>
    <xdr:to>
      <xdr:col>8</xdr:col>
      <xdr:colOff>561975</xdr:colOff>
      <xdr:row>14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57E729D-9B49-41F4-9EC7-41591206FA07}"/>
            </a:ext>
          </a:extLst>
        </xdr:cNvPr>
        <xdr:cNvSpPr txBox="1"/>
      </xdr:nvSpPr>
      <xdr:spPr>
        <a:xfrm>
          <a:off x="561975" y="76200"/>
          <a:ext cx="6858000" cy="35433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Facility Information Combined Sheet</a:t>
          </a: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/>
            <a:t>Review the data carefully.</a:t>
          </a:r>
        </a:p>
        <a:p>
          <a:endParaRPr lang="en-US"/>
        </a:p>
        <a:p>
          <a:r>
            <a:rPr lang="en-US"/>
            <a:t>If you see </a:t>
          </a:r>
          <a:r>
            <a:rPr lang="en-US" b="1"/>
            <a:t>red cells</a:t>
          </a:r>
          <a:r>
            <a:rPr lang="en-US"/>
            <a:t>, this indicates that the dataset did not contain values for those fields.</a:t>
          </a:r>
        </a:p>
        <a:p>
          <a:endParaRPr lang="en-US"/>
        </a:p>
        <a:p>
          <a:r>
            <a:rPr lang="en-US"/>
            <a:t>These missing values must be completed because they affect </a:t>
          </a:r>
          <a:r>
            <a:rPr lang="en-US" b="1"/>
            <a:t>many of the formulas used throughout the workbook</a:t>
          </a:r>
          <a:r>
            <a:rPr lang="en-US"/>
            <a:t>.</a:t>
          </a:r>
        </a:p>
        <a:p>
          <a:r>
            <a:rPr lang="en-US" b="1"/>
            <a:t>Important:</a:t>
          </a:r>
          <a:br>
            <a:rPr lang="en-US"/>
          </a:br>
          <a:endParaRPr lang="en-US"/>
        </a:p>
        <a:p>
          <a:r>
            <a:rPr lang="en-US"/>
            <a:t>Do </a:t>
          </a:r>
          <a:r>
            <a:rPr lang="en-US" b="1"/>
            <a:t>not</a:t>
          </a:r>
          <a:r>
            <a:rPr lang="en-US"/>
            <a:t> enter data directly into this worksheet. Instead, update the information on the </a:t>
          </a:r>
          <a:r>
            <a:rPr lang="en-US" b="1"/>
            <a:t>source worksheets</a:t>
          </a:r>
          <a:r>
            <a:rPr lang="en-US"/>
            <a:t> where the data originally came from.</a:t>
          </a:r>
        </a:p>
        <a:p>
          <a:endParaRPr lang="en-US" b="1"/>
        </a:p>
        <a:p>
          <a:r>
            <a:rPr lang="en-US" b="1"/>
            <a:t>Suggestions for finding missing data</a:t>
          </a:r>
        </a:p>
        <a:p>
          <a:r>
            <a:rPr lang="en-US"/>
            <a:t>Contact the wastewater utility directly.</a:t>
          </a:r>
        </a:p>
        <a:p>
          <a:r>
            <a:rPr lang="en-US"/>
            <a:t>Search the </a:t>
          </a:r>
          <a:r>
            <a:rPr lang="en-US" b="1"/>
            <a:t>Environmental Protection Agency Facility Registry Service (FRS)</a:t>
          </a:r>
          <a:r>
            <a:rPr lang="en-US"/>
            <a:t> database.</a:t>
          </a:r>
        </a:p>
        <a:p>
          <a:endParaRPr lang="en-US" b="1"/>
        </a:p>
        <a:p>
          <a:r>
            <a:rPr lang="en-US" b="1"/>
            <a:t>Tip:</a:t>
          </a:r>
          <a:br>
            <a:rPr lang="en-US"/>
          </a:br>
          <a:r>
            <a:rPr lang="en-US"/>
            <a:t>If you need a </a:t>
          </a:r>
          <a:r>
            <a:rPr lang="en-US" b="1"/>
            <a:t>County FIPS code</a:t>
          </a:r>
          <a:r>
            <a:rPr lang="en-US"/>
            <a:t>, first identify the county name. Then search for that county in the </a:t>
          </a:r>
          <a:r>
            <a:rPr lang="en-US" b="1"/>
            <a:t>Counties</a:t>
          </a:r>
          <a:r>
            <a:rPr lang="en-US"/>
            <a:t> worksheet to find the corresponding FIPS code.</a:t>
          </a: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257173</xdr:rowOff>
    </xdr:from>
    <xdr:to>
      <xdr:col>12</xdr:col>
      <xdr:colOff>257175</xdr:colOff>
      <xdr:row>26</xdr:row>
      <xdr:rowOff>139063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2B63B8-3BF7-F846-D947-63FDC331A49D}"/>
            </a:ext>
          </a:extLst>
        </xdr:cNvPr>
        <xdr:cNvSpPr txBox="1"/>
      </xdr:nvSpPr>
      <xdr:spPr>
        <a:xfrm>
          <a:off x="8724900" y="257173"/>
          <a:ext cx="6267450" cy="51206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b="1"/>
            <a:t>Report Summary – Top 25 Scoring Sites</a:t>
          </a:r>
        </a:p>
        <a:p>
          <a:r>
            <a:rPr lang="en-US" b="1"/>
            <a:t>Purpose</a:t>
          </a:r>
        </a:p>
        <a:p>
          <a:r>
            <a:rPr lang="en-US"/>
            <a:t>The </a:t>
          </a:r>
          <a:r>
            <a:rPr lang="en-US" b="1"/>
            <a:t>Top 25 table</a:t>
          </a:r>
          <a:r>
            <a:rPr lang="en-US"/>
            <a:t> helps programs quickly identify high-priority candidate sampling sites for wastewater surveillance.</a:t>
          </a:r>
        </a:p>
        <a:p>
          <a:endParaRPr lang="en-US"/>
        </a:p>
        <a:p>
          <a:r>
            <a:rPr lang="en-US"/>
            <a:t>This worksheet displays the </a:t>
          </a:r>
          <a:r>
            <a:rPr lang="en-US" b="1"/>
            <a:t>25 highest-scoring wastewater sampling locations</a:t>
          </a:r>
          <a:r>
            <a:rPr lang="en-US"/>
            <a:t> based on the scoring system used in this workbook.</a:t>
          </a:r>
        </a:p>
        <a:p>
          <a:endParaRPr lang="en-US"/>
        </a:p>
        <a:p>
          <a:r>
            <a:rPr lang="en-US" b="1"/>
            <a:t>How Scores Are Calculated</a:t>
          </a:r>
        </a:p>
        <a:p>
          <a:r>
            <a:rPr lang="en-US"/>
            <a:t>Each site’s </a:t>
          </a:r>
          <a:r>
            <a:rPr lang="en-US" b="1"/>
            <a:t>Total Score</a:t>
          </a:r>
          <a:r>
            <a:rPr lang="en-US"/>
            <a:t> is calculated using three factors:</a:t>
          </a:r>
        </a:p>
        <a:p>
          <a:r>
            <a:rPr lang="en-US" b="1"/>
            <a:t>Population Served</a:t>
          </a:r>
          <a:r>
            <a:rPr lang="en-US"/>
            <a:t> – Sites serving larger populations receive higher scores.</a:t>
          </a:r>
        </a:p>
        <a:p>
          <a:r>
            <a:rPr lang="en-US" b="1"/>
            <a:t>Social Vulnerability</a:t>
          </a:r>
          <a:r>
            <a:rPr lang="en-US"/>
            <a:t> – Sites serving populations with greater vulnerability receive higher scores.</a:t>
          </a:r>
        </a:p>
        <a:p>
          <a:r>
            <a:rPr lang="en-US" b="1"/>
            <a:t>Partnership Readiness</a:t>
          </a:r>
          <a:r>
            <a:rPr lang="en-US"/>
            <a:t> – Sites where local teams are prepared or interested in participating receive higher scores.</a:t>
          </a:r>
        </a:p>
        <a:p>
          <a:endParaRPr lang="en-US"/>
        </a:p>
        <a:p>
          <a:r>
            <a:rPr lang="en-US"/>
            <a:t>Earlier in the workbook, you ranked these factors in order of importance. Those rankings are converted into </a:t>
          </a:r>
          <a:r>
            <a:rPr lang="en-US" b="1"/>
            <a:t>weights</a:t>
          </a:r>
          <a:r>
            <a:rPr lang="en-US"/>
            <a:t>, giving higher-priority factors greater influence on the final score.</a:t>
          </a:r>
        </a:p>
        <a:p>
          <a:endParaRPr lang="en-US"/>
        </a:p>
        <a:p>
          <a:r>
            <a:rPr lang="en-US" b="1"/>
            <a:t>The Workbook Automatically</a:t>
          </a:r>
        </a:p>
        <a:p>
          <a:r>
            <a:rPr lang="en-US"/>
            <a:t>*Converts raw values into standardized scores</a:t>
          </a:r>
        </a:p>
        <a:p>
          <a:r>
            <a:rPr lang="en-US"/>
            <a:t>*Applies the priority weights you selected</a:t>
          </a:r>
        </a:p>
        <a:p>
          <a:r>
            <a:rPr lang="en-US"/>
            <a:t>*Calculates a </a:t>
          </a:r>
          <a:r>
            <a:rPr lang="en-US" b="1"/>
            <a:t>Total Score</a:t>
          </a:r>
          <a:r>
            <a:rPr lang="en-US"/>
            <a:t> for each site</a:t>
          </a:r>
        </a:p>
        <a:p>
          <a:r>
            <a:rPr lang="en-US"/>
            <a:t>*Sorts all sites and displays the </a:t>
          </a:r>
          <a:r>
            <a:rPr lang="en-US" b="1"/>
            <a:t>top 25 highest-scoring facilities</a:t>
          </a:r>
          <a:endParaRPr lang="en-US"/>
        </a:p>
        <a:p>
          <a:endParaRPr lang="en-US"/>
        </a:p>
        <a:p>
          <a:r>
            <a:rPr lang="en-US" b="1"/>
            <a:t>The table updates automatically when:</a:t>
          </a:r>
        </a:p>
        <a:p>
          <a:r>
            <a:rPr lang="en-US" b="0"/>
            <a:t>*Program priorities are changed</a:t>
          </a:r>
        </a:p>
        <a:p>
          <a:r>
            <a:rPr lang="en-US" b="0"/>
            <a:t>*New data are entered</a:t>
          </a:r>
        </a:p>
        <a:p>
          <a:r>
            <a:rPr lang="en-US" b="0"/>
            <a:t>*Scores are recalculated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104775</xdr:colOff>
      <xdr:row>16</xdr:row>
      <xdr:rowOff>28575</xdr:rowOff>
    </xdr:from>
    <xdr:to>
      <xdr:col>12</xdr:col>
      <xdr:colOff>276225</xdr:colOff>
      <xdr:row>16</xdr:row>
      <xdr:rowOff>161925</xdr:rowOff>
    </xdr:to>
    <xdr:sp macro="" textlink="">
      <xdr:nvSpPr>
        <xdr:cNvPr id="5" name="Arrow: Left 4">
          <a:extLst>
            <a:ext uri="{FF2B5EF4-FFF2-40B4-BE49-F238E27FC236}">
              <a16:creationId xmlns:a16="http://schemas.microsoft.com/office/drawing/2014/main" id="{D7F84BA9-0C2A-0220-5CCA-275A3D0B9CBE}"/>
            </a:ext>
          </a:extLst>
        </xdr:cNvPr>
        <xdr:cNvSpPr/>
      </xdr:nvSpPr>
      <xdr:spPr>
        <a:xfrm>
          <a:off x="11420475" y="3743325"/>
          <a:ext cx="171450" cy="13335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114300</xdr:colOff>
      <xdr:row>17</xdr:row>
      <xdr:rowOff>19050</xdr:rowOff>
    </xdr:from>
    <xdr:to>
      <xdr:col>12</xdr:col>
      <xdr:colOff>285750</xdr:colOff>
      <xdr:row>17</xdr:row>
      <xdr:rowOff>152400</xdr:rowOff>
    </xdr:to>
    <xdr:sp macro="" textlink="">
      <xdr:nvSpPr>
        <xdr:cNvPr id="6" name="Arrow: Left 5">
          <a:extLst>
            <a:ext uri="{FF2B5EF4-FFF2-40B4-BE49-F238E27FC236}">
              <a16:creationId xmlns:a16="http://schemas.microsoft.com/office/drawing/2014/main" id="{C131ACD3-671C-4D82-905F-0249A665982D}"/>
            </a:ext>
          </a:extLst>
        </xdr:cNvPr>
        <xdr:cNvSpPr/>
      </xdr:nvSpPr>
      <xdr:spPr>
        <a:xfrm>
          <a:off x="11430000" y="3933825"/>
          <a:ext cx="171450" cy="13335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104775</xdr:colOff>
      <xdr:row>17</xdr:row>
      <xdr:rowOff>28575</xdr:rowOff>
    </xdr:from>
    <xdr:to>
      <xdr:col>12</xdr:col>
      <xdr:colOff>276225</xdr:colOff>
      <xdr:row>17</xdr:row>
      <xdr:rowOff>161925</xdr:rowOff>
    </xdr:to>
    <xdr:sp macro="" textlink="">
      <xdr:nvSpPr>
        <xdr:cNvPr id="7" name="Arrow: Left 6">
          <a:extLst>
            <a:ext uri="{FF2B5EF4-FFF2-40B4-BE49-F238E27FC236}">
              <a16:creationId xmlns:a16="http://schemas.microsoft.com/office/drawing/2014/main" id="{DF3C351D-3978-4FE9-BB08-7FD5F14CC2A6}"/>
            </a:ext>
          </a:extLst>
        </xdr:cNvPr>
        <xdr:cNvSpPr/>
      </xdr:nvSpPr>
      <xdr:spPr>
        <a:xfrm>
          <a:off x="11420475" y="3743325"/>
          <a:ext cx="171450" cy="13335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66675</xdr:colOff>
      <xdr:row>0</xdr:row>
      <xdr:rowOff>95250</xdr:rowOff>
    </xdr:from>
    <xdr:to>
      <xdr:col>8</xdr:col>
      <xdr:colOff>180975</xdr:colOff>
      <xdr:row>0</xdr:row>
      <xdr:rowOff>2472690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7344B0A-2B5F-408C-92BD-84BB74772A83}"/>
            </a:ext>
          </a:extLst>
        </xdr:cNvPr>
        <xdr:cNvSpPr txBox="1"/>
      </xdr:nvSpPr>
      <xdr:spPr>
        <a:xfrm>
          <a:off x="66675" y="95250"/>
          <a:ext cx="9144000" cy="23774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Report Summary- Recommended Sites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report helps identify wastewater treatment facilities that best meet your program’s surveillance goals.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Recommended Sites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table displays the highest-scoring facilities based on program targets defined earlier on the Program Priorities &amp; Goals tab. </a:t>
          </a: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Dashboard and Controls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Program targets were defined on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Program Priorities &amp; Goals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worksheet earlier in the workbook. You can change those targets on that worksheet and they will automatically update on the dashboard.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adjust the number of recommended sites: </a:t>
          </a: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*Change the value in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cell K17 (Urban Sites)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and/or</a:t>
          </a: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*Change the value in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cell K18 (Rural Sites)</a:t>
          </a:r>
        </a:p>
        <a:p>
          <a:pPr lvl="0"/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Recommended Sites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table will update automatically.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209550</xdr:colOff>
      <xdr:row>8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09E12A-5878-B8F9-95CE-C544E7AE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200025"/>
          <a:ext cx="4476750" cy="2562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0</xdr:row>
      <xdr:rowOff>95250</xdr:rowOff>
    </xdr:from>
    <xdr:to>
      <xdr:col>15</xdr:col>
      <xdr:colOff>85725</xdr:colOff>
      <xdr:row>11</xdr:row>
      <xdr:rowOff>123825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8C4CE93-A58B-487D-89D7-C6777C77D12A}"/>
            </a:ext>
          </a:extLst>
        </xdr:cNvPr>
        <xdr:cNvSpPr txBox="1"/>
      </xdr:nvSpPr>
      <xdr:spPr>
        <a:xfrm>
          <a:off x="9553575" y="95250"/>
          <a:ext cx="5943600" cy="25146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Rural_Urban Worksheet</a:t>
          </a: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RUCC file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you downloaded. The file name will likely be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Ruralurbancontinuumcodes2023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lvl="0"/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Copy and paste the following fields into this worksheet.</a:t>
          </a:r>
        </a:p>
        <a:p>
          <a:pPr lvl="0"/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400051</xdr:colOff>
      <xdr:row>4</xdr:row>
      <xdr:rowOff>66674</xdr:rowOff>
    </xdr:from>
    <xdr:to>
      <xdr:col>14</xdr:col>
      <xdr:colOff>247650</xdr:colOff>
      <xdr:row>11</xdr:row>
      <xdr:rowOff>27571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F9CE3B-76DF-8F29-2235-83BD9E25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1" y="1085849"/>
          <a:ext cx="5333999" cy="1427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0</xdr:rowOff>
    </xdr:from>
    <xdr:to>
      <xdr:col>10</xdr:col>
      <xdr:colOff>209550</xdr:colOff>
      <xdr:row>11</xdr:row>
      <xdr:rowOff>133350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3C8C475A-74F0-8B76-DB85-3C693352344D}"/>
            </a:ext>
          </a:extLst>
        </xdr:cNvPr>
        <xdr:cNvSpPr txBox="1"/>
      </xdr:nvSpPr>
      <xdr:spPr>
        <a:xfrm>
          <a:off x="4238625" y="438150"/>
          <a:ext cx="4467225" cy="222885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Facilities Worksheet</a:t>
          </a:r>
        </a:p>
        <a:p>
          <a:pPr algn="ctr"/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CWNS ZIP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folder you downloaded.</a:t>
          </a: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FACILITIES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file.</a:t>
          </a: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Copy and paste the following data.</a:t>
          </a: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47626</xdr:colOff>
      <xdr:row>5</xdr:row>
      <xdr:rowOff>200026</xdr:rowOff>
    </xdr:from>
    <xdr:to>
      <xdr:col>10</xdr:col>
      <xdr:colOff>192004</xdr:colOff>
      <xdr:row>10</xdr:row>
      <xdr:rowOff>200026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033A8-73FA-CF32-EE26-04B9E2189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6" y="1476376"/>
          <a:ext cx="4411578" cy="1047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3</xdr:rowOff>
    </xdr:from>
    <xdr:to>
      <xdr:col>15</xdr:col>
      <xdr:colOff>104775</xdr:colOff>
      <xdr:row>15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5079FC9-7A5F-4329-8731-D2C35411F765}"/>
            </a:ext>
          </a:extLst>
        </xdr:cNvPr>
        <xdr:cNvSpPr txBox="1"/>
      </xdr:nvSpPr>
      <xdr:spPr>
        <a:xfrm>
          <a:off x="5010150" y="381003"/>
          <a:ext cx="5572125" cy="297179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Facility Locations Worksheet</a:t>
          </a: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CWNS ZIP folder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you downloaded.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PHYSICAL_LOCATION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file.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Copy and paste the following data.</a:t>
          </a:r>
        </a:p>
        <a:p>
          <a:pPr lvl="0"/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219075</xdr:colOff>
      <xdr:row>6</xdr:row>
      <xdr:rowOff>38100</xdr:rowOff>
    </xdr:from>
    <xdr:to>
      <xdr:col>14</xdr:col>
      <xdr:colOff>469376</xdr:colOff>
      <xdr:row>14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010B1B-8DC7-A14F-6BF6-55BA0F50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0175" y="1419225"/>
          <a:ext cx="5127101" cy="1724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</xdr:row>
      <xdr:rowOff>19049</xdr:rowOff>
    </xdr:from>
    <xdr:to>
      <xdr:col>14</xdr:col>
      <xdr:colOff>114300</xdr:colOff>
      <xdr:row>14</xdr:row>
      <xdr:rowOff>180974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F7553C9-687F-46C7-8559-1A6742944EA2}"/>
            </a:ext>
          </a:extLst>
        </xdr:cNvPr>
        <xdr:cNvSpPr txBox="1"/>
      </xdr:nvSpPr>
      <xdr:spPr>
        <a:xfrm>
          <a:off x="4543425" y="619124"/>
          <a:ext cx="5667375" cy="28860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Population Sheet</a:t>
          </a: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1.Open the zip folder of CWNS files you downloaded. 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POPULATION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sheet. Copy/paste the following data: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r>
            <a:rPr lang="en-US" sz="1100" kern="100" baseline="0">
              <a:solidFill>
                <a:srgbClr val="000000"/>
              </a:solidFill>
              <a:effectLst/>
              <a:ea typeface="Aptos" panose="020B0004020202020204" pitchFamily="34" charset="0"/>
              <a:cs typeface="Times New Roman" panose="02020603050405020304" pitchFamily="18" charset="0"/>
            </a:rPr>
            <a:t>3. Answer the question above this text box with a number ranging from 1-100.  </a:t>
          </a: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200026</xdr:colOff>
      <xdr:row>6</xdr:row>
      <xdr:rowOff>57151</xdr:rowOff>
    </xdr:from>
    <xdr:to>
      <xdr:col>13</xdr:col>
      <xdr:colOff>485776</xdr:colOff>
      <xdr:row>11</xdr:row>
      <xdr:rowOff>54627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677154-0204-6A50-8B68-DB9B982DF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6" y="1704976"/>
          <a:ext cx="5257800" cy="1045226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151</xdr:row>
      <xdr:rowOff>104775</xdr:rowOff>
    </xdr:from>
    <xdr:to>
      <xdr:col>13</xdr:col>
      <xdr:colOff>180975</xdr:colOff>
      <xdr:row>165</xdr:row>
      <xdr:rowOff>142872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EFA62CB-021F-4C42-833F-A01AF8F4502A}"/>
            </a:ext>
          </a:extLst>
        </xdr:cNvPr>
        <xdr:cNvSpPr txBox="1"/>
      </xdr:nvSpPr>
      <xdr:spPr>
        <a:xfrm>
          <a:off x="4095750" y="32137350"/>
          <a:ext cx="5572125" cy="297179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Population Worksheet</a:t>
          </a: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CWNS ZIP folder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you downloaded.</a:t>
          </a: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Answer the question at the top of the worksheet.</a:t>
          </a: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POPULATION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file.</a:t>
          </a: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Copy and paste the following data.</a:t>
          </a:r>
        </a:p>
        <a:p>
          <a:pPr lvl="0"/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 baseline="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r>
            <a:rPr lang="en-US" sz="1100" kern="100" baseline="0">
              <a:solidFill>
                <a:srgbClr val="000000"/>
              </a:solidFill>
              <a:effectLst/>
              <a:ea typeface="Aptos" panose="020B0004020202020204" pitchFamily="34" charset="0"/>
              <a:cs typeface="Times New Roman" panose="02020603050405020304" pitchFamily="18" charset="0"/>
            </a:rPr>
            <a:t>3.  Delete the dash and last four numbers from these zip codes so that the zip codes are in the following format: XXXXX</a:t>
          </a: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r>
            <a:rPr lang="en-US" sz="1100" kern="100" baseline="0">
              <a:solidFill>
                <a:srgbClr val="000000"/>
              </a:solidFill>
              <a:effectLst/>
              <a:ea typeface="Aptos" panose="020B0004020202020204" pitchFamily="34" charset="0"/>
              <a:cs typeface="Times New Roman" panose="02020603050405020304" pitchFamily="18" charset="0"/>
            </a:rPr>
            <a:t>4. Clear the filter from Column D</a:t>
          </a: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4</xdr:col>
      <xdr:colOff>323851</xdr:colOff>
      <xdr:row>157</xdr:row>
      <xdr:rowOff>171450</xdr:rowOff>
    </xdr:from>
    <xdr:to>
      <xdr:col>13</xdr:col>
      <xdr:colOff>38101</xdr:colOff>
      <xdr:row>162</xdr:row>
      <xdr:rowOff>145181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F594CC-C168-E73E-95D6-3395C8FEB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33851" y="33461325"/>
          <a:ext cx="5391150" cy="10214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0</xdr:row>
      <xdr:rowOff>190499</xdr:rowOff>
    </xdr:from>
    <xdr:to>
      <xdr:col>11</xdr:col>
      <xdr:colOff>561975</xdr:colOff>
      <xdr:row>11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75CEDE-3828-4C6B-98BE-14390B425F45}"/>
            </a:ext>
          </a:extLst>
        </xdr:cNvPr>
        <xdr:cNvSpPr txBox="1"/>
      </xdr:nvSpPr>
      <xdr:spPr>
        <a:xfrm>
          <a:off x="3476625" y="190499"/>
          <a:ext cx="5210175" cy="2486026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Counties Worksheet</a:t>
          </a:r>
        </a:p>
        <a:p>
          <a:pPr algn="ctr"/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CWNS ZIP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folder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you downloaded.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Open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AREAS_COUNTY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file.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Copy and paste the following data.</a:t>
          </a: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361951</xdr:colOff>
      <xdr:row>4</xdr:row>
      <xdr:rowOff>19049</xdr:rowOff>
    </xdr:from>
    <xdr:to>
      <xdr:col>11</xdr:col>
      <xdr:colOff>400050</xdr:colOff>
      <xdr:row>10</xdr:row>
      <xdr:rowOff>2892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32F39-C742-2FEB-4488-D117839C8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149"/>
        <a:stretch>
          <a:fillRect/>
        </a:stretch>
      </xdr:blipFill>
      <xdr:spPr>
        <a:xfrm>
          <a:off x="3609976" y="1228724"/>
          <a:ext cx="4914899" cy="12411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209549</xdr:rowOff>
    </xdr:from>
    <xdr:to>
      <xdr:col>15</xdr:col>
      <xdr:colOff>190500</xdr:colOff>
      <xdr:row>26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D486F1B-0A37-4C34-B9B8-4BC99BD3E3A9}"/>
            </a:ext>
          </a:extLst>
        </xdr:cNvPr>
        <xdr:cNvSpPr txBox="1"/>
      </xdr:nvSpPr>
      <xdr:spPr>
        <a:xfrm>
          <a:off x="5343525" y="609599"/>
          <a:ext cx="5953125" cy="5162551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Instructions for SVI Worksheet</a:t>
          </a:r>
        </a:p>
        <a:p>
          <a:pPr algn="ctr"/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Open the SVI file you downloaded earlier. The file name is likely SVI_2022_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(Your state abbreviation)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Copy/paste the following data.</a:t>
          </a:r>
        </a:p>
        <a:p>
          <a:pPr lvl="0"/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Important Note about SVI Data 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simplify the assignment of SVI scores, this workbook assigns each wastewater utility the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SVI score of the county in which the facility is located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More precise estimates can be calculated using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GIS software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but this simplified approach produces a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very close approximation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while keeping the workbook easy to use.</a:t>
          </a: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r>
            <a:rPr lang="en-US" b="1"/>
            <a:t>RPL_THEMES (column</a:t>
          </a:r>
          <a:r>
            <a:rPr lang="en-US" b="1" baseline="0"/>
            <a:t> D)</a:t>
          </a:r>
          <a:r>
            <a:rPr lang="en-US"/>
            <a:t> is the Social Vulnerability Index (SVI) ranking for overall social vulnerability. This value incorporates all 16 factors used by the CDC to calculate social vulnerability. Scores range from </a:t>
          </a:r>
          <a:r>
            <a:rPr lang="en-US" b="1"/>
            <a:t>0 to 1</a:t>
          </a:r>
          <a:r>
            <a:rPr lang="en-US"/>
            <a:t>, with </a:t>
          </a:r>
          <a:r>
            <a:rPr lang="en-US" b="1"/>
            <a:t>higher values indicating greater social vulnerability</a:t>
          </a:r>
          <a:r>
            <a:rPr lang="en-US"/>
            <a:t>.</a:t>
          </a: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390525</xdr:colOff>
      <xdr:row>5</xdr:row>
      <xdr:rowOff>200026</xdr:rowOff>
    </xdr:from>
    <xdr:to>
      <xdr:col>15</xdr:col>
      <xdr:colOff>28135</xdr:colOff>
      <xdr:row>13</xdr:row>
      <xdr:rowOff>104776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C9CA62-E9CC-CD41-5F97-0D7EF424A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4050" y="1438276"/>
          <a:ext cx="5400235" cy="1581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314325</xdr:colOff>
      <xdr:row>1</xdr:row>
      <xdr:rowOff>9525</xdr:rowOff>
    </xdr:from>
    <xdr:to>
      <xdr:col>13</xdr:col>
      <xdr:colOff>9525</xdr:colOff>
      <xdr:row>2</xdr:row>
      <xdr:rowOff>104775</xdr:rowOff>
    </xdr:to>
    <xdr:sp macro="" textlink="">
      <xdr:nvSpPr>
        <xdr:cNvPr id="8193" name="AutoShape 1">
          <a:extLst>
            <a:ext uri="{FF2B5EF4-FFF2-40B4-BE49-F238E27FC236}">
              <a16:creationId xmlns:a16="http://schemas.microsoft.com/office/drawing/2014/main" id="{4AD2355D-27DE-6B4B-8070-C97935883976}"/>
            </a:ext>
          </a:extLst>
        </xdr:cNvPr>
        <xdr:cNvSpPr>
          <a:spLocks noChangeAspect="1" noChangeArrowheads="1"/>
        </xdr:cNvSpPr>
      </xdr:nvSpPr>
      <xdr:spPr bwMode="auto">
        <a:xfrm>
          <a:off x="12068175" y="20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371474</xdr:colOff>
      <xdr:row>1</xdr:row>
      <xdr:rowOff>9525</xdr:rowOff>
    </xdr:from>
    <xdr:to>
      <xdr:col>16</xdr:col>
      <xdr:colOff>523874</xdr:colOff>
      <xdr:row>15</xdr:row>
      <xdr:rowOff>184785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41F1A39-1455-0A5C-AB4E-B98CC384B871}"/>
            </a:ext>
          </a:extLst>
        </xdr:cNvPr>
        <xdr:cNvSpPr txBox="1"/>
      </xdr:nvSpPr>
      <xdr:spPr>
        <a:xfrm>
          <a:off x="8277224" y="400050"/>
          <a:ext cx="6858000" cy="31089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ctr">
            <a:lnSpc>
              <a:spcPct val="115000"/>
            </a:lnSpc>
            <a:spcAft>
              <a:spcPts val="800"/>
            </a:spcAft>
            <a:buNone/>
          </a:pPr>
          <a:r>
            <a:rPr lang="en-US" sz="1100" b="1" kern="100">
              <a:solidFill>
                <a:srgbClr val="000000"/>
              </a:solidFill>
              <a:effectLst/>
              <a:ea typeface="Aptos" panose="020B0004020202020204" pitchFamily="34" charset="0"/>
              <a:cs typeface="Times New Roman" panose="02020603050405020304" pitchFamily="18" charset="0"/>
            </a:rPr>
            <a:t>Instructions for Partnership Readiness Sheet</a:t>
          </a: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r>
            <a:rPr lang="en-US" sz="1100" kern="100">
              <a:solidFill>
                <a:srgbClr val="000000"/>
              </a:solidFill>
              <a:effectLst/>
              <a:ea typeface="Aptos" panose="020B0004020202020204" pitchFamily="34" charset="0"/>
              <a:cs typeface="Times New Roman" panose="02020603050405020304" pitchFamily="18" charset="0"/>
            </a:rPr>
            <a:t>In the </a:t>
          </a:r>
          <a:r>
            <a:rPr lang="en-US" sz="1100" b="1" kern="100">
              <a:solidFill>
                <a:srgbClr val="000000"/>
              </a:solidFill>
              <a:effectLst/>
              <a:ea typeface="Aptos" panose="020B0004020202020204" pitchFamily="34" charset="0"/>
              <a:cs typeface="Times New Roman" panose="02020603050405020304" pitchFamily="18" charset="0"/>
            </a:rPr>
            <a:t>Readiness Score</a:t>
          </a:r>
          <a:r>
            <a:rPr lang="en-US" sz="1100" kern="100">
              <a:solidFill>
                <a:srgbClr val="000000"/>
              </a:solidFill>
              <a:effectLst/>
              <a:ea typeface="Aptos" panose="020B0004020202020204" pitchFamily="34" charset="0"/>
              <a:cs typeface="Times New Roman" panose="02020603050405020304" pitchFamily="18" charset="0"/>
            </a:rPr>
            <a:t> column, assign a value to each of your facilities using the following scale:</a:t>
          </a: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100" kern="100">
            <a:solidFill>
              <a:srgbClr val="000000"/>
            </a:solidFill>
            <a:effectLst/>
            <a:ea typeface="Aptos" panose="020B000402020202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15000"/>
            </a:lnSpc>
            <a:spcAft>
              <a:spcPts val="800"/>
            </a:spcAft>
            <a:buNone/>
          </a:pPr>
          <a:endParaRPr lang="en-US" sz="1200" kern="100">
            <a:effectLst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11</xdr:col>
      <xdr:colOff>95250</xdr:colOff>
      <xdr:row>3</xdr:row>
      <xdr:rowOff>142875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605158C-A160-4048-90E5-44A8AEB2F2CA}"/>
            </a:ext>
          </a:extLst>
        </xdr:cNvPr>
        <xdr:cNvSpPr>
          <a:spLocks noChangeAspect="1" noChangeArrowheads="1"/>
        </xdr:cNvSpPr>
      </xdr:nvSpPr>
      <xdr:spPr bwMode="auto">
        <a:xfrm>
          <a:off x="11182350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5D13B0E-D3EE-4744-BF63-23D84D537D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64F394E9-6B7E-430D-B2AD-F722BDCBAD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5D9723A3-6B51-4177-87AD-3DA58D02CE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CF72DAA5-1879-4306-96E8-47D8A43F39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C0A7EB70-FF6B-46ED-9468-630CE2EE9C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52B64745-1A00-47EE-8847-A97B26313B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4054DABF-6AFB-4F5C-A85A-FF11187F6A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597CC016-8C29-4253-AFCA-C6C7DCA827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D5776286-7C26-4903-A2E3-6507758843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08395115-0F1C-42F1-961A-700A5CEACF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2C59BFCA-402F-4B7C-938F-2C54CDF2CC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7EC6917C-ACFA-4478-B630-FE01741A05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26B19BAA-43F3-4E53-979A-201B075E42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447E32CE-CCCC-45EE-BF0C-F2352FE0B3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7783187C-6D4E-4B62-A487-6B1401A0C6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ECD0CAC4-FFD8-470F-8BA6-4FB6484BCD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DB668F86-5DA3-4A3D-B93F-AC195FCE80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88AFA00B-ACCB-4E48-AA5B-2FF1114583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08A8407F-5CF7-4CF9-9FC0-8E20BF24DE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8D99C229-5B6F-4C14-B576-A228D3AF45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3BBED677-ABC7-4C8C-A0DD-2EFDB6350F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379902A7-AC7D-4288-B7C1-ECF784E6F5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74B1CA2A-748A-465C-BB09-B400DD46E0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30F9C45B-33B0-4F8B-B84C-3F2AF949B3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8C853405-3BA4-4FA3-B746-58B0B0EE98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DDE122CA-1794-4BCB-A99F-D1D03A887C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id="{9592C36A-BA24-4A12-9DBC-EA43199EA3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id="{D33965B3-8CC5-4064-BCEC-46DAB65CED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id="{7E23B632-BC43-4D1A-BAF1-DFC7EF2D94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id="{5B91B4EE-48D8-439D-8D9D-10EB4183FC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id="{6CFDD968-3752-484F-9A27-70C245F2B8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813F013E-C50F-47F0-8298-745E48C9F9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id="{F08A9BBC-1D7E-4BD6-AE53-228540C5A1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id="{2831A721-A5AA-4ACA-89BE-34CDBBEFD6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id="{5C994337-EF3D-4FF7-BD2B-5A86936062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id="{57450F1B-4E50-49D9-A8C9-B22AB05750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id="{095865C4-EE82-459E-86C5-D7044907C7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B9FA3A06-2380-4757-B8F9-F0EFCC5B01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id="{5BDF501F-765B-48D8-9BEB-CDAD0B65E0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id="{D4B6B3AD-54AB-4E42-ABA4-2421D54ECA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id="{5336B9A3-CA20-4338-918B-6C864948CB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id="{E9AEE9AD-41BA-47B4-9163-2F0CA8E4D1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id="{1DDADE53-37F0-4A80-A9FA-1E5FEF39C0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id="{5CEDC531-4F70-40D4-9F18-B3023C5681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51" name="AutoShape 1">
          <a:extLst>
            <a:ext uri="{FF2B5EF4-FFF2-40B4-BE49-F238E27FC236}">
              <a16:creationId xmlns:a16="http://schemas.microsoft.com/office/drawing/2014/main" id="{8AA1945C-009B-4939-BE7E-1276AC87F1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52" name="AutoShape 1">
          <a:extLst>
            <a:ext uri="{FF2B5EF4-FFF2-40B4-BE49-F238E27FC236}">
              <a16:creationId xmlns:a16="http://schemas.microsoft.com/office/drawing/2014/main" id="{3CDD9D6B-EB53-4E58-9C04-7A0C5A5632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53" name="AutoShape 1">
          <a:extLst>
            <a:ext uri="{FF2B5EF4-FFF2-40B4-BE49-F238E27FC236}">
              <a16:creationId xmlns:a16="http://schemas.microsoft.com/office/drawing/2014/main" id="{46F3ABAD-63DC-4DBA-9D9C-164C8EA3C9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54" name="AutoShape 1">
          <a:extLst>
            <a:ext uri="{FF2B5EF4-FFF2-40B4-BE49-F238E27FC236}">
              <a16:creationId xmlns:a16="http://schemas.microsoft.com/office/drawing/2014/main" id="{EBB245FA-BA8A-4E80-9C67-FD9F414739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55" name="AutoShape 1">
          <a:extLst>
            <a:ext uri="{FF2B5EF4-FFF2-40B4-BE49-F238E27FC236}">
              <a16:creationId xmlns:a16="http://schemas.microsoft.com/office/drawing/2014/main" id="{EA321745-92AF-4D7D-9844-5ED8AD3196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56" name="AutoShape 1">
          <a:extLst>
            <a:ext uri="{FF2B5EF4-FFF2-40B4-BE49-F238E27FC236}">
              <a16:creationId xmlns:a16="http://schemas.microsoft.com/office/drawing/2014/main" id="{925E749E-31F4-4F66-B0AF-45DBB73BE5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57" name="AutoShape 1">
          <a:extLst>
            <a:ext uri="{FF2B5EF4-FFF2-40B4-BE49-F238E27FC236}">
              <a16:creationId xmlns:a16="http://schemas.microsoft.com/office/drawing/2014/main" id="{8D9A940F-2A58-4D33-B230-FBE0EBDC12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58" name="AutoShape 1">
          <a:extLst>
            <a:ext uri="{FF2B5EF4-FFF2-40B4-BE49-F238E27FC236}">
              <a16:creationId xmlns:a16="http://schemas.microsoft.com/office/drawing/2014/main" id="{5F82A652-896D-4F37-8E73-85EBCC139C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59" name="AutoShape 1">
          <a:extLst>
            <a:ext uri="{FF2B5EF4-FFF2-40B4-BE49-F238E27FC236}">
              <a16:creationId xmlns:a16="http://schemas.microsoft.com/office/drawing/2014/main" id="{F16FE095-DE4B-4175-A215-DC2546A01D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60" name="AutoShape 1">
          <a:extLst>
            <a:ext uri="{FF2B5EF4-FFF2-40B4-BE49-F238E27FC236}">
              <a16:creationId xmlns:a16="http://schemas.microsoft.com/office/drawing/2014/main" id="{B893B590-9A2B-47CF-B285-D0A931CE96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61" name="AutoShape 1">
          <a:extLst>
            <a:ext uri="{FF2B5EF4-FFF2-40B4-BE49-F238E27FC236}">
              <a16:creationId xmlns:a16="http://schemas.microsoft.com/office/drawing/2014/main" id="{0345693B-F49D-411D-9600-C724740804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62" name="AutoShape 1">
          <a:extLst>
            <a:ext uri="{FF2B5EF4-FFF2-40B4-BE49-F238E27FC236}">
              <a16:creationId xmlns:a16="http://schemas.microsoft.com/office/drawing/2014/main" id="{C9CB4AD0-0063-4107-AE28-486E670C2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63" name="AutoShape 1">
          <a:extLst>
            <a:ext uri="{FF2B5EF4-FFF2-40B4-BE49-F238E27FC236}">
              <a16:creationId xmlns:a16="http://schemas.microsoft.com/office/drawing/2014/main" id="{F523ADE0-688D-47BC-B1AA-0C8674347C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8192" name="AutoShape 1">
          <a:extLst>
            <a:ext uri="{FF2B5EF4-FFF2-40B4-BE49-F238E27FC236}">
              <a16:creationId xmlns:a16="http://schemas.microsoft.com/office/drawing/2014/main" id="{1BAD168A-29E8-44F4-8752-1C9B3B1004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8195" name="AutoShape 1">
          <a:extLst>
            <a:ext uri="{FF2B5EF4-FFF2-40B4-BE49-F238E27FC236}">
              <a16:creationId xmlns:a16="http://schemas.microsoft.com/office/drawing/2014/main" id="{820F9502-3231-4A10-B231-0DF280B0A7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8196" name="AutoShape 1">
          <a:extLst>
            <a:ext uri="{FF2B5EF4-FFF2-40B4-BE49-F238E27FC236}">
              <a16:creationId xmlns:a16="http://schemas.microsoft.com/office/drawing/2014/main" id="{0DB4E775-214E-4AB5-BCB6-70B92D42AA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8197" name="AutoShape 1">
          <a:extLst>
            <a:ext uri="{FF2B5EF4-FFF2-40B4-BE49-F238E27FC236}">
              <a16:creationId xmlns:a16="http://schemas.microsoft.com/office/drawing/2014/main" id="{6AB0FF72-CDC5-400F-973A-7F1A24DDFD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8198" name="AutoShape 1">
          <a:extLst>
            <a:ext uri="{FF2B5EF4-FFF2-40B4-BE49-F238E27FC236}">
              <a16:creationId xmlns:a16="http://schemas.microsoft.com/office/drawing/2014/main" id="{BAE1CF13-EFF7-4F0D-A45C-4A1009DD61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8199" name="AutoShape 1">
          <a:extLst>
            <a:ext uri="{FF2B5EF4-FFF2-40B4-BE49-F238E27FC236}">
              <a16:creationId xmlns:a16="http://schemas.microsoft.com/office/drawing/2014/main" id="{7BB78651-2E9D-492A-9B47-E9D9F0B6EA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8200" name="AutoShape 1">
          <a:extLst>
            <a:ext uri="{FF2B5EF4-FFF2-40B4-BE49-F238E27FC236}">
              <a16:creationId xmlns:a16="http://schemas.microsoft.com/office/drawing/2014/main" id="{8A4CE7E9-B3F1-4A5B-93B2-49C90362AC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8201" name="AutoShape 1">
          <a:extLst>
            <a:ext uri="{FF2B5EF4-FFF2-40B4-BE49-F238E27FC236}">
              <a16:creationId xmlns:a16="http://schemas.microsoft.com/office/drawing/2014/main" id="{B1983082-945C-4E96-91D1-FD5626D3D7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8202" name="AutoShape 1">
          <a:extLst>
            <a:ext uri="{FF2B5EF4-FFF2-40B4-BE49-F238E27FC236}">
              <a16:creationId xmlns:a16="http://schemas.microsoft.com/office/drawing/2014/main" id="{66A49760-E486-46CC-9CCC-8651CF5503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8203" name="AutoShape 1">
          <a:extLst>
            <a:ext uri="{FF2B5EF4-FFF2-40B4-BE49-F238E27FC236}">
              <a16:creationId xmlns:a16="http://schemas.microsoft.com/office/drawing/2014/main" id="{762441BC-7249-411B-80D7-9ED25742FD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8204" name="AutoShape 1">
          <a:extLst>
            <a:ext uri="{FF2B5EF4-FFF2-40B4-BE49-F238E27FC236}">
              <a16:creationId xmlns:a16="http://schemas.microsoft.com/office/drawing/2014/main" id="{6753C14B-7AE8-4A6C-8846-8AEEF37F9F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8205" name="AutoShape 1">
          <a:extLst>
            <a:ext uri="{FF2B5EF4-FFF2-40B4-BE49-F238E27FC236}">
              <a16:creationId xmlns:a16="http://schemas.microsoft.com/office/drawing/2014/main" id="{B6094A57-4106-45E9-9B55-DA20B39715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8206" name="AutoShape 1">
          <a:extLst>
            <a:ext uri="{FF2B5EF4-FFF2-40B4-BE49-F238E27FC236}">
              <a16:creationId xmlns:a16="http://schemas.microsoft.com/office/drawing/2014/main" id="{C97BB143-2094-43D4-B35B-02C700046F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8207" name="AutoShape 1">
          <a:extLst>
            <a:ext uri="{FF2B5EF4-FFF2-40B4-BE49-F238E27FC236}">
              <a16:creationId xmlns:a16="http://schemas.microsoft.com/office/drawing/2014/main" id="{F3187B69-A14D-4367-A1C8-E0F5B7F67C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8208" name="AutoShape 1">
          <a:extLst>
            <a:ext uri="{FF2B5EF4-FFF2-40B4-BE49-F238E27FC236}">
              <a16:creationId xmlns:a16="http://schemas.microsoft.com/office/drawing/2014/main" id="{2B9AA8F5-8E6B-4E37-9C4A-A188023196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8209" name="AutoShape 1">
          <a:extLst>
            <a:ext uri="{FF2B5EF4-FFF2-40B4-BE49-F238E27FC236}">
              <a16:creationId xmlns:a16="http://schemas.microsoft.com/office/drawing/2014/main" id="{FF03A615-DC28-40E6-82A4-AA3CDFA53D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8210" name="AutoShape 1">
          <a:extLst>
            <a:ext uri="{FF2B5EF4-FFF2-40B4-BE49-F238E27FC236}">
              <a16:creationId xmlns:a16="http://schemas.microsoft.com/office/drawing/2014/main" id="{C3C7CCD9-9C65-45A6-9AB2-7481D4FEEB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8211" name="AutoShape 1">
          <a:extLst>
            <a:ext uri="{FF2B5EF4-FFF2-40B4-BE49-F238E27FC236}">
              <a16:creationId xmlns:a16="http://schemas.microsoft.com/office/drawing/2014/main" id="{FD4B1728-0386-48E3-BB2D-A3A5166E82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8212" name="AutoShape 1">
          <a:extLst>
            <a:ext uri="{FF2B5EF4-FFF2-40B4-BE49-F238E27FC236}">
              <a16:creationId xmlns:a16="http://schemas.microsoft.com/office/drawing/2014/main" id="{CBD1C42B-F92B-425A-AAD9-B92AC580ED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8213" name="AutoShape 1">
          <a:extLst>
            <a:ext uri="{FF2B5EF4-FFF2-40B4-BE49-F238E27FC236}">
              <a16:creationId xmlns:a16="http://schemas.microsoft.com/office/drawing/2014/main" id="{7D5E395D-819D-4EB1-B0AD-E7BDE2BE30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8214" name="AutoShape 1">
          <a:extLst>
            <a:ext uri="{FF2B5EF4-FFF2-40B4-BE49-F238E27FC236}">
              <a16:creationId xmlns:a16="http://schemas.microsoft.com/office/drawing/2014/main" id="{D34BB2BE-E5D5-4377-9D41-5672E4B1DD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8215" name="AutoShape 1">
          <a:extLst>
            <a:ext uri="{FF2B5EF4-FFF2-40B4-BE49-F238E27FC236}">
              <a16:creationId xmlns:a16="http://schemas.microsoft.com/office/drawing/2014/main" id="{D10807C4-851F-4D61-B481-88BF62C176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8216" name="AutoShape 1">
          <a:extLst>
            <a:ext uri="{FF2B5EF4-FFF2-40B4-BE49-F238E27FC236}">
              <a16:creationId xmlns:a16="http://schemas.microsoft.com/office/drawing/2014/main" id="{F15D5A13-3F31-485D-BAED-499F40AE34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8217" name="AutoShape 1">
          <a:extLst>
            <a:ext uri="{FF2B5EF4-FFF2-40B4-BE49-F238E27FC236}">
              <a16:creationId xmlns:a16="http://schemas.microsoft.com/office/drawing/2014/main" id="{6A22B845-9B0A-4167-AC8D-8C70BFCE81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8218" name="AutoShape 1">
          <a:extLst>
            <a:ext uri="{FF2B5EF4-FFF2-40B4-BE49-F238E27FC236}">
              <a16:creationId xmlns:a16="http://schemas.microsoft.com/office/drawing/2014/main" id="{B2F97379-B669-4B72-A78C-79484F68C5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8219" name="AutoShape 1">
          <a:extLst>
            <a:ext uri="{FF2B5EF4-FFF2-40B4-BE49-F238E27FC236}">
              <a16:creationId xmlns:a16="http://schemas.microsoft.com/office/drawing/2014/main" id="{7CF7F0A4-6FCE-4492-9462-69F90F7283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8220" name="AutoShape 1">
          <a:extLst>
            <a:ext uri="{FF2B5EF4-FFF2-40B4-BE49-F238E27FC236}">
              <a16:creationId xmlns:a16="http://schemas.microsoft.com/office/drawing/2014/main" id="{2C42D421-CFF0-41B9-803F-E46AF68F1C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8221" name="AutoShape 1">
          <a:extLst>
            <a:ext uri="{FF2B5EF4-FFF2-40B4-BE49-F238E27FC236}">
              <a16:creationId xmlns:a16="http://schemas.microsoft.com/office/drawing/2014/main" id="{BDEA5ED9-6449-4CE5-8099-B279EC1658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8222" name="AutoShape 1">
          <a:extLst>
            <a:ext uri="{FF2B5EF4-FFF2-40B4-BE49-F238E27FC236}">
              <a16:creationId xmlns:a16="http://schemas.microsoft.com/office/drawing/2014/main" id="{B2C8D417-22D2-4921-9537-702F102D35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8223" name="AutoShape 1">
          <a:extLst>
            <a:ext uri="{FF2B5EF4-FFF2-40B4-BE49-F238E27FC236}">
              <a16:creationId xmlns:a16="http://schemas.microsoft.com/office/drawing/2014/main" id="{D49B0201-10B6-414C-85FD-CAC0C627DB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8224" name="AutoShape 1">
          <a:extLst>
            <a:ext uri="{FF2B5EF4-FFF2-40B4-BE49-F238E27FC236}">
              <a16:creationId xmlns:a16="http://schemas.microsoft.com/office/drawing/2014/main" id="{02107002-7BD7-4F17-96D4-520FB50550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8225" name="AutoShape 1">
          <a:extLst>
            <a:ext uri="{FF2B5EF4-FFF2-40B4-BE49-F238E27FC236}">
              <a16:creationId xmlns:a16="http://schemas.microsoft.com/office/drawing/2014/main" id="{B94CCE03-5937-4A26-9C28-E017245487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8226" name="AutoShape 1">
          <a:extLst>
            <a:ext uri="{FF2B5EF4-FFF2-40B4-BE49-F238E27FC236}">
              <a16:creationId xmlns:a16="http://schemas.microsoft.com/office/drawing/2014/main" id="{05773FCE-1FDD-41B2-887E-D1D18C6416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8227" name="AutoShape 1">
          <a:extLst>
            <a:ext uri="{FF2B5EF4-FFF2-40B4-BE49-F238E27FC236}">
              <a16:creationId xmlns:a16="http://schemas.microsoft.com/office/drawing/2014/main" id="{8DB845EB-ADA4-4965-80E9-E77BA81B59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8228" name="AutoShape 1">
          <a:extLst>
            <a:ext uri="{FF2B5EF4-FFF2-40B4-BE49-F238E27FC236}">
              <a16:creationId xmlns:a16="http://schemas.microsoft.com/office/drawing/2014/main" id="{ADFE3938-6E47-427B-B4FC-336C0A3F8F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8229" name="AutoShape 1">
          <a:extLst>
            <a:ext uri="{FF2B5EF4-FFF2-40B4-BE49-F238E27FC236}">
              <a16:creationId xmlns:a16="http://schemas.microsoft.com/office/drawing/2014/main" id="{E725BBC8-0591-49C0-A219-B94B9C44CC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8230" name="AutoShape 1">
          <a:extLst>
            <a:ext uri="{FF2B5EF4-FFF2-40B4-BE49-F238E27FC236}">
              <a16:creationId xmlns:a16="http://schemas.microsoft.com/office/drawing/2014/main" id="{B7EDE3F8-8724-46EA-9BD3-9DA788692C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8231" name="AutoShape 1">
          <a:extLst>
            <a:ext uri="{FF2B5EF4-FFF2-40B4-BE49-F238E27FC236}">
              <a16:creationId xmlns:a16="http://schemas.microsoft.com/office/drawing/2014/main" id="{CD939C0F-057E-4D4A-BAA5-192F870E17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8232" name="AutoShape 1">
          <a:extLst>
            <a:ext uri="{FF2B5EF4-FFF2-40B4-BE49-F238E27FC236}">
              <a16:creationId xmlns:a16="http://schemas.microsoft.com/office/drawing/2014/main" id="{10B4BAC3-7F4E-4A5C-ADBC-0BD2FB81FB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8233" name="AutoShape 1">
          <a:extLst>
            <a:ext uri="{FF2B5EF4-FFF2-40B4-BE49-F238E27FC236}">
              <a16:creationId xmlns:a16="http://schemas.microsoft.com/office/drawing/2014/main" id="{1C61125D-30B6-4BFF-9212-146404C3C1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8234" name="AutoShape 1">
          <a:extLst>
            <a:ext uri="{FF2B5EF4-FFF2-40B4-BE49-F238E27FC236}">
              <a16:creationId xmlns:a16="http://schemas.microsoft.com/office/drawing/2014/main" id="{EEB2AA58-799A-4E6C-A451-F475099F72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8235" name="AutoShape 1">
          <a:extLst>
            <a:ext uri="{FF2B5EF4-FFF2-40B4-BE49-F238E27FC236}">
              <a16:creationId xmlns:a16="http://schemas.microsoft.com/office/drawing/2014/main" id="{193B3944-498D-4F14-B8AD-18CCD70F57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8236" name="AutoShape 1">
          <a:extLst>
            <a:ext uri="{FF2B5EF4-FFF2-40B4-BE49-F238E27FC236}">
              <a16:creationId xmlns:a16="http://schemas.microsoft.com/office/drawing/2014/main" id="{19A4D22A-A92B-445E-BE27-F29AB3C652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8237" name="AutoShape 1">
          <a:extLst>
            <a:ext uri="{FF2B5EF4-FFF2-40B4-BE49-F238E27FC236}">
              <a16:creationId xmlns:a16="http://schemas.microsoft.com/office/drawing/2014/main" id="{FEED9236-85B1-4ABA-90C9-A6A67B8672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8238" name="AutoShape 1">
          <a:extLst>
            <a:ext uri="{FF2B5EF4-FFF2-40B4-BE49-F238E27FC236}">
              <a16:creationId xmlns:a16="http://schemas.microsoft.com/office/drawing/2014/main" id="{C099D4BA-88E9-4F08-A50F-533646BE16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8239" name="AutoShape 1">
          <a:extLst>
            <a:ext uri="{FF2B5EF4-FFF2-40B4-BE49-F238E27FC236}">
              <a16:creationId xmlns:a16="http://schemas.microsoft.com/office/drawing/2014/main" id="{514D621D-DC17-4897-B88A-370DC8AB7A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8240" name="AutoShape 1">
          <a:extLst>
            <a:ext uri="{FF2B5EF4-FFF2-40B4-BE49-F238E27FC236}">
              <a16:creationId xmlns:a16="http://schemas.microsoft.com/office/drawing/2014/main" id="{4C20D23A-9383-4941-8FA7-589E53C5F4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8241" name="AutoShape 1">
          <a:extLst>
            <a:ext uri="{FF2B5EF4-FFF2-40B4-BE49-F238E27FC236}">
              <a16:creationId xmlns:a16="http://schemas.microsoft.com/office/drawing/2014/main" id="{7B5866A0-B19E-47BE-BF43-24C7F87B69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8242" name="AutoShape 1">
          <a:extLst>
            <a:ext uri="{FF2B5EF4-FFF2-40B4-BE49-F238E27FC236}">
              <a16:creationId xmlns:a16="http://schemas.microsoft.com/office/drawing/2014/main" id="{11D4C17B-1A69-4666-A74C-66355E96DF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8243" name="AutoShape 1">
          <a:extLst>
            <a:ext uri="{FF2B5EF4-FFF2-40B4-BE49-F238E27FC236}">
              <a16:creationId xmlns:a16="http://schemas.microsoft.com/office/drawing/2014/main" id="{5B1344EA-00A4-4B5F-B5F1-3DBEA7ECF4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8244" name="AutoShape 1">
          <a:extLst>
            <a:ext uri="{FF2B5EF4-FFF2-40B4-BE49-F238E27FC236}">
              <a16:creationId xmlns:a16="http://schemas.microsoft.com/office/drawing/2014/main" id="{624F601A-58F8-4C49-935C-A651EA0CCD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8245" name="AutoShape 1">
          <a:extLst>
            <a:ext uri="{FF2B5EF4-FFF2-40B4-BE49-F238E27FC236}">
              <a16:creationId xmlns:a16="http://schemas.microsoft.com/office/drawing/2014/main" id="{9C187A04-1457-405D-A896-B419616F5D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8246" name="AutoShape 1">
          <a:extLst>
            <a:ext uri="{FF2B5EF4-FFF2-40B4-BE49-F238E27FC236}">
              <a16:creationId xmlns:a16="http://schemas.microsoft.com/office/drawing/2014/main" id="{D1FB1603-741E-4713-AF1F-3244BA968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8247" name="AutoShape 1">
          <a:extLst>
            <a:ext uri="{FF2B5EF4-FFF2-40B4-BE49-F238E27FC236}">
              <a16:creationId xmlns:a16="http://schemas.microsoft.com/office/drawing/2014/main" id="{D8520502-5152-41B1-8F4F-29E4CEDE55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8248" name="AutoShape 1">
          <a:extLst>
            <a:ext uri="{FF2B5EF4-FFF2-40B4-BE49-F238E27FC236}">
              <a16:creationId xmlns:a16="http://schemas.microsoft.com/office/drawing/2014/main" id="{57A61E5F-B119-42FD-B51A-8B280051D8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8249" name="AutoShape 1">
          <a:extLst>
            <a:ext uri="{FF2B5EF4-FFF2-40B4-BE49-F238E27FC236}">
              <a16:creationId xmlns:a16="http://schemas.microsoft.com/office/drawing/2014/main" id="{72443B38-1AB8-4E97-ADD2-287883B8DB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8250" name="AutoShape 1">
          <a:extLst>
            <a:ext uri="{FF2B5EF4-FFF2-40B4-BE49-F238E27FC236}">
              <a16:creationId xmlns:a16="http://schemas.microsoft.com/office/drawing/2014/main" id="{D9DA89D2-0CA5-4CE5-ACC2-BC4EA847A5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8251" name="AutoShape 1">
          <a:extLst>
            <a:ext uri="{FF2B5EF4-FFF2-40B4-BE49-F238E27FC236}">
              <a16:creationId xmlns:a16="http://schemas.microsoft.com/office/drawing/2014/main" id="{D0A71124-3B79-4C9E-8F75-618CFD24CC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8252" name="AutoShape 1">
          <a:extLst>
            <a:ext uri="{FF2B5EF4-FFF2-40B4-BE49-F238E27FC236}">
              <a16:creationId xmlns:a16="http://schemas.microsoft.com/office/drawing/2014/main" id="{F15FCBC2-85A1-4FF1-A029-3863784061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8253" name="AutoShape 1">
          <a:extLst>
            <a:ext uri="{FF2B5EF4-FFF2-40B4-BE49-F238E27FC236}">
              <a16:creationId xmlns:a16="http://schemas.microsoft.com/office/drawing/2014/main" id="{EAF15411-2FCD-44E9-A39B-CA13B6F96A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8254" name="AutoShape 1">
          <a:extLst>
            <a:ext uri="{FF2B5EF4-FFF2-40B4-BE49-F238E27FC236}">
              <a16:creationId xmlns:a16="http://schemas.microsoft.com/office/drawing/2014/main" id="{C6CE3386-A7A9-4607-95D6-E189444960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8255" name="AutoShape 1">
          <a:extLst>
            <a:ext uri="{FF2B5EF4-FFF2-40B4-BE49-F238E27FC236}">
              <a16:creationId xmlns:a16="http://schemas.microsoft.com/office/drawing/2014/main" id="{87A69E07-CEFC-447C-8BE2-7F1BC989E3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8256" name="AutoShape 1">
          <a:extLst>
            <a:ext uri="{FF2B5EF4-FFF2-40B4-BE49-F238E27FC236}">
              <a16:creationId xmlns:a16="http://schemas.microsoft.com/office/drawing/2014/main" id="{0C20647C-8578-4E57-B00D-ECF8D3DB84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8257" name="AutoShape 1">
          <a:extLst>
            <a:ext uri="{FF2B5EF4-FFF2-40B4-BE49-F238E27FC236}">
              <a16:creationId xmlns:a16="http://schemas.microsoft.com/office/drawing/2014/main" id="{58FD433C-BBFC-4DC6-ACE8-F7E3563F0C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8258" name="AutoShape 1">
          <a:extLst>
            <a:ext uri="{FF2B5EF4-FFF2-40B4-BE49-F238E27FC236}">
              <a16:creationId xmlns:a16="http://schemas.microsoft.com/office/drawing/2014/main" id="{52398117-D46E-46FF-8195-9A126A9859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8259" name="AutoShape 1">
          <a:extLst>
            <a:ext uri="{FF2B5EF4-FFF2-40B4-BE49-F238E27FC236}">
              <a16:creationId xmlns:a16="http://schemas.microsoft.com/office/drawing/2014/main" id="{749A107D-65AB-4DBA-852F-ADF50A936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8260" name="AutoShape 1">
          <a:extLst>
            <a:ext uri="{FF2B5EF4-FFF2-40B4-BE49-F238E27FC236}">
              <a16:creationId xmlns:a16="http://schemas.microsoft.com/office/drawing/2014/main" id="{4BE43F18-352C-4038-AC40-ECA978747A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8261" name="AutoShape 1">
          <a:extLst>
            <a:ext uri="{FF2B5EF4-FFF2-40B4-BE49-F238E27FC236}">
              <a16:creationId xmlns:a16="http://schemas.microsoft.com/office/drawing/2014/main" id="{35154634-AD0B-437C-94C5-5517D2F371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8262" name="AutoShape 1">
          <a:extLst>
            <a:ext uri="{FF2B5EF4-FFF2-40B4-BE49-F238E27FC236}">
              <a16:creationId xmlns:a16="http://schemas.microsoft.com/office/drawing/2014/main" id="{5CF5F45F-7816-4C90-8F9F-C4122CB9A4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8263" name="AutoShape 1">
          <a:extLst>
            <a:ext uri="{FF2B5EF4-FFF2-40B4-BE49-F238E27FC236}">
              <a16:creationId xmlns:a16="http://schemas.microsoft.com/office/drawing/2014/main" id="{75388BD2-D27C-45A0-8576-DD05C3DA57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8264" name="AutoShape 1">
          <a:extLst>
            <a:ext uri="{FF2B5EF4-FFF2-40B4-BE49-F238E27FC236}">
              <a16:creationId xmlns:a16="http://schemas.microsoft.com/office/drawing/2014/main" id="{69C03657-BE91-4E08-A103-D53B57DE4B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8265" name="AutoShape 1">
          <a:extLst>
            <a:ext uri="{FF2B5EF4-FFF2-40B4-BE49-F238E27FC236}">
              <a16:creationId xmlns:a16="http://schemas.microsoft.com/office/drawing/2014/main" id="{9A78B308-6215-4BA3-B24C-4A02DC3CAB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8266" name="AutoShape 1">
          <a:extLst>
            <a:ext uri="{FF2B5EF4-FFF2-40B4-BE49-F238E27FC236}">
              <a16:creationId xmlns:a16="http://schemas.microsoft.com/office/drawing/2014/main" id="{99E064C8-FD8A-4FD3-94A7-34E2BD3345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8267" name="AutoShape 1">
          <a:extLst>
            <a:ext uri="{FF2B5EF4-FFF2-40B4-BE49-F238E27FC236}">
              <a16:creationId xmlns:a16="http://schemas.microsoft.com/office/drawing/2014/main" id="{6B54ABC1-044D-459F-9E35-0559114FFA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8268" name="AutoShape 1">
          <a:extLst>
            <a:ext uri="{FF2B5EF4-FFF2-40B4-BE49-F238E27FC236}">
              <a16:creationId xmlns:a16="http://schemas.microsoft.com/office/drawing/2014/main" id="{2DF35AF4-CDC4-4BE9-A538-839ECAC874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8269" name="AutoShape 1">
          <a:extLst>
            <a:ext uri="{FF2B5EF4-FFF2-40B4-BE49-F238E27FC236}">
              <a16:creationId xmlns:a16="http://schemas.microsoft.com/office/drawing/2014/main" id="{D4A6DE08-7F2A-438C-86D2-3A2B8D36C6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8270" name="AutoShape 1">
          <a:extLst>
            <a:ext uri="{FF2B5EF4-FFF2-40B4-BE49-F238E27FC236}">
              <a16:creationId xmlns:a16="http://schemas.microsoft.com/office/drawing/2014/main" id="{C0214CBD-C619-4FBD-B1D1-0688ACEABB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8271" name="AutoShape 1">
          <a:extLst>
            <a:ext uri="{FF2B5EF4-FFF2-40B4-BE49-F238E27FC236}">
              <a16:creationId xmlns:a16="http://schemas.microsoft.com/office/drawing/2014/main" id="{0AF032EB-58B1-4E4E-AECA-D44C8F8339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8272" name="AutoShape 1">
          <a:extLst>
            <a:ext uri="{FF2B5EF4-FFF2-40B4-BE49-F238E27FC236}">
              <a16:creationId xmlns:a16="http://schemas.microsoft.com/office/drawing/2014/main" id="{2E7CB0E6-70FE-4292-A004-7E33804096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8273" name="AutoShape 1">
          <a:extLst>
            <a:ext uri="{FF2B5EF4-FFF2-40B4-BE49-F238E27FC236}">
              <a16:creationId xmlns:a16="http://schemas.microsoft.com/office/drawing/2014/main" id="{4CD7C6E1-D4F6-4E82-8A02-9D2A85534A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8274" name="AutoShape 1">
          <a:extLst>
            <a:ext uri="{FF2B5EF4-FFF2-40B4-BE49-F238E27FC236}">
              <a16:creationId xmlns:a16="http://schemas.microsoft.com/office/drawing/2014/main" id="{A091F34C-3A79-4914-AB28-C6995E1112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8275" name="AutoShape 1">
          <a:extLst>
            <a:ext uri="{FF2B5EF4-FFF2-40B4-BE49-F238E27FC236}">
              <a16:creationId xmlns:a16="http://schemas.microsoft.com/office/drawing/2014/main" id="{F7DF73A6-8F7E-4622-85FC-33863D56DE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8276" name="AutoShape 1">
          <a:extLst>
            <a:ext uri="{FF2B5EF4-FFF2-40B4-BE49-F238E27FC236}">
              <a16:creationId xmlns:a16="http://schemas.microsoft.com/office/drawing/2014/main" id="{95B7BAA4-26C7-484A-A3F2-6561BDB72D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8277" name="AutoShape 1">
          <a:extLst>
            <a:ext uri="{FF2B5EF4-FFF2-40B4-BE49-F238E27FC236}">
              <a16:creationId xmlns:a16="http://schemas.microsoft.com/office/drawing/2014/main" id="{22290344-220B-4009-8543-F2E48AABC2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8278" name="AutoShape 1">
          <a:extLst>
            <a:ext uri="{FF2B5EF4-FFF2-40B4-BE49-F238E27FC236}">
              <a16:creationId xmlns:a16="http://schemas.microsoft.com/office/drawing/2014/main" id="{7FCDC2AA-F06C-46D0-81AD-FAFC24C4EF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8279" name="AutoShape 1">
          <a:extLst>
            <a:ext uri="{FF2B5EF4-FFF2-40B4-BE49-F238E27FC236}">
              <a16:creationId xmlns:a16="http://schemas.microsoft.com/office/drawing/2014/main" id="{1477ABA4-D257-40E0-B6BA-8C6565D930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8280" name="AutoShape 1">
          <a:extLst>
            <a:ext uri="{FF2B5EF4-FFF2-40B4-BE49-F238E27FC236}">
              <a16:creationId xmlns:a16="http://schemas.microsoft.com/office/drawing/2014/main" id="{8227397D-07EB-455C-9FDB-94450BF248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8281" name="AutoShape 1">
          <a:extLst>
            <a:ext uri="{FF2B5EF4-FFF2-40B4-BE49-F238E27FC236}">
              <a16:creationId xmlns:a16="http://schemas.microsoft.com/office/drawing/2014/main" id="{036CE483-3068-4A6C-8530-DD5FD7DDA8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8282" name="AutoShape 1">
          <a:extLst>
            <a:ext uri="{FF2B5EF4-FFF2-40B4-BE49-F238E27FC236}">
              <a16:creationId xmlns:a16="http://schemas.microsoft.com/office/drawing/2014/main" id="{BB7C5CF3-30B0-4C36-B7D1-2DF7564F6B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8283" name="AutoShape 1">
          <a:extLst>
            <a:ext uri="{FF2B5EF4-FFF2-40B4-BE49-F238E27FC236}">
              <a16:creationId xmlns:a16="http://schemas.microsoft.com/office/drawing/2014/main" id="{FA064C13-1C6D-4610-AF46-2CE07C3781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8284" name="AutoShape 1">
          <a:extLst>
            <a:ext uri="{FF2B5EF4-FFF2-40B4-BE49-F238E27FC236}">
              <a16:creationId xmlns:a16="http://schemas.microsoft.com/office/drawing/2014/main" id="{FA86536C-9A1C-466E-9006-21E04A9DF7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8285" name="AutoShape 1">
          <a:extLst>
            <a:ext uri="{FF2B5EF4-FFF2-40B4-BE49-F238E27FC236}">
              <a16:creationId xmlns:a16="http://schemas.microsoft.com/office/drawing/2014/main" id="{CAE2BF7B-8DAB-470D-BB5D-BB3895C95F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8286" name="AutoShape 1">
          <a:extLst>
            <a:ext uri="{FF2B5EF4-FFF2-40B4-BE49-F238E27FC236}">
              <a16:creationId xmlns:a16="http://schemas.microsoft.com/office/drawing/2014/main" id="{4A091716-98B3-4C14-852F-C658DC59AA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8287" name="AutoShape 1">
          <a:extLst>
            <a:ext uri="{FF2B5EF4-FFF2-40B4-BE49-F238E27FC236}">
              <a16:creationId xmlns:a16="http://schemas.microsoft.com/office/drawing/2014/main" id="{CF3CBE2B-892A-47FD-B2B3-B61AE6A274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8288" name="AutoShape 1">
          <a:extLst>
            <a:ext uri="{FF2B5EF4-FFF2-40B4-BE49-F238E27FC236}">
              <a16:creationId xmlns:a16="http://schemas.microsoft.com/office/drawing/2014/main" id="{25385A84-EDFE-41F3-9BA1-C52E0789EA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8289" name="AutoShape 1">
          <a:extLst>
            <a:ext uri="{FF2B5EF4-FFF2-40B4-BE49-F238E27FC236}">
              <a16:creationId xmlns:a16="http://schemas.microsoft.com/office/drawing/2014/main" id="{4C646DB5-6D26-45F7-983C-5633BEF7B5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8290" name="AutoShape 1">
          <a:extLst>
            <a:ext uri="{FF2B5EF4-FFF2-40B4-BE49-F238E27FC236}">
              <a16:creationId xmlns:a16="http://schemas.microsoft.com/office/drawing/2014/main" id="{C58780A3-8978-4622-968B-F38F0D7312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8291" name="AutoShape 1">
          <a:extLst>
            <a:ext uri="{FF2B5EF4-FFF2-40B4-BE49-F238E27FC236}">
              <a16:creationId xmlns:a16="http://schemas.microsoft.com/office/drawing/2014/main" id="{AC113FB7-E9FA-4C9F-94A6-024DC545BE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8292" name="AutoShape 1">
          <a:extLst>
            <a:ext uri="{FF2B5EF4-FFF2-40B4-BE49-F238E27FC236}">
              <a16:creationId xmlns:a16="http://schemas.microsoft.com/office/drawing/2014/main" id="{7274D113-8BA0-40BB-9869-379AC48E7A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8293" name="AutoShape 1">
          <a:extLst>
            <a:ext uri="{FF2B5EF4-FFF2-40B4-BE49-F238E27FC236}">
              <a16:creationId xmlns:a16="http://schemas.microsoft.com/office/drawing/2014/main" id="{34C7C4CC-2647-493C-B4C1-7A5430EA66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8294" name="AutoShape 1">
          <a:extLst>
            <a:ext uri="{FF2B5EF4-FFF2-40B4-BE49-F238E27FC236}">
              <a16:creationId xmlns:a16="http://schemas.microsoft.com/office/drawing/2014/main" id="{84E5E91E-B527-4F5A-8B27-43E8931190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8295" name="AutoShape 1">
          <a:extLst>
            <a:ext uri="{FF2B5EF4-FFF2-40B4-BE49-F238E27FC236}">
              <a16:creationId xmlns:a16="http://schemas.microsoft.com/office/drawing/2014/main" id="{9D1AA75E-AC73-4456-A05C-139B1D4EC2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8296" name="AutoShape 1">
          <a:extLst>
            <a:ext uri="{FF2B5EF4-FFF2-40B4-BE49-F238E27FC236}">
              <a16:creationId xmlns:a16="http://schemas.microsoft.com/office/drawing/2014/main" id="{11CB2297-6A27-49E5-A5F2-ACACDE4E7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8297" name="AutoShape 1">
          <a:extLst>
            <a:ext uri="{FF2B5EF4-FFF2-40B4-BE49-F238E27FC236}">
              <a16:creationId xmlns:a16="http://schemas.microsoft.com/office/drawing/2014/main" id="{2356B378-E460-4868-914D-650E281462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8298" name="AutoShape 1">
          <a:extLst>
            <a:ext uri="{FF2B5EF4-FFF2-40B4-BE49-F238E27FC236}">
              <a16:creationId xmlns:a16="http://schemas.microsoft.com/office/drawing/2014/main" id="{B017EBB0-848E-4B4A-9B40-FC47D8C5B1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8299" name="AutoShape 1">
          <a:extLst>
            <a:ext uri="{FF2B5EF4-FFF2-40B4-BE49-F238E27FC236}">
              <a16:creationId xmlns:a16="http://schemas.microsoft.com/office/drawing/2014/main" id="{B944B6DD-BB53-4B62-82D4-753770888C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8300" name="AutoShape 1">
          <a:extLst>
            <a:ext uri="{FF2B5EF4-FFF2-40B4-BE49-F238E27FC236}">
              <a16:creationId xmlns:a16="http://schemas.microsoft.com/office/drawing/2014/main" id="{7DB90DC2-F4BA-4E0F-AFFA-CABA1C929E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8301" name="AutoShape 1">
          <a:extLst>
            <a:ext uri="{FF2B5EF4-FFF2-40B4-BE49-F238E27FC236}">
              <a16:creationId xmlns:a16="http://schemas.microsoft.com/office/drawing/2014/main" id="{25A33AAB-936D-4A1C-B77C-E596AE3796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8302" name="AutoShape 1">
          <a:extLst>
            <a:ext uri="{FF2B5EF4-FFF2-40B4-BE49-F238E27FC236}">
              <a16:creationId xmlns:a16="http://schemas.microsoft.com/office/drawing/2014/main" id="{665D237D-8239-4504-81A5-2CC698704A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8303" name="AutoShape 1">
          <a:extLst>
            <a:ext uri="{FF2B5EF4-FFF2-40B4-BE49-F238E27FC236}">
              <a16:creationId xmlns:a16="http://schemas.microsoft.com/office/drawing/2014/main" id="{597510F6-00EE-4899-A0C0-91248BFD4E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8304" name="AutoShape 1">
          <a:extLst>
            <a:ext uri="{FF2B5EF4-FFF2-40B4-BE49-F238E27FC236}">
              <a16:creationId xmlns:a16="http://schemas.microsoft.com/office/drawing/2014/main" id="{8804C6E5-6C1F-43EC-A7E3-0EA949F29D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8305" name="AutoShape 1">
          <a:extLst>
            <a:ext uri="{FF2B5EF4-FFF2-40B4-BE49-F238E27FC236}">
              <a16:creationId xmlns:a16="http://schemas.microsoft.com/office/drawing/2014/main" id="{816216A5-4133-4B98-8F07-F74F3FFE46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8306" name="AutoShape 1">
          <a:extLst>
            <a:ext uri="{FF2B5EF4-FFF2-40B4-BE49-F238E27FC236}">
              <a16:creationId xmlns:a16="http://schemas.microsoft.com/office/drawing/2014/main" id="{F9298B9E-CE2A-4269-8DFF-90F444B5E9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8307" name="AutoShape 1">
          <a:extLst>
            <a:ext uri="{FF2B5EF4-FFF2-40B4-BE49-F238E27FC236}">
              <a16:creationId xmlns:a16="http://schemas.microsoft.com/office/drawing/2014/main" id="{2E6ADD6C-74DC-4C29-A62F-2771979CB4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8308" name="AutoShape 1">
          <a:extLst>
            <a:ext uri="{FF2B5EF4-FFF2-40B4-BE49-F238E27FC236}">
              <a16:creationId xmlns:a16="http://schemas.microsoft.com/office/drawing/2014/main" id="{8E9FA215-BFE1-412E-9F7F-775DDF5898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8309" name="AutoShape 1">
          <a:extLst>
            <a:ext uri="{FF2B5EF4-FFF2-40B4-BE49-F238E27FC236}">
              <a16:creationId xmlns:a16="http://schemas.microsoft.com/office/drawing/2014/main" id="{C5F19200-2984-44E3-A59C-622A8FB26D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8310" name="AutoShape 1">
          <a:extLst>
            <a:ext uri="{FF2B5EF4-FFF2-40B4-BE49-F238E27FC236}">
              <a16:creationId xmlns:a16="http://schemas.microsoft.com/office/drawing/2014/main" id="{744D48ED-5DDF-420C-90F6-14E3CF3197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8311" name="AutoShape 1">
          <a:extLst>
            <a:ext uri="{FF2B5EF4-FFF2-40B4-BE49-F238E27FC236}">
              <a16:creationId xmlns:a16="http://schemas.microsoft.com/office/drawing/2014/main" id="{48331A3C-9095-4393-8EA6-91F43DCEF9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8312" name="AutoShape 1">
          <a:extLst>
            <a:ext uri="{FF2B5EF4-FFF2-40B4-BE49-F238E27FC236}">
              <a16:creationId xmlns:a16="http://schemas.microsoft.com/office/drawing/2014/main" id="{DDA571AE-FBD6-40D8-BF72-724C54271A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8313" name="AutoShape 1">
          <a:extLst>
            <a:ext uri="{FF2B5EF4-FFF2-40B4-BE49-F238E27FC236}">
              <a16:creationId xmlns:a16="http://schemas.microsoft.com/office/drawing/2014/main" id="{17578C69-5ED4-4354-9057-B0A72DB2F5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8314" name="AutoShape 1">
          <a:extLst>
            <a:ext uri="{FF2B5EF4-FFF2-40B4-BE49-F238E27FC236}">
              <a16:creationId xmlns:a16="http://schemas.microsoft.com/office/drawing/2014/main" id="{AB652C2B-60EB-4CEB-A3BD-423D92DE27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8315" name="AutoShape 1">
          <a:extLst>
            <a:ext uri="{FF2B5EF4-FFF2-40B4-BE49-F238E27FC236}">
              <a16:creationId xmlns:a16="http://schemas.microsoft.com/office/drawing/2014/main" id="{D5F8FE92-054A-4D80-821B-B3144C17F1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8316" name="AutoShape 1">
          <a:extLst>
            <a:ext uri="{FF2B5EF4-FFF2-40B4-BE49-F238E27FC236}">
              <a16:creationId xmlns:a16="http://schemas.microsoft.com/office/drawing/2014/main" id="{7EE52AAF-581C-4C4F-BA63-C03450A583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8317" name="AutoShape 1">
          <a:extLst>
            <a:ext uri="{FF2B5EF4-FFF2-40B4-BE49-F238E27FC236}">
              <a16:creationId xmlns:a16="http://schemas.microsoft.com/office/drawing/2014/main" id="{3E77E6A1-F0B4-4D1F-81BC-6097376F03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8318" name="AutoShape 1">
          <a:extLst>
            <a:ext uri="{FF2B5EF4-FFF2-40B4-BE49-F238E27FC236}">
              <a16:creationId xmlns:a16="http://schemas.microsoft.com/office/drawing/2014/main" id="{4F298667-E605-4259-9CED-2483A7EE31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8319" name="AutoShape 1">
          <a:extLst>
            <a:ext uri="{FF2B5EF4-FFF2-40B4-BE49-F238E27FC236}">
              <a16:creationId xmlns:a16="http://schemas.microsoft.com/office/drawing/2014/main" id="{3D8093D5-016E-4566-8F2E-FA43FB597F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8320" name="AutoShape 1">
          <a:extLst>
            <a:ext uri="{FF2B5EF4-FFF2-40B4-BE49-F238E27FC236}">
              <a16:creationId xmlns:a16="http://schemas.microsoft.com/office/drawing/2014/main" id="{A355F99F-03B5-4292-B2D2-7D7BA0A238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8321" name="AutoShape 1">
          <a:extLst>
            <a:ext uri="{FF2B5EF4-FFF2-40B4-BE49-F238E27FC236}">
              <a16:creationId xmlns:a16="http://schemas.microsoft.com/office/drawing/2014/main" id="{963A5790-359C-407B-A0D8-0DDDB0DFC9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8322" name="AutoShape 1">
          <a:extLst>
            <a:ext uri="{FF2B5EF4-FFF2-40B4-BE49-F238E27FC236}">
              <a16:creationId xmlns:a16="http://schemas.microsoft.com/office/drawing/2014/main" id="{14452AF0-9EB8-43E2-8184-73BA3DB5E8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8323" name="AutoShape 1">
          <a:extLst>
            <a:ext uri="{FF2B5EF4-FFF2-40B4-BE49-F238E27FC236}">
              <a16:creationId xmlns:a16="http://schemas.microsoft.com/office/drawing/2014/main" id="{BE9018BF-5B69-4961-901A-406C4BEF2D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8324" name="AutoShape 1">
          <a:extLst>
            <a:ext uri="{FF2B5EF4-FFF2-40B4-BE49-F238E27FC236}">
              <a16:creationId xmlns:a16="http://schemas.microsoft.com/office/drawing/2014/main" id="{A00FB644-E8C1-4805-BBF7-DCDB4F5423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8325" name="AutoShape 1">
          <a:extLst>
            <a:ext uri="{FF2B5EF4-FFF2-40B4-BE49-F238E27FC236}">
              <a16:creationId xmlns:a16="http://schemas.microsoft.com/office/drawing/2014/main" id="{28A6B193-6AE8-4BDF-B43D-A18AA57512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8326" name="AutoShape 1">
          <a:extLst>
            <a:ext uri="{FF2B5EF4-FFF2-40B4-BE49-F238E27FC236}">
              <a16:creationId xmlns:a16="http://schemas.microsoft.com/office/drawing/2014/main" id="{BDBB0609-8718-423A-9746-DDA2F008E6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8327" name="AutoShape 1">
          <a:extLst>
            <a:ext uri="{FF2B5EF4-FFF2-40B4-BE49-F238E27FC236}">
              <a16:creationId xmlns:a16="http://schemas.microsoft.com/office/drawing/2014/main" id="{DA6DDC18-2997-42DB-A34F-4FEF9C1184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8328" name="AutoShape 1">
          <a:extLst>
            <a:ext uri="{FF2B5EF4-FFF2-40B4-BE49-F238E27FC236}">
              <a16:creationId xmlns:a16="http://schemas.microsoft.com/office/drawing/2014/main" id="{426E7E2A-BDED-42F6-9563-92458D1E47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8329" name="AutoShape 1">
          <a:extLst>
            <a:ext uri="{FF2B5EF4-FFF2-40B4-BE49-F238E27FC236}">
              <a16:creationId xmlns:a16="http://schemas.microsoft.com/office/drawing/2014/main" id="{FFC9926C-AC7B-40FF-BF97-BEB7CB6CB5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8330" name="AutoShape 1">
          <a:extLst>
            <a:ext uri="{FF2B5EF4-FFF2-40B4-BE49-F238E27FC236}">
              <a16:creationId xmlns:a16="http://schemas.microsoft.com/office/drawing/2014/main" id="{CA128F21-08D7-43B4-9C23-971282BC65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8331" name="AutoShape 1">
          <a:extLst>
            <a:ext uri="{FF2B5EF4-FFF2-40B4-BE49-F238E27FC236}">
              <a16:creationId xmlns:a16="http://schemas.microsoft.com/office/drawing/2014/main" id="{BA7A50D0-C144-450F-9BDD-C720CD9D4F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8332" name="AutoShape 1">
          <a:extLst>
            <a:ext uri="{FF2B5EF4-FFF2-40B4-BE49-F238E27FC236}">
              <a16:creationId xmlns:a16="http://schemas.microsoft.com/office/drawing/2014/main" id="{8B966006-A2D2-44DD-ABED-1CC50B62D2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8333" name="AutoShape 1">
          <a:extLst>
            <a:ext uri="{FF2B5EF4-FFF2-40B4-BE49-F238E27FC236}">
              <a16:creationId xmlns:a16="http://schemas.microsoft.com/office/drawing/2014/main" id="{A4922152-C387-4475-9FE2-874B52422B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8334" name="AutoShape 1">
          <a:extLst>
            <a:ext uri="{FF2B5EF4-FFF2-40B4-BE49-F238E27FC236}">
              <a16:creationId xmlns:a16="http://schemas.microsoft.com/office/drawing/2014/main" id="{66D7EA0D-22E8-4F1D-8EEB-C776C5C20A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8335" name="AutoShape 1">
          <a:extLst>
            <a:ext uri="{FF2B5EF4-FFF2-40B4-BE49-F238E27FC236}">
              <a16:creationId xmlns:a16="http://schemas.microsoft.com/office/drawing/2014/main" id="{AFD0F7CB-67DA-4A40-9929-CADC0CBA8A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8336" name="AutoShape 1">
          <a:extLst>
            <a:ext uri="{FF2B5EF4-FFF2-40B4-BE49-F238E27FC236}">
              <a16:creationId xmlns:a16="http://schemas.microsoft.com/office/drawing/2014/main" id="{27FA71EC-5D5F-4EAC-8ABC-737647CE8C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8337" name="AutoShape 1">
          <a:extLst>
            <a:ext uri="{FF2B5EF4-FFF2-40B4-BE49-F238E27FC236}">
              <a16:creationId xmlns:a16="http://schemas.microsoft.com/office/drawing/2014/main" id="{99F47644-F794-41E3-893D-2CDB9E1CFA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8338" name="AutoShape 1">
          <a:extLst>
            <a:ext uri="{FF2B5EF4-FFF2-40B4-BE49-F238E27FC236}">
              <a16:creationId xmlns:a16="http://schemas.microsoft.com/office/drawing/2014/main" id="{D9CE3B67-3798-437F-9303-A3E8829967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8339" name="AutoShape 1">
          <a:extLst>
            <a:ext uri="{FF2B5EF4-FFF2-40B4-BE49-F238E27FC236}">
              <a16:creationId xmlns:a16="http://schemas.microsoft.com/office/drawing/2014/main" id="{B5A9E2A6-9B16-43F5-B19E-A0D4237F69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8340" name="AutoShape 1">
          <a:extLst>
            <a:ext uri="{FF2B5EF4-FFF2-40B4-BE49-F238E27FC236}">
              <a16:creationId xmlns:a16="http://schemas.microsoft.com/office/drawing/2014/main" id="{EAF991D6-0A83-4264-AC0D-59A51C218D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8341" name="AutoShape 1">
          <a:extLst>
            <a:ext uri="{FF2B5EF4-FFF2-40B4-BE49-F238E27FC236}">
              <a16:creationId xmlns:a16="http://schemas.microsoft.com/office/drawing/2014/main" id="{F611DEBB-F4AA-4DFA-AD94-E1BA931409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8342" name="AutoShape 1">
          <a:extLst>
            <a:ext uri="{FF2B5EF4-FFF2-40B4-BE49-F238E27FC236}">
              <a16:creationId xmlns:a16="http://schemas.microsoft.com/office/drawing/2014/main" id="{33ABAD3B-186C-47F5-A64B-FAAF1E6D67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8343" name="AutoShape 1">
          <a:extLst>
            <a:ext uri="{FF2B5EF4-FFF2-40B4-BE49-F238E27FC236}">
              <a16:creationId xmlns:a16="http://schemas.microsoft.com/office/drawing/2014/main" id="{64401E7A-6146-454D-95AA-C54D90362B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8344" name="AutoShape 1">
          <a:extLst>
            <a:ext uri="{FF2B5EF4-FFF2-40B4-BE49-F238E27FC236}">
              <a16:creationId xmlns:a16="http://schemas.microsoft.com/office/drawing/2014/main" id="{16502FB9-05D6-4997-A012-161A86E0D9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8345" name="AutoShape 1">
          <a:extLst>
            <a:ext uri="{FF2B5EF4-FFF2-40B4-BE49-F238E27FC236}">
              <a16:creationId xmlns:a16="http://schemas.microsoft.com/office/drawing/2014/main" id="{BA2FEBC9-1D07-456C-B3E1-5506332AD6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8346" name="AutoShape 1">
          <a:extLst>
            <a:ext uri="{FF2B5EF4-FFF2-40B4-BE49-F238E27FC236}">
              <a16:creationId xmlns:a16="http://schemas.microsoft.com/office/drawing/2014/main" id="{004144EB-7F4B-4449-9611-02C8AAA4BE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8347" name="AutoShape 1">
          <a:extLst>
            <a:ext uri="{FF2B5EF4-FFF2-40B4-BE49-F238E27FC236}">
              <a16:creationId xmlns:a16="http://schemas.microsoft.com/office/drawing/2014/main" id="{4645B18C-28AD-490D-844E-91B0459289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8348" name="AutoShape 1">
          <a:extLst>
            <a:ext uri="{FF2B5EF4-FFF2-40B4-BE49-F238E27FC236}">
              <a16:creationId xmlns:a16="http://schemas.microsoft.com/office/drawing/2014/main" id="{2BD206D1-242E-4AC1-BFB8-7473487C58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8349" name="AutoShape 1">
          <a:extLst>
            <a:ext uri="{FF2B5EF4-FFF2-40B4-BE49-F238E27FC236}">
              <a16:creationId xmlns:a16="http://schemas.microsoft.com/office/drawing/2014/main" id="{FF6AB4DE-B5A3-467E-9836-8861EDF93F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8350" name="AutoShape 1">
          <a:extLst>
            <a:ext uri="{FF2B5EF4-FFF2-40B4-BE49-F238E27FC236}">
              <a16:creationId xmlns:a16="http://schemas.microsoft.com/office/drawing/2014/main" id="{5AF24FB5-98C2-4003-9D6F-26ED0C8D0F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8351" name="AutoShape 1">
          <a:extLst>
            <a:ext uri="{FF2B5EF4-FFF2-40B4-BE49-F238E27FC236}">
              <a16:creationId xmlns:a16="http://schemas.microsoft.com/office/drawing/2014/main" id="{F200A7C7-B9E1-41C5-8F05-10F7D5E1CF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8352" name="AutoShape 1">
          <a:extLst>
            <a:ext uri="{FF2B5EF4-FFF2-40B4-BE49-F238E27FC236}">
              <a16:creationId xmlns:a16="http://schemas.microsoft.com/office/drawing/2014/main" id="{C19A7E83-1A19-414C-86FE-006603B11B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8353" name="AutoShape 1">
          <a:extLst>
            <a:ext uri="{FF2B5EF4-FFF2-40B4-BE49-F238E27FC236}">
              <a16:creationId xmlns:a16="http://schemas.microsoft.com/office/drawing/2014/main" id="{093C3FAB-EC96-46F5-BD83-D742FB9BD1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8354" name="AutoShape 1">
          <a:extLst>
            <a:ext uri="{FF2B5EF4-FFF2-40B4-BE49-F238E27FC236}">
              <a16:creationId xmlns:a16="http://schemas.microsoft.com/office/drawing/2014/main" id="{8FF343AD-27B5-4AD2-826C-B19332AE20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8355" name="AutoShape 1">
          <a:extLst>
            <a:ext uri="{FF2B5EF4-FFF2-40B4-BE49-F238E27FC236}">
              <a16:creationId xmlns:a16="http://schemas.microsoft.com/office/drawing/2014/main" id="{35F91292-D109-409B-ADA0-03E70DDBC0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8356" name="AutoShape 1">
          <a:extLst>
            <a:ext uri="{FF2B5EF4-FFF2-40B4-BE49-F238E27FC236}">
              <a16:creationId xmlns:a16="http://schemas.microsoft.com/office/drawing/2014/main" id="{346A9DCA-6A85-4052-8DE7-892A0CF524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8357" name="AutoShape 1">
          <a:extLst>
            <a:ext uri="{FF2B5EF4-FFF2-40B4-BE49-F238E27FC236}">
              <a16:creationId xmlns:a16="http://schemas.microsoft.com/office/drawing/2014/main" id="{FF8FA422-537B-477D-81FA-26C464BDC1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8358" name="AutoShape 1">
          <a:extLst>
            <a:ext uri="{FF2B5EF4-FFF2-40B4-BE49-F238E27FC236}">
              <a16:creationId xmlns:a16="http://schemas.microsoft.com/office/drawing/2014/main" id="{BCA3BE6B-1DBE-4FC3-B49D-C71D10897D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8359" name="AutoShape 1">
          <a:extLst>
            <a:ext uri="{FF2B5EF4-FFF2-40B4-BE49-F238E27FC236}">
              <a16:creationId xmlns:a16="http://schemas.microsoft.com/office/drawing/2014/main" id="{031FEA0B-253A-4C32-80F1-7D13F7019E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8360" name="AutoShape 1">
          <a:extLst>
            <a:ext uri="{FF2B5EF4-FFF2-40B4-BE49-F238E27FC236}">
              <a16:creationId xmlns:a16="http://schemas.microsoft.com/office/drawing/2014/main" id="{ACEAFA62-3FE6-495C-86CD-E0A93413D0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8361" name="AutoShape 1">
          <a:extLst>
            <a:ext uri="{FF2B5EF4-FFF2-40B4-BE49-F238E27FC236}">
              <a16:creationId xmlns:a16="http://schemas.microsoft.com/office/drawing/2014/main" id="{3CC23438-E55C-44F8-9EAE-9B27E1D20E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8362" name="AutoShape 1">
          <a:extLst>
            <a:ext uri="{FF2B5EF4-FFF2-40B4-BE49-F238E27FC236}">
              <a16:creationId xmlns:a16="http://schemas.microsoft.com/office/drawing/2014/main" id="{035B57FD-3E53-408B-B2DB-43A5A43D13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8363" name="AutoShape 1">
          <a:extLst>
            <a:ext uri="{FF2B5EF4-FFF2-40B4-BE49-F238E27FC236}">
              <a16:creationId xmlns:a16="http://schemas.microsoft.com/office/drawing/2014/main" id="{33C8827D-E03A-4A43-AF89-A135C0B499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8364" name="AutoShape 1">
          <a:extLst>
            <a:ext uri="{FF2B5EF4-FFF2-40B4-BE49-F238E27FC236}">
              <a16:creationId xmlns:a16="http://schemas.microsoft.com/office/drawing/2014/main" id="{3B7C101E-F300-4657-883B-798E87FE16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8365" name="AutoShape 1">
          <a:extLst>
            <a:ext uri="{FF2B5EF4-FFF2-40B4-BE49-F238E27FC236}">
              <a16:creationId xmlns:a16="http://schemas.microsoft.com/office/drawing/2014/main" id="{E0E9236C-A7DA-447B-93CC-A5857845C0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8366" name="AutoShape 1">
          <a:extLst>
            <a:ext uri="{FF2B5EF4-FFF2-40B4-BE49-F238E27FC236}">
              <a16:creationId xmlns:a16="http://schemas.microsoft.com/office/drawing/2014/main" id="{289CC430-4E53-48C4-9F02-4A27B1D089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8367" name="AutoShape 1">
          <a:extLst>
            <a:ext uri="{FF2B5EF4-FFF2-40B4-BE49-F238E27FC236}">
              <a16:creationId xmlns:a16="http://schemas.microsoft.com/office/drawing/2014/main" id="{EE46FA25-EC94-4D94-B612-816D746A60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8368" name="AutoShape 1">
          <a:extLst>
            <a:ext uri="{FF2B5EF4-FFF2-40B4-BE49-F238E27FC236}">
              <a16:creationId xmlns:a16="http://schemas.microsoft.com/office/drawing/2014/main" id="{14C843BC-9539-4F3E-9F8A-C0779620DE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8369" name="AutoShape 1">
          <a:extLst>
            <a:ext uri="{FF2B5EF4-FFF2-40B4-BE49-F238E27FC236}">
              <a16:creationId xmlns:a16="http://schemas.microsoft.com/office/drawing/2014/main" id="{52EE604E-6FD4-42AB-BCBB-80A0847AEC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8370" name="AutoShape 1">
          <a:extLst>
            <a:ext uri="{FF2B5EF4-FFF2-40B4-BE49-F238E27FC236}">
              <a16:creationId xmlns:a16="http://schemas.microsoft.com/office/drawing/2014/main" id="{7ECE5EBA-EBC1-4B2B-A312-D2081DAAFA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8371" name="AutoShape 1">
          <a:extLst>
            <a:ext uri="{FF2B5EF4-FFF2-40B4-BE49-F238E27FC236}">
              <a16:creationId xmlns:a16="http://schemas.microsoft.com/office/drawing/2014/main" id="{6E817825-825D-4E53-9CBA-F2C1714B50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8372" name="AutoShape 1">
          <a:extLst>
            <a:ext uri="{FF2B5EF4-FFF2-40B4-BE49-F238E27FC236}">
              <a16:creationId xmlns:a16="http://schemas.microsoft.com/office/drawing/2014/main" id="{97590F54-F42F-4AA5-B30E-93C37C323C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8373" name="AutoShape 1">
          <a:extLst>
            <a:ext uri="{FF2B5EF4-FFF2-40B4-BE49-F238E27FC236}">
              <a16:creationId xmlns:a16="http://schemas.microsoft.com/office/drawing/2014/main" id="{534D25FF-159C-4F4D-A6A9-BB0BDDF1AC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8374" name="AutoShape 1">
          <a:extLst>
            <a:ext uri="{FF2B5EF4-FFF2-40B4-BE49-F238E27FC236}">
              <a16:creationId xmlns:a16="http://schemas.microsoft.com/office/drawing/2014/main" id="{0685D438-4A36-4CE9-8213-F6E92C25C7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8375" name="AutoShape 1">
          <a:extLst>
            <a:ext uri="{FF2B5EF4-FFF2-40B4-BE49-F238E27FC236}">
              <a16:creationId xmlns:a16="http://schemas.microsoft.com/office/drawing/2014/main" id="{53DE4B7E-E556-4C9A-AE0F-C9A1F78CEF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8376" name="AutoShape 1">
          <a:extLst>
            <a:ext uri="{FF2B5EF4-FFF2-40B4-BE49-F238E27FC236}">
              <a16:creationId xmlns:a16="http://schemas.microsoft.com/office/drawing/2014/main" id="{5213F157-DD1A-41B5-B5CD-BAFE0DE204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8377" name="AutoShape 1">
          <a:extLst>
            <a:ext uri="{FF2B5EF4-FFF2-40B4-BE49-F238E27FC236}">
              <a16:creationId xmlns:a16="http://schemas.microsoft.com/office/drawing/2014/main" id="{323CC5F5-E2AB-4BAB-9BFF-3F78ADEA52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8378" name="AutoShape 1">
          <a:extLst>
            <a:ext uri="{FF2B5EF4-FFF2-40B4-BE49-F238E27FC236}">
              <a16:creationId xmlns:a16="http://schemas.microsoft.com/office/drawing/2014/main" id="{5949A4B3-59BD-4A39-AC88-F3B28A4189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8379" name="AutoShape 1">
          <a:extLst>
            <a:ext uri="{FF2B5EF4-FFF2-40B4-BE49-F238E27FC236}">
              <a16:creationId xmlns:a16="http://schemas.microsoft.com/office/drawing/2014/main" id="{12007106-6374-4CCC-8D08-111099D119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8380" name="AutoShape 1">
          <a:extLst>
            <a:ext uri="{FF2B5EF4-FFF2-40B4-BE49-F238E27FC236}">
              <a16:creationId xmlns:a16="http://schemas.microsoft.com/office/drawing/2014/main" id="{53609588-7FE4-49B1-9E34-0374FC48CE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8381" name="AutoShape 1">
          <a:extLst>
            <a:ext uri="{FF2B5EF4-FFF2-40B4-BE49-F238E27FC236}">
              <a16:creationId xmlns:a16="http://schemas.microsoft.com/office/drawing/2014/main" id="{17ED6822-6EE1-4E57-98A9-72AC2FECA0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8382" name="AutoShape 1">
          <a:extLst>
            <a:ext uri="{FF2B5EF4-FFF2-40B4-BE49-F238E27FC236}">
              <a16:creationId xmlns:a16="http://schemas.microsoft.com/office/drawing/2014/main" id="{3B080E15-B7BF-4081-B8E7-5E850E9011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8383" name="AutoShape 1">
          <a:extLst>
            <a:ext uri="{FF2B5EF4-FFF2-40B4-BE49-F238E27FC236}">
              <a16:creationId xmlns:a16="http://schemas.microsoft.com/office/drawing/2014/main" id="{39E6CAF2-CE4E-41C7-86D4-FF1E7BB11E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8384" name="AutoShape 1">
          <a:extLst>
            <a:ext uri="{FF2B5EF4-FFF2-40B4-BE49-F238E27FC236}">
              <a16:creationId xmlns:a16="http://schemas.microsoft.com/office/drawing/2014/main" id="{BCBBC0E8-5E56-49C6-B102-4813715DEB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8385" name="AutoShape 1">
          <a:extLst>
            <a:ext uri="{FF2B5EF4-FFF2-40B4-BE49-F238E27FC236}">
              <a16:creationId xmlns:a16="http://schemas.microsoft.com/office/drawing/2014/main" id="{0395C6ED-FD92-4A26-9121-D60C2271AF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8386" name="AutoShape 1">
          <a:extLst>
            <a:ext uri="{FF2B5EF4-FFF2-40B4-BE49-F238E27FC236}">
              <a16:creationId xmlns:a16="http://schemas.microsoft.com/office/drawing/2014/main" id="{D3019701-9D47-45A7-8A08-8695E2940B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8387" name="AutoShape 1">
          <a:extLst>
            <a:ext uri="{FF2B5EF4-FFF2-40B4-BE49-F238E27FC236}">
              <a16:creationId xmlns:a16="http://schemas.microsoft.com/office/drawing/2014/main" id="{86FCD839-A92F-4B46-9521-80AFF34573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8388" name="AutoShape 1">
          <a:extLst>
            <a:ext uri="{FF2B5EF4-FFF2-40B4-BE49-F238E27FC236}">
              <a16:creationId xmlns:a16="http://schemas.microsoft.com/office/drawing/2014/main" id="{E2EE705B-F770-4CBD-A266-BA18233A94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8389" name="AutoShape 1">
          <a:extLst>
            <a:ext uri="{FF2B5EF4-FFF2-40B4-BE49-F238E27FC236}">
              <a16:creationId xmlns:a16="http://schemas.microsoft.com/office/drawing/2014/main" id="{D152759D-846D-4EFE-B460-E461B81C73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8390" name="AutoShape 1">
          <a:extLst>
            <a:ext uri="{FF2B5EF4-FFF2-40B4-BE49-F238E27FC236}">
              <a16:creationId xmlns:a16="http://schemas.microsoft.com/office/drawing/2014/main" id="{E8012702-3B24-4164-A447-40DEFD8670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8391" name="AutoShape 1">
          <a:extLst>
            <a:ext uri="{FF2B5EF4-FFF2-40B4-BE49-F238E27FC236}">
              <a16:creationId xmlns:a16="http://schemas.microsoft.com/office/drawing/2014/main" id="{D8BA81E4-8B34-490C-81EA-646F76554A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8392" name="AutoShape 1">
          <a:extLst>
            <a:ext uri="{FF2B5EF4-FFF2-40B4-BE49-F238E27FC236}">
              <a16:creationId xmlns:a16="http://schemas.microsoft.com/office/drawing/2014/main" id="{302229AF-9BAB-4DA5-886D-8F11C5BC29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8393" name="AutoShape 1">
          <a:extLst>
            <a:ext uri="{FF2B5EF4-FFF2-40B4-BE49-F238E27FC236}">
              <a16:creationId xmlns:a16="http://schemas.microsoft.com/office/drawing/2014/main" id="{217B0581-14CA-47EF-81F4-2FEB84ED55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8394" name="AutoShape 1">
          <a:extLst>
            <a:ext uri="{FF2B5EF4-FFF2-40B4-BE49-F238E27FC236}">
              <a16:creationId xmlns:a16="http://schemas.microsoft.com/office/drawing/2014/main" id="{A91C8C33-E142-48B5-B682-9A54DBEEEE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8395" name="AutoShape 1">
          <a:extLst>
            <a:ext uri="{FF2B5EF4-FFF2-40B4-BE49-F238E27FC236}">
              <a16:creationId xmlns:a16="http://schemas.microsoft.com/office/drawing/2014/main" id="{C168155B-62AC-432F-8E8B-E36D4519A9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8396" name="AutoShape 1">
          <a:extLst>
            <a:ext uri="{FF2B5EF4-FFF2-40B4-BE49-F238E27FC236}">
              <a16:creationId xmlns:a16="http://schemas.microsoft.com/office/drawing/2014/main" id="{C999B624-3DB7-4B90-B592-3AC870A80D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8397" name="AutoShape 1">
          <a:extLst>
            <a:ext uri="{FF2B5EF4-FFF2-40B4-BE49-F238E27FC236}">
              <a16:creationId xmlns:a16="http://schemas.microsoft.com/office/drawing/2014/main" id="{9A8A2BD9-07EC-44B3-A489-91FE17421A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8398" name="AutoShape 1">
          <a:extLst>
            <a:ext uri="{FF2B5EF4-FFF2-40B4-BE49-F238E27FC236}">
              <a16:creationId xmlns:a16="http://schemas.microsoft.com/office/drawing/2014/main" id="{3EB10E58-E137-40F2-B850-04055A1557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8399" name="AutoShape 1">
          <a:extLst>
            <a:ext uri="{FF2B5EF4-FFF2-40B4-BE49-F238E27FC236}">
              <a16:creationId xmlns:a16="http://schemas.microsoft.com/office/drawing/2014/main" id="{43A86342-D56A-4B8F-A42F-51B15DB40E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8400" name="AutoShape 1">
          <a:extLst>
            <a:ext uri="{FF2B5EF4-FFF2-40B4-BE49-F238E27FC236}">
              <a16:creationId xmlns:a16="http://schemas.microsoft.com/office/drawing/2014/main" id="{ACBCD799-7FDC-43D6-A19E-41276B9C00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8401" name="AutoShape 1">
          <a:extLst>
            <a:ext uri="{FF2B5EF4-FFF2-40B4-BE49-F238E27FC236}">
              <a16:creationId xmlns:a16="http://schemas.microsoft.com/office/drawing/2014/main" id="{5B741042-CF6D-4B37-8C8B-9F30F5001A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8402" name="AutoShape 1">
          <a:extLst>
            <a:ext uri="{FF2B5EF4-FFF2-40B4-BE49-F238E27FC236}">
              <a16:creationId xmlns:a16="http://schemas.microsoft.com/office/drawing/2014/main" id="{9C0DF766-03DD-4190-9F6B-3EEB81D947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8403" name="AutoShape 1">
          <a:extLst>
            <a:ext uri="{FF2B5EF4-FFF2-40B4-BE49-F238E27FC236}">
              <a16:creationId xmlns:a16="http://schemas.microsoft.com/office/drawing/2014/main" id="{B3C805C4-70B1-4451-B6AA-B249B695EC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8404" name="AutoShape 1">
          <a:extLst>
            <a:ext uri="{FF2B5EF4-FFF2-40B4-BE49-F238E27FC236}">
              <a16:creationId xmlns:a16="http://schemas.microsoft.com/office/drawing/2014/main" id="{AC9A0B61-D08D-4DF8-B8CC-A77D6D469D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8405" name="AutoShape 1">
          <a:extLst>
            <a:ext uri="{FF2B5EF4-FFF2-40B4-BE49-F238E27FC236}">
              <a16:creationId xmlns:a16="http://schemas.microsoft.com/office/drawing/2014/main" id="{A3E690AE-ED92-4910-AD9D-FB98837490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8406" name="AutoShape 1">
          <a:extLst>
            <a:ext uri="{FF2B5EF4-FFF2-40B4-BE49-F238E27FC236}">
              <a16:creationId xmlns:a16="http://schemas.microsoft.com/office/drawing/2014/main" id="{FC51411C-C5BA-40C6-9FD0-FA0EE9AA7B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8407" name="AutoShape 1">
          <a:extLst>
            <a:ext uri="{FF2B5EF4-FFF2-40B4-BE49-F238E27FC236}">
              <a16:creationId xmlns:a16="http://schemas.microsoft.com/office/drawing/2014/main" id="{1A28598D-1B37-42C0-8DA0-E914828D3F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8408" name="AutoShape 1">
          <a:extLst>
            <a:ext uri="{FF2B5EF4-FFF2-40B4-BE49-F238E27FC236}">
              <a16:creationId xmlns:a16="http://schemas.microsoft.com/office/drawing/2014/main" id="{FACE71DB-5D79-4F08-BEFB-643C442A0A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8409" name="AutoShape 1">
          <a:extLst>
            <a:ext uri="{FF2B5EF4-FFF2-40B4-BE49-F238E27FC236}">
              <a16:creationId xmlns:a16="http://schemas.microsoft.com/office/drawing/2014/main" id="{106C5C18-DBBD-41E2-A15D-3195BB2504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8410" name="AutoShape 1">
          <a:extLst>
            <a:ext uri="{FF2B5EF4-FFF2-40B4-BE49-F238E27FC236}">
              <a16:creationId xmlns:a16="http://schemas.microsoft.com/office/drawing/2014/main" id="{F678FF6F-CE1C-4158-8BFD-DCBC561510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8411" name="AutoShape 1">
          <a:extLst>
            <a:ext uri="{FF2B5EF4-FFF2-40B4-BE49-F238E27FC236}">
              <a16:creationId xmlns:a16="http://schemas.microsoft.com/office/drawing/2014/main" id="{5FEDB73A-561D-4298-B0B2-0858F93F31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8412" name="AutoShape 1">
          <a:extLst>
            <a:ext uri="{FF2B5EF4-FFF2-40B4-BE49-F238E27FC236}">
              <a16:creationId xmlns:a16="http://schemas.microsoft.com/office/drawing/2014/main" id="{5D729AAD-5B21-4D13-A884-6A2D0F0FC2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8413" name="AutoShape 1">
          <a:extLst>
            <a:ext uri="{FF2B5EF4-FFF2-40B4-BE49-F238E27FC236}">
              <a16:creationId xmlns:a16="http://schemas.microsoft.com/office/drawing/2014/main" id="{3F53090E-C41C-4B9B-AAB2-5621443DA9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8414" name="AutoShape 1">
          <a:extLst>
            <a:ext uri="{FF2B5EF4-FFF2-40B4-BE49-F238E27FC236}">
              <a16:creationId xmlns:a16="http://schemas.microsoft.com/office/drawing/2014/main" id="{5FFE9701-FB0F-448F-8BD1-DEC9FEB71F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8415" name="AutoShape 1">
          <a:extLst>
            <a:ext uri="{FF2B5EF4-FFF2-40B4-BE49-F238E27FC236}">
              <a16:creationId xmlns:a16="http://schemas.microsoft.com/office/drawing/2014/main" id="{9E719112-D6A1-455B-AD57-6A0A805B43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8416" name="AutoShape 1">
          <a:extLst>
            <a:ext uri="{FF2B5EF4-FFF2-40B4-BE49-F238E27FC236}">
              <a16:creationId xmlns:a16="http://schemas.microsoft.com/office/drawing/2014/main" id="{FDB53DD6-2512-40A0-83A6-9AFCF13275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8417" name="AutoShape 1">
          <a:extLst>
            <a:ext uri="{FF2B5EF4-FFF2-40B4-BE49-F238E27FC236}">
              <a16:creationId xmlns:a16="http://schemas.microsoft.com/office/drawing/2014/main" id="{44ECA7C1-DE44-4331-8E75-1616E1BF32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8418" name="AutoShape 1">
          <a:extLst>
            <a:ext uri="{FF2B5EF4-FFF2-40B4-BE49-F238E27FC236}">
              <a16:creationId xmlns:a16="http://schemas.microsoft.com/office/drawing/2014/main" id="{41DADC56-BD24-44DB-B0E3-27791AB91D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8419" name="AutoShape 1">
          <a:extLst>
            <a:ext uri="{FF2B5EF4-FFF2-40B4-BE49-F238E27FC236}">
              <a16:creationId xmlns:a16="http://schemas.microsoft.com/office/drawing/2014/main" id="{728D5E5C-7083-4077-B535-F91B0232E9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8420" name="AutoShape 1">
          <a:extLst>
            <a:ext uri="{FF2B5EF4-FFF2-40B4-BE49-F238E27FC236}">
              <a16:creationId xmlns:a16="http://schemas.microsoft.com/office/drawing/2014/main" id="{22A205C2-C559-409E-A25F-664D6B757F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8421" name="AutoShape 1">
          <a:extLst>
            <a:ext uri="{FF2B5EF4-FFF2-40B4-BE49-F238E27FC236}">
              <a16:creationId xmlns:a16="http://schemas.microsoft.com/office/drawing/2014/main" id="{A7A72987-8DFE-4DE2-8E23-EBDE01580A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8422" name="AutoShape 1">
          <a:extLst>
            <a:ext uri="{FF2B5EF4-FFF2-40B4-BE49-F238E27FC236}">
              <a16:creationId xmlns:a16="http://schemas.microsoft.com/office/drawing/2014/main" id="{7288B191-67BB-4BCD-A359-95745895FC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8423" name="AutoShape 1">
          <a:extLst>
            <a:ext uri="{FF2B5EF4-FFF2-40B4-BE49-F238E27FC236}">
              <a16:creationId xmlns:a16="http://schemas.microsoft.com/office/drawing/2014/main" id="{4CAE2279-5075-4619-9BC2-C96A834388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8424" name="AutoShape 1">
          <a:extLst>
            <a:ext uri="{FF2B5EF4-FFF2-40B4-BE49-F238E27FC236}">
              <a16:creationId xmlns:a16="http://schemas.microsoft.com/office/drawing/2014/main" id="{07DC9B9A-D3E2-401C-B296-5133253890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8425" name="AutoShape 1">
          <a:extLst>
            <a:ext uri="{FF2B5EF4-FFF2-40B4-BE49-F238E27FC236}">
              <a16:creationId xmlns:a16="http://schemas.microsoft.com/office/drawing/2014/main" id="{7D40D112-1A48-4AC0-845E-F795B10B6D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8426" name="AutoShape 1">
          <a:extLst>
            <a:ext uri="{FF2B5EF4-FFF2-40B4-BE49-F238E27FC236}">
              <a16:creationId xmlns:a16="http://schemas.microsoft.com/office/drawing/2014/main" id="{DE1C0983-09E1-47CE-95E1-9C957739C4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8427" name="AutoShape 1">
          <a:extLst>
            <a:ext uri="{FF2B5EF4-FFF2-40B4-BE49-F238E27FC236}">
              <a16:creationId xmlns:a16="http://schemas.microsoft.com/office/drawing/2014/main" id="{DB812767-45BE-4BDE-869D-D2955F81E2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8428" name="AutoShape 1">
          <a:extLst>
            <a:ext uri="{FF2B5EF4-FFF2-40B4-BE49-F238E27FC236}">
              <a16:creationId xmlns:a16="http://schemas.microsoft.com/office/drawing/2014/main" id="{30C16C08-B288-4265-A3DF-7BE0C73D37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8429" name="AutoShape 1">
          <a:extLst>
            <a:ext uri="{FF2B5EF4-FFF2-40B4-BE49-F238E27FC236}">
              <a16:creationId xmlns:a16="http://schemas.microsoft.com/office/drawing/2014/main" id="{A1FB1C11-6015-451C-AABA-4D59C2D0BD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8430" name="AutoShape 1">
          <a:extLst>
            <a:ext uri="{FF2B5EF4-FFF2-40B4-BE49-F238E27FC236}">
              <a16:creationId xmlns:a16="http://schemas.microsoft.com/office/drawing/2014/main" id="{6235C8FD-C4BA-43FC-A49D-20521462E7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8431" name="AutoShape 1">
          <a:extLst>
            <a:ext uri="{FF2B5EF4-FFF2-40B4-BE49-F238E27FC236}">
              <a16:creationId xmlns:a16="http://schemas.microsoft.com/office/drawing/2014/main" id="{512A6F95-BC40-47A7-9456-1DCA1D11A5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8432" name="AutoShape 1">
          <a:extLst>
            <a:ext uri="{FF2B5EF4-FFF2-40B4-BE49-F238E27FC236}">
              <a16:creationId xmlns:a16="http://schemas.microsoft.com/office/drawing/2014/main" id="{AEA1DB7E-0E48-4E9C-95B0-6654E8BC29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8433" name="AutoShape 1">
          <a:extLst>
            <a:ext uri="{FF2B5EF4-FFF2-40B4-BE49-F238E27FC236}">
              <a16:creationId xmlns:a16="http://schemas.microsoft.com/office/drawing/2014/main" id="{6DE5E465-D720-4AEF-829F-A66708CFEE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8434" name="AutoShape 1">
          <a:extLst>
            <a:ext uri="{FF2B5EF4-FFF2-40B4-BE49-F238E27FC236}">
              <a16:creationId xmlns:a16="http://schemas.microsoft.com/office/drawing/2014/main" id="{FAAFF450-F9FC-4E07-AE61-7CB82FB721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8435" name="AutoShape 1">
          <a:extLst>
            <a:ext uri="{FF2B5EF4-FFF2-40B4-BE49-F238E27FC236}">
              <a16:creationId xmlns:a16="http://schemas.microsoft.com/office/drawing/2014/main" id="{AF5D759B-5673-4466-A9D2-3CD578D8F7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8436" name="AutoShape 1">
          <a:extLst>
            <a:ext uri="{FF2B5EF4-FFF2-40B4-BE49-F238E27FC236}">
              <a16:creationId xmlns:a16="http://schemas.microsoft.com/office/drawing/2014/main" id="{760F6A18-716B-4D86-89EE-A6F1CACBAD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8437" name="AutoShape 1">
          <a:extLst>
            <a:ext uri="{FF2B5EF4-FFF2-40B4-BE49-F238E27FC236}">
              <a16:creationId xmlns:a16="http://schemas.microsoft.com/office/drawing/2014/main" id="{886BDBF7-A133-4093-B5CB-B9AD1D6091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8438" name="AutoShape 1">
          <a:extLst>
            <a:ext uri="{FF2B5EF4-FFF2-40B4-BE49-F238E27FC236}">
              <a16:creationId xmlns:a16="http://schemas.microsoft.com/office/drawing/2014/main" id="{125D4169-3E23-46A9-9BE9-7483AAA7E7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8439" name="AutoShape 1">
          <a:extLst>
            <a:ext uri="{FF2B5EF4-FFF2-40B4-BE49-F238E27FC236}">
              <a16:creationId xmlns:a16="http://schemas.microsoft.com/office/drawing/2014/main" id="{7D2DD894-D5E0-4996-A78F-15B39A1969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8440" name="AutoShape 1">
          <a:extLst>
            <a:ext uri="{FF2B5EF4-FFF2-40B4-BE49-F238E27FC236}">
              <a16:creationId xmlns:a16="http://schemas.microsoft.com/office/drawing/2014/main" id="{F44401E3-E482-4D13-9080-D428B48499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8441" name="AutoShape 1">
          <a:extLst>
            <a:ext uri="{FF2B5EF4-FFF2-40B4-BE49-F238E27FC236}">
              <a16:creationId xmlns:a16="http://schemas.microsoft.com/office/drawing/2014/main" id="{8F633F13-5541-4062-A743-356F1DF691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8442" name="AutoShape 1">
          <a:extLst>
            <a:ext uri="{FF2B5EF4-FFF2-40B4-BE49-F238E27FC236}">
              <a16:creationId xmlns:a16="http://schemas.microsoft.com/office/drawing/2014/main" id="{C59893C3-F0C8-4C95-AA42-9B1FB95A14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8443" name="AutoShape 1">
          <a:extLst>
            <a:ext uri="{FF2B5EF4-FFF2-40B4-BE49-F238E27FC236}">
              <a16:creationId xmlns:a16="http://schemas.microsoft.com/office/drawing/2014/main" id="{716D91BA-4413-4019-928A-D1BED030B1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8444" name="AutoShape 1">
          <a:extLst>
            <a:ext uri="{FF2B5EF4-FFF2-40B4-BE49-F238E27FC236}">
              <a16:creationId xmlns:a16="http://schemas.microsoft.com/office/drawing/2014/main" id="{137E11F6-7A34-4B2F-BA03-58A95BF35B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8445" name="AutoShape 1">
          <a:extLst>
            <a:ext uri="{FF2B5EF4-FFF2-40B4-BE49-F238E27FC236}">
              <a16:creationId xmlns:a16="http://schemas.microsoft.com/office/drawing/2014/main" id="{994A9FE5-BCC8-4BF2-85B9-82F2CAE39F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8446" name="AutoShape 1">
          <a:extLst>
            <a:ext uri="{FF2B5EF4-FFF2-40B4-BE49-F238E27FC236}">
              <a16:creationId xmlns:a16="http://schemas.microsoft.com/office/drawing/2014/main" id="{669D9BE0-4716-4F65-84B1-21CBD755AD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8447" name="AutoShape 1">
          <a:extLst>
            <a:ext uri="{FF2B5EF4-FFF2-40B4-BE49-F238E27FC236}">
              <a16:creationId xmlns:a16="http://schemas.microsoft.com/office/drawing/2014/main" id="{B96AA3B1-470A-4D1C-B97A-65C59971BA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8448" name="AutoShape 1">
          <a:extLst>
            <a:ext uri="{FF2B5EF4-FFF2-40B4-BE49-F238E27FC236}">
              <a16:creationId xmlns:a16="http://schemas.microsoft.com/office/drawing/2014/main" id="{20448EB8-096E-4A5C-8C42-AC05245EF5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8449" name="AutoShape 1">
          <a:extLst>
            <a:ext uri="{FF2B5EF4-FFF2-40B4-BE49-F238E27FC236}">
              <a16:creationId xmlns:a16="http://schemas.microsoft.com/office/drawing/2014/main" id="{35556806-6410-452D-9DF2-954BA8B3E0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8450" name="AutoShape 1">
          <a:extLst>
            <a:ext uri="{FF2B5EF4-FFF2-40B4-BE49-F238E27FC236}">
              <a16:creationId xmlns:a16="http://schemas.microsoft.com/office/drawing/2014/main" id="{C7C29AE0-CBC6-49FC-BD8A-5E6BBAFE4A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8451" name="AutoShape 1">
          <a:extLst>
            <a:ext uri="{FF2B5EF4-FFF2-40B4-BE49-F238E27FC236}">
              <a16:creationId xmlns:a16="http://schemas.microsoft.com/office/drawing/2014/main" id="{78E2187B-418A-4285-891B-B4AF8D0A63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8452" name="AutoShape 1">
          <a:extLst>
            <a:ext uri="{FF2B5EF4-FFF2-40B4-BE49-F238E27FC236}">
              <a16:creationId xmlns:a16="http://schemas.microsoft.com/office/drawing/2014/main" id="{FFD0D3C8-543B-499A-B299-00300CB79A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8453" name="AutoShape 1">
          <a:extLst>
            <a:ext uri="{FF2B5EF4-FFF2-40B4-BE49-F238E27FC236}">
              <a16:creationId xmlns:a16="http://schemas.microsoft.com/office/drawing/2014/main" id="{3F69C7D4-9747-4CE9-A421-E0BF2780F2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8454" name="AutoShape 1">
          <a:extLst>
            <a:ext uri="{FF2B5EF4-FFF2-40B4-BE49-F238E27FC236}">
              <a16:creationId xmlns:a16="http://schemas.microsoft.com/office/drawing/2014/main" id="{EB39865E-9830-46ED-9A50-D941110921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8455" name="AutoShape 1">
          <a:extLst>
            <a:ext uri="{FF2B5EF4-FFF2-40B4-BE49-F238E27FC236}">
              <a16:creationId xmlns:a16="http://schemas.microsoft.com/office/drawing/2014/main" id="{5EC657F2-B6D7-4F4C-8556-35BC555394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8456" name="AutoShape 1">
          <a:extLst>
            <a:ext uri="{FF2B5EF4-FFF2-40B4-BE49-F238E27FC236}">
              <a16:creationId xmlns:a16="http://schemas.microsoft.com/office/drawing/2014/main" id="{5C28E2A1-8512-4530-9EA3-1A034802D8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8457" name="AutoShape 1">
          <a:extLst>
            <a:ext uri="{FF2B5EF4-FFF2-40B4-BE49-F238E27FC236}">
              <a16:creationId xmlns:a16="http://schemas.microsoft.com/office/drawing/2014/main" id="{4DF145C7-1271-46C8-8B77-214A9E9F9E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8458" name="AutoShape 1">
          <a:extLst>
            <a:ext uri="{FF2B5EF4-FFF2-40B4-BE49-F238E27FC236}">
              <a16:creationId xmlns:a16="http://schemas.microsoft.com/office/drawing/2014/main" id="{DE455ACE-3A13-4365-8922-CC76C32C4A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8459" name="AutoShape 1">
          <a:extLst>
            <a:ext uri="{FF2B5EF4-FFF2-40B4-BE49-F238E27FC236}">
              <a16:creationId xmlns:a16="http://schemas.microsoft.com/office/drawing/2014/main" id="{CD2953A7-D779-482C-AD81-7C21BD8CC9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8460" name="AutoShape 1">
          <a:extLst>
            <a:ext uri="{FF2B5EF4-FFF2-40B4-BE49-F238E27FC236}">
              <a16:creationId xmlns:a16="http://schemas.microsoft.com/office/drawing/2014/main" id="{1A3BBC39-ACE3-47C9-AA2C-BAC234D705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8461" name="AutoShape 1">
          <a:extLst>
            <a:ext uri="{FF2B5EF4-FFF2-40B4-BE49-F238E27FC236}">
              <a16:creationId xmlns:a16="http://schemas.microsoft.com/office/drawing/2014/main" id="{65E01F9E-6982-4815-B3A2-D60BC53E5C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8462" name="AutoShape 1">
          <a:extLst>
            <a:ext uri="{FF2B5EF4-FFF2-40B4-BE49-F238E27FC236}">
              <a16:creationId xmlns:a16="http://schemas.microsoft.com/office/drawing/2014/main" id="{B8704C50-33A6-45F4-9502-A4E55C45B9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8463" name="AutoShape 1">
          <a:extLst>
            <a:ext uri="{FF2B5EF4-FFF2-40B4-BE49-F238E27FC236}">
              <a16:creationId xmlns:a16="http://schemas.microsoft.com/office/drawing/2014/main" id="{40A66D14-C941-45A5-8240-0A23AF2A1E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8464" name="AutoShape 1">
          <a:extLst>
            <a:ext uri="{FF2B5EF4-FFF2-40B4-BE49-F238E27FC236}">
              <a16:creationId xmlns:a16="http://schemas.microsoft.com/office/drawing/2014/main" id="{005D7DA8-7061-4044-A5FB-1E6C41D31A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8465" name="AutoShape 1">
          <a:extLst>
            <a:ext uri="{FF2B5EF4-FFF2-40B4-BE49-F238E27FC236}">
              <a16:creationId xmlns:a16="http://schemas.microsoft.com/office/drawing/2014/main" id="{313C09F7-B58A-4C55-B03C-042F7D2D58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8466" name="AutoShape 1">
          <a:extLst>
            <a:ext uri="{FF2B5EF4-FFF2-40B4-BE49-F238E27FC236}">
              <a16:creationId xmlns:a16="http://schemas.microsoft.com/office/drawing/2014/main" id="{3174B941-87D2-4264-BB56-0FB2D2889F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8467" name="AutoShape 1">
          <a:extLst>
            <a:ext uri="{FF2B5EF4-FFF2-40B4-BE49-F238E27FC236}">
              <a16:creationId xmlns:a16="http://schemas.microsoft.com/office/drawing/2014/main" id="{DA625686-7693-4AD2-BB81-904BB1A99B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8468" name="AutoShape 1">
          <a:extLst>
            <a:ext uri="{FF2B5EF4-FFF2-40B4-BE49-F238E27FC236}">
              <a16:creationId xmlns:a16="http://schemas.microsoft.com/office/drawing/2014/main" id="{7219E3A0-0B3F-4320-B11C-9269D04735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8469" name="AutoShape 1">
          <a:extLst>
            <a:ext uri="{FF2B5EF4-FFF2-40B4-BE49-F238E27FC236}">
              <a16:creationId xmlns:a16="http://schemas.microsoft.com/office/drawing/2014/main" id="{AA1FC481-FCDF-4480-AED2-75BF65A6E2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8470" name="AutoShape 1">
          <a:extLst>
            <a:ext uri="{FF2B5EF4-FFF2-40B4-BE49-F238E27FC236}">
              <a16:creationId xmlns:a16="http://schemas.microsoft.com/office/drawing/2014/main" id="{D50126CB-497C-48D2-A524-59FE445EED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8471" name="AutoShape 1">
          <a:extLst>
            <a:ext uri="{FF2B5EF4-FFF2-40B4-BE49-F238E27FC236}">
              <a16:creationId xmlns:a16="http://schemas.microsoft.com/office/drawing/2014/main" id="{F1BFFBE7-2E51-46A7-81BC-C6ED3366DA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8472" name="AutoShape 1">
          <a:extLst>
            <a:ext uri="{FF2B5EF4-FFF2-40B4-BE49-F238E27FC236}">
              <a16:creationId xmlns:a16="http://schemas.microsoft.com/office/drawing/2014/main" id="{74BC8AE0-289D-4595-832F-C49934B704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8473" name="AutoShape 1">
          <a:extLst>
            <a:ext uri="{FF2B5EF4-FFF2-40B4-BE49-F238E27FC236}">
              <a16:creationId xmlns:a16="http://schemas.microsoft.com/office/drawing/2014/main" id="{AA63E73D-0516-4498-8103-B051E4255E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8474" name="AutoShape 1">
          <a:extLst>
            <a:ext uri="{FF2B5EF4-FFF2-40B4-BE49-F238E27FC236}">
              <a16:creationId xmlns:a16="http://schemas.microsoft.com/office/drawing/2014/main" id="{BF158EE2-C688-4DD8-BAC0-450912602B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8475" name="AutoShape 1">
          <a:extLst>
            <a:ext uri="{FF2B5EF4-FFF2-40B4-BE49-F238E27FC236}">
              <a16:creationId xmlns:a16="http://schemas.microsoft.com/office/drawing/2014/main" id="{5EF6B30A-FDC1-4BAC-B40A-7CF2BF67EB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8476" name="AutoShape 1">
          <a:extLst>
            <a:ext uri="{FF2B5EF4-FFF2-40B4-BE49-F238E27FC236}">
              <a16:creationId xmlns:a16="http://schemas.microsoft.com/office/drawing/2014/main" id="{0092571D-0FC1-4C20-965B-A4145FEBF4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8477" name="AutoShape 1">
          <a:extLst>
            <a:ext uri="{FF2B5EF4-FFF2-40B4-BE49-F238E27FC236}">
              <a16:creationId xmlns:a16="http://schemas.microsoft.com/office/drawing/2014/main" id="{CEA2C986-BE3B-409D-9908-C74ED236CD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8478" name="AutoShape 1">
          <a:extLst>
            <a:ext uri="{FF2B5EF4-FFF2-40B4-BE49-F238E27FC236}">
              <a16:creationId xmlns:a16="http://schemas.microsoft.com/office/drawing/2014/main" id="{DA96D24D-1596-44C9-B533-DB9758C016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8479" name="AutoShape 1">
          <a:extLst>
            <a:ext uri="{FF2B5EF4-FFF2-40B4-BE49-F238E27FC236}">
              <a16:creationId xmlns:a16="http://schemas.microsoft.com/office/drawing/2014/main" id="{7BBD2B76-4BD5-4FC1-80FB-E16256F836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8480" name="AutoShape 1">
          <a:extLst>
            <a:ext uri="{FF2B5EF4-FFF2-40B4-BE49-F238E27FC236}">
              <a16:creationId xmlns:a16="http://schemas.microsoft.com/office/drawing/2014/main" id="{8653A4B0-AD22-4BC6-8B81-55B8D3645E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8481" name="AutoShape 1">
          <a:extLst>
            <a:ext uri="{FF2B5EF4-FFF2-40B4-BE49-F238E27FC236}">
              <a16:creationId xmlns:a16="http://schemas.microsoft.com/office/drawing/2014/main" id="{C133C82D-71DD-4F1A-900B-02207CC23E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8482" name="AutoShape 1">
          <a:extLst>
            <a:ext uri="{FF2B5EF4-FFF2-40B4-BE49-F238E27FC236}">
              <a16:creationId xmlns:a16="http://schemas.microsoft.com/office/drawing/2014/main" id="{62E34E06-D8C7-497A-80D3-66F124FB4E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8483" name="AutoShape 1">
          <a:extLst>
            <a:ext uri="{FF2B5EF4-FFF2-40B4-BE49-F238E27FC236}">
              <a16:creationId xmlns:a16="http://schemas.microsoft.com/office/drawing/2014/main" id="{A7A353C5-4750-4645-AF55-C141C08F45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8484" name="AutoShape 1">
          <a:extLst>
            <a:ext uri="{FF2B5EF4-FFF2-40B4-BE49-F238E27FC236}">
              <a16:creationId xmlns:a16="http://schemas.microsoft.com/office/drawing/2014/main" id="{78E0AD8E-388D-4EA6-9F2D-24FCDF052A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8485" name="AutoShape 1">
          <a:extLst>
            <a:ext uri="{FF2B5EF4-FFF2-40B4-BE49-F238E27FC236}">
              <a16:creationId xmlns:a16="http://schemas.microsoft.com/office/drawing/2014/main" id="{C0949E46-78A2-45A5-A764-E05FEA4647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8486" name="AutoShape 1">
          <a:extLst>
            <a:ext uri="{FF2B5EF4-FFF2-40B4-BE49-F238E27FC236}">
              <a16:creationId xmlns:a16="http://schemas.microsoft.com/office/drawing/2014/main" id="{1237716E-4C8F-4F54-9C51-A39404836D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8487" name="AutoShape 1">
          <a:extLst>
            <a:ext uri="{FF2B5EF4-FFF2-40B4-BE49-F238E27FC236}">
              <a16:creationId xmlns:a16="http://schemas.microsoft.com/office/drawing/2014/main" id="{ADFA9610-B9A9-41F6-88DC-56E2DA012A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8488" name="AutoShape 1">
          <a:extLst>
            <a:ext uri="{FF2B5EF4-FFF2-40B4-BE49-F238E27FC236}">
              <a16:creationId xmlns:a16="http://schemas.microsoft.com/office/drawing/2014/main" id="{62B14A0A-27E4-445D-A11C-4660639A60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8489" name="AutoShape 1">
          <a:extLst>
            <a:ext uri="{FF2B5EF4-FFF2-40B4-BE49-F238E27FC236}">
              <a16:creationId xmlns:a16="http://schemas.microsoft.com/office/drawing/2014/main" id="{9BDDD425-777A-4339-8873-EDE13DF8CA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8490" name="AutoShape 1">
          <a:extLst>
            <a:ext uri="{FF2B5EF4-FFF2-40B4-BE49-F238E27FC236}">
              <a16:creationId xmlns:a16="http://schemas.microsoft.com/office/drawing/2014/main" id="{018B8B8A-A172-43B5-BEEB-D296F794E0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8491" name="AutoShape 1">
          <a:extLst>
            <a:ext uri="{FF2B5EF4-FFF2-40B4-BE49-F238E27FC236}">
              <a16:creationId xmlns:a16="http://schemas.microsoft.com/office/drawing/2014/main" id="{A35E314F-7B5E-4DEC-B3B4-FC9D6177DA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8492" name="AutoShape 1">
          <a:extLst>
            <a:ext uri="{FF2B5EF4-FFF2-40B4-BE49-F238E27FC236}">
              <a16:creationId xmlns:a16="http://schemas.microsoft.com/office/drawing/2014/main" id="{F30E57E2-5A6D-4B08-A5F1-2260251A0B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8493" name="AutoShape 1">
          <a:extLst>
            <a:ext uri="{FF2B5EF4-FFF2-40B4-BE49-F238E27FC236}">
              <a16:creationId xmlns:a16="http://schemas.microsoft.com/office/drawing/2014/main" id="{ABCD88D0-CDCF-4B4D-B510-0247750905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8494" name="AutoShape 1">
          <a:extLst>
            <a:ext uri="{FF2B5EF4-FFF2-40B4-BE49-F238E27FC236}">
              <a16:creationId xmlns:a16="http://schemas.microsoft.com/office/drawing/2014/main" id="{AB938208-4C39-40B1-B352-42C74FD802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8495" name="AutoShape 1">
          <a:extLst>
            <a:ext uri="{FF2B5EF4-FFF2-40B4-BE49-F238E27FC236}">
              <a16:creationId xmlns:a16="http://schemas.microsoft.com/office/drawing/2014/main" id="{E799CB62-8694-4524-AF71-BAFBD13D83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8496" name="AutoShape 1">
          <a:extLst>
            <a:ext uri="{FF2B5EF4-FFF2-40B4-BE49-F238E27FC236}">
              <a16:creationId xmlns:a16="http://schemas.microsoft.com/office/drawing/2014/main" id="{777C2417-FB4E-46BE-BDDF-8B1088D3EB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8497" name="AutoShape 1">
          <a:extLst>
            <a:ext uri="{FF2B5EF4-FFF2-40B4-BE49-F238E27FC236}">
              <a16:creationId xmlns:a16="http://schemas.microsoft.com/office/drawing/2014/main" id="{A0ED7F6A-1C54-4D13-882C-84A6140014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8498" name="AutoShape 1">
          <a:extLst>
            <a:ext uri="{FF2B5EF4-FFF2-40B4-BE49-F238E27FC236}">
              <a16:creationId xmlns:a16="http://schemas.microsoft.com/office/drawing/2014/main" id="{12E6C5A6-F373-4C41-AAE7-2E9B435129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8499" name="AutoShape 1">
          <a:extLst>
            <a:ext uri="{FF2B5EF4-FFF2-40B4-BE49-F238E27FC236}">
              <a16:creationId xmlns:a16="http://schemas.microsoft.com/office/drawing/2014/main" id="{7F8AFCFC-61E4-44B1-BCA3-9B446D6344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8500" name="AutoShape 1">
          <a:extLst>
            <a:ext uri="{FF2B5EF4-FFF2-40B4-BE49-F238E27FC236}">
              <a16:creationId xmlns:a16="http://schemas.microsoft.com/office/drawing/2014/main" id="{4A710DC1-F1EC-4DFB-8462-55B22B0529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8501" name="AutoShape 1">
          <a:extLst>
            <a:ext uri="{FF2B5EF4-FFF2-40B4-BE49-F238E27FC236}">
              <a16:creationId xmlns:a16="http://schemas.microsoft.com/office/drawing/2014/main" id="{184A0D37-60DF-4262-ABCF-D1D30F7164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8502" name="AutoShape 1">
          <a:extLst>
            <a:ext uri="{FF2B5EF4-FFF2-40B4-BE49-F238E27FC236}">
              <a16:creationId xmlns:a16="http://schemas.microsoft.com/office/drawing/2014/main" id="{87CB4870-BC2B-4A11-97AC-D4918294FE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8503" name="AutoShape 1">
          <a:extLst>
            <a:ext uri="{FF2B5EF4-FFF2-40B4-BE49-F238E27FC236}">
              <a16:creationId xmlns:a16="http://schemas.microsoft.com/office/drawing/2014/main" id="{72E50ED5-1D01-48F2-AF06-E4182DEC21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8504" name="AutoShape 1">
          <a:extLst>
            <a:ext uri="{FF2B5EF4-FFF2-40B4-BE49-F238E27FC236}">
              <a16:creationId xmlns:a16="http://schemas.microsoft.com/office/drawing/2014/main" id="{D3875DE8-1DBF-4893-AEB3-E8094EBA3F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8505" name="AutoShape 1">
          <a:extLst>
            <a:ext uri="{FF2B5EF4-FFF2-40B4-BE49-F238E27FC236}">
              <a16:creationId xmlns:a16="http://schemas.microsoft.com/office/drawing/2014/main" id="{F85E70AD-9DBC-4C4F-A692-BEBCDE3B70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8506" name="AutoShape 1">
          <a:extLst>
            <a:ext uri="{FF2B5EF4-FFF2-40B4-BE49-F238E27FC236}">
              <a16:creationId xmlns:a16="http://schemas.microsoft.com/office/drawing/2014/main" id="{041268B9-9770-4403-A82A-7E90E1DD67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8507" name="AutoShape 1">
          <a:extLst>
            <a:ext uri="{FF2B5EF4-FFF2-40B4-BE49-F238E27FC236}">
              <a16:creationId xmlns:a16="http://schemas.microsoft.com/office/drawing/2014/main" id="{ADC18863-43B4-4D1B-BA5D-4759B7BD4B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8508" name="AutoShape 1">
          <a:extLst>
            <a:ext uri="{FF2B5EF4-FFF2-40B4-BE49-F238E27FC236}">
              <a16:creationId xmlns:a16="http://schemas.microsoft.com/office/drawing/2014/main" id="{715C0197-42E9-42B5-A326-69B208567D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8509" name="AutoShape 1">
          <a:extLst>
            <a:ext uri="{FF2B5EF4-FFF2-40B4-BE49-F238E27FC236}">
              <a16:creationId xmlns:a16="http://schemas.microsoft.com/office/drawing/2014/main" id="{3C693D1A-DF7D-4F09-AE01-E1D68530EB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8510" name="AutoShape 1">
          <a:extLst>
            <a:ext uri="{FF2B5EF4-FFF2-40B4-BE49-F238E27FC236}">
              <a16:creationId xmlns:a16="http://schemas.microsoft.com/office/drawing/2014/main" id="{44E5010D-B771-4A0E-855F-01E79481DC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8511" name="AutoShape 1">
          <a:extLst>
            <a:ext uri="{FF2B5EF4-FFF2-40B4-BE49-F238E27FC236}">
              <a16:creationId xmlns:a16="http://schemas.microsoft.com/office/drawing/2014/main" id="{1E3AFC9B-C6DD-4F12-84B5-67DA21A851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8512" name="AutoShape 1">
          <a:extLst>
            <a:ext uri="{FF2B5EF4-FFF2-40B4-BE49-F238E27FC236}">
              <a16:creationId xmlns:a16="http://schemas.microsoft.com/office/drawing/2014/main" id="{E3576671-B259-46E2-8BC6-A911DDB3D5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8513" name="AutoShape 1">
          <a:extLst>
            <a:ext uri="{FF2B5EF4-FFF2-40B4-BE49-F238E27FC236}">
              <a16:creationId xmlns:a16="http://schemas.microsoft.com/office/drawing/2014/main" id="{3632BB0E-D149-4B18-B858-A31A44D8A2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8514" name="AutoShape 1">
          <a:extLst>
            <a:ext uri="{FF2B5EF4-FFF2-40B4-BE49-F238E27FC236}">
              <a16:creationId xmlns:a16="http://schemas.microsoft.com/office/drawing/2014/main" id="{26A15569-EEAF-4986-B44E-A55DBE74DF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8515" name="AutoShape 1">
          <a:extLst>
            <a:ext uri="{FF2B5EF4-FFF2-40B4-BE49-F238E27FC236}">
              <a16:creationId xmlns:a16="http://schemas.microsoft.com/office/drawing/2014/main" id="{ED8D5EE7-0CC0-4932-96CC-B39EEB70CF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8516" name="AutoShape 1">
          <a:extLst>
            <a:ext uri="{FF2B5EF4-FFF2-40B4-BE49-F238E27FC236}">
              <a16:creationId xmlns:a16="http://schemas.microsoft.com/office/drawing/2014/main" id="{1A828BEE-01C7-4E1F-9632-502A4ED695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8517" name="AutoShape 1">
          <a:extLst>
            <a:ext uri="{FF2B5EF4-FFF2-40B4-BE49-F238E27FC236}">
              <a16:creationId xmlns:a16="http://schemas.microsoft.com/office/drawing/2014/main" id="{1003EDFD-0A1B-470E-AA30-E6E2465A82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8518" name="AutoShape 1">
          <a:extLst>
            <a:ext uri="{FF2B5EF4-FFF2-40B4-BE49-F238E27FC236}">
              <a16:creationId xmlns:a16="http://schemas.microsoft.com/office/drawing/2014/main" id="{78C7E4A3-616C-4227-BBE5-2ABD703A3E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8519" name="AutoShape 1">
          <a:extLst>
            <a:ext uri="{FF2B5EF4-FFF2-40B4-BE49-F238E27FC236}">
              <a16:creationId xmlns:a16="http://schemas.microsoft.com/office/drawing/2014/main" id="{DC7347C4-B6F8-45BB-8080-9F28FD5B63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8520" name="AutoShape 1">
          <a:extLst>
            <a:ext uri="{FF2B5EF4-FFF2-40B4-BE49-F238E27FC236}">
              <a16:creationId xmlns:a16="http://schemas.microsoft.com/office/drawing/2014/main" id="{80E0D6FE-DED9-4CC6-917D-D4BFB6C676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8521" name="AutoShape 1">
          <a:extLst>
            <a:ext uri="{FF2B5EF4-FFF2-40B4-BE49-F238E27FC236}">
              <a16:creationId xmlns:a16="http://schemas.microsoft.com/office/drawing/2014/main" id="{FC2A760D-D024-40F2-A352-4E3F73667E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8522" name="AutoShape 1">
          <a:extLst>
            <a:ext uri="{FF2B5EF4-FFF2-40B4-BE49-F238E27FC236}">
              <a16:creationId xmlns:a16="http://schemas.microsoft.com/office/drawing/2014/main" id="{B63338A6-1E37-4BCB-AF43-D804660F69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8523" name="AutoShape 1">
          <a:extLst>
            <a:ext uri="{FF2B5EF4-FFF2-40B4-BE49-F238E27FC236}">
              <a16:creationId xmlns:a16="http://schemas.microsoft.com/office/drawing/2014/main" id="{FE9A7141-CAF4-46AA-8FBA-694E79685F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8524" name="AutoShape 1">
          <a:extLst>
            <a:ext uri="{FF2B5EF4-FFF2-40B4-BE49-F238E27FC236}">
              <a16:creationId xmlns:a16="http://schemas.microsoft.com/office/drawing/2014/main" id="{C74B061C-080D-4EC4-9909-7D5FA3228C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8525" name="AutoShape 1">
          <a:extLst>
            <a:ext uri="{FF2B5EF4-FFF2-40B4-BE49-F238E27FC236}">
              <a16:creationId xmlns:a16="http://schemas.microsoft.com/office/drawing/2014/main" id="{26F79F00-0E1C-4536-8699-2A8DBB1C7D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8526" name="AutoShape 1">
          <a:extLst>
            <a:ext uri="{FF2B5EF4-FFF2-40B4-BE49-F238E27FC236}">
              <a16:creationId xmlns:a16="http://schemas.microsoft.com/office/drawing/2014/main" id="{8A704D98-D9B2-4118-B39C-68BDB1A8F3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8527" name="AutoShape 1">
          <a:extLst>
            <a:ext uri="{FF2B5EF4-FFF2-40B4-BE49-F238E27FC236}">
              <a16:creationId xmlns:a16="http://schemas.microsoft.com/office/drawing/2014/main" id="{3D4D25ED-28DD-410F-A4E9-668B66E686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8528" name="AutoShape 1">
          <a:extLst>
            <a:ext uri="{FF2B5EF4-FFF2-40B4-BE49-F238E27FC236}">
              <a16:creationId xmlns:a16="http://schemas.microsoft.com/office/drawing/2014/main" id="{A24F99DB-8AA7-4F28-83B6-C5CF227C9D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8529" name="AutoShape 1">
          <a:extLst>
            <a:ext uri="{FF2B5EF4-FFF2-40B4-BE49-F238E27FC236}">
              <a16:creationId xmlns:a16="http://schemas.microsoft.com/office/drawing/2014/main" id="{AB8CC360-E9A2-47D3-B9B4-2F8431677B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8530" name="AutoShape 1">
          <a:extLst>
            <a:ext uri="{FF2B5EF4-FFF2-40B4-BE49-F238E27FC236}">
              <a16:creationId xmlns:a16="http://schemas.microsoft.com/office/drawing/2014/main" id="{51CB4FA2-3592-4790-83B1-B4814282A1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8531" name="AutoShape 1">
          <a:extLst>
            <a:ext uri="{FF2B5EF4-FFF2-40B4-BE49-F238E27FC236}">
              <a16:creationId xmlns:a16="http://schemas.microsoft.com/office/drawing/2014/main" id="{3129D2D4-F2F3-403B-8D9D-291400A219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8532" name="AutoShape 1">
          <a:extLst>
            <a:ext uri="{FF2B5EF4-FFF2-40B4-BE49-F238E27FC236}">
              <a16:creationId xmlns:a16="http://schemas.microsoft.com/office/drawing/2014/main" id="{49135337-9EE9-4143-BE18-4AB24ABC4E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8533" name="AutoShape 1">
          <a:extLst>
            <a:ext uri="{FF2B5EF4-FFF2-40B4-BE49-F238E27FC236}">
              <a16:creationId xmlns:a16="http://schemas.microsoft.com/office/drawing/2014/main" id="{6A6697F6-226B-4B5B-89A9-BD5B561BC4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8534" name="AutoShape 1">
          <a:extLst>
            <a:ext uri="{FF2B5EF4-FFF2-40B4-BE49-F238E27FC236}">
              <a16:creationId xmlns:a16="http://schemas.microsoft.com/office/drawing/2014/main" id="{E8A93ACB-87B1-45BA-B742-CB85C18FAF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8535" name="AutoShape 1">
          <a:extLst>
            <a:ext uri="{FF2B5EF4-FFF2-40B4-BE49-F238E27FC236}">
              <a16:creationId xmlns:a16="http://schemas.microsoft.com/office/drawing/2014/main" id="{D11B5D4B-80A7-407C-8158-4D95866457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8536" name="AutoShape 1">
          <a:extLst>
            <a:ext uri="{FF2B5EF4-FFF2-40B4-BE49-F238E27FC236}">
              <a16:creationId xmlns:a16="http://schemas.microsoft.com/office/drawing/2014/main" id="{2B2D5A27-7A99-4E0A-AA94-ADE729521F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8537" name="AutoShape 1">
          <a:extLst>
            <a:ext uri="{FF2B5EF4-FFF2-40B4-BE49-F238E27FC236}">
              <a16:creationId xmlns:a16="http://schemas.microsoft.com/office/drawing/2014/main" id="{075A95CA-3910-4D7B-AF96-C72E32D6DC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8538" name="AutoShape 1">
          <a:extLst>
            <a:ext uri="{FF2B5EF4-FFF2-40B4-BE49-F238E27FC236}">
              <a16:creationId xmlns:a16="http://schemas.microsoft.com/office/drawing/2014/main" id="{907161CC-8E70-47D8-9D38-566306F3E9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8539" name="AutoShape 1">
          <a:extLst>
            <a:ext uri="{FF2B5EF4-FFF2-40B4-BE49-F238E27FC236}">
              <a16:creationId xmlns:a16="http://schemas.microsoft.com/office/drawing/2014/main" id="{C478ACE1-2FFD-4BAB-A84E-22D67F1B6B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8540" name="AutoShape 1">
          <a:extLst>
            <a:ext uri="{FF2B5EF4-FFF2-40B4-BE49-F238E27FC236}">
              <a16:creationId xmlns:a16="http://schemas.microsoft.com/office/drawing/2014/main" id="{110662F4-3A63-44BC-A162-7E74A48445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8541" name="AutoShape 1">
          <a:extLst>
            <a:ext uri="{FF2B5EF4-FFF2-40B4-BE49-F238E27FC236}">
              <a16:creationId xmlns:a16="http://schemas.microsoft.com/office/drawing/2014/main" id="{7BAF2143-AB3F-4DD2-A6DC-2107185712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8542" name="AutoShape 1">
          <a:extLst>
            <a:ext uri="{FF2B5EF4-FFF2-40B4-BE49-F238E27FC236}">
              <a16:creationId xmlns:a16="http://schemas.microsoft.com/office/drawing/2014/main" id="{833A3F67-BD38-4528-9253-64EF148B57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8543" name="AutoShape 1">
          <a:extLst>
            <a:ext uri="{FF2B5EF4-FFF2-40B4-BE49-F238E27FC236}">
              <a16:creationId xmlns:a16="http://schemas.microsoft.com/office/drawing/2014/main" id="{FDEB8E98-BC69-4D7D-A1F2-397041D593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8544" name="AutoShape 1">
          <a:extLst>
            <a:ext uri="{FF2B5EF4-FFF2-40B4-BE49-F238E27FC236}">
              <a16:creationId xmlns:a16="http://schemas.microsoft.com/office/drawing/2014/main" id="{E8F79F8A-652F-4038-B8C7-1B257690B3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8545" name="AutoShape 1">
          <a:extLst>
            <a:ext uri="{FF2B5EF4-FFF2-40B4-BE49-F238E27FC236}">
              <a16:creationId xmlns:a16="http://schemas.microsoft.com/office/drawing/2014/main" id="{74DA713E-54AF-4022-8870-3A5AE717F5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8546" name="AutoShape 1">
          <a:extLst>
            <a:ext uri="{FF2B5EF4-FFF2-40B4-BE49-F238E27FC236}">
              <a16:creationId xmlns:a16="http://schemas.microsoft.com/office/drawing/2014/main" id="{CBC06C85-F375-4CDF-A04B-1D557C0C95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8547" name="AutoShape 1">
          <a:extLst>
            <a:ext uri="{FF2B5EF4-FFF2-40B4-BE49-F238E27FC236}">
              <a16:creationId xmlns:a16="http://schemas.microsoft.com/office/drawing/2014/main" id="{3C91BF1E-AB08-43A1-8285-D4FE936DD3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8548" name="AutoShape 1">
          <a:extLst>
            <a:ext uri="{FF2B5EF4-FFF2-40B4-BE49-F238E27FC236}">
              <a16:creationId xmlns:a16="http://schemas.microsoft.com/office/drawing/2014/main" id="{5951A913-7E43-40A5-A3EC-955DA1DE3E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8549" name="AutoShape 1">
          <a:extLst>
            <a:ext uri="{FF2B5EF4-FFF2-40B4-BE49-F238E27FC236}">
              <a16:creationId xmlns:a16="http://schemas.microsoft.com/office/drawing/2014/main" id="{D0BB040F-4E55-4134-AF2F-898401F466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8550" name="AutoShape 1">
          <a:extLst>
            <a:ext uri="{FF2B5EF4-FFF2-40B4-BE49-F238E27FC236}">
              <a16:creationId xmlns:a16="http://schemas.microsoft.com/office/drawing/2014/main" id="{8834136B-17C6-4E0F-9DEA-1AF21B744C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8551" name="AutoShape 1">
          <a:extLst>
            <a:ext uri="{FF2B5EF4-FFF2-40B4-BE49-F238E27FC236}">
              <a16:creationId xmlns:a16="http://schemas.microsoft.com/office/drawing/2014/main" id="{E3CA8210-B45B-40F8-B935-D33B6E7D23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8552" name="AutoShape 1">
          <a:extLst>
            <a:ext uri="{FF2B5EF4-FFF2-40B4-BE49-F238E27FC236}">
              <a16:creationId xmlns:a16="http://schemas.microsoft.com/office/drawing/2014/main" id="{479504F9-4BD7-4E58-A93A-FC4F24FF20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8553" name="AutoShape 1">
          <a:extLst>
            <a:ext uri="{FF2B5EF4-FFF2-40B4-BE49-F238E27FC236}">
              <a16:creationId xmlns:a16="http://schemas.microsoft.com/office/drawing/2014/main" id="{1679A97D-0CF7-4B71-A462-BEA4C2FC60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8554" name="AutoShape 1">
          <a:extLst>
            <a:ext uri="{FF2B5EF4-FFF2-40B4-BE49-F238E27FC236}">
              <a16:creationId xmlns:a16="http://schemas.microsoft.com/office/drawing/2014/main" id="{9B7064E6-C59D-4A3D-9F73-92B9442D04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8555" name="AutoShape 1">
          <a:extLst>
            <a:ext uri="{FF2B5EF4-FFF2-40B4-BE49-F238E27FC236}">
              <a16:creationId xmlns:a16="http://schemas.microsoft.com/office/drawing/2014/main" id="{0DEACDF2-6E56-4FF1-A3E1-3230F42052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8556" name="AutoShape 1">
          <a:extLst>
            <a:ext uri="{FF2B5EF4-FFF2-40B4-BE49-F238E27FC236}">
              <a16:creationId xmlns:a16="http://schemas.microsoft.com/office/drawing/2014/main" id="{9CDC0694-C704-43E2-BA0F-5C29181E67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8557" name="AutoShape 1">
          <a:extLst>
            <a:ext uri="{FF2B5EF4-FFF2-40B4-BE49-F238E27FC236}">
              <a16:creationId xmlns:a16="http://schemas.microsoft.com/office/drawing/2014/main" id="{E5465923-7C09-4254-8619-8B6E8E972E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8558" name="AutoShape 1">
          <a:extLst>
            <a:ext uri="{FF2B5EF4-FFF2-40B4-BE49-F238E27FC236}">
              <a16:creationId xmlns:a16="http://schemas.microsoft.com/office/drawing/2014/main" id="{C627234A-B35E-462C-AD62-AD10F78966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8559" name="AutoShape 1">
          <a:extLst>
            <a:ext uri="{FF2B5EF4-FFF2-40B4-BE49-F238E27FC236}">
              <a16:creationId xmlns:a16="http://schemas.microsoft.com/office/drawing/2014/main" id="{FEB67932-CC75-4B9F-AE37-335D7029F1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8560" name="AutoShape 1">
          <a:extLst>
            <a:ext uri="{FF2B5EF4-FFF2-40B4-BE49-F238E27FC236}">
              <a16:creationId xmlns:a16="http://schemas.microsoft.com/office/drawing/2014/main" id="{D28BC912-8490-4215-8F4C-3DDD1EA0E8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8561" name="AutoShape 1">
          <a:extLst>
            <a:ext uri="{FF2B5EF4-FFF2-40B4-BE49-F238E27FC236}">
              <a16:creationId xmlns:a16="http://schemas.microsoft.com/office/drawing/2014/main" id="{79191501-3F68-47C8-8C25-A09500F5A9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8562" name="AutoShape 1">
          <a:extLst>
            <a:ext uri="{FF2B5EF4-FFF2-40B4-BE49-F238E27FC236}">
              <a16:creationId xmlns:a16="http://schemas.microsoft.com/office/drawing/2014/main" id="{B5A02FE6-C2D7-48CD-B228-E41F8B22ED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8563" name="AutoShape 1">
          <a:extLst>
            <a:ext uri="{FF2B5EF4-FFF2-40B4-BE49-F238E27FC236}">
              <a16:creationId xmlns:a16="http://schemas.microsoft.com/office/drawing/2014/main" id="{CE987C55-2AFC-459F-924A-982229D3E9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8564" name="AutoShape 1">
          <a:extLst>
            <a:ext uri="{FF2B5EF4-FFF2-40B4-BE49-F238E27FC236}">
              <a16:creationId xmlns:a16="http://schemas.microsoft.com/office/drawing/2014/main" id="{36F643D0-FF65-46AC-B0B3-1010011BA8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8565" name="AutoShape 1">
          <a:extLst>
            <a:ext uri="{FF2B5EF4-FFF2-40B4-BE49-F238E27FC236}">
              <a16:creationId xmlns:a16="http://schemas.microsoft.com/office/drawing/2014/main" id="{E6227393-2012-4FBC-91ED-E00B76AAB7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8566" name="AutoShape 1">
          <a:extLst>
            <a:ext uri="{FF2B5EF4-FFF2-40B4-BE49-F238E27FC236}">
              <a16:creationId xmlns:a16="http://schemas.microsoft.com/office/drawing/2014/main" id="{40E1E5AF-B722-4DEE-A5BC-08C232904C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8567" name="AutoShape 1">
          <a:extLst>
            <a:ext uri="{FF2B5EF4-FFF2-40B4-BE49-F238E27FC236}">
              <a16:creationId xmlns:a16="http://schemas.microsoft.com/office/drawing/2014/main" id="{478129B6-CB2C-4A6C-8FA9-4F2D068CF7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8568" name="AutoShape 1">
          <a:extLst>
            <a:ext uri="{FF2B5EF4-FFF2-40B4-BE49-F238E27FC236}">
              <a16:creationId xmlns:a16="http://schemas.microsoft.com/office/drawing/2014/main" id="{86867A07-7D47-463B-BF5B-C7FA6AF2CF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8569" name="AutoShape 1">
          <a:extLst>
            <a:ext uri="{FF2B5EF4-FFF2-40B4-BE49-F238E27FC236}">
              <a16:creationId xmlns:a16="http://schemas.microsoft.com/office/drawing/2014/main" id="{EBB60F35-BDE9-4DF3-BFA4-45FB4FDAC5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8570" name="AutoShape 1">
          <a:extLst>
            <a:ext uri="{FF2B5EF4-FFF2-40B4-BE49-F238E27FC236}">
              <a16:creationId xmlns:a16="http://schemas.microsoft.com/office/drawing/2014/main" id="{E50C8A80-497B-4A2A-BAE9-11C5EE9207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8571" name="AutoShape 1">
          <a:extLst>
            <a:ext uri="{FF2B5EF4-FFF2-40B4-BE49-F238E27FC236}">
              <a16:creationId xmlns:a16="http://schemas.microsoft.com/office/drawing/2014/main" id="{FCEAC742-FD1B-4A1A-894A-67F9B4ED1C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8572" name="AutoShape 1">
          <a:extLst>
            <a:ext uri="{FF2B5EF4-FFF2-40B4-BE49-F238E27FC236}">
              <a16:creationId xmlns:a16="http://schemas.microsoft.com/office/drawing/2014/main" id="{456BC150-F323-4486-9171-469DA11AA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8573" name="AutoShape 1">
          <a:extLst>
            <a:ext uri="{FF2B5EF4-FFF2-40B4-BE49-F238E27FC236}">
              <a16:creationId xmlns:a16="http://schemas.microsoft.com/office/drawing/2014/main" id="{3FB2FEB6-68CB-4CDA-B9EA-36B862625C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8574" name="AutoShape 1">
          <a:extLst>
            <a:ext uri="{FF2B5EF4-FFF2-40B4-BE49-F238E27FC236}">
              <a16:creationId xmlns:a16="http://schemas.microsoft.com/office/drawing/2014/main" id="{841C4500-C2E2-4C86-83AB-F9A78CA9F4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8575" name="AutoShape 1">
          <a:extLst>
            <a:ext uri="{FF2B5EF4-FFF2-40B4-BE49-F238E27FC236}">
              <a16:creationId xmlns:a16="http://schemas.microsoft.com/office/drawing/2014/main" id="{1D2F037D-EECB-4E2C-BF0C-E277A245C9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8576" name="AutoShape 1">
          <a:extLst>
            <a:ext uri="{FF2B5EF4-FFF2-40B4-BE49-F238E27FC236}">
              <a16:creationId xmlns:a16="http://schemas.microsoft.com/office/drawing/2014/main" id="{25276141-9D34-45E9-99E7-F8EE245446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8577" name="AutoShape 1">
          <a:extLst>
            <a:ext uri="{FF2B5EF4-FFF2-40B4-BE49-F238E27FC236}">
              <a16:creationId xmlns:a16="http://schemas.microsoft.com/office/drawing/2014/main" id="{DA934716-3010-4DAC-9116-7F7ABBAC85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8578" name="AutoShape 1">
          <a:extLst>
            <a:ext uri="{FF2B5EF4-FFF2-40B4-BE49-F238E27FC236}">
              <a16:creationId xmlns:a16="http://schemas.microsoft.com/office/drawing/2014/main" id="{7AD3034A-2CBB-4160-8800-49415748F9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8579" name="AutoShape 1">
          <a:extLst>
            <a:ext uri="{FF2B5EF4-FFF2-40B4-BE49-F238E27FC236}">
              <a16:creationId xmlns:a16="http://schemas.microsoft.com/office/drawing/2014/main" id="{AD45EE5B-A58C-463A-B007-AA41F0E3C1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8580" name="AutoShape 1">
          <a:extLst>
            <a:ext uri="{FF2B5EF4-FFF2-40B4-BE49-F238E27FC236}">
              <a16:creationId xmlns:a16="http://schemas.microsoft.com/office/drawing/2014/main" id="{4FB3E1F5-F916-4F7B-9C6B-29D649BEB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8581" name="AutoShape 1">
          <a:extLst>
            <a:ext uri="{FF2B5EF4-FFF2-40B4-BE49-F238E27FC236}">
              <a16:creationId xmlns:a16="http://schemas.microsoft.com/office/drawing/2014/main" id="{154C117A-A58E-4BF9-BD10-123AAD5B94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8582" name="AutoShape 1">
          <a:extLst>
            <a:ext uri="{FF2B5EF4-FFF2-40B4-BE49-F238E27FC236}">
              <a16:creationId xmlns:a16="http://schemas.microsoft.com/office/drawing/2014/main" id="{046F8828-EFD4-4F30-91F4-450976F90A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8583" name="AutoShape 1">
          <a:extLst>
            <a:ext uri="{FF2B5EF4-FFF2-40B4-BE49-F238E27FC236}">
              <a16:creationId xmlns:a16="http://schemas.microsoft.com/office/drawing/2014/main" id="{E25C7D60-1A17-4794-856B-C1CAD47879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8584" name="AutoShape 1">
          <a:extLst>
            <a:ext uri="{FF2B5EF4-FFF2-40B4-BE49-F238E27FC236}">
              <a16:creationId xmlns:a16="http://schemas.microsoft.com/office/drawing/2014/main" id="{E0BE0512-3C35-4B60-B908-1258C3E8AD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8585" name="AutoShape 1">
          <a:extLst>
            <a:ext uri="{FF2B5EF4-FFF2-40B4-BE49-F238E27FC236}">
              <a16:creationId xmlns:a16="http://schemas.microsoft.com/office/drawing/2014/main" id="{1792A0B4-9D98-4DF4-93DF-3BCC75355B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8586" name="AutoShape 1">
          <a:extLst>
            <a:ext uri="{FF2B5EF4-FFF2-40B4-BE49-F238E27FC236}">
              <a16:creationId xmlns:a16="http://schemas.microsoft.com/office/drawing/2014/main" id="{4804D916-5D70-4DA7-8DA7-472568F66C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8587" name="AutoShape 1">
          <a:extLst>
            <a:ext uri="{FF2B5EF4-FFF2-40B4-BE49-F238E27FC236}">
              <a16:creationId xmlns:a16="http://schemas.microsoft.com/office/drawing/2014/main" id="{08FF2ED2-9E3A-4915-9BBF-2801A1A842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8588" name="AutoShape 1">
          <a:extLst>
            <a:ext uri="{FF2B5EF4-FFF2-40B4-BE49-F238E27FC236}">
              <a16:creationId xmlns:a16="http://schemas.microsoft.com/office/drawing/2014/main" id="{76C06DDF-5F42-43E9-95B1-392D3E8FE3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8589" name="AutoShape 1">
          <a:extLst>
            <a:ext uri="{FF2B5EF4-FFF2-40B4-BE49-F238E27FC236}">
              <a16:creationId xmlns:a16="http://schemas.microsoft.com/office/drawing/2014/main" id="{203133B2-AD56-45FE-8E3A-1A803024D2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8590" name="AutoShape 1">
          <a:extLst>
            <a:ext uri="{FF2B5EF4-FFF2-40B4-BE49-F238E27FC236}">
              <a16:creationId xmlns:a16="http://schemas.microsoft.com/office/drawing/2014/main" id="{F4F8CBDA-7750-464F-9284-C8E61358DA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8591" name="AutoShape 1">
          <a:extLst>
            <a:ext uri="{FF2B5EF4-FFF2-40B4-BE49-F238E27FC236}">
              <a16:creationId xmlns:a16="http://schemas.microsoft.com/office/drawing/2014/main" id="{320A8255-5405-4741-B1C1-EC08D9A188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8592" name="AutoShape 1">
          <a:extLst>
            <a:ext uri="{FF2B5EF4-FFF2-40B4-BE49-F238E27FC236}">
              <a16:creationId xmlns:a16="http://schemas.microsoft.com/office/drawing/2014/main" id="{717FA012-B874-46E7-8E08-EEF1333204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8593" name="AutoShape 1">
          <a:extLst>
            <a:ext uri="{FF2B5EF4-FFF2-40B4-BE49-F238E27FC236}">
              <a16:creationId xmlns:a16="http://schemas.microsoft.com/office/drawing/2014/main" id="{F5C50D84-6899-470B-9A25-3DA6FDEE99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8594" name="AutoShape 1">
          <a:extLst>
            <a:ext uri="{FF2B5EF4-FFF2-40B4-BE49-F238E27FC236}">
              <a16:creationId xmlns:a16="http://schemas.microsoft.com/office/drawing/2014/main" id="{1FB30B12-A954-4E8C-B2D8-AB96489376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8595" name="AutoShape 1">
          <a:extLst>
            <a:ext uri="{FF2B5EF4-FFF2-40B4-BE49-F238E27FC236}">
              <a16:creationId xmlns:a16="http://schemas.microsoft.com/office/drawing/2014/main" id="{0528BB69-BB41-40D0-B91E-E210DD9873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8596" name="AutoShape 1">
          <a:extLst>
            <a:ext uri="{FF2B5EF4-FFF2-40B4-BE49-F238E27FC236}">
              <a16:creationId xmlns:a16="http://schemas.microsoft.com/office/drawing/2014/main" id="{B2282FC3-5E92-4F59-9E52-3EBD6A2BC9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8597" name="AutoShape 1">
          <a:extLst>
            <a:ext uri="{FF2B5EF4-FFF2-40B4-BE49-F238E27FC236}">
              <a16:creationId xmlns:a16="http://schemas.microsoft.com/office/drawing/2014/main" id="{68D880CF-50CD-43F4-BD9D-8C4034613B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8598" name="AutoShape 1">
          <a:extLst>
            <a:ext uri="{FF2B5EF4-FFF2-40B4-BE49-F238E27FC236}">
              <a16:creationId xmlns:a16="http://schemas.microsoft.com/office/drawing/2014/main" id="{FF8FF0F1-250B-41F5-9E32-0AE77F5FCC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8599" name="AutoShape 1">
          <a:extLst>
            <a:ext uri="{FF2B5EF4-FFF2-40B4-BE49-F238E27FC236}">
              <a16:creationId xmlns:a16="http://schemas.microsoft.com/office/drawing/2014/main" id="{D8E14EB0-608C-4584-93B3-9AE2BA746C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8600" name="AutoShape 1">
          <a:extLst>
            <a:ext uri="{FF2B5EF4-FFF2-40B4-BE49-F238E27FC236}">
              <a16:creationId xmlns:a16="http://schemas.microsoft.com/office/drawing/2014/main" id="{6D876C28-AC39-4D52-97D4-9C4786AC3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8601" name="AutoShape 1">
          <a:extLst>
            <a:ext uri="{FF2B5EF4-FFF2-40B4-BE49-F238E27FC236}">
              <a16:creationId xmlns:a16="http://schemas.microsoft.com/office/drawing/2014/main" id="{F9EA12A4-C672-45AF-A6E6-D573B6A365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8602" name="AutoShape 1">
          <a:extLst>
            <a:ext uri="{FF2B5EF4-FFF2-40B4-BE49-F238E27FC236}">
              <a16:creationId xmlns:a16="http://schemas.microsoft.com/office/drawing/2014/main" id="{83BD0EE7-0027-48AD-B8CF-B4C2DAC067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8603" name="AutoShape 1">
          <a:extLst>
            <a:ext uri="{FF2B5EF4-FFF2-40B4-BE49-F238E27FC236}">
              <a16:creationId xmlns:a16="http://schemas.microsoft.com/office/drawing/2014/main" id="{6403D9E1-D3BA-4C8A-BFE7-ECEEFD6956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8604" name="AutoShape 1">
          <a:extLst>
            <a:ext uri="{FF2B5EF4-FFF2-40B4-BE49-F238E27FC236}">
              <a16:creationId xmlns:a16="http://schemas.microsoft.com/office/drawing/2014/main" id="{3C325D86-FE23-4C9B-893C-CEAE414A06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8605" name="AutoShape 1">
          <a:extLst>
            <a:ext uri="{FF2B5EF4-FFF2-40B4-BE49-F238E27FC236}">
              <a16:creationId xmlns:a16="http://schemas.microsoft.com/office/drawing/2014/main" id="{056BC498-2E18-429C-9F21-7F08F0E4B7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8606" name="AutoShape 1">
          <a:extLst>
            <a:ext uri="{FF2B5EF4-FFF2-40B4-BE49-F238E27FC236}">
              <a16:creationId xmlns:a16="http://schemas.microsoft.com/office/drawing/2014/main" id="{93E99F06-A30E-4653-BC6E-98825FBAA7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8607" name="AutoShape 1">
          <a:extLst>
            <a:ext uri="{FF2B5EF4-FFF2-40B4-BE49-F238E27FC236}">
              <a16:creationId xmlns:a16="http://schemas.microsoft.com/office/drawing/2014/main" id="{FA1F2749-7DEC-49D3-BFB3-9E7DDF3416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8608" name="AutoShape 1">
          <a:extLst>
            <a:ext uri="{FF2B5EF4-FFF2-40B4-BE49-F238E27FC236}">
              <a16:creationId xmlns:a16="http://schemas.microsoft.com/office/drawing/2014/main" id="{E19950BA-C5D3-4699-B311-DE6174E65B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8609" name="AutoShape 1">
          <a:extLst>
            <a:ext uri="{FF2B5EF4-FFF2-40B4-BE49-F238E27FC236}">
              <a16:creationId xmlns:a16="http://schemas.microsoft.com/office/drawing/2014/main" id="{DDE96DA0-71FC-4E7B-88C4-B112F10318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8610" name="AutoShape 1">
          <a:extLst>
            <a:ext uri="{FF2B5EF4-FFF2-40B4-BE49-F238E27FC236}">
              <a16:creationId xmlns:a16="http://schemas.microsoft.com/office/drawing/2014/main" id="{2C76BA0D-C080-46E6-8A20-BE698317B5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8611" name="AutoShape 1">
          <a:extLst>
            <a:ext uri="{FF2B5EF4-FFF2-40B4-BE49-F238E27FC236}">
              <a16:creationId xmlns:a16="http://schemas.microsoft.com/office/drawing/2014/main" id="{2D1094EF-6D95-4B32-B101-1AEF34BAD9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8612" name="AutoShape 1">
          <a:extLst>
            <a:ext uri="{FF2B5EF4-FFF2-40B4-BE49-F238E27FC236}">
              <a16:creationId xmlns:a16="http://schemas.microsoft.com/office/drawing/2014/main" id="{C1A6E0D2-C8BC-4099-AB75-47E0A1E383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8613" name="AutoShape 1">
          <a:extLst>
            <a:ext uri="{FF2B5EF4-FFF2-40B4-BE49-F238E27FC236}">
              <a16:creationId xmlns:a16="http://schemas.microsoft.com/office/drawing/2014/main" id="{10945521-FD10-4AF3-8BD1-E8C0E32628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8614" name="AutoShape 1">
          <a:extLst>
            <a:ext uri="{FF2B5EF4-FFF2-40B4-BE49-F238E27FC236}">
              <a16:creationId xmlns:a16="http://schemas.microsoft.com/office/drawing/2014/main" id="{2772C956-9163-4450-B898-3DA54E5598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8615" name="AutoShape 1">
          <a:extLst>
            <a:ext uri="{FF2B5EF4-FFF2-40B4-BE49-F238E27FC236}">
              <a16:creationId xmlns:a16="http://schemas.microsoft.com/office/drawing/2014/main" id="{9FB33931-612D-4DAD-B203-0BF43D270E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8616" name="AutoShape 1">
          <a:extLst>
            <a:ext uri="{FF2B5EF4-FFF2-40B4-BE49-F238E27FC236}">
              <a16:creationId xmlns:a16="http://schemas.microsoft.com/office/drawing/2014/main" id="{43B7D9DF-D9DE-4C86-B483-C1BBC6C1B8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8617" name="AutoShape 1">
          <a:extLst>
            <a:ext uri="{FF2B5EF4-FFF2-40B4-BE49-F238E27FC236}">
              <a16:creationId xmlns:a16="http://schemas.microsoft.com/office/drawing/2014/main" id="{CC63F059-B774-486A-8900-34E18E4CF6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8618" name="AutoShape 1">
          <a:extLst>
            <a:ext uri="{FF2B5EF4-FFF2-40B4-BE49-F238E27FC236}">
              <a16:creationId xmlns:a16="http://schemas.microsoft.com/office/drawing/2014/main" id="{65CA15EB-67F0-4895-A4E5-542DF9D346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8619" name="AutoShape 1">
          <a:extLst>
            <a:ext uri="{FF2B5EF4-FFF2-40B4-BE49-F238E27FC236}">
              <a16:creationId xmlns:a16="http://schemas.microsoft.com/office/drawing/2014/main" id="{DBA2FA2B-03D1-43A2-877A-8B9297D0FE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8620" name="AutoShape 1">
          <a:extLst>
            <a:ext uri="{FF2B5EF4-FFF2-40B4-BE49-F238E27FC236}">
              <a16:creationId xmlns:a16="http://schemas.microsoft.com/office/drawing/2014/main" id="{B2D2D20F-C0DE-434A-B7C4-0E7D463E7E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8621" name="AutoShape 1">
          <a:extLst>
            <a:ext uri="{FF2B5EF4-FFF2-40B4-BE49-F238E27FC236}">
              <a16:creationId xmlns:a16="http://schemas.microsoft.com/office/drawing/2014/main" id="{605417EA-0CB9-40DD-8F44-71B07CD72B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8622" name="AutoShape 1">
          <a:extLst>
            <a:ext uri="{FF2B5EF4-FFF2-40B4-BE49-F238E27FC236}">
              <a16:creationId xmlns:a16="http://schemas.microsoft.com/office/drawing/2014/main" id="{BB086D60-8D77-4F3C-9117-0C3FE7090B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8623" name="AutoShape 1">
          <a:extLst>
            <a:ext uri="{FF2B5EF4-FFF2-40B4-BE49-F238E27FC236}">
              <a16:creationId xmlns:a16="http://schemas.microsoft.com/office/drawing/2014/main" id="{52CC3449-F696-4405-A275-1F79C76C07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8624" name="AutoShape 1">
          <a:extLst>
            <a:ext uri="{FF2B5EF4-FFF2-40B4-BE49-F238E27FC236}">
              <a16:creationId xmlns:a16="http://schemas.microsoft.com/office/drawing/2014/main" id="{CEF5A360-2473-4116-84BA-DB54E8A02C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8625" name="AutoShape 1">
          <a:extLst>
            <a:ext uri="{FF2B5EF4-FFF2-40B4-BE49-F238E27FC236}">
              <a16:creationId xmlns:a16="http://schemas.microsoft.com/office/drawing/2014/main" id="{16ED9E78-0FAD-452F-8CEF-2D8FC23231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8626" name="AutoShape 1">
          <a:extLst>
            <a:ext uri="{FF2B5EF4-FFF2-40B4-BE49-F238E27FC236}">
              <a16:creationId xmlns:a16="http://schemas.microsoft.com/office/drawing/2014/main" id="{D8FB6831-0A16-4F4F-BE72-1E68463E17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8627" name="AutoShape 1">
          <a:extLst>
            <a:ext uri="{FF2B5EF4-FFF2-40B4-BE49-F238E27FC236}">
              <a16:creationId xmlns:a16="http://schemas.microsoft.com/office/drawing/2014/main" id="{936573C1-617E-4DDB-8E7D-A66F8A0948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8628" name="AutoShape 1">
          <a:extLst>
            <a:ext uri="{FF2B5EF4-FFF2-40B4-BE49-F238E27FC236}">
              <a16:creationId xmlns:a16="http://schemas.microsoft.com/office/drawing/2014/main" id="{76629252-4789-480F-AEBA-512CBD6AC9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8629" name="AutoShape 1">
          <a:extLst>
            <a:ext uri="{FF2B5EF4-FFF2-40B4-BE49-F238E27FC236}">
              <a16:creationId xmlns:a16="http://schemas.microsoft.com/office/drawing/2014/main" id="{C56FFD3A-E628-41FB-861B-9B38A29551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8630" name="AutoShape 1">
          <a:extLst>
            <a:ext uri="{FF2B5EF4-FFF2-40B4-BE49-F238E27FC236}">
              <a16:creationId xmlns:a16="http://schemas.microsoft.com/office/drawing/2014/main" id="{9DAB801C-C8BA-4A81-8F32-1C974A47BE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8631" name="AutoShape 1">
          <a:extLst>
            <a:ext uri="{FF2B5EF4-FFF2-40B4-BE49-F238E27FC236}">
              <a16:creationId xmlns:a16="http://schemas.microsoft.com/office/drawing/2014/main" id="{44BBFF19-875E-4234-88FE-0ED5D4FBBA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8632" name="AutoShape 1">
          <a:extLst>
            <a:ext uri="{FF2B5EF4-FFF2-40B4-BE49-F238E27FC236}">
              <a16:creationId xmlns:a16="http://schemas.microsoft.com/office/drawing/2014/main" id="{02187EAD-8C84-4770-A5E0-4D9B1DCB2A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8633" name="AutoShape 1">
          <a:extLst>
            <a:ext uri="{FF2B5EF4-FFF2-40B4-BE49-F238E27FC236}">
              <a16:creationId xmlns:a16="http://schemas.microsoft.com/office/drawing/2014/main" id="{FEB9B0D4-0413-4AFD-84B4-5565080342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8634" name="AutoShape 1">
          <a:extLst>
            <a:ext uri="{FF2B5EF4-FFF2-40B4-BE49-F238E27FC236}">
              <a16:creationId xmlns:a16="http://schemas.microsoft.com/office/drawing/2014/main" id="{E4D472B2-F158-44DA-A6F4-86D7AB3734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8635" name="AutoShape 1">
          <a:extLst>
            <a:ext uri="{FF2B5EF4-FFF2-40B4-BE49-F238E27FC236}">
              <a16:creationId xmlns:a16="http://schemas.microsoft.com/office/drawing/2014/main" id="{D00E9DE4-ABD7-4AC6-B537-F0827C3256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8636" name="AutoShape 1">
          <a:extLst>
            <a:ext uri="{FF2B5EF4-FFF2-40B4-BE49-F238E27FC236}">
              <a16:creationId xmlns:a16="http://schemas.microsoft.com/office/drawing/2014/main" id="{D575DFB2-F11E-4ED6-B4AD-0A6BA5E106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8637" name="AutoShape 1">
          <a:extLst>
            <a:ext uri="{FF2B5EF4-FFF2-40B4-BE49-F238E27FC236}">
              <a16:creationId xmlns:a16="http://schemas.microsoft.com/office/drawing/2014/main" id="{3A48FCB4-B36D-4E87-9C8F-E5167AE316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8638" name="AutoShape 1">
          <a:extLst>
            <a:ext uri="{FF2B5EF4-FFF2-40B4-BE49-F238E27FC236}">
              <a16:creationId xmlns:a16="http://schemas.microsoft.com/office/drawing/2014/main" id="{BC635B57-9C0D-4C0A-A8DC-2CDE12F95B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8639" name="AutoShape 1">
          <a:extLst>
            <a:ext uri="{FF2B5EF4-FFF2-40B4-BE49-F238E27FC236}">
              <a16:creationId xmlns:a16="http://schemas.microsoft.com/office/drawing/2014/main" id="{0BA7B741-084F-46EA-9736-96D5A79A8A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8640" name="AutoShape 1">
          <a:extLst>
            <a:ext uri="{FF2B5EF4-FFF2-40B4-BE49-F238E27FC236}">
              <a16:creationId xmlns:a16="http://schemas.microsoft.com/office/drawing/2014/main" id="{1C98FBA8-EEA9-43B3-9B3F-70ACB942F1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8641" name="AutoShape 1">
          <a:extLst>
            <a:ext uri="{FF2B5EF4-FFF2-40B4-BE49-F238E27FC236}">
              <a16:creationId xmlns:a16="http://schemas.microsoft.com/office/drawing/2014/main" id="{EB638AE6-4988-4976-8C67-CC64848B5C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8642" name="AutoShape 1">
          <a:extLst>
            <a:ext uri="{FF2B5EF4-FFF2-40B4-BE49-F238E27FC236}">
              <a16:creationId xmlns:a16="http://schemas.microsoft.com/office/drawing/2014/main" id="{5E352E56-DDE2-439D-A62B-FA85C48DB6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8643" name="AutoShape 1">
          <a:extLst>
            <a:ext uri="{FF2B5EF4-FFF2-40B4-BE49-F238E27FC236}">
              <a16:creationId xmlns:a16="http://schemas.microsoft.com/office/drawing/2014/main" id="{31D7F572-2028-44A6-976F-B93C898CEE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8644" name="AutoShape 1">
          <a:extLst>
            <a:ext uri="{FF2B5EF4-FFF2-40B4-BE49-F238E27FC236}">
              <a16:creationId xmlns:a16="http://schemas.microsoft.com/office/drawing/2014/main" id="{CF3C699B-7C49-4132-A25C-A319AE36E7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8645" name="AutoShape 1">
          <a:extLst>
            <a:ext uri="{FF2B5EF4-FFF2-40B4-BE49-F238E27FC236}">
              <a16:creationId xmlns:a16="http://schemas.microsoft.com/office/drawing/2014/main" id="{2BE636CC-4BCE-4BAA-BEE6-F58286E0AC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8646" name="AutoShape 1">
          <a:extLst>
            <a:ext uri="{FF2B5EF4-FFF2-40B4-BE49-F238E27FC236}">
              <a16:creationId xmlns:a16="http://schemas.microsoft.com/office/drawing/2014/main" id="{7688FB2B-E24A-4587-A271-0A5DD15078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8647" name="AutoShape 1">
          <a:extLst>
            <a:ext uri="{FF2B5EF4-FFF2-40B4-BE49-F238E27FC236}">
              <a16:creationId xmlns:a16="http://schemas.microsoft.com/office/drawing/2014/main" id="{383D3882-B4F2-4C7B-B62A-03D0D56781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8648" name="AutoShape 1">
          <a:extLst>
            <a:ext uri="{FF2B5EF4-FFF2-40B4-BE49-F238E27FC236}">
              <a16:creationId xmlns:a16="http://schemas.microsoft.com/office/drawing/2014/main" id="{F1B69CD9-F310-4BD0-9CE6-5D0E3B6895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8649" name="AutoShape 1">
          <a:extLst>
            <a:ext uri="{FF2B5EF4-FFF2-40B4-BE49-F238E27FC236}">
              <a16:creationId xmlns:a16="http://schemas.microsoft.com/office/drawing/2014/main" id="{C1097CDD-6CE0-4F0A-8F78-6BFE0BFCBA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8650" name="AutoShape 1">
          <a:extLst>
            <a:ext uri="{FF2B5EF4-FFF2-40B4-BE49-F238E27FC236}">
              <a16:creationId xmlns:a16="http://schemas.microsoft.com/office/drawing/2014/main" id="{6C260A6B-EC93-4F78-BC5C-EDC5CBED98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8651" name="AutoShape 1">
          <a:extLst>
            <a:ext uri="{FF2B5EF4-FFF2-40B4-BE49-F238E27FC236}">
              <a16:creationId xmlns:a16="http://schemas.microsoft.com/office/drawing/2014/main" id="{EF85DA6C-DF69-498D-88BF-1516A81676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8652" name="AutoShape 1">
          <a:extLst>
            <a:ext uri="{FF2B5EF4-FFF2-40B4-BE49-F238E27FC236}">
              <a16:creationId xmlns:a16="http://schemas.microsoft.com/office/drawing/2014/main" id="{840B9CA8-BB96-4900-96C3-F703A9F821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8653" name="AutoShape 1">
          <a:extLst>
            <a:ext uri="{FF2B5EF4-FFF2-40B4-BE49-F238E27FC236}">
              <a16:creationId xmlns:a16="http://schemas.microsoft.com/office/drawing/2014/main" id="{D7BC378D-6014-4CD4-8647-13E3DDF771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8654" name="AutoShape 1">
          <a:extLst>
            <a:ext uri="{FF2B5EF4-FFF2-40B4-BE49-F238E27FC236}">
              <a16:creationId xmlns:a16="http://schemas.microsoft.com/office/drawing/2014/main" id="{0F704F66-B0DB-419C-8EA6-B4F180ADC6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8655" name="AutoShape 1">
          <a:extLst>
            <a:ext uri="{FF2B5EF4-FFF2-40B4-BE49-F238E27FC236}">
              <a16:creationId xmlns:a16="http://schemas.microsoft.com/office/drawing/2014/main" id="{3F32CDD6-996B-4288-AE50-FB49D21D22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8656" name="AutoShape 1">
          <a:extLst>
            <a:ext uri="{FF2B5EF4-FFF2-40B4-BE49-F238E27FC236}">
              <a16:creationId xmlns:a16="http://schemas.microsoft.com/office/drawing/2014/main" id="{5B8CF615-8A1E-47BB-B895-3A80ED3379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8657" name="AutoShape 1">
          <a:extLst>
            <a:ext uri="{FF2B5EF4-FFF2-40B4-BE49-F238E27FC236}">
              <a16:creationId xmlns:a16="http://schemas.microsoft.com/office/drawing/2014/main" id="{1439BF02-696F-4E93-AFB6-FB1C1A8715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8658" name="AutoShape 1">
          <a:extLst>
            <a:ext uri="{FF2B5EF4-FFF2-40B4-BE49-F238E27FC236}">
              <a16:creationId xmlns:a16="http://schemas.microsoft.com/office/drawing/2014/main" id="{E7B84770-2CFA-4A4D-A08C-8CBB5FC587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8659" name="AutoShape 1">
          <a:extLst>
            <a:ext uri="{FF2B5EF4-FFF2-40B4-BE49-F238E27FC236}">
              <a16:creationId xmlns:a16="http://schemas.microsoft.com/office/drawing/2014/main" id="{8A421CB8-A774-47CD-A563-E016718D86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8660" name="AutoShape 1">
          <a:extLst>
            <a:ext uri="{FF2B5EF4-FFF2-40B4-BE49-F238E27FC236}">
              <a16:creationId xmlns:a16="http://schemas.microsoft.com/office/drawing/2014/main" id="{E36F59A1-8F88-466A-A9AA-621389DB56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8661" name="AutoShape 1">
          <a:extLst>
            <a:ext uri="{FF2B5EF4-FFF2-40B4-BE49-F238E27FC236}">
              <a16:creationId xmlns:a16="http://schemas.microsoft.com/office/drawing/2014/main" id="{9076E2D5-A9F3-41D1-AD27-9CF38DDBF1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8662" name="AutoShape 1">
          <a:extLst>
            <a:ext uri="{FF2B5EF4-FFF2-40B4-BE49-F238E27FC236}">
              <a16:creationId xmlns:a16="http://schemas.microsoft.com/office/drawing/2014/main" id="{ED0A1826-5FE3-4591-B0A8-BBDD4D94F0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8663" name="AutoShape 1">
          <a:extLst>
            <a:ext uri="{FF2B5EF4-FFF2-40B4-BE49-F238E27FC236}">
              <a16:creationId xmlns:a16="http://schemas.microsoft.com/office/drawing/2014/main" id="{73D17249-D4D8-4FC8-83AF-F402BADAE4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8664" name="AutoShape 1">
          <a:extLst>
            <a:ext uri="{FF2B5EF4-FFF2-40B4-BE49-F238E27FC236}">
              <a16:creationId xmlns:a16="http://schemas.microsoft.com/office/drawing/2014/main" id="{2E55428C-3AD0-45AD-BFD3-3F80A41242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8665" name="AutoShape 1">
          <a:extLst>
            <a:ext uri="{FF2B5EF4-FFF2-40B4-BE49-F238E27FC236}">
              <a16:creationId xmlns:a16="http://schemas.microsoft.com/office/drawing/2014/main" id="{808A0583-AB5C-409D-BF08-8B4EC4EA75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8666" name="AutoShape 1">
          <a:extLst>
            <a:ext uri="{FF2B5EF4-FFF2-40B4-BE49-F238E27FC236}">
              <a16:creationId xmlns:a16="http://schemas.microsoft.com/office/drawing/2014/main" id="{9560F934-E937-4CE8-87BC-63EBD00F8F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8667" name="AutoShape 1">
          <a:extLst>
            <a:ext uri="{FF2B5EF4-FFF2-40B4-BE49-F238E27FC236}">
              <a16:creationId xmlns:a16="http://schemas.microsoft.com/office/drawing/2014/main" id="{848807A9-BDCD-4A45-9383-9C5EC6C2F5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8668" name="AutoShape 1">
          <a:extLst>
            <a:ext uri="{FF2B5EF4-FFF2-40B4-BE49-F238E27FC236}">
              <a16:creationId xmlns:a16="http://schemas.microsoft.com/office/drawing/2014/main" id="{73B49351-9F0B-47FA-9B70-F98A064AD8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8669" name="AutoShape 1">
          <a:extLst>
            <a:ext uri="{FF2B5EF4-FFF2-40B4-BE49-F238E27FC236}">
              <a16:creationId xmlns:a16="http://schemas.microsoft.com/office/drawing/2014/main" id="{82934DE2-48B6-41BD-8F69-5D8A90F084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8670" name="AutoShape 1">
          <a:extLst>
            <a:ext uri="{FF2B5EF4-FFF2-40B4-BE49-F238E27FC236}">
              <a16:creationId xmlns:a16="http://schemas.microsoft.com/office/drawing/2014/main" id="{CB6282EA-185B-483B-9A5C-A23EC00FB4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8671" name="AutoShape 1">
          <a:extLst>
            <a:ext uri="{FF2B5EF4-FFF2-40B4-BE49-F238E27FC236}">
              <a16:creationId xmlns:a16="http://schemas.microsoft.com/office/drawing/2014/main" id="{1E8A6FAB-6F45-43F9-BEC1-4FB3B979EA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8672" name="AutoShape 1">
          <a:extLst>
            <a:ext uri="{FF2B5EF4-FFF2-40B4-BE49-F238E27FC236}">
              <a16:creationId xmlns:a16="http://schemas.microsoft.com/office/drawing/2014/main" id="{C803F0AD-A78F-4F2C-B82E-8509047CE1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8673" name="AutoShape 1">
          <a:extLst>
            <a:ext uri="{FF2B5EF4-FFF2-40B4-BE49-F238E27FC236}">
              <a16:creationId xmlns:a16="http://schemas.microsoft.com/office/drawing/2014/main" id="{A0D22569-112D-4109-9A9C-7D031E3567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8674" name="AutoShape 1">
          <a:extLst>
            <a:ext uri="{FF2B5EF4-FFF2-40B4-BE49-F238E27FC236}">
              <a16:creationId xmlns:a16="http://schemas.microsoft.com/office/drawing/2014/main" id="{BB49980D-573A-498B-B01A-A4E02375AD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8675" name="AutoShape 1">
          <a:extLst>
            <a:ext uri="{FF2B5EF4-FFF2-40B4-BE49-F238E27FC236}">
              <a16:creationId xmlns:a16="http://schemas.microsoft.com/office/drawing/2014/main" id="{55DE57A8-7691-4487-9BBD-D4987849DD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8676" name="AutoShape 1">
          <a:extLst>
            <a:ext uri="{FF2B5EF4-FFF2-40B4-BE49-F238E27FC236}">
              <a16:creationId xmlns:a16="http://schemas.microsoft.com/office/drawing/2014/main" id="{8009F864-92A1-4AFF-ABA1-D5A1964CA1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8677" name="AutoShape 1">
          <a:extLst>
            <a:ext uri="{FF2B5EF4-FFF2-40B4-BE49-F238E27FC236}">
              <a16:creationId xmlns:a16="http://schemas.microsoft.com/office/drawing/2014/main" id="{04700D9E-4A5D-40A2-8276-2BB6DFE0CA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8678" name="AutoShape 1">
          <a:extLst>
            <a:ext uri="{FF2B5EF4-FFF2-40B4-BE49-F238E27FC236}">
              <a16:creationId xmlns:a16="http://schemas.microsoft.com/office/drawing/2014/main" id="{1E43D3F9-ED25-439E-A600-E26786E592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8679" name="AutoShape 1">
          <a:extLst>
            <a:ext uri="{FF2B5EF4-FFF2-40B4-BE49-F238E27FC236}">
              <a16:creationId xmlns:a16="http://schemas.microsoft.com/office/drawing/2014/main" id="{CE4598AE-F7CA-45E0-AF57-005279D0A1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8680" name="AutoShape 1">
          <a:extLst>
            <a:ext uri="{FF2B5EF4-FFF2-40B4-BE49-F238E27FC236}">
              <a16:creationId xmlns:a16="http://schemas.microsoft.com/office/drawing/2014/main" id="{D3C46734-7244-4618-981C-E5B7718DA6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8681" name="AutoShape 1">
          <a:extLst>
            <a:ext uri="{FF2B5EF4-FFF2-40B4-BE49-F238E27FC236}">
              <a16:creationId xmlns:a16="http://schemas.microsoft.com/office/drawing/2014/main" id="{E4D02202-908E-4F22-8DA8-BBFF910F67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8682" name="AutoShape 1">
          <a:extLst>
            <a:ext uri="{FF2B5EF4-FFF2-40B4-BE49-F238E27FC236}">
              <a16:creationId xmlns:a16="http://schemas.microsoft.com/office/drawing/2014/main" id="{DF711073-4FB8-4AF4-835A-EE08AD77E1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8683" name="AutoShape 1">
          <a:extLst>
            <a:ext uri="{FF2B5EF4-FFF2-40B4-BE49-F238E27FC236}">
              <a16:creationId xmlns:a16="http://schemas.microsoft.com/office/drawing/2014/main" id="{C3E6F575-35EE-4B99-B6BD-D2D6032347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8684" name="AutoShape 1">
          <a:extLst>
            <a:ext uri="{FF2B5EF4-FFF2-40B4-BE49-F238E27FC236}">
              <a16:creationId xmlns:a16="http://schemas.microsoft.com/office/drawing/2014/main" id="{6928FD91-CD21-4924-8997-B3A813BBEE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8685" name="AutoShape 1">
          <a:extLst>
            <a:ext uri="{FF2B5EF4-FFF2-40B4-BE49-F238E27FC236}">
              <a16:creationId xmlns:a16="http://schemas.microsoft.com/office/drawing/2014/main" id="{A730501B-A300-4AD7-9047-728DFB316D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8686" name="AutoShape 1">
          <a:extLst>
            <a:ext uri="{FF2B5EF4-FFF2-40B4-BE49-F238E27FC236}">
              <a16:creationId xmlns:a16="http://schemas.microsoft.com/office/drawing/2014/main" id="{8DAB6993-528B-48AB-AA50-37F5B95A90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8687" name="AutoShape 1">
          <a:extLst>
            <a:ext uri="{FF2B5EF4-FFF2-40B4-BE49-F238E27FC236}">
              <a16:creationId xmlns:a16="http://schemas.microsoft.com/office/drawing/2014/main" id="{46A0F4A5-8C0A-45EA-96AD-F7FDAAAFD7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8688" name="AutoShape 1">
          <a:extLst>
            <a:ext uri="{FF2B5EF4-FFF2-40B4-BE49-F238E27FC236}">
              <a16:creationId xmlns:a16="http://schemas.microsoft.com/office/drawing/2014/main" id="{CAED5D95-0B2D-47F6-B31C-462420B2AD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8689" name="AutoShape 1">
          <a:extLst>
            <a:ext uri="{FF2B5EF4-FFF2-40B4-BE49-F238E27FC236}">
              <a16:creationId xmlns:a16="http://schemas.microsoft.com/office/drawing/2014/main" id="{0C1620F3-D577-4857-974D-BF63C0B36F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8690" name="AutoShape 1">
          <a:extLst>
            <a:ext uri="{FF2B5EF4-FFF2-40B4-BE49-F238E27FC236}">
              <a16:creationId xmlns:a16="http://schemas.microsoft.com/office/drawing/2014/main" id="{BA79BB73-DC7C-47BC-A115-546C61A1F1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8691" name="AutoShape 1">
          <a:extLst>
            <a:ext uri="{FF2B5EF4-FFF2-40B4-BE49-F238E27FC236}">
              <a16:creationId xmlns:a16="http://schemas.microsoft.com/office/drawing/2014/main" id="{648BCCF4-0EA8-4AB1-A2AA-2616F9088F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8692" name="AutoShape 1">
          <a:extLst>
            <a:ext uri="{FF2B5EF4-FFF2-40B4-BE49-F238E27FC236}">
              <a16:creationId xmlns:a16="http://schemas.microsoft.com/office/drawing/2014/main" id="{5CB0C6A3-C1B3-4EE6-AB6A-C1DF9A32AD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8693" name="AutoShape 1">
          <a:extLst>
            <a:ext uri="{FF2B5EF4-FFF2-40B4-BE49-F238E27FC236}">
              <a16:creationId xmlns:a16="http://schemas.microsoft.com/office/drawing/2014/main" id="{75655C48-795A-467F-8C06-5126E616B2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8694" name="AutoShape 1">
          <a:extLst>
            <a:ext uri="{FF2B5EF4-FFF2-40B4-BE49-F238E27FC236}">
              <a16:creationId xmlns:a16="http://schemas.microsoft.com/office/drawing/2014/main" id="{EA2FF920-C726-46E2-8B94-B1931C8D01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8695" name="AutoShape 1">
          <a:extLst>
            <a:ext uri="{FF2B5EF4-FFF2-40B4-BE49-F238E27FC236}">
              <a16:creationId xmlns:a16="http://schemas.microsoft.com/office/drawing/2014/main" id="{FD3EB978-C8DB-410E-9BFF-CC58C1C218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8696" name="AutoShape 1">
          <a:extLst>
            <a:ext uri="{FF2B5EF4-FFF2-40B4-BE49-F238E27FC236}">
              <a16:creationId xmlns:a16="http://schemas.microsoft.com/office/drawing/2014/main" id="{9310377D-21A6-4AD7-87D4-2B077A30EB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8697" name="AutoShape 1">
          <a:extLst>
            <a:ext uri="{FF2B5EF4-FFF2-40B4-BE49-F238E27FC236}">
              <a16:creationId xmlns:a16="http://schemas.microsoft.com/office/drawing/2014/main" id="{41975839-2C5D-4871-935F-62733B97C1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8698" name="AutoShape 1">
          <a:extLst>
            <a:ext uri="{FF2B5EF4-FFF2-40B4-BE49-F238E27FC236}">
              <a16:creationId xmlns:a16="http://schemas.microsoft.com/office/drawing/2014/main" id="{4530ECF6-6C2D-47EB-B393-68B5B8615B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8699" name="AutoShape 1">
          <a:extLst>
            <a:ext uri="{FF2B5EF4-FFF2-40B4-BE49-F238E27FC236}">
              <a16:creationId xmlns:a16="http://schemas.microsoft.com/office/drawing/2014/main" id="{78243243-D076-4118-8B2F-6D0CECC4C9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8700" name="AutoShape 1">
          <a:extLst>
            <a:ext uri="{FF2B5EF4-FFF2-40B4-BE49-F238E27FC236}">
              <a16:creationId xmlns:a16="http://schemas.microsoft.com/office/drawing/2014/main" id="{95D4E76F-8C88-4E4F-B7F4-D79A0F3729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8701" name="AutoShape 1">
          <a:extLst>
            <a:ext uri="{FF2B5EF4-FFF2-40B4-BE49-F238E27FC236}">
              <a16:creationId xmlns:a16="http://schemas.microsoft.com/office/drawing/2014/main" id="{86922C7A-EB23-4407-9E67-2D3C5AFD1C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8702" name="AutoShape 1">
          <a:extLst>
            <a:ext uri="{FF2B5EF4-FFF2-40B4-BE49-F238E27FC236}">
              <a16:creationId xmlns:a16="http://schemas.microsoft.com/office/drawing/2014/main" id="{854397F6-AC15-49D2-9AF0-70490ED81C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8703" name="AutoShape 1">
          <a:extLst>
            <a:ext uri="{FF2B5EF4-FFF2-40B4-BE49-F238E27FC236}">
              <a16:creationId xmlns:a16="http://schemas.microsoft.com/office/drawing/2014/main" id="{81B5C6EF-3A8B-4F78-B257-132E5C4263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8704" name="AutoShape 1">
          <a:extLst>
            <a:ext uri="{FF2B5EF4-FFF2-40B4-BE49-F238E27FC236}">
              <a16:creationId xmlns:a16="http://schemas.microsoft.com/office/drawing/2014/main" id="{B5453D0D-0046-4478-A911-A5C19650C2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8705" name="AutoShape 1">
          <a:extLst>
            <a:ext uri="{FF2B5EF4-FFF2-40B4-BE49-F238E27FC236}">
              <a16:creationId xmlns:a16="http://schemas.microsoft.com/office/drawing/2014/main" id="{E2C90151-D2CE-4D37-8495-E78925CA7D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8706" name="AutoShape 1">
          <a:extLst>
            <a:ext uri="{FF2B5EF4-FFF2-40B4-BE49-F238E27FC236}">
              <a16:creationId xmlns:a16="http://schemas.microsoft.com/office/drawing/2014/main" id="{7A02BD6A-5F26-43C0-94FE-0F42DC5947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8707" name="AutoShape 1">
          <a:extLst>
            <a:ext uri="{FF2B5EF4-FFF2-40B4-BE49-F238E27FC236}">
              <a16:creationId xmlns:a16="http://schemas.microsoft.com/office/drawing/2014/main" id="{6FDE2B6A-713D-4502-9E16-8FA2FE9D1C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8708" name="AutoShape 1">
          <a:extLst>
            <a:ext uri="{FF2B5EF4-FFF2-40B4-BE49-F238E27FC236}">
              <a16:creationId xmlns:a16="http://schemas.microsoft.com/office/drawing/2014/main" id="{EDBFCDAE-BEB8-4929-A9E2-C62D16A88C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8709" name="AutoShape 1">
          <a:extLst>
            <a:ext uri="{FF2B5EF4-FFF2-40B4-BE49-F238E27FC236}">
              <a16:creationId xmlns:a16="http://schemas.microsoft.com/office/drawing/2014/main" id="{48087CCD-8EE9-4636-9F76-F12744EADC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8710" name="AutoShape 1">
          <a:extLst>
            <a:ext uri="{FF2B5EF4-FFF2-40B4-BE49-F238E27FC236}">
              <a16:creationId xmlns:a16="http://schemas.microsoft.com/office/drawing/2014/main" id="{6F7D33D7-A2E9-4393-A65C-A372282F5A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8711" name="AutoShape 1">
          <a:extLst>
            <a:ext uri="{FF2B5EF4-FFF2-40B4-BE49-F238E27FC236}">
              <a16:creationId xmlns:a16="http://schemas.microsoft.com/office/drawing/2014/main" id="{086B0D33-CC40-46AD-8286-B24A20C8D8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8712" name="AutoShape 1">
          <a:extLst>
            <a:ext uri="{FF2B5EF4-FFF2-40B4-BE49-F238E27FC236}">
              <a16:creationId xmlns:a16="http://schemas.microsoft.com/office/drawing/2014/main" id="{67D8A949-665B-4646-A833-8DF9A5F8BB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8713" name="AutoShape 1">
          <a:extLst>
            <a:ext uri="{FF2B5EF4-FFF2-40B4-BE49-F238E27FC236}">
              <a16:creationId xmlns:a16="http://schemas.microsoft.com/office/drawing/2014/main" id="{5EB4EA3D-300C-4E06-8B38-45294E0FAB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8714" name="AutoShape 1">
          <a:extLst>
            <a:ext uri="{FF2B5EF4-FFF2-40B4-BE49-F238E27FC236}">
              <a16:creationId xmlns:a16="http://schemas.microsoft.com/office/drawing/2014/main" id="{83F1953B-251E-4C14-91EF-D6FBFA1F3A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8715" name="AutoShape 1">
          <a:extLst>
            <a:ext uri="{FF2B5EF4-FFF2-40B4-BE49-F238E27FC236}">
              <a16:creationId xmlns:a16="http://schemas.microsoft.com/office/drawing/2014/main" id="{44CB95A2-9ED4-40FE-95DB-4EE9383877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8716" name="AutoShape 1">
          <a:extLst>
            <a:ext uri="{FF2B5EF4-FFF2-40B4-BE49-F238E27FC236}">
              <a16:creationId xmlns:a16="http://schemas.microsoft.com/office/drawing/2014/main" id="{CA2E47E6-54FE-4C7E-9852-DEE965C7EB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8717" name="AutoShape 1">
          <a:extLst>
            <a:ext uri="{FF2B5EF4-FFF2-40B4-BE49-F238E27FC236}">
              <a16:creationId xmlns:a16="http://schemas.microsoft.com/office/drawing/2014/main" id="{4B2AA813-442A-4A61-8F92-9B028308C8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8718" name="AutoShape 1">
          <a:extLst>
            <a:ext uri="{FF2B5EF4-FFF2-40B4-BE49-F238E27FC236}">
              <a16:creationId xmlns:a16="http://schemas.microsoft.com/office/drawing/2014/main" id="{5DDDDBB2-EF7A-4802-817E-962AE9E1FC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8719" name="AutoShape 1">
          <a:extLst>
            <a:ext uri="{FF2B5EF4-FFF2-40B4-BE49-F238E27FC236}">
              <a16:creationId xmlns:a16="http://schemas.microsoft.com/office/drawing/2014/main" id="{FE2CD097-E048-42C4-9898-4EFC08380F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8720" name="AutoShape 1">
          <a:extLst>
            <a:ext uri="{FF2B5EF4-FFF2-40B4-BE49-F238E27FC236}">
              <a16:creationId xmlns:a16="http://schemas.microsoft.com/office/drawing/2014/main" id="{ED7A49B9-C987-4201-A18C-97027F234E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8721" name="AutoShape 1">
          <a:extLst>
            <a:ext uri="{FF2B5EF4-FFF2-40B4-BE49-F238E27FC236}">
              <a16:creationId xmlns:a16="http://schemas.microsoft.com/office/drawing/2014/main" id="{5619FF15-F391-4D5D-B6B8-1E5293EFF5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8722" name="AutoShape 1">
          <a:extLst>
            <a:ext uri="{FF2B5EF4-FFF2-40B4-BE49-F238E27FC236}">
              <a16:creationId xmlns:a16="http://schemas.microsoft.com/office/drawing/2014/main" id="{F0A6F0CD-A2EE-4789-9403-FFB78097E5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8723" name="AutoShape 1">
          <a:extLst>
            <a:ext uri="{FF2B5EF4-FFF2-40B4-BE49-F238E27FC236}">
              <a16:creationId xmlns:a16="http://schemas.microsoft.com/office/drawing/2014/main" id="{21A64A8D-C77C-48CD-9C03-CB9EE38C99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8724" name="AutoShape 1">
          <a:extLst>
            <a:ext uri="{FF2B5EF4-FFF2-40B4-BE49-F238E27FC236}">
              <a16:creationId xmlns:a16="http://schemas.microsoft.com/office/drawing/2014/main" id="{CA7A46A5-DDCF-4F5D-8EE8-9BB2261471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8725" name="AutoShape 1">
          <a:extLst>
            <a:ext uri="{FF2B5EF4-FFF2-40B4-BE49-F238E27FC236}">
              <a16:creationId xmlns:a16="http://schemas.microsoft.com/office/drawing/2014/main" id="{EDCF46B1-B76A-4284-8061-E0F243170C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8726" name="AutoShape 1">
          <a:extLst>
            <a:ext uri="{FF2B5EF4-FFF2-40B4-BE49-F238E27FC236}">
              <a16:creationId xmlns:a16="http://schemas.microsoft.com/office/drawing/2014/main" id="{C5AAB8B2-7000-472E-84DD-65436EEF03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8727" name="AutoShape 1">
          <a:extLst>
            <a:ext uri="{FF2B5EF4-FFF2-40B4-BE49-F238E27FC236}">
              <a16:creationId xmlns:a16="http://schemas.microsoft.com/office/drawing/2014/main" id="{91DB9A8F-EDA3-4CC4-AE44-A066E4B603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8728" name="AutoShape 1">
          <a:extLst>
            <a:ext uri="{FF2B5EF4-FFF2-40B4-BE49-F238E27FC236}">
              <a16:creationId xmlns:a16="http://schemas.microsoft.com/office/drawing/2014/main" id="{0A4BF935-817E-4AEC-97D9-78CC448977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8729" name="AutoShape 1">
          <a:extLst>
            <a:ext uri="{FF2B5EF4-FFF2-40B4-BE49-F238E27FC236}">
              <a16:creationId xmlns:a16="http://schemas.microsoft.com/office/drawing/2014/main" id="{D7F0A9C7-1E78-4000-9E29-01D6364255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8730" name="AutoShape 1">
          <a:extLst>
            <a:ext uri="{FF2B5EF4-FFF2-40B4-BE49-F238E27FC236}">
              <a16:creationId xmlns:a16="http://schemas.microsoft.com/office/drawing/2014/main" id="{B8622E41-EEFD-4E01-827A-9844050FF7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8731" name="AutoShape 1">
          <a:extLst>
            <a:ext uri="{FF2B5EF4-FFF2-40B4-BE49-F238E27FC236}">
              <a16:creationId xmlns:a16="http://schemas.microsoft.com/office/drawing/2014/main" id="{6DD0C14D-5BC7-490F-BED9-9C7B1BD6B6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8732" name="AutoShape 1">
          <a:extLst>
            <a:ext uri="{FF2B5EF4-FFF2-40B4-BE49-F238E27FC236}">
              <a16:creationId xmlns:a16="http://schemas.microsoft.com/office/drawing/2014/main" id="{0DD39E56-7DCB-49A5-87FF-EA047BE2F5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8733" name="AutoShape 1">
          <a:extLst>
            <a:ext uri="{FF2B5EF4-FFF2-40B4-BE49-F238E27FC236}">
              <a16:creationId xmlns:a16="http://schemas.microsoft.com/office/drawing/2014/main" id="{EAFFF854-EE1B-4447-8F7B-2F97BFD470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8734" name="AutoShape 1">
          <a:extLst>
            <a:ext uri="{FF2B5EF4-FFF2-40B4-BE49-F238E27FC236}">
              <a16:creationId xmlns:a16="http://schemas.microsoft.com/office/drawing/2014/main" id="{EB13380A-3A1C-44E7-81B6-1C1D60A4FE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8735" name="AutoShape 1">
          <a:extLst>
            <a:ext uri="{FF2B5EF4-FFF2-40B4-BE49-F238E27FC236}">
              <a16:creationId xmlns:a16="http://schemas.microsoft.com/office/drawing/2014/main" id="{A98EB59D-F657-4DD7-81E9-AD14E6D2C8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8736" name="AutoShape 1">
          <a:extLst>
            <a:ext uri="{FF2B5EF4-FFF2-40B4-BE49-F238E27FC236}">
              <a16:creationId xmlns:a16="http://schemas.microsoft.com/office/drawing/2014/main" id="{158B1852-DB62-482E-BCCB-E411E57CA2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8737" name="AutoShape 1">
          <a:extLst>
            <a:ext uri="{FF2B5EF4-FFF2-40B4-BE49-F238E27FC236}">
              <a16:creationId xmlns:a16="http://schemas.microsoft.com/office/drawing/2014/main" id="{FD2D9A51-664E-4B35-931B-54D199AF42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8738" name="AutoShape 1">
          <a:extLst>
            <a:ext uri="{FF2B5EF4-FFF2-40B4-BE49-F238E27FC236}">
              <a16:creationId xmlns:a16="http://schemas.microsoft.com/office/drawing/2014/main" id="{47FA4E1C-FE8B-4E6D-8DF8-67A9A61225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8739" name="AutoShape 1">
          <a:extLst>
            <a:ext uri="{FF2B5EF4-FFF2-40B4-BE49-F238E27FC236}">
              <a16:creationId xmlns:a16="http://schemas.microsoft.com/office/drawing/2014/main" id="{0507057B-61C0-46F7-B0C9-FF5C06A93C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8740" name="AutoShape 1">
          <a:extLst>
            <a:ext uri="{FF2B5EF4-FFF2-40B4-BE49-F238E27FC236}">
              <a16:creationId xmlns:a16="http://schemas.microsoft.com/office/drawing/2014/main" id="{3838507E-0982-4835-86BF-88612C6E83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8741" name="AutoShape 1">
          <a:extLst>
            <a:ext uri="{FF2B5EF4-FFF2-40B4-BE49-F238E27FC236}">
              <a16:creationId xmlns:a16="http://schemas.microsoft.com/office/drawing/2014/main" id="{6A4FB9E0-3686-452D-A363-B9FBEE663D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8742" name="AutoShape 1">
          <a:extLst>
            <a:ext uri="{FF2B5EF4-FFF2-40B4-BE49-F238E27FC236}">
              <a16:creationId xmlns:a16="http://schemas.microsoft.com/office/drawing/2014/main" id="{7BE8024A-B846-4E37-93AE-FB04366308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8743" name="AutoShape 1">
          <a:extLst>
            <a:ext uri="{FF2B5EF4-FFF2-40B4-BE49-F238E27FC236}">
              <a16:creationId xmlns:a16="http://schemas.microsoft.com/office/drawing/2014/main" id="{EABB41F5-44AE-40B0-991F-E759CCF563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8744" name="AutoShape 1">
          <a:extLst>
            <a:ext uri="{FF2B5EF4-FFF2-40B4-BE49-F238E27FC236}">
              <a16:creationId xmlns:a16="http://schemas.microsoft.com/office/drawing/2014/main" id="{4B4126BD-7F96-4D13-8A84-5ED1610FD0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8745" name="AutoShape 1">
          <a:extLst>
            <a:ext uri="{FF2B5EF4-FFF2-40B4-BE49-F238E27FC236}">
              <a16:creationId xmlns:a16="http://schemas.microsoft.com/office/drawing/2014/main" id="{7AE761EC-DEA1-4459-AD15-E51BA6BA8B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8746" name="AutoShape 1">
          <a:extLst>
            <a:ext uri="{FF2B5EF4-FFF2-40B4-BE49-F238E27FC236}">
              <a16:creationId xmlns:a16="http://schemas.microsoft.com/office/drawing/2014/main" id="{28BB226A-00E6-4E13-8C86-CE4C330638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8747" name="AutoShape 1">
          <a:extLst>
            <a:ext uri="{FF2B5EF4-FFF2-40B4-BE49-F238E27FC236}">
              <a16:creationId xmlns:a16="http://schemas.microsoft.com/office/drawing/2014/main" id="{D3329254-2FEB-4960-B657-7A10ACEEBC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8748" name="AutoShape 1">
          <a:extLst>
            <a:ext uri="{FF2B5EF4-FFF2-40B4-BE49-F238E27FC236}">
              <a16:creationId xmlns:a16="http://schemas.microsoft.com/office/drawing/2014/main" id="{C39CB9BF-A1ED-4289-9C99-9293513E40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8749" name="AutoShape 1">
          <a:extLst>
            <a:ext uri="{FF2B5EF4-FFF2-40B4-BE49-F238E27FC236}">
              <a16:creationId xmlns:a16="http://schemas.microsoft.com/office/drawing/2014/main" id="{E880ED24-5650-481B-956D-552DC4FE09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8750" name="AutoShape 1">
          <a:extLst>
            <a:ext uri="{FF2B5EF4-FFF2-40B4-BE49-F238E27FC236}">
              <a16:creationId xmlns:a16="http://schemas.microsoft.com/office/drawing/2014/main" id="{CEE57222-0905-4669-9514-43A18EAA6E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8751" name="AutoShape 1">
          <a:extLst>
            <a:ext uri="{FF2B5EF4-FFF2-40B4-BE49-F238E27FC236}">
              <a16:creationId xmlns:a16="http://schemas.microsoft.com/office/drawing/2014/main" id="{F4BAAEDD-3453-4F1A-9CB0-E695F2EAF7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8752" name="AutoShape 1">
          <a:extLst>
            <a:ext uri="{FF2B5EF4-FFF2-40B4-BE49-F238E27FC236}">
              <a16:creationId xmlns:a16="http://schemas.microsoft.com/office/drawing/2014/main" id="{87C309FA-B734-4F65-A355-17BDD75E29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8753" name="AutoShape 1">
          <a:extLst>
            <a:ext uri="{FF2B5EF4-FFF2-40B4-BE49-F238E27FC236}">
              <a16:creationId xmlns:a16="http://schemas.microsoft.com/office/drawing/2014/main" id="{C679EE8F-B3CE-4CDA-98A7-F113F42364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8754" name="AutoShape 1">
          <a:extLst>
            <a:ext uri="{FF2B5EF4-FFF2-40B4-BE49-F238E27FC236}">
              <a16:creationId xmlns:a16="http://schemas.microsoft.com/office/drawing/2014/main" id="{2C0F1ECD-23BA-4AB7-BF61-BB697C6BDE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8755" name="AutoShape 1">
          <a:extLst>
            <a:ext uri="{FF2B5EF4-FFF2-40B4-BE49-F238E27FC236}">
              <a16:creationId xmlns:a16="http://schemas.microsoft.com/office/drawing/2014/main" id="{18D6696B-B890-4DAB-BD90-B8720CEC9B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8756" name="AutoShape 1">
          <a:extLst>
            <a:ext uri="{FF2B5EF4-FFF2-40B4-BE49-F238E27FC236}">
              <a16:creationId xmlns:a16="http://schemas.microsoft.com/office/drawing/2014/main" id="{470FB40A-8979-4CAE-B38A-2A70B230AD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8757" name="AutoShape 1">
          <a:extLst>
            <a:ext uri="{FF2B5EF4-FFF2-40B4-BE49-F238E27FC236}">
              <a16:creationId xmlns:a16="http://schemas.microsoft.com/office/drawing/2014/main" id="{F0934F02-7539-4732-B51C-7508B335ED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8758" name="AutoShape 1">
          <a:extLst>
            <a:ext uri="{FF2B5EF4-FFF2-40B4-BE49-F238E27FC236}">
              <a16:creationId xmlns:a16="http://schemas.microsoft.com/office/drawing/2014/main" id="{BE21B7A0-CC63-4644-B6E5-C51AE3D44F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8759" name="AutoShape 1">
          <a:extLst>
            <a:ext uri="{FF2B5EF4-FFF2-40B4-BE49-F238E27FC236}">
              <a16:creationId xmlns:a16="http://schemas.microsoft.com/office/drawing/2014/main" id="{E0EF71DD-56D2-4CFF-B39C-36D55697A3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8760" name="AutoShape 1">
          <a:extLst>
            <a:ext uri="{FF2B5EF4-FFF2-40B4-BE49-F238E27FC236}">
              <a16:creationId xmlns:a16="http://schemas.microsoft.com/office/drawing/2014/main" id="{1DBE2250-7123-42D7-BB9F-1660C0BA35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8761" name="AutoShape 1">
          <a:extLst>
            <a:ext uri="{FF2B5EF4-FFF2-40B4-BE49-F238E27FC236}">
              <a16:creationId xmlns:a16="http://schemas.microsoft.com/office/drawing/2014/main" id="{9A777204-CE00-409A-B94C-4C8DA3EF81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8762" name="AutoShape 1">
          <a:extLst>
            <a:ext uri="{FF2B5EF4-FFF2-40B4-BE49-F238E27FC236}">
              <a16:creationId xmlns:a16="http://schemas.microsoft.com/office/drawing/2014/main" id="{1C4C209A-0AA4-4FE2-ACB1-B7DE1A389D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8763" name="AutoShape 1">
          <a:extLst>
            <a:ext uri="{FF2B5EF4-FFF2-40B4-BE49-F238E27FC236}">
              <a16:creationId xmlns:a16="http://schemas.microsoft.com/office/drawing/2014/main" id="{9257AFFD-B90F-4B33-9236-072EA4FB1B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8764" name="AutoShape 1">
          <a:extLst>
            <a:ext uri="{FF2B5EF4-FFF2-40B4-BE49-F238E27FC236}">
              <a16:creationId xmlns:a16="http://schemas.microsoft.com/office/drawing/2014/main" id="{14872513-2A1A-4E74-9B2F-33E2E18ADC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8765" name="AutoShape 1">
          <a:extLst>
            <a:ext uri="{FF2B5EF4-FFF2-40B4-BE49-F238E27FC236}">
              <a16:creationId xmlns:a16="http://schemas.microsoft.com/office/drawing/2014/main" id="{6B43A38E-7B43-4198-9F8B-B001937350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8766" name="AutoShape 1">
          <a:extLst>
            <a:ext uri="{FF2B5EF4-FFF2-40B4-BE49-F238E27FC236}">
              <a16:creationId xmlns:a16="http://schemas.microsoft.com/office/drawing/2014/main" id="{AEE3399C-4527-4923-9144-74499B0FCB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8767" name="AutoShape 1">
          <a:extLst>
            <a:ext uri="{FF2B5EF4-FFF2-40B4-BE49-F238E27FC236}">
              <a16:creationId xmlns:a16="http://schemas.microsoft.com/office/drawing/2014/main" id="{7BEDEDBB-AC30-4685-A0DB-AD8C8D9DCC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8768" name="AutoShape 1">
          <a:extLst>
            <a:ext uri="{FF2B5EF4-FFF2-40B4-BE49-F238E27FC236}">
              <a16:creationId xmlns:a16="http://schemas.microsoft.com/office/drawing/2014/main" id="{2152FF84-4465-41F6-9A14-97A9823D19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8769" name="AutoShape 1">
          <a:extLst>
            <a:ext uri="{FF2B5EF4-FFF2-40B4-BE49-F238E27FC236}">
              <a16:creationId xmlns:a16="http://schemas.microsoft.com/office/drawing/2014/main" id="{6E60C17F-6EB3-440B-AD1C-5CB93D3E5E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8770" name="AutoShape 1">
          <a:extLst>
            <a:ext uri="{FF2B5EF4-FFF2-40B4-BE49-F238E27FC236}">
              <a16:creationId xmlns:a16="http://schemas.microsoft.com/office/drawing/2014/main" id="{20B62A0F-408E-4164-B04E-9443ED0E3D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8771" name="AutoShape 1">
          <a:extLst>
            <a:ext uri="{FF2B5EF4-FFF2-40B4-BE49-F238E27FC236}">
              <a16:creationId xmlns:a16="http://schemas.microsoft.com/office/drawing/2014/main" id="{E6138D83-5DF7-4E4E-B5D9-27BD07A27E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8772" name="AutoShape 1">
          <a:extLst>
            <a:ext uri="{FF2B5EF4-FFF2-40B4-BE49-F238E27FC236}">
              <a16:creationId xmlns:a16="http://schemas.microsoft.com/office/drawing/2014/main" id="{2D9D52B7-6C8F-4AFD-9489-1FF973231E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8773" name="AutoShape 1">
          <a:extLst>
            <a:ext uri="{FF2B5EF4-FFF2-40B4-BE49-F238E27FC236}">
              <a16:creationId xmlns:a16="http://schemas.microsoft.com/office/drawing/2014/main" id="{F88C46C5-98A5-471F-B5C9-5D3B62ABF4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8774" name="AutoShape 1">
          <a:extLst>
            <a:ext uri="{FF2B5EF4-FFF2-40B4-BE49-F238E27FC236}">
              <a16:creationId xmlns:a16="http://schemas.microsoft.com/office/drawing/2014/main" id="{7A0E1875-A000-4B73-907B-C31A2FFAF9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8775" name="AutoShape 1">
          <a:extLst>
            <a:ext uri="{FF2B5EF4-FFF2-40B4-BE49-F238E27FC236}">
              <a16:creationId xmlns:a16="http://schemas.microsoft.com/office/drawing/2014/main" id="{22598D56-F379-4D0C-B87B-639CCDCBEB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8776" name="AutoShape 1">
          <a:extLst>
            <a:ext uri="{FF2B5EF4-FFF2-40B4-BE49-F238E27FC236}">
              <a16:creationId xmlns:a16="http://schemas.microsoft.com/office/drawing/2014/main" id="{24F8AD44-5714-4849-8962-F5804FA7EB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8777" name="AutoShape 1">
          <a:extLst>
            <a:ext uri="{FF2B5EF4-FFF2-40B4-BE49-F238E27FC236}">
              <a16:creationId xmlns:a16="http://schemas.microsoft.com/office/drawing/2014/main" id="{F463CB24-757F-4470-B8D0-720B5B6F34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8778" name="AutoShape 1">
          <a:extLst>
            <a:ext uri="{FF2B5EF4-FFF2-40B4-BE49-F238E27FC236}">
              <a16:creationId xmlns:a16="http://schemas.microsoft.com/office/drawing/2014/main" id="{A91C742A-1185-4E6C-B653-30246B2AEA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8779" name="AutoShape 1">
          <a:extLst>
            <a:ext uri="{FF2B5EF4-FFF2-40B4-BE49-F238E27FC236}">
              <a16:creationId xmlns:a16="http://schemas.microsoft.com/office/drawing/2014/main" id="{70F41A9A-A178-456E-84B5-9FCFCC26BD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8780" name="AutoShape 1">
          <a:extLst>
            <a:ext uri="{FF2B5EF4-FFF2-40B4-BE49-F238E27FC236}">
              <a16:creationId xmlns:a16="http://schemas.microsoft.com/office/drawing/2014/main" id="{EE0F49F3-E163-415F-973A-663CDD65FE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8781" name="AutoShape 1">
          <a:extLst>
            <a:ext uri="{FF2B5EF4-FFF2-40B4-BE49-F238E27FC236}">
              <a16:creationId xmlns:a16="http://schemas.microsoft.com/office/drawing/2014/main" id="{F726B594-592C-473D-955E-2ADBA44008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8782" name="AutoShape 1">
          <a:extLst>
            <a:ext uri="{FF2B5EF4-FFF2-40B4-BE49-F238E27FC236}">
              <a16:creationId xmlns:a16="http://schemas.microsoft.com/office/drawing/2014/main" id="{6EF1B605-5984-4A6D-91AB-B6B6884EE7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8783" name="AutoShape 1">
          <a:extLst>
            <a:ext uri="{FF2B5EF4-FFF2-40B4-BE49-F238E27FC236}">
              <a16:creationId xmlns:a16="http://schemas.microsoft.com/office/drawing/2014/main" id="{9920C3DF-C4B5-482C-B821-A3706FF27A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8784" name="AutoShape 1">
          <a:extLst>
            <a:ext uri="{FF2B5EF4-FFF2-40B4-BE49-F238E27FC236}">
              <a16:creationId xmlns:a16="http://schemas.microsoft.com/office/drawing/2014/main" id="{B82A8188-D569-470F-BD6A-F961F67EEC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8785" name="AutoShape 1">
          <a:extLst>
            <a:ext uri="{FF2B5EF4-FFF2-40B4-BE49-F238E27FC236}">
              <a16:creationId xmlns:a16="http://schemas.microsoft.com/office/drawing/2014/main" id="{75E67104-11B8-4C35-BDB9-F77F64CCC1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8786" name="AutoShape 1">
          <a:extLst>
            <a:ext uri="{FF2B5EF4-FFF2-40B4-BE49-F238E27FC236}">
              <a16:creationId xmlns:a16="http://schemas.microsoft.com/office/drawing/2014/main" id="{C2E5CE85-131E-421E-B973-24E3D902C3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8787" name="AutoShape 1">
          <a:extLst>
            <a:ext uri="{FF2B5EF4-FFF2-40B4-BE49-F238E27FC236}">
              <a16:creationId xmlns:a16="http://schemas.microsoft.com/office/drawing/2014/main" id="{9830F046-EEF5-4DB7-BCF1-B64A10569E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8788" name="AutoShape 1">
          <a:extLst>
            <a:ext uri="{FF2B5EF4-FFF2-40B4-BE49-F238E27FC236}">
              <a16:creationId xmlns:a16="http://schemas.microsoft.com/office/drawing/2014/main" id="{2AEE6288-153A-45CA-8CDA-AD6CC657BE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8789" name="AutoShape 1">
          <a:extLst>
            <a:ext uri="{FF2B5EF4-FFF2-40B4-BE49-F238E27FC236}">
              <a16:creationId xmlns:a16="http://schemas.microsoft.com/office/drawing/2014/main" id="{1DBBDBE3-6F3C-4A25-ABE9-4C8AF14CAE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8790" name="AutoShape 1">
          <a:extLst>
            <a:ext uri="{FF2B5EF4-FFF2-40B4-BE49-F238E27FC236}">
              <a16:creationId xmlns:a16="http://schemas.microsoft.com/office/drawing/2014/main" id="{986DA73F-57CB-4BC3-9A5B-63AEF60970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8791" name="AutoShape 1">
          <a:extLst>
            <a:ext uri="{FF2B5EF4-FFF2-40B4-BE49-F238E27FC236}">
              <a16:creationId xmlns:a16="http://schemas.microsoft.com/office/drawing/2014/main" id="{42481ACB-AC43-431E-971F-467C58D245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8792" name="AutoShape 1">
          <a:extLst>
            <a:ext uri="{FF2B5EF4-FFF2-40B4-BE49-F238E27FC236}">
              <a16:creationId xmlns:a16="http://schemas.microsoft.com/office/drawing/2014/main" id="{90C7598D-F3FF-4395-A110-F95A4D786B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8793" name="AutoShape 1">
          <a:extLst>
            <a:ext uri="{FF2B5EF4-FFF2-40B4-BE49-F238E27FC236}">
              <a16:creationId xmlns:a16="http://schemas.microsoft.com/office/drawing/2014/main" id="{3328AA49-0BFB-4482-8004-DB7725D1F0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8794" name="AutoShape 1">
          <a:extLst>
            <a:ext uri="{FF2B5EF4-FFF2-40B4-BE49-F238E27FC236}">
              <a16:creationId xmlns:a16="http://schemas.microsoft.com/office/drawing/2014/main" id="{5D357193-8847-4A20-9D43-171DD425B7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8795" name="AutoShape 1">
          <a:extLst>
            <a:ext uri="{FF2B5EF4-FFF2-40B4-BE49-F238E27FC236}">
              <a16:creationId xmlns:a16="http://schemas.microsoft.com/office/drawing/2014/main" id="{559231A0-5F09-445E-BDD4-88323B34AF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8796" name="AutoShape 1">
          <a:extLst>
            <a:ext uri="{FF2B5EF4-FFF2-40B4-BE49-F238E27FC236}">
              <a16:creationId xmlns:a16="http://schemas.microsoft.com/office/drawing/2014/main" id="{9F0C2692-A4D7-431F-B223-E32C25A9CC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8797" name="AutoShape 1">
          <a:extLst>
            <a:ext uri="{FF2B5EF4-FFF2-40B4-BE49-F238E27FC236}">
              <a16:creationId xmlns:a16="http://schemas.microsoft.com/office/drawing/2014/main" id="{DA3FE351-F6CD-447B-9AC7-E53FB5ABF6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8798" name="AutoShape 1">
          <a:extLst>
            <a:ext uri="{FF2B5EF4-FFF2-40B4-BE49-F238E27FC236}">
              <a16:creationId xmlns:a16="http://schemas.microsoft.com/office/drawing/2014/main" id="{879CE7AD-278F-4AC3-B66B-826A03F6ED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8799" name="AutoShape 1">
          <a:extLst>
            <a:ext uri="{FF2B5EF4-FFF2-40B4-BE49-F238E27FC236}">
              <a16:creationId xmlns:a16="http://schemas.microsoft.com/office/drawing/2014/main" id="{CAE8CCE1-1152-4AB8-A1A1-BCFC795C2B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8800" name="AutoShape 1">
          <a:extLst>
            <a:ext uri="{FF2B5EF4-FFF2-40B4-BE49-F238E27FC236}">
              <a16:creationId xmlns:a16="http://schemas.microsoft.com/office/drawing/2014/main" id="{BDE15D31-443B-46FF-8B11-52D3B76EC1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8801" name="AutoShape 1">
          <a:extLst>
            <a:ext uri="{FF2B5EF4-FFF2-40B4-BE49-F238E27FC236}">
              <a16:creationId xmlns:a16="http://schemas.microsoft.com/office/drawing/2014/main" id="{2C544C01-CEC3-4C42-8D17-501B86848C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8802" name="AutoShape 1">
          <a:extLst>
            <a:ext uri="{FF2B5EF4-FFF2-40B4-BE49-F238E27FC236}">
              <a16:creationId xmlns:a16="http://schemas.microsoft.com/office/drawing/2014/main" id="{FA024EA7-362A-4EB6-9D59-EA8E784711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8803" name="AutoShape 1">
          <a:extLst>
            <a:ext uri="{FF2B5EF4-FFF2-40B4-BE49-F238E27FC236}">
              <a16:creationId xmlns:a16="http://schemas.microsoft.com/office/drawing/2014/main" id="{F4440A66-9EED-4A98-8F1C-E9B61D1463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8804" name="AutoShape 1">
          <a:extLst>
            <a:ext uri="{FF2B5EF4-FFF2-40B4-BE49-F238E27FC236}">
              <a16:creationId xmlns:a16="http://schemas.microsoft.com/office/drawing/2014/main" id="{0F7FA26A-152A-482F-BC3C-9B2A6C66E5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8805" name="AutoShape 1">
          <a:extLst>
            <a:ext uri="{FF2B5EF4-FFF2-40B4-BE49-F238E27FC236}">
              <a16:creationId xmlns:a16="http://schemas.microsoft.com/office/drawing/2014/main" id="{2170C43C-8890-4A04-B00E-1DC7B98D9C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8806" name="AutoShape 1">
          <a:extLst>
            <a:ext uri="{FF2B5EF4-FFF2-40B4-BE49-F238E27FC236}">
              <a16:creationId xmlns:a16="http://schemas.microsoft.com/office/drawing/2014/main" id="{FC1652E5-0909-466F-80A8-4235D6B190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8807" name="AutoShape 1">
          <a:extLst>
            <a:ext uri="{FF2B5EF4-FFF2-40B4-BE49-F238E27FC236}">
              <a16:creationId xmlns:a16="http://schemas.microsoft.com/office/drawing/2014/main" id="{2A3AF6D5-BFBA-4BF0-9E5D-DEBBA7651F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8808" name="AutoShape 1">
          <a:extLst>
            <a:ext uri="{FF2B5EF4-FFF2-40B4-BE49-F238E27FC236}">
              <a16:creationId xmlns:a16="http://schemas.microsoft.com/office/drawing/2014/main" id="{23A06DA6-F694-4576-8154-AD2C249E35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8809" name="AutoShape 1">
          <a:extLst>
            <a:ext uri="{FF2B5EF4-FFF2-40B4-BE49-F238E27FC236}">
              <a16:creationId xmlns:a16="http://schemas.microsoft.com/office/drawing/2014/main" id="{7AAA1A92-035E-4A98-94B8-0CC33AD8F6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8810" name="AutoShape 1">
          <a:extLst>
            <a:ext uri="{FF2B5EF4-FFF2-40B4-BE49-F238E27FC236}">
              <a16:creationId xmlns:a16="http://schemas.microsoft.com/office/drawing/2014/main" id="{C78D8E8A-40F9-46D1-A36F-D7C3C3A27E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8811" name="AutoShape 1">
          <a:extLst>
            <a:ext uri="{FF2B5EF4-FFF2-40B4-BE49-F238E27FC236}">
              <a16:creationId xmlns:a16="http://schemas.microsoft.com/office/drawing/2014/main" id="{567CF65C-D12B-4B49-A020-6C99B410E9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8812" name="AutoShape 1">
          <a:extLst>
            <a:ext uri="{FF2B5EF4-FFF2-40B4-BE49-F238E27FC236}">
              <a16:creationId xmlns:a16="http://schemas.microsoft.com/office/drawing/2014/main" id="{0F8951AD-B3DB-4719-A4C3-54D324893B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8813" name="AutoShape 1">
          <a:extLst>
            <a:ext uri="{FF2B5EF4-FFF2-40B4-BE49-F238E27FC236}">
              <a16:creationId xmlns:a16="http://schemas.microsoft.com/office/drawing/2014/main" id="{A259FA96-B8EE-4D62-8C05-0E781FEEEF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8814" name="AutoShape 1">
          <a:extLst>
            <a:ext uri="{FF2B5EF4-FFF2-40B4-BE49-F238E27FC236}">
              <a16:creationId xmlns:a16="http://schemas.microsoft.com/office/drawing/2014/main" id="{95842B7C-1630-4F73-81DD-1571DE3ED7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8815" name="AutoShape 1">
          <a:extLst>
            <a:ext uri="{FF2B5EF4-FFF2-40B4-BE49-F238E27FC236}">
              <a16:creationId xmlns:a16="http://schemas.microsoft.com/office/drawing/2014/main" id="{379763B7-7B2C-4507-A297-A41EFCC137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8816" name="AutoShape 1">
          <a:extLst>
            <a:ext uri="{FF2B5EF4-FFF2-40B4-BE49-F238E27FC236}">
              <a16:creationId xmlns:a16="http://schemas.microsoft.com/office/drawing/2014/main" id="{BD4CE51D-A008-4C50-A1F7-E46D6D0054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8817" name="AutoShape 1">
          <a:extLst>
            <a:ext uri="{FF2B5EF4-FFF2-40B4-BE49-F238E27FC236}">
              <a16:creationId xmlns:a16="http://schemas.microsoft.com/office/drawing/2014/main" id="{F43AF429-08C2-44A9-A0A3-5C86112680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8818" name="AutoShape 1">
          <a:extLst>
            <a:ext uri="{FF2B5EF4-FFF2-40B4-BE49-F238E27FC236}">
              <a16:creationId xmlns:a16="http://schemas.microsoft.com/office/drawing/2014/main" id="{62FE6409-5667-429A-B5D4-7028FFDE6F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8819" name="AutoShape 1">
          <a:extLst>
            <a:ext uri="{FF2B5EF4-FFF2-40B4-BE49-F238E27FC236}">
              <a16:creationId xmlns:a16="http://schemas.microsoft.com/office/drawing/2014/main" id="{B515C264-FD34-44F9-8FB1-597C94DB1A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8820" name="AutoShape 1">
          <a:extLst>
            <a:ext uri="{FF2B5EF4-FFF2-40B4-BE49-F238E27FC236}">
              <a16:creationId xmlns:a16="http://schemas.microsoft.com/office/drawing/2014/main" id="{B405C040-E6B1-46EC-96F0-D96F60601B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8821" name="AutoShape 1">
          <a:extLst>
            <a:ext uri="{FF2B5EF4-FFF2-40B4-BE49-F238E27FC236}">
              <a16:creationId xmlns:a16="http://schemas.microsoft.com/office/drawing/2014/main" id="{DB4A6CB1-AC62-4641-BE94-475F728CA3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8822" name="AutoShape 1">
          <a:extLst>
            <a:ext uri="{FF2B5EF4-FFF2-40B4-BE49-F238E27FC236}">
              <a16:creationId xmlns:a16="http://schemas.microsoft.com/office/drawing/2014/main" id="{07BF4D74-6F05-4010-B762-23FB493CFB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8823" name="AutoShape 1">
          <a:extLst>
            <a:ext uri="{FF2B5EF4-FFF2-40B4-BE49-F238E27FC236}">
              <a16:creationId xmlns:a16="http://schemas.microsoft.com/office/drawing/2014/main" id="{DB877313-35CA-459C-B283-A7E2A6C950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8824" name="AutoShape 1">
          <a:extLst>
            <a:ext uri="{FF2B5EF4-FFF2-40B4-BE49-F238E27FC236}">
              <a16:creationId xmlns:a16="http://schemas.microsoft.com/office/drawing/2014/main" id="{E951F4D0-71B9-4AD3-98D9-95EDF4C197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8825" name="AutoShape 1">
          <a:extLst>
            <a:ext uri="{FF2B5EF4-FFF2-40B4-BE49-F238E27FC236}">
              <a16:creationId xmlns:a16="http://schemas.microsoft.com/office/drawing/2014/main" id="{036EC834-783B-4145-9E9C-81D0BBEA2B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8826" name="AutoShape 1">
          <a:extLst>
            <a:ext uri="{FF2B5EF4-FFF2-40B4-BE49-F238E27FC236}">
              <a16:creationId xmlns:a16="http://schemas.microsoft.com/office/drawing/2014/main" id="{8B7C8330-E52C-4252-8397-E156515DB3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8827" name="AutoShape 1">
          <a:extLst>
            <a:ext uri="{FF2B5EF4-FFF2-40B4-BE49-F238E27FC236}">
              <a16:creationId xmlns:a16="http://schemas.microsoft.com/office/drawing/2014/main" id="{7077C158-306F-40AE-9241-EE5308093D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8828" name="AutoShape 1">
          <a:extLst>
            <a:ext uri="{FF2B5EF4-FFF2-40B4-BE49-F238E27FC236}">
              <a16:creationId xmlns:a16="http://schemas.microsoft.com/office/drawing/2014/main" id="{CB367D43-BFAE-46EC-8B1C-CA5969844C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8829" name="AutoShape 1">
          <a:extLst>
            <a:ext uri="{FF2B5EF4-FFF2-40B4-BE49-F238E27FC236}">
              <a16:creationId xmlns:a16="http://schemas.microsoft.com/office/drawing/2014/main" id="{155EB7AC-B228-4321-8AE1-94BE8DDD4F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8830" name="AutoShape 1">
          <a:extLst>
            <a:ext uri="{FF2B5EF4-FFF2-40B4-BE49-F238E27FC236}">
              <a16:creationId xmlns:a16="http://schemas.microsoft.com/office/drawing/2014/main" id="{A98C0BED-AA12-463F-B268-BD61A517C5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8831" name="AutoShape 1">
          <a:extLst>
            <a:ext uri="{FF2B5EF4-FFF2-40B4-BE49-F238E27FC236}">
              <a16:creationId xmlns:a16="http://schemas.microsoft.com/office/drawing/2014/main" id="{27C23F36-A578-4FD9-A07A-523F449659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8832" name="AutoShape 1">
          <a:extLst>
            <a:ext uri="{FF2B5EF4-FFF2-40B4-BE49-F238E27FC236}">
              <a16:creationId xmlns:a16="http://schemas.microsoft.com/office/drawing/2014/main" id="{14D6D160-E049-47FF-A566-229376CF56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8833" name="AutoShape 1">
          <a:extLst>
            <a:ext uri="{FF2B5EF4-FFF2-40B4-BE49-F238E27FC236}">
              <a16:creationId xmlns:a16="http://schemas.microsoft.com/office/drawing/2014/main" id="{CBFA1E26-F499-49AE-A82B-B1E9062D6E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8834" name="AutoShape 1">
          <a:extLst>
            <a:ext uri="{FF2B5EF4-FFF2-40B4-BE49-F238E27FC236}">
              <a16:creationId xmlns:a16="http://schemas.microsoft.com/office/drawing/2014/main" id="{FCB34FAA-9FE3-4286-A022-0D26A80783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8835" name="AutoShape 1">
          <a:extLst>
            <a:ext uri="{FF2B5EF4-FFF2-40B4-BE49-F238E27FC236}">
              <a16:creationId xmlns:a16="http://schemas.microsoft.com/office/drawing/2014/main" id="{9B36A85C-0D5E-4F4D-85D7-5FE0C571EA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8836" name="AutoShape 1">
          <a:extLst>
            <a:ext uri="{FF2B5EF4-FFF2-40B4-BE49-F238E27FC236}">
              <a16:creationId xmlns:a16="http://schemas.microsoft.com/office/drawing/2014/main" id="{D9DAEC64-D690-4C9A-9B31-BA4BB260AD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8837" name="AutoShape 1">
          <a:extLst>
            <a:ext uri="{FF2B5EF4-FFF2-40B4-BE49-F238E27FC236}">
              <a16:creationId xmlns:a16="http://schemas.microsoft.com/office/drawing/2014/main" id="{26AF3B99-9743-492A-8B6C-308CEF3CD3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8838" name="AutoShape 1">
          <a:extLst>
            <a:ext uri="{FF2B5EF4-FFF2-40B4-BE49-F238E27FC236}">
              <a16:creationId xmlns:a16="http://schemas.microsoft.com/office/drawing/2014/main" id="{D9C6B0B9-C6EF-40D0-AED9-4D7AC61DAD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8839" name="AutoShape 1">
          <a:extLst>
            <a:ext uri="{FF2B5EF4-FFF2-40B4-BE49-F238E27FC236}">
              <a16:creationId xmlns:a16="http://schemas.microsoft.com/office/drawing/2014/main" id="{37664192-F9B0-4A97-9074-AB51932734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8840" name="AutoShape 1">
          <a:extLst>
            <a:ext uri="{FF2B5EF4-FFF2-40B4-BE49-F238E27FC236}">
              <a16:creationId xmlns:a16="http://schemas.microsoft.com/office/drawing/2014/main" id="{0490F9BE-E943-44B7-85CC-FA226949B6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8841" name="AutoShape 1">
          <a:extLst>
            <a:ext uri="{FF2B5EF4-FFF2-40B4-BE49-F238E27FC236}">
              <a16:creationId xmlns:a16="http://schemas.microsoft.com/office/drawing/2014/main" id="{1436BFA0-3241-49F4-8E2B-729C19F6A0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8842" name="AutoShape 1">
          <a:extLst>
            <a:ext uri="{FF2B5EF4-FFF2-40B4-BE49-F238E27FC236}">
              <a16:creationId xmlns:a16="http://schemas.microsoft.com/office/drawing/2014/main" id="{E0ACF110-776D-4303-BFE0-D9FEE84109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8843" name="AutoShape 1">
          <a:extLst>
            <a:ext uri="{FF2B5EF4-FFF2-40B4-BE49-F238E27FC236}">
              <a16:creationId xmlns:a16="http://schemas.microsoft.com/office/drawing/2014/main" id="{DC454D8B-452B-4D26-BB99-74141311B2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8844" name="AutoShape 1">
          <a:extLst>
            <a:ext uri="{FF2B5EF4-FFF2-40B4-BE49-F238E27FC236}">
              <a16:creationId xmlns:a16="http://schemas.microsoft.com/office/drawing/2014/main" id="{BD3E164B-0541-4F89-A793-A3EBB2B567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8845" name="AutoShape 1">
          <a:extLst>
            <a:ext uri="{FF2B5EF4-FFF2-40B4-BE49-F238E27FC236}">
              <a16:creationId xmlns:a16="http://schemas.microsoft.com/office/drawing/2014/main" id="{5F58689A-2608-43E4-BF42-5851C2E681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8846" name="AutoShape 1">
          <a:extLst>
            <a:ext uri="{FF2B5EF4-FFF2-40B4-BE49-F238E27FC236}">
              <a16:creationId xmlns:a16="http://schemas.microsoft.com/office/drawing/2014/main" id="{EFC1DA09-8B86-4B54-A691-66282CA92F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8847" name="AutoShape 1">
          <a:extLst>
            <a:ext uri="{FF2B5EF4-FFF2-40B4-BE49-F238E27FC236}">
              <a16:creationId xmlns:a16="http://schemas.microsoft.com/office/drawing/2014/main" id="{42531C15-108A-4E31-BEF2-405BF76925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8848" name="AutoShape 1">
          <a:extLst>
            <a:ext uri="{FF2B5EF4-FFF2-40B4-BE49-F238E27FC236}">
              <a16:creationId xmlns:a16="http://schemas.microsoft.com/office/drawing/2014/main" id="{9266A95B-69A2-4E1B-89C2-62B81CA7C5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8849" name="AutoShape 1">
          <a:extLst>
            <a:ext uri="{FF2B5EF4-FFF2-40B4-BE49-F238E27FC236}">
              <a16:creationId xmlns:a16="http://schemas.microsoft.com/office/drawing/2014/main" id="{1212E3B1-AB06-4327-8877-6630A35C2E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8850" name="AutoShape 1">
          <a:extLst>
            <a:ext uri="{FF2B5EF4-FFF2-40B4-BE49-F238E27FC236}">
              <a16:creationId xmlns:a16="http://schemas.microsoft.com/office/drawing/2014/main" id="{D3B9D42D-8A3C-4CE2-96D2-7E560CFD5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8851" name="AutoShape 1">
          <a:extLst>
            <a:ext uri="{FF2B5EF4-FFF2-40B4-BE49-F238E27FC236}">
              <a16:creationId xmlns:a16="http://schemas.microsoft.com/office/drawing/2014/main" id="{BD854F31-21FC-4559-80D0-2D0A45EE61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8852" name="AutoShape 1">
          <a:extLst>
            <a:ext uri="{FF2B5EF4-FFF2-40B4-BE49-F238E27FC236}">
              <a16:creationId xmlns:a16="http://schemas.microsoft.com/office/drawing/2014/main" id="{E41386D9-118B-49D8-9D1A-C37A0DDBDE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8853" name="AutoShape 1">
          <a:extLst>
            <a:ext uri="{FF2B5EF4-FFF2-40B4-BE49-F238E27FC236}">
              <a16:creationId xmlns:a16="http://schemas.microsoft.com/office/drawing/2014/main" id="{1CB166BC-7066-4569-BEFC-048C285382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8854" name="AutoShape 1">
          <a:extLst>
            <a:ext uri="{FF2B5EF4-FFF2-40B4-BE49-F238E27FC236}">
              <a16:creationId xmlns:a16="http://schemas.microsoft.com/office/drawing/2014/main" id="{946F3522-824E-4BBA-97AA-521F06A739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8855" name="AutoShape 1">
          <a:extLst>
            <a:ext uri="{FF2B5EF4-FFF2-40B4-BE49-F238E27FC236}">
              <a16:creationId xmlns:a16="http://schemas.microsoft.com/office/drawing/2014/main" id="{C9496406-CD3E-4672-9EC0-2A8E8CA2DD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8856" name="AutoShape 1">
          <a:extLst>
            <a:ext uri="{FF2B5EF4-FFF2-40B4-BE49-F238E27FC236}">
              <a16:creationId xmlns:a16="http://schemas.microsoft.com/office/drawing/2014/main" id="{979E3C95-33A0-4576-A6EF-B0901CEF94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8857" name="AutoShape 1">
          <a:extLst>
            <a:ext uri="{FF2B5EF4-FFF2-40B4-BE49-F238E27FC236}">
              <a16:creationId xmlns:a16="http://schemas.microsoft.com/office/drawing/2014/main" id="{6598098C-9434-42FB-A99D-0E4A852E42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8858" name="AutoShape 1">
          <a:extLst>
            <a:ext uri="{FF2B5EF4-FFF2-40B4-BE49-F238E27FC236}">
              <a16:creationId xmlns:a16="http://schemas.microsoft.com/office/drawing/2014/main" id="{2B5E7DEA-370C-443E-862E-D4BA685A75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8859" name="AutoShape 1">
          <a:extLst>
            <a:ext uri="{FF2B5EF4-FFF2-40B4-BE49-F238E27FC236}">
              <a16:creationId xmlns:a16="http://schemas.microsoft.com/office/drawing/2014/main" id="{2ADCC3EC-88D4-4BB4-9834-B3DE936D45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8860" name="AutoShape 1">
          <a:extLst>
            <a:ext uri="{FF2B5EF4-FFF2-40B4-BE49-F238E27FC236}">
              <a16:creationId xmlns:a16="http://schemas.microsoft.com/office/drawing/2014/main" id="{710B621F-AB09-4E18-95A7-E411C17DCE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8861" name="AutoShape 1">
          <a:extLst>
            <a:ext uri="{FF2B5EF4-FFF2-40B4-BE49-F238E27FC236}">
              <a16:creationId xmlns:a16="http://schemas.microsoft.com/office/drawing/2014/main" id="{87B98CA1-09E9-4975-90BE-9EAFE1ADBB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8862" name="AutoShape 1">
          <a:extLst>
            <a:ext uri="{FF2B5EF4-FFF2-40B4-BE49-F238E27FC236}">
              <a16:creationId xmlns:a16="http://schemas.microsoft.com/office/drawing/2014/main" id="{4B728E6A-6EC4-45D5-B902-B7CA3A0236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8863" name="AutoShape 1">
          <a:extLst>
            <a:ext uri="{FF2B5EF4-FFF2-40B4-BE49-F238E27FC236}">
              <a16:creationId xmlns:a16="http://schemas.microsoft.com/office/drawing/2014/main" id="{C95121C9-E337-4634-A226-FD955C8FB9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8864" name="AutoShape 1">
          <a:extLst>
            <a:ext uri="{FF2B5EF4-FFF2-40B4-BE49-F238E27FC236}">
              <a16:creationId xmlns:a16="http://schemas.microsoft.com/office/drawing/2014/main" id="{8340E16C-FA77-49E6-B5DE-8713D81E9D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8865" name="AutoShape 1">
          <a:extLst>
            <a:ext uri="{FF2B5EF4-FFF2-40B4-BE49-F238E27FC236}">
              <a16:creationId xmlns:a16="http://schemas.microsoft.com/office/drawing/2014/main" id="{601ED564-6E0A-499D-8111-023E9F070D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8866" name="AutoShape 1">
          <a:extLst>
            <a:ext uri="{FF2B5EF4-FFF2-40B4-BE49-F238E27FC236}">
              <a16:creationId xmlns:a16="http://schemas.microsoft.com/office/drawing/2014/main" id="{4C77D3BE-1F10-4A37-B1D4-8CE048AF82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8867" name="AutoShape 1">
          <a:extLst>
            <a:ext uri="{FF2B5EF4-FFF2-40B4-BE49-F238E27FC236}">
              <a16:creationId xmlns:a16="http://schemas.microsoft.com/office/drawing/2014/main" id="{7D2CE979-6F0E-416E-BC21-2FDFE2FE3D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8868" name="AutoShape 1">
          <a:extLst>
            <a:ext uri="{FF2B5EF4-FFF2-40B4-BE49-F238E27FC236}">
              <a16:creationId xmlns:a16="http://schemas.microsoft.com/office/drawing/2014/main" id="{FF9D52C6-9766-4200-8D9F-2FE681AACA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8869" name="AutoShape 1">
          <a:extLst>
            <a:ext uri="{FF2B5EF4-FFF2-40B4-BE49-F238E27FC236}">
              <a16:creationId xmlns:a16="http://schemas.microsoft.com/office/drawing/2014/main" id="{A7829FDE-6323-40E4-B541-4CC5BF1C3B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8870" name="AutoShape 1">
          <a:extLst>
            <a:ext uri="{FF2B5EF4-FFF2-40B4-BE49-F238E27FC236}">
              <a16:creationId xmlns:a16="http://schemas.microsoft.com/office/drawing/2014/main" id="{5976552B-0560-42EE-829A-7380A8F99F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8871" name="AutoShape 1">
          <a:extLst>
            <a:ext uri="{FF2B5EF4-FFF2-40B4-BE49-F238E27FC236}">
              <a16:creationId xmlns:a16="http://schemas.microsoft.com/office/drawing/2014/main" id="{2B2009B5-4E59-4D69-9E85-6E4CF79FCD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8872" name="AutoShape 1">
          <a:extLst>
            <a:ext uri="{FF2B5EF4-FFF2-40B4-BE49-F238E27FC236}">
              <a16:creationId xmlns:a16="http://schemas.microsoft.com/office/drawing/2014/main" id="{1267B913-4BBA-4D3F-8FB0-0ED66A9B90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8873" name="AutoShape 1">
          <a:extLst>
            <a:ext uri="{FF2B5EF4-FFF2-40B4-BE49-F238E27FC236}">
              <a16:creationId xmlns:a16="http://schemas.microsoft.com/office/drawing/2014/main" id="{6F9B20B9-975E-4117-B320-AD1D73F075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8874" name="AutoShape 1">
          <a:extLst>
            <a:ext uri="{FF2B5EF4-FFF2-40B4-BE49-F238E27FC236}">
              <a16:creationId xmlns:a16="http://schemas.microsoft.com/office/drawing/2014/main" id="{49D6823C-7ACE-4177-B7A3-8D285C0AB4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8875" name="AutoShape 1">
          <a:extLst>
            <a:ext uri="{FF2B5EF4-FFF2-40B4-BE49-F238E27FC236}">
              <a16:creationId xmlns:a16="http://schemas.microsoft.com/office/drawing/2014/main" id="{4F63E7F7-1E8F-4FE8-8096-54EB780587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8876" name="AutoShape 1">
          <a:extLst>
            <a:ext uri="{FF2B5EF4-FFF2-40B4-BE49-F238E27FC236}">
              <a16:creationId xmlns:a16="http://schemas.microsoft.com/office/drawing/2014/main" id="{FCFD50F4-D986-4974-9A4D-07838DF8E0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8877" name="AutoShape 1">
          <a:extLst>
            <a:ext uri="{FF2B5EF4-FFF2-40B4-BE49-F238E27FC236}">
              <a16:creationId xmlns:a16="http://schemas.microsoft.com/office/drawing/2014/main" id="{61C026CA-0779-4315-861F-30E6C4227F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8878" name="AutoShape 1">
          <a:extLst>
            <a:ext uri="{FF2B5EF4-FFF2-40B4-BE49-F238E27FC236}">
              <a16:creationId xmlns:a16="http://schemas.microsoft.com/office/drawing/2014/main" id="{04E3980B-7248-44E1-A5CC-494ED5A677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8879" name="AutoShape 1">
          <a:extLst>
            <a:ext uri="{FF2B5EF4-FFF2-40B4-BE49-F238E27FC236}">
              <a16:creationId xmlns:a16="http://schemas.microsoft.com/office/drawing/2014/main" id="{08CA52D3-A75C-475C-8334-AD1F5099C8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8880" name="AutoShape 1">
          <a:extLst>
            <a:ext uri="{FF2B5EF4-FFF2-40B4-BE49-F238E27FC236}">
              <a16:creationId xmlns:a16="http://schemas.microsoft.com/office/drawing/2014/main" id="{0B3DB8C8-C2F3-48D3-8EDD-C43DE7A35B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8881" name="AutoShape 1">
          <a:extLst>
            <a:ext uri="{FF2B5EF4-FFF2-40B4-BE49-F238E27FC236}">
              <a16:creationId xmlns:a16="http://schemas.microsoft.com/office/drawing/2014/main" id="{C9564F89-2B96-46D9-A94E-E7650233F1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8882" name="AutoShape 1">
          <a:extLst>
            <a:ext uri="{FF2B5EF4-FFF2-40B4-BE49-F238E27FC236}">
              <a16:creationId xmlns:a16="http://schemas.microsoft.com/office/drawing/2014/main" id="{43302C5B-A4DC-43A1-8625-7B728BB8EA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8883" name="AutoShape 1">
          <a:extLst>
            <a:ext uri="{FF2B5EF4-FFF2-40B4-BE49-F238E27FC236}">
              <a16:creationId xmlns:a16="http://schemas.microsoft.com/office/drawing/2014/main" id="{6B59ED94-EDCD-4E89-A89D-6DB0B5A222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8884" name="AutoShape 1">
          <a:extLst>
            <a:ext uri="{FF2B5EF4-FFF2-40B4-BE49-F238E27FC236}">
              <a16:creationId xmlns:a16="http://schemas.microsoft.com/office/drawing/2014/main" id="{51A5037D-C119-42F5-A040-1BACCBDE9A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8885" name="AutoShape 1">
          <a:extLst>
            <a:ext uri="{FF2B5EF4-FFF2-40B4-BE49-F238E27FC236}">
              <a16:creationId xmlns:a16="http://schemas.microsoft.com/office/drawing/2014/main" id="{D9B7C578-71BF-49C5-BA2C-2B24CEB934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8886" name="AutoShape 1">
          <a:extLst>
            <a:ext uri="{FF2B5EF4-FFF2-40B4-BE49-F238E27FC236}">
              <a16:creationId xmlns:a16="http://schemas.microsoft.com/office/drawing/2014/main" id="{4CD7B910-FB1F-4D78-8390-997478787D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8887" name="AutoShape 1">
          <a:extLst>
            <a:ext uri="{FF2B5EF4-FFF2-40B4-BE49-F238E27FC236}">
              <a16:creationId xmlns:a16="http://schemas.microsoft.com/office/drawing/2014/main" id="{3A65E28D-BE1C-4F38-8FAB-E311BD8969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8888" name="AutoShape 1">
          <a:extLst>
            <a:ext uri="{FF2B5EF4-FFF2-40B4-BE49-F238E27FC236}">
              <a16:creationId xmlns:a16="http://schemas.microsoft.com/office/drawing/2014/main" id="{A62A817F-4A78-4EFC-9D0A-595B5A3947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8889" name="AutoShape 1">
          <a:extLst>
            <a:ext uri="{FF2B5EF4-FFF2-40B4-BE49-F238E27FC236}">
              <a16:creationId xmlns:a16="http://schemas.microsoft.com/office/drawing/2014/main" id="{6B311959-D574-4062-B45B-00701ED8D4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8890" name="AutoShape 1">
          <a:extLst>
            <a:ext uri="{FF2B5EF4-FFF2-40B4-BE49-F238E27FC236}">
              <a16:creationId xmlns:a16="http://schemas.microsoft.com/office/drawing/2014/main" id="{3EE7E45A-D8D4-4EBB-BB16-B98F146C3A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8891" name="AutoShape 1">
          <a:extLst>
            <a:ext uri="{FF2B5EF4-FFF2-40B4-BE49-F238E27FC236}">
              <a16:creationId xmlns:a16="http://schemas.microsoft.com/office/drawing/2014/main" id="{F61C05B8-3958-414D-B7CB-290BE4F6B7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8892" name="AutoShape 1">
          <a:extLst>
            <a:ext uri="{FF2B5EF4-FFF2-40B4-BE49-F238E27FC236}">
              <a16:creationId xmlns:a16="http://schemas.microsoft.com/office/drawing/2014/main" id="{B6DE93C7-47B3-4BAD-9C26-E0ECB62FFD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8893" name="AutoShape 1">
          <a:extLst>
            <a:ext uri="{FF2B5EF4-FFF2-40B4-BE49-F238E27FC236}">
              <a16:creationId xmlns:a16="http://schemas.microsoft.com/office/drawing/2014/main" id="{572CCDE6-3681-4824-8889-B1B19F3D92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8894" name="AutoShape 1">
          <a:extLst>
            <a:ext uri="{FF2B5EF4-FFF2-40B4-BE49-F238E27FC236}">
              <a16:creationId xmlns:a16="http://schemas.microsoft.com/office/drawing/2014/main" id="{1402C8D0-4344-4D7E-B4ED-E6373B8F15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8895" name="AutoShape 1">
          <a:extLst>
            <a:ext uri="{FF2B5EF4-FFF2-40B4-BE49-F238E27FC236}">
              <a16:creationId xmlns:a16="http://schemas.microsoft.com/office/drawing/2014/main" id="{7B1FE20F-6D26-4B40-B618-02EA109D66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8896" name="AutoShape 1">
          <a:extLst>
            <a:ext uri="{FF2B5EF4-FFF2-40B4-BE49-F238E27FC236}">
              <a16:creationId xmlns:a16="http://schemas.microsoft.com/office/drawing/2014/main" id="{75A30655-7DD8-49AD-B585-71D1EB5A13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8897" name="AutoShape 1">
          <a:extLst>
            <a:ext uri="{FF2B5EF4-FFF2-40B4-BE49-F238E27FC236}">
              <a16:creationId xmlns:a16="http://schemas.microsoft.com/office/drawing/2014/main" id="{3633FA75-B53A-4F9D-BE17-3A71D464E2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8898" name="AutoShape 1">
          <a:extLst>
            <a:ext uri="{FF2B5EF4-FFF2-40B4-BE49-F238E27FC236}">
              <a16:creationId xmlns:a16="http://schemas.microsoft.com/office/drawing/2014/main" id="{94105858-C6E4-4C70-9C8B-84CB101D26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8899" name="AutoShape 1">
          <a:extLst>
            <a:ext uri="{FF2B5EF4-FFF2-40B4-BE49-F238E27FC236}">
              <a16:creationId xmlns:a16="http://schemas.microsoft.com/office/drawing/2014/main" id="{C9DFE8A7-FB30-4086-8B0F-FA42E62AF1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8900" name="AutoShape 1">
          <a:extLst>
            <a:ext uri="{FF2B5EF4-FFF2-40B4-BE49-F238E27FC236}">
              <a16:creationId xmlns:a16="http://schemas.microsoft.com/office/drawing/2014/main" id="{BC4E3BE6-E04D-43CA-BF39-919502B091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8901" name="AutoShape 1">
          <a:extLst>
            <a:ext uri="{FF2B5EF4-FFF2-40B4-BE49-F238E27FC236}">
              <a16:creationId xmlns:a16="http://schemas.microsoft.com/office/drawing/2014/main" id="{6A3AE26E-3E58-4F0D-A757-E4F4944DC4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8902" name="AutoShape 1">
          <a:extLst>
            <a:ext uri="{FF2B5EF4-FFF2-40B4-BE49-F238E27FC236}">
              <a16:creationId xmlns:a16="http://schemas.microsoft.com/office/drawing/2014/main" id="{EEB43799-18FF-4A78-BAEC-A9FC4710B1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8903" name="AutoShape 1">
          <a:extLst>
            <a:ext uri="{FF2B5EF4-FFF2-40B4-BE49-F238E27FC236}">
              <a16:creationId xmlns:a16="http://schemas.microsoft.com/office/drawing/2014/main" id="{AFA83D6F-3D4C-481A-AA73-38F1B8E3F7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8904" name="AutoShape 1">
          <a:extLst>
            <a:ext uri="{FF2B5EF4-FFF2-40B4-BE49-F238E27FC236}">
              <a16:creationId xmlns:a16="http://schemas.microsoft.com/office/drawing/2014/main" id="{1757D441-7071-49EF-B82F-10B864134C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8905" name="AutoShape 1">
          <a:extLst>
            <a:ext uri="{FF2B5EF4-FFF2-40B4-BE49-F238E27FC236}">
              <a16:creationId xmlns:a16="http://schemas.microsoft.com/office/drawing/2014/main" id="{C1A22766-AF2A-4A80-8CED-55EAEEFA03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8906" name="AutoShape 1">
          <a:extLst>
            <a:ext uri="{FF2B5EF4-FFF2-40B4-BE49-F238E27FC236}">
              <a16:creationId xmlns:a16="http://schemas.microsoft.com/office/drawing/2014/main" id="{5D763194-FB6E-4AA9-B064-6B1986078E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8907" name="AutoShape 1">
          <a:extLst>
            <a:ext uri="{FF2B5EF4-FFF2-40B4-BE49-F238E27FC236}">
              <a16:creationId xmlns:a16="http://schemas.microsoft.com/office/drawing/2014/main" id="{70E5AC92-C9C2-48AB-AF07-0939C1665A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8908" name="AutoShape 1">
          <a:extLst>
            <a:ext uri="{FF2B5EF4-FFF2-40B4-BE49-F238E27FC236}">
              <a16:creationId xmlns:a16="http://schemas.microsoft.com/office/drawing/2014/main" id="{5B4167DA-3B3D-4B3E-8554-1427DF0D09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8909" name="AutoShape 1">
          <a:extLst>
            <a:ext uri="{FF2B5EF4-FFF2-40B4-BE49-F238E27FC236}">
              <a16:creationId xmlns:a16="http://schemas.microsoft.com/office/drawing/2014/main" id="{9977ABA0-CC55-48B5-A0FC-A2B90E9824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8910" name="AutoShape 1">
          <a:extLst>
            <a:ext uri="{FF2B5EF4-FFF2-40B4-BE49-F238E27FC236}">
              <a16:creationId xmlns:a16="http://schemas.microsoft.com/office/drawing/2014/main" id="{56429777-8B48-429F-9829-0DF0AA57F8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8911" name="AutoShape 1">
          <a:extLst>
            <a:ext uri="{FF2B5EF4-FFF2-40B4-BE49-F238E27FC236}">
              <a16:creationId xmlns:a16="http://schemas.microsoft.com/office/drawing/2014/main" id="{E93875D5-5C99-4CEE-8496-76A6476919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8912" name="AutoShape 1">
          <a:extLst>
            <a:ext uri="{FF2B5EF4-FFF2-40B4-BE49-F238E27FC236}">
              <a16:creationId xmlns:a16="http://schemas.microsoft.com/office/drawing/2014/main" id="{9E2C4C56-E13F-4C09-9387-529A00DD0B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8913" name="AutoShape 1">
          <a:extLst>
            <a:ext uri="{FF2B5EF4-FFF2-40B4-BE49-F238E27FC236}">
              <a16:creationId xmlns:a16="http://schemas.microsoft.com/office/drawing/2014/main" id="{B5492AB5-5DB9-4942-9422-0A0EFB8FD7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8914" name="AutoShape 1">
          <a:extLst>
            <a:ext uri="{FF2B5EF4-FFF2-40B4-BE49-F238E27FC236}">
              <a16:creationId xmlns:a16="http://schemas.microsoft.com/office/drawing/2014/main" id="{AC31AE0B-1A70-4CA9-B869-B4439153BB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8915" name="AutoShape 1">
          <a:extLst>
            <a:ext uri="{FF2B5EF4-FFF2-40B4-BE49-F238E27FC236}">
              <a16:creationId xmlns:a16="http://schemas.microsoft.com/office/drawing/2014/main" id="{0B8BB36B-B0B6-4B70-81CF-4C427CBC72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8916" name="AutoShape 1">
          <a:extLst>
            <a:ext uri="{FF2B5EF4-FFF2-40B4-BE49-F238E27FC236}">
              <a16:creationId xmlns:a16="http://schemas.microsoft.com/office/drawing/2014/main" id="{1A952AEA-646E-4B77-B257-95677DC505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8917" name="AutoShape 1">
          <a:extLst>
            <a:ext uri="{FF2B5EF4-FFF2-40B4-BE49-F238E27FC236}">
              <a16:creationId xmlns:a16="http://schemas.microsoft.com/office/drawing/2014/main" id="{B98FAF62-9CCD-4FA2-B442-C434F843DB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8918" name="AutoShape 1">
          <a:extLst>
            <a:ext uri="{FF2B5EF4-FFF2-40B4-BE49-F238E27FC236}">
              <a16:creationId xmlns:a16="http://schemas.microsoft.com/office/drawing/2014/main" id="{8933D64C-A223-45F3-A9F6-FF9A6EDE53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8919" name="AutoShape 1">
          <a:extLst>
            <a:ext uri="{FF2B5EF4-FFF2-40B4-BE49-F238E27FC236}">
              <a16:creationId xmlns:a16="http://schemas.microsoft.com/office/drawing/2014/main" id="{79909C48-DE8F-4CD2-BDD3-FD01BCC5A6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8920" name="AutoShape 1">
          <a:extLst>
            <a:ext uri="{FF2B5EF4-FFF2-40B4-BE49-F238E27FC236}">
              <a16:creationId xmlns:a16="http://schemas.microsoft.com/office/drawing/2014/main" id="{86696BE1-3C89-4C37-A4A3-E4D85A33B5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8921" name="AutoShape 1">
          <a:extLst>
            <a:ext uri="{FF2B5EF4-FFF2-40B4-BE49-F238E27FC236}">
              <a16:creationId xmlns:a16="http://schemas.microsoft.com/office/drawing/2014/main" id="{8DD295BE-8CE3-4D96-9F16-0D3591AD70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8922" name="AutoShape 1">
          <a:extLst>
            <a:ext uri="{FF2B5EF4-FFF2-40B4-BE49-F238E27FC236}">
              <a16:creationId xmlns:a16="http://schemas.microsoft.com/office/drawing/2014/main" id="{7D0A7A59-78A9-4C15-85AE-9A08CC6B55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8923" name="AutoShape 1">
          <a:extLst>
            <a:ext uri="{FF2B5EF4-FFF2-40B4-BE49-F238E27FC236}">
              <a16:creationId xmlns:a16="http://schemas.microsoft.com/office/drawing/2014/main" id="{F9CB25B7-6C78-4B1C-B1F5-409B0B2741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8924" name="AutoShape 1">
          <a:extLst>
            <a:ext uri="{FF2B5EF4-FFF2-40B4-BE49-F238E27FC236}">
              <a16:creationId xmlns:a16="http://schemas.microsoft.com/office/drawing/2014/main" id="{A327BBFA-33D8-4A7C-B497-2A3ADD87E6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8925" name="AutoShape 1">
          <a:extLst>
            <a:ext uri="{FF2B5EF4-FFF2-40B4-BE49-F238E27FC236}">
              <a16:creationId xmlns:a16="http://schemas.microsoft.com/office/drawing/2014/main" id="{E4C32C59-1DE2-4A13-89F8-65B65996E4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8926" name="AutoShape 1">
          <a:extLst>
            <a:ext uri="{FF2B5EF4-FFF2-40B4-BE49-F238E27FC236}">
              <a16:creationId xmlns:a16="http://schemas.microsoft.com/office/drawing/2014/main" id="{A7B97290-AD45-4C60-B519-03F30CB860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8927" name="AutoShape 1">
          <a:extLst>
            <a:ext uri="{FF2B5EF4-FFF2-40B4-BE49-F238E27FC236}">
              <a16:creationId xmlns:a16="http://schemas.microsoft.com/office/drawing/2014/main" id="{85257563-AF12-47BD-B986-925A25A0DE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8928" name="AutoShape 1">
          <a:extLst>
            <a:ext uri="{FF2B5EF4-FFF2-40B4-BE49-F238E27FC236}">
              <a16:creationId xmlns:a16="http://schemas.microsoft.com/office/drawing/2014/main" id="{DACD0AC6-3E46-4AB7-B4BE-FB0530D434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8929" name="AutoShape 1">
          <a:extLst>
            <a:ext uri="{FF2B5EF4-FFF2-40B4-BE49-F238E27FC236}">
              <a16:creationId xmlns:a16="http://schemas.microsoft.com/office/drawing/2014/main" id="{0331CD0C-7323-4B8F-A928-FCBC8DD342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8930" name="AutoShape 1">
          <a:extLst>
            <a:ext uri="{FF2B5EF4-FFF2-40B4-BE49-F238E27FC236}">
              <a16:creationId xmlns:a16="http://schemas.microsoft.com/office/drawing/2014/main" id="{AF3785D5-AFFD-464A-BDE7-06FB9A5B78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8931" name="AutoShape 1">
          <a:extLst>
            <a:ext uri="{FF2B5EF4-FFF2-40B4-BE49-F238E27FC236}">
              <a16:creationId xmlns:a16="http://schemas.microsoft.com/office/drawing/2014/main" id="{B7D925E7-910C-4208-854F-EA37EE21C0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8932" name="AutoShape 1">
          <a:extLst>
            <a:ext uri="{FF2B5EF4-FFF2-40B4-BE49-F238E27FC236}">
              <a16:creationId xmlns:a16="http://schemas.microsoft.com/office/drawing/2014/main" id="{9E754C84-73FE-451C-810D-607278C356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8933" name="AutoShape 1">
          <a:extLst>
            <a:ext uri="{FF2B5EF4-FFF2-40B4-BE49-F238E27FC236}">
              <a16:creationId xmlns:a16="http://schemas.microsoft.com/office/drawing/2014/main" id="{A62FA4C7-7D41-45B4-ACEC-48A5AA1484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8934" name="AutoShape 1">
          <a:extLst>
            <a:ext uri="{FF2B5EF4-FFF2-40B4-BE49-F238E27FC236}">
              <a16:creationId xmlns:a16="http://schemas.microsoft.com/office/drawing/2014/main" id="{71FBF845-5152-43E1-917E-CF0E688071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8935" name="AutoShape 1">
          <a:extLst>
            <a:ext uri="{FF2B5EF4-FFF2-40B4-BE49-F238E27FC236}">
              <a16:creationId xmlns:a16="http://schemas.microsoft.com/office/drawing/2014/main" id="{2631D237-5674-4C2E-979D-85C0D4AF52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8936" name="AutoShape 1">
          <a:extLst>
            <a:ext uri="{FF2B5EF4-FFF2-40B4-BE49-F238E27FC236}">
              <a16:creationId xmlns:a16="http://schemas.microsoft.com/office/drawing/2014/main" id="{19BD96AD-7A72-4DBC-A228-C37C75B0C9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8937" name="AutoShape 1">
          <a:extLst>
            <a:ext uri="{FF2B5EF4-FFF2-40B4-BE49-F238E27FC236}">
              <a16:creationId xmlns:a16="http://schemas.microsoft.com/office/drawing/2014/main" id="{A84C7A80-A9FF-4EE7-A2B3-8C43CEFD9E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8938" name="AutoShape 1">
          <a:extLst>
            <a:ext uri="{FF2B5EF4-FFF2-40B4-BE49-F238E27FC236}">
              <a16:creationId xmlns:a16="http://schemas.microsoft.com/office/drawing/2014/main" id="{3D718656-26F7-48C3-B2BA-4DE0C94541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8939" name="AutoShape 1">
          <a:extLst>
            <a:ext uri="{FF2B5EF4-FFF2-40B4-BE49-F238E27FC236}">
              <a16:creationId xmlns:a16="http://schemas.microsoft.com/office/drawing/2014/main" id="{D571C165-7178-4CA9-9E29-A5E744E80D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8940" name="AutoShape 1">
          <a:extLst>
            <a:ext uri="{FF2B5EF4-FFF2-40B4-BE49-F238E27FC236}">
              <a16:creationId xmlns:a16="http://schemas.microsoft.com/office/drawing/2014/main" id="{710F0417-81B0-4E52-968F-59A5312BF3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8941" name="AutoShape 1">
          <a:extLst>
            <a:ext uri="{FF2B5EF4-FFF2-40B4-BE49-F238E27FC236}">
              <a16:creationId xmlns:a16="http://schemas.microsoft.com/office/drawing/2014/main" id="{7DA83449-4FCC-4805-8628-7024ABBB4D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8942" name="AutoShape 1">
          <a:extLst>
            <a:ext uri="{FF2B5EF4-FFF2-40B4-BE49-F238E27FC236}">
              <a16:creationId xmlns:a16="http://schemas.microsoft.com/office/drawing/2014/main" id="{1A9F53F5-375E-4B61-9C45-39C113EF61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8943" name="AutoShape 1">
          <a:extLst>
            <a:ext uri="{FF2B5EF4-FFF2-40B4-BE49-F238E27FC236}">
              <a16:creationId xmlns:a16="http://schemas.microsoft.com/office/drawing/2014/main" id="{C9C00B8E-7045-4411-B370-A85FA80250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8944" name="AutoShape 1">
          <a:extLst>
            <a:ext uri="{FF2B5EF4-FFF2-40B4-BE49-F238E27FC236}">
              <a16:creationId xmlns:a16="http://schemas.microsoft.com/office/drawing/2014/main" id="{5B30C1B2-5C3C-40D4-86ED-5FEA4557FD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8945" name="AutoShape 1">
          <a:extLst>
            <a:ext uri="{FF2B5EF4-FFF2-40B4-BE49-F238E27FC236}">
              <a16:creationId xmlns:a16="http://schemas.microsoft.com/office/drawing/2014/main" id="{4C16AF2E-A1AE-4418-8562-5E77738B8C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8946" name="AutoShape 1">
          <a:extLst>
            <a:ext uri="{FF2B5EF4-FFF2-40B4-BE49-F238E27FC236}">
              <a16:creationId xmlns:a16="http://schemas.microsoft.com/office/drawing/2014/main" id="{7C0DF5DB-8766-48F6-A6F5-31FE24F84D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8947" name="AutoShape 1">
          <a:extLst>
            <a:ext uri="{FF2B5EF4-FFF2-40B4-BE49-F238E27FC236}">
              <a16:creationId xmlns:a16="http://schemas.microsoft.com/office/drawing/2014/main" id="{9FDE1478-9EDD-46A4-8892-3B26C8277C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8948" name="AutoShape 1">
          <a:extLst>
            <a:ext uri="{FF2B5EF4-FFF2-40B4-BE49-F238E27FC236}">
              <a16:creationId xmlns:a16="http://schemas.microsoft.com/office/drawing/2014/main" id="{CCE5F344-AFE3-4922-BF97-384B7D4404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8949" name="AutoShape 1">
          <a:extLst>
            <a:ext uri="{FF2B5EF4-FFF2-40B4-BE49-F238E27FC236}">
              <a16:creationId xmlns:a16="http://schemas.microsoft.com/office/drawing/2014/main" id="{C36C20BA-EC9B-47AD-BAEF-BD01FC632F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8950" name="AutoShape 1">
          <a:extLst>
            <a:ext uri="{FF2B5EF4-FFF2-40B4-BE49-F238E27FC236}">
              <a16:creationId xmlns:a16="http://schemas.microsoft.com/office/drawing/2014/main" id="{BE169F58-CA90-472E-AA9F-DC2BA521CB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8951" name="AutoShape 1">
          <a:extLst>
            <a:ext uri="{FF2B5EF4-FFF2-40B4-BE49-F238E27FC236}">
              <a16:creationId xmlns:a16="http://schemas.microsoft.com/office/drawing/2014/main" id="{F1265EC5-8412-46E5-A6BC-BF0FD61AAC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8952" name="AutoShape 1">
          <a:extLst>
            <a:ext uri="{FF2B5EF4-FFF2-40B4-BE49-F238E27FC236}">
              <a16:creationId xmlns:a16="http://schemas.microsoft.com/office/drawing/2014/main" id="{0D7D0894-D326-4967-857F-9B1B05AC07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8953" name="AutoShape 1">
          <a:extLst>
            <a:ext uri="{FF2B5EF4-FFF2-40B4-BE49-F238E27FC236}">
              <a16:creationId xmlns:a16="http://schemas.microsoft.com/office/drawing/2014/main" id="{09843334-40D0-40EB-9693-AF20D69B07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8954" name="AutoShape 1">
          <a:extLst>
            <a:ext uri="{FF2B5EF4-FFF2-40B4-BE49-F238E27FC236}">
              <a16:creationId xmlns:a16="http://schemas.microsoft.com/office/drawing/2014/main" id="{5B1C3B72-B87D-4235-9635-87C95DF41F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8955" name="AutoShape 1">
          <a:extLst>
            <a:ext uri="{FF2B5EF4-FFF2-40B4-BE49-F238E27FC236}">
              <a16:creationId xmlns:a16="http://schemas.microsoft.com/office/drawing/2014/main" id="{EA7F9DCB-973C-43DE-8CFF-D927AD21BB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8956" name="AutoShape 1">
          <a:extLst>
            <a:ext uri="{FF2B5EF4-FFF2-40B4-BE49-F238E27FC236}">
              <a16:creationId xmlns:a16="http://schemas.microsoft.com/office/drawing/2014/main" id="{D2FB15D2-704B-4C21-A137-3B47D82A87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8957" name="AutoShape 1">
          <a:extLst>
            <a:ext uri="{FF2B5EF4-FFF2-40B4-BE49-F238E27FC236}">
              <a16:creationId xmlns:a16="http://schemas.microsoft.com/office/drawing/2014/main" id="{E83E62CB-4419-431E-9FB9-2FA5344AAA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8958" name="AutoShape 1">
          <a:extLst>
            <a:ext uri="{FF2B5EF4-FFF2-40B4-BE49-F238E27FC236}">
              <a16:creationId xmlns:a16="http://schemas.microsoft.com/office/drawing/2014/main" id="{301A495D-0DA8-4EEB-9ADF-442F940042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8959" name="AutoShape 1">
          <a:extLst>
            <a:ext uri="{FF2B5EF4-FFF2-40B4-BE49-F238E27FC236}">
              <a16:creationId xmlns:a16="http://schemas.microsoft.com/office/drawing/2014/main" id="{6F46CF89-9502-4359-8AE2-9A95A642C7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8960" name="AutoShape 1">
          <a:extLst>
            <a:ext uri="{FF2B5EF4-FFF2-40B4-BE49-F238E27FC236}">
              <a16:creationId xmlns:a16="http://schemas.microsoft.com/office/drawing/2014/main" id="{3D36DD5A-317F-4941-9EA0-33321B45B6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8961" name="AutoShape 1">
          <a:extLst>
            <a:ext uri="{FF2B5EF4-FFF2-40B4-BE49-F238E27FC236}">
              <a16:creationId xmlns:a16="http://schemas.microsoft.com/office/drawing/2014/main" id="{69B46D12-4DAD-4A60-9597-D5253A305F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8962" name="AutoShape 1">
          <a:extLst>
            <a:ext uri="{FF2B5EF4-FFF2-40B4-BE49-F238E27FC236}">
              <a16:creationId xmlns:a16="http://schemas.microsoft.com/office/drawing/2014/main" id="{EA9EA966-53D9-441C-8AAA-5CB21CB655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8963" name="AutoShape 1">
          <a:extLst>
            <a:ext uri="{FF2B5EF4-FFF2-40B4-BE49-F238E27FC236}">
              <a16:creationId xmlns:a16="http://schemas.microsoft.com/office/drawing/2014/main" id="{CA4C65BB-EA10-4B1D-AB02-7F09E3BC01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8964" name="AutoShape 1">
          <a:extLst>
            <a:ext uri="{FF2B5EF4-FFF2-40B4-BE49-F238E27FC236}">
              <a16:creationId xmlns:a16="http://schemas.microsoft.com/office/drawing/2014/main" id="{2CF45099-540B-4EE5-B919-67A962DD8B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8965" name="AutoShape 1">
          <a:extLst>
            <a:ext uri="{FF2B5EF4-FFF2-40B4-BE49-F238E27FC236}">
              <a16:creationId xmlns:a16="http://schemas.microsoft.com/office/drawing/2014/main" id="{09ECB1F8-EBEB-4423-B704-FB3EBF7669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8966" name="AutoShape 1">
          <a:extLst>
            <a:ext uri="{FF2B5EF4-FFF2-40B4-BE49-F238E27FC236}">
              <a16:creationId xmlns:a16="http://schemas.microsoft.com/office/drawing/2014/main" id="{152D5F2F-43AE-41B6-91D2-17D0362E23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8967" name="AutoShape 1">
          <a:extLst>
            <a:ext uri="{FF2B5EF4-FFF2-40B4-BE49-F238E27FC236}">
              <a16:creationId xmlns:a16="http://schemas.microsoft.com/office/drawing/2014/main" id="{1313F406-E877-4AB7-A51E-45E987E14F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8968" name="AutoShape 1">
          <a:extLst>
            <a:ext uri="{FF2B5EF4-FFF2-40B4-BE49-F238E27FC236}">
              <a16:creationId xmlns:a16="http://schemas.microsoft.com/office/drawing/2014/main" id="{3C776A2C-FBE5-4EBC-B1A0-EE03B46B9E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8969" name="AutoShape 1">
          <a:extLst>
            <a:ext uri="{FF2B5EF4-FFF2-40B4-BE49-F238E27FC236}">
              <a16:creationId xmlns:a16="http://schemas.microsoft.com/office/drawing/2014/main" id="{AF6297C2-681B-4DC2-A2D8-919B6830FB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8970" name="AutoShape 1">
          <a:extLst>
            <a:ext uri="{FF2B5EF4-FFF2-40B4-BE49-F238E27FC236}">
              <a16:creationId xmlns:a16="http://schemas.microsoft.com/office/drawing/2014/main" id="{BDC0ED23-8BE4-46DB-95B9-EC7E611E06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8971" name="AutoShape 1">
          <a:extLst>
            <a:ext uri="{FF2B5EF4-FFF2-40B4-BE49-F238E27FC236}">
              <a16:creationId xmlns:a16="http://schemas.microsoft.com/office/drawing/2014/main" id="{A1FA9C1C-5337-4D4F-8C20-4A60BF5CD3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8972" name="AutoShape 1">
          <a:extLst>
            <a:ext uri="{FF2B5EF4-FFF2-40B4-BE49-F238E27FC236}">
              <a16:creationId xmlns:a16="http://schemas.microsoft.com/office/drawing/2014/main" id="{130787F0-B667-41DE-8BB0-70CC517927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8973" name="AutoShape 1">
          <a:extLst>
            <a:ext uri="{FF2B5EF4-FFF2-40B4-BE49-F238E27FC236}">
              <a16:creationId xmlns:a16="http://schemas.microsoft.com/office/drawing/2014/main" id="{216D2CAF-ABCF-45F0-B3DA-8D7CB1F2B2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8974" name="AutoShape 1">
          <a:extLst>
            <a:ext uri="{FF2B5EF4-FFF2-40B4-BE49-F238E27FC236}">
              <a16:creationId xmlns:a16="http://schemas.microsoft.com/office/drawing/2014/main" id="{FCA67CCD-19D7-4013-BC1E-2861931B82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8975" name="AutoShape 1">
          <a:extLst>
            <a:ext uri="{FF2B5EF4-FFF2-40B4-BE49-F238E27FC236}">
              <a16:creationId xmlns:a16="http://schemas.microsoft.com/office/drawing/2014/main" id="{26624B00-B4FC-4C1B-B941-EDD7875BB4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8976" name="AutoShape 1">
          <a:extLst>
            <a:ext uri="{FF2B5EF4-FFF2-40B4-BE49-F238E27FC236}">
              <a16:creationId xmlns:a16="http://schemas.microsoft.com/office/drawing/2014/main" id="{92645188-F896-4561-9745-FAD03ECA9B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8977" name="AutoShape 1">
          <a:extLst>
            <a:ext uri="{FF2B5EF4-FFF2-40B4-BE49-F238E27FC236}">
              <a16:creationId xmlns:a16="http://schemas.microsoft.com/office/drawing/2014/main" id="{7630A79F-2DEC-457E-9E01-6588214411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8978" name="AutoShape 1">
          <a:extLst>
            <a:ext uri="{FF2B5EF4-FFF2-40B4-BE49-F238E27FC236}">
              <a16:creationId xmlns:a16="http://schemas.microsoft.com/office/drawing/2014/main" id="{A253C738-9792-4C1B-8F06-E356006BCA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8979" name="AutoShape 1">
          <a:extLst>
            <a:ext uri="{FF2B5EF4-FFF2-40B4-BE49-F238E27FC236}">
              <a16:creationId xmlns:a16="http://schemas.microsoft.com/office/drawing/2014/main" id="{1003AC3D-13A0-4B75-9A4F-4B773A5753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8980" name="AutoShape 1">
          <a:extLst>
            <a:ext uri="{FF2B5EF4-FFF2-40B4-BE49-F238E27FC236}">
              <a16:creationId xmlns:a16="http://schemas.microsoft.com/office/drawing/2014/main" id="{3CAEB37A-3B3D-482C-9036-8264DFC674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8981" name="AutoShape 1">
          <a:extLst>
            <a:ext uri="{FF2B5EF4-FFF2-40B4-BE49-F238E27FC236}">
              <a16:creationId xmlns:a16="http://schemas.microsoft.com/office/drawing/2014/main" id="{B5B2A743-62F6-4223-881E-3DE93973BB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8982" name="AutoShape 1">
          <a:extLst>
            <a:ext uri="{FF2B5EF4-FFF2-40B4-BE49-F238E27FC236}">
              <a16:creationId xmlns:a16="http://schemas.microsoft.com/office/drawing/2014/main" id="{810300C5-0821-4D12-AFCC-DC5CF5959D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8983" name="AutoShape 1">
          <a:extLst>
            <a:ext uri="{FF2B5EF4-FFF2-40B4-BE49-F238E27FC236}">
              <a16:creationId xmlns:a16="http://schemas.microsoft.com/office/drawing/2014/main" id="{54CC0354-5651-47FF-81CA-E43FE765AE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8984" name="AutoShape 1">
          <a:extLst>
            <a:ext uri="{FF2B5EF4-FFF2-40B4-BE49-F238E27FC236}">
              <a16:creationId xmlns:a16="http://schemas.microsoft.com/office/drawing/2014/main" id="{F82F1496-219B-4F11-982B-7CC79FBD98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8985" name="AutoShape 1">
          <a:extLst>
            <a:ext uri="{FF2B5EF4-FFF2-40B4-BE49-F238E27FC236}">
              <a16:creationId xmlns:a16="http://schemas.microsoft.com/office/drawing/2014/main" id="{B271C88C-2186-4D60-84D7-D6934C44E0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8986" name="AutoShape 1">
          <a:extLst>
            <a:ext uri="{FF2B5EF4-FFF2-40B4-BE49-F238E27FC236}">
              <a16:creationId xmlns:a16="http://schemas.microsoft.com/office/drawing/2014/main" id="{4BFFB94F-143F-42DB-9411-F6E3D849FB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8987" name="AutoShape 1">
          <a:extLst>
            <a:ext uri="{FF2B5EF4-FFF2-40B4-BE49-F238E27FC236}">
              <a16:creationId xmlns:a16="http://schemas.microsoft.com/office/drawing/2014/main" id="{1BF65EE1-5334-4912-ADC5-20C7EF7BED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8988" name="AutoShape 1">
          <a:extLst>
            <a:ext uri="{FF2B5EF4-FFF2-40B4-BE49-F238E27FC236}">
              <a16:creationId xmlns:a16="http://schemas.microsoft.com/office/drawing/2014/main" id="{3EF3E0E9-D279-438E-BF19-6A846B36D6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8989" name="AutoShape 1">
          <a:extLst>
            <a:ext uri="{FF2B5EF4-FFF2-40B4-BE49-F238E27FC236}">
              <a16:creationId xmlns:a16="http://schemas.microsoft.com/office/drawing/2014/main" id="{BB26A467-541C-4A6C-83C7-290C1202C3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8990" name="AutoShape 1">
          <a:extLst>
            <a:ext uri="{FF2B5EF4-FFF2-40B4-BE49-F238E27FC236}">
              <a16:creationId xmlns:a16="http://schemas.microsoft.com/office/drawing/2014/main" id="{F3D617A6-DA07-4116-A325-DBDCB00678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8991" name="AutoShape 1">
          <a:extLst>
            <a:ext uri="{FF2B5EF4-FFF2-40B4-BE49-F238E27FC236}">
              <a16:creationId xmlns:a16="http://schemas.microsoft.com/office/drawing/2014/main" id="{1C5F52D5-2B96-409B-8C7E-CA071D708E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8992" name="AutoShape 1">
          <a:extLst>
            <a:ext uri="{FF2B5EF4-FFF2-40B4-BE49-F238E27FC236}">
              <a16:creationId xmlns:a16="http://schemas.microsoft.com/office/drawing/2014/main" id="{9A196468-1846-47D2-9E35-33F9C32C6E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8993" name="AutoShape 1">
          <a:extLst>
            <a:ext uri="{FF2B5EF4-FFF2-40B4-BE49-F238E27FC236}">
              <a16:creationId xmlns:a16="http://schemas.microsoft.com/office/drawing/2014/main" id="{F9FB4E03-0145-44EF-8A01-B19B802E8D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8994" name="AutoShape 1">
          <a:extLst>
            <a:ext uri="{FF2B5EF4-FFF2-40B4-BE49-F238E27FC236}">
              <a16:creationId xmlns:a16="http://schemas.microsoft.com/office/drawing/2014/main" id="{4480B36F-6CAE-4BB3-A8F5-DF96645F9A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8995" name="AutoShape 1">
          <a:extLst>
            <a:ext uri="{FF2B5EF4-FFF2-40B4-BE49-F238E27FC236}">
              <a16:creationId xmlns:a16="http://schemas.microsoft.com/office/drawing/2014/main" id="{CD9535D5-A268-4DAB-A113-1D1312857C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8996" name="AutoShape 1">
          <a:extLst>
            <a:ext uri="{FF2B5EF4-FFF2-40B4-BE49-F238E27FC236}">
              <a16:creationId xmlns:a16="http://schemas.microsoft.com/office/drawing/2014/main" id="{74F3DAC9-C196-41D2-B237-FD108F2B8D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8997" name="AutoShape 1">
          <a:extLst>
            <a:ext uri="{FF2B5EF4-FFF2-40B4-BE49-F238E27FC236}">
              <a16:creationId xmlns:a16="http://schemas.microsoft.com/office/drawing/2014/main" id="{AADFBCE2-6AA4-49F8-9E4F-D8A9B0C9D9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8998" name="AutoShape 1">
          <a:extLst>
            <a:ext uri="{FF2B5EF4-FFF2-40B4-BE49-F238E27FC236}">
              <a16:creationId xmlns:a16="http://schemas.microsoft.com/office/drawing/2014/main" id="{60DF1315-916E-4670-934F-FD92DE426F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8999" name="AutoShape 1">
          <a:extLst>
            <a:ext uri="{FF2B5EF4-FFF2-40B4-BE49-F238E27FC236}">
              <a16:creationId xmlns:a16="http://schemas.microsoft.com/office/drawing/2014/main" id="{2BCAB477-0FBE-4E19-81E8-B1A4B1B324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9000" name="AutoShape 1">
          <a:extLst>
            <a:ext uri="{FF2B5EF4-FFF2-40B4-BE49-F238E27FC236}">
              <a16:creationId xmlns:a16="http://schemas.microsoft.com/office/drawing/2014/main" id="{50B794AB-EDE9-459A-B710-920744107A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9001" name="AutoShape 1">
          <a:extLst>
            <a:ext uri="{FF2B5EF4-FFF2-40B4-BE49-F238E27FC236}">
              <a16:creationId xmlns:a16="http://schemas.microsoft.com/office/drawing/2014/main" id="{84ADAE87-9EAC-431B-BC4F-BB3E6CD5F7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9002" name="AutoShape 1">
          <a:extLst>
            <a:ext uri="{FF2B5EF4-FFF2-40B4-BE49-F238E27FC236}">
              <a16:creationId xmlns:a16="http://schemas.microsoft.com/office/drawing/2014/main" id="{9BD116B7-010D-4570-B8D0-4C74A5A750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9003" name="AutoShape 1">
          <a:extLst>
            <a:ext uri="{FF2B5EF4-FFF2-40B4-BE49-F238E27FC236}">
              <a16:creationId xmlns:a16="http://schemas.microsoft.com/office/drawing/2014/main" id="{0F07EBE7-1A55-4907-8415-1E8DDB72CE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9004" name="AutoShape 1">
          <a:extLst>
            <a:ext uri="{FF2B5EF4-FFF2-40B4-BE49-F238E27FC236}">
              <a16:creationId xmlns:a16="http://schemas.microsoft.com/office/drawing/2014/main" id="{E861C9F0-32CC-4248-969B-4A1E9C1078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9005" name="AutoShape 1">
          <a:extLst>
            <a:ext uri="{FF2B5EF4-FFF2-40B4-BE49-F238E27FC236}">
              <a16:creationId xmlns:a16="http://schemas.microsoft.com/office/drawing/2014/main" id="{8A3DEC19-2C07-4532-93A5-4F5EE7C484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9006" name="AutoShape 1">
          <a:extLst>
            <a:ext uri="{FF2B5EF4-FFF2-40B4-BE49-F238E27FC236}">
              <a16:creationId xmlns:a16="http://schemas.microsoft.com/office/drawing/2014/main" id="{132145F3-9EDB-4A44-8208-30B9F0FEA0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9007" name="AutoShape 1">
          <a:extLst>
            <a:ext uri="{FF2B5EF4-FFF2-40B4-BE49-F238E27FC236}">
              <a16:creationId xmlns:a16="http://schemas.microsoft.com/office/drawing/2014/main" id="{7E4EF46C-9A78-40EA-85D7-BEFAFD4896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9008" name="AutoShape 1">
          <a:extLst>
            <a:ext uri="{FF2B5EF4-FFF2-40B4-BE49-F238E27FC236}">
              <a16:creationId xmlns:a16="http://schemas.microsoft.com/office/drawing/2014/main" id="{78BF35DF-B6F6-41FB-B8B4-ECE197CAB9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9009" name="AutoShape 1">
          <a:extLst>
            <a:ext uri="{FF2B5EF4-FFF2-40B4-BE49-F238E27FC236}">
              <a16:creationId xmlns:a16="http://schemas.microsoft.com/office/drawing/2014/main" id="{E2B4D4AB-79D6-4D52-BB52-543AC1E071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9010" name="AutoShape 1">
          <a:extLst>
            <a:ext uri="{FF2B5EF4-FFF2-40B4-BE49-F238E27FC236}">
              <a16:creationId xmlns:a16="http://schemas.microsoft.com/office/drawing/2014/main" id="{7C5FAD5C-B1C3-4151-B573-AB24FF7189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9011" name="AutoShape 1">
          <a:extLst>
            <a:ext uri="{FF2B5EF4-FFF2-40B4-BE49-F238E27FC236}">
              <a16:creationId xmlns:a16="http://schemas.microsoft.com/office/drawing/2014/main" id="{FA16BBE5-B67A-4826-9DF4-74D2FD6FF9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9012" name="AutoShape 1">
          <a:extLst>
            <a:ext uri="{FF2B5EF4-FFF2-40B4-BE49-F238E27FC236}">
              <a16:creationId xmlns:a16="http://schemas.microsoft.com/office/drawing/2014/main" id="{C56C4DD9-DFAC-4712-BEF5-DD3856854D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9013" name="AutoShape 1">
          <a:extLst>
            <a:ext uri="{FF2B5EF4-FFF2-40B4-BE49-F238E27FC236}">
              <a16:creationId xmlns:a16="http://schemas.microsoft.com/office/drawing/2014/main" id="{29B7C36F-99D4-46C5-B33A-3DEBB12D64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9014" name="AutoShape 1">
          <a:extLst>
            <a:ext uri="{FF2B5EF4-FFF2-40B4-BE49-F238E27FC236}">
              <a16:creationId xmlns:a16="http://schemas.microsoft.com/office/drawing/2014/main" id="{61A1AF81-ACA7-4F8E-8B75-7A92B425F1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9015" name="AutoShape 1">
          <a:extLst>
            <a:ext uri="{FF2B5EF4-FFF2-40B4-BE49-F238E27FC236}">
              <a16:creationId xmlns:a16="http://schemas.microsoft.com/office/drawing/2014/main" id="{121E94FF-B05A-4960-B006-7B7A3C717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9016" name="AutoShape 1">
          <a:extLst>
            <a:ext uri="{FF2B5EF4-FFF2-40B4-BE49-F238E27FC236}">
              <a16:creationId xmlns:a16="http://schemas.microsoft.com/office/drawing/2014/main" id="{CE31ECF9-B070-43FF-B29D-2893B85207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9017" name="AutoShape 1">
          <a:extLst>
            <a:ext uri="{FF2B5EF4-FFF2-40B4-BE49-F238E27FC236}">
              <a16:creationId xmlns:a16="http://schemas.microsoft.com/office/drawing/2014/main" id="{856E9017-0555-44EC-98BC-6656902CC6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9018" name="AutoShape 1">
          <a:extLst>
            <a:ext uri="{FF2B5EF4-FFF2-40B4-BE49-F238E27FC236}">
              <a16:creationId xmlns:a16="http://schemas.microsoft.com/office/drawing/2014/main" id="{307B943C-5F0B-410F-BBEE-E19A00799D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9019" name="AutoShape 1">
          <a:extLst>
            <a:ext uri="{FF2B5EF4-FFF2-40B4-BE49-F238E27FC236}">
              <a16:creationId xmlns:a16="http://schemas.microsoft.com/office/drawing/2014/main" id="{AAE07D00-538F-4CB0-A1DF-8DEAF978F3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9020" name="AutoShape 1">
          <a:extLst>
            <a:ext uri="{FF2B5EF4-FFF2-40B4-BE49-F238E27FC236}">
              <a16:creationId xmlns:a16="http://schemas.microsoft.com/office/drawing/2014/main" id="{48BF8D2A-2367-4B6D-946F-68A0A50D54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9021" name="AutoShape 1">
          <a:extLst>
            <a:ext uri="{FF2B5EF4-FFF2-40B4-BE49-F238E27FC236}">
              <a16:creationId xmlns:a16="http://schemas.microsoft.com/office/drawing/2014/main" id="{64E2B231-193D-48B3-A4E3-369C0CFEBC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9022" name="AutoShape 1">
          <a:extLst>
            <a:ext uri="{FF2B5EF4-FFF2-40B4-BE49-F238E27FC236}">
              <a16:creationId xmlns:a16="http://schemas.microsoft.com/office/drawing/2014/main" id="{012D7034-338C-4818-961F-48BB7B708E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9023" name="AutoShape 1">
          <a:extLst>
            <a:ext uri="{FF2B5EF4-FFF2-40B4-BE49-F238E27FC236}">
              <a16:creationId xmlns:a16="http://schemas.microsoft.com/office/drawing/2014/main" id="{D6A49C5F-9C99-4E19-B676-FB59C81E50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9024" name="AutoShape 1">
          <a:extLst>
            <a:ext uri="{FF2B5EF4-FFF2-40B4-BE49-F238E27FC236}">
              <a16:creationId xmlns:a16="http://schemas.microsoft.com/office/drawing/2014/main" id="{A9CC236F-8AD3-44B1-8DDA-57A2C2ACEA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9025" name="AutoShape 1">
          <a:extLst>
            <a:ext uri="{FF2B5EF4-FFF2-40B4-BE49-F238E27FC236}">
              <a16:creationId xmlns:a16="http://schemas.microsoft.com/office/drawing/2014/main" id="{F4DA0AC8-6F01-4C7F-A6E3-BDB67DE8E2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9026" name="AutoShape 1">
          <a:extLst>
            <a:ext uri="{FF2B5EF4-FFF2-40B4-BE49-F238E27FC236}">
              <a16:creationId xmlns:a16="http://schemas.microsoft.com/office/drawing/2014/main" id="{86826CB7-A13C-4825-9411-B2A8F388AE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9027" name="AutoShape 1">
          <a:extLst>
            <a:ext uri="{FF2B5EF4-FFF2-40B4-BE49-F238E27FC236}">
              <a16:creationId xmlns:a16="http://schemas.microsoft.com/office/drawing/2014/main" id="{24B12BD5-B8FC-4F14-9BA3-08040D5E68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9028" name="AutoShape 1">
          <a:extLst>
            <a:ext uri="{FF2B5EF4-FFF2-40B4-BE49-F238E27FC236}">
              <a16:creationId xmlns:a16="http://schemas.microsoft.com/office/drawing/2014/main" id="{19C4959B-2607-4165-9BC1-85037C5157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9029" name="AutoShape 1">
          <a:extLst>
            <a:ext uri="{FF2B5EF4-FFF2-40B4-BE49-F238E27FC236}">
              <a16:creationId xmlns:a16="http://schemas.microsoft.com/office/drawing/2014/main" id="{E49DD64B-7DD7-4544-941D-0F5CE9753F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9030" name="AutoShape 1">
          <a:extLst>
            <a:ext uri="{FF2B5EF4-FFF2-40B4-BE49-F238E27FC236}">
              <a16:creationId xmlns:a16="http://schemas.microsoft.com/office/drawing/2014/main" id="{5586FDB9-8EF9-4ECA-B195-355E9CF972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9031" name="AutoShape 1">
          <a:extLst>
            <a:ext uri="{FF2B5EF4-FFF2-40B4-BE49-F238E27FC236}">
              <a16:creationId xmlns:a16="http://schemas.microsoft.com/office/drawing/2014/main" id="{7DF1DE66-7AB1-4114-8718-1CD51C5F65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9032" name="AutoShape 1">
          <a:extLst>
            <a:ext uri="{FF2B5EF4-FFF2-40B4-BE49-F238E27FC236}">
              <a16:creationId xmlns:a16="http://schemas.microsoft.com/office/drawing/2014/main" id="{A0D5925B-1F97-4C32-9C15-2E9FEB26B2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9033" name="AutoShape 1">
          <a:extLst>
            <a:ext uri="{FF2B5EF4-FFF2-40B4-BE49-F238E27FC236}">
              <a16:creationId xmlns:a16="http://schemas.microsoft.com/office/drawing/2014/main" id="{6C74CA78-ABA1-4879-98B4-80001B399C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9034" name="AutoShape 1">
          <a:extLst>
            <a:ext uri="{FF2B5EF4-FFF2-40B4-BE49-F238E27FC236}">
              <a16:creationId xmlns:a16="http://schemas.microsoft.com/office/drawing/2014/main" id="{0D34A9E1-4D99-47F9-B548-F0B46887FF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9035" name="AutoShape 1">
          <a:extLst>
            <a:ext uri="{FF2B5EF4-FFF2-40B4-BE49-F238E27FC236}">
              <a16:creationId xmlns:a16="http://schemas.microsoft.com/office/drawing/2014/main" id="{20B523B6-5370-4255-8017-1FF2C0B8E9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9036" name="AutoShape 1">
          <a:extLst>
            <a:ext uri="{FF2B5EF4-FFF2-40B4-BE49-F238E27FC236}">
              <a16:creationId xmlns:a16="http://schemas.microsoft.com/office/drawing/2014/main" id="{1AB1171E-CD23-4CF3-B47A-FEC9754029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9037" name="AutoShape 1">
          <a:extLst>
            <a:ext uri="{FF2B5EF4-FFF2-40B4-BE49-F238E27FC236}">
              <a16:creationId xmlns:a16="http://schemas.microsoft.com/office/drawing/2014/main" id="{56F2A438-1CFF-44BD-A023-2ED244903B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9038" name="AutoShape 1">
          <a:extLst>
            <a:ext uri="{FF2B5EF4-FFF2-40B4-BE49-F238E27FC236}">
              <a16:creationId xmlns:a16="http://schemas.microsoft.com/office/drawing/2014/main" id="{37CC79EB-796C-4BE2-8B95-80EC952A88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9039" name="AutoShape 1">
          <a:extLst>
            <a:ext uri="{FF2B5EF4-FFF2-40B4-BE49-F238E27FC236}">
              <a16:creationId xmlns:a16="http://schemas.microsoft.com/office/drawing/2014/main" id="{ADF0FAB4-C771-4751-A1B2-E4EBB1DFF9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9040" name="AutoShape 1">
          <a:extLst>
            <a:ext uri="{FF2B5EF4-FFF2-40B4-BE49-F238E27FC236}">
              <a16:creationId xmlns:a16="http://schemas.microsoft.com/office/drawing/2014/main" id="{475C7A94-1338-4DF9-A885-B4090CD32F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9041" name="AutoShape 1">
          <a:extLst>
            <a:ext uri="{FF2B5EF4-FFF2-40B4-BE49-F238E27FC236}">
              <a16:creationId xmlns:a16="http://schemas.microsoft.com/office/drawing/2014/main" id="{0ABE425A-A14B-4A29-8E18-EF76582F6F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9042" name="AutoShape 1">
          <a:extLst>
            <a:ext uri="{FF2B5EF4-FFF2-40B4-BE49-F238E27FC236}">
              <a16:creationId xmlns:a16="http://schemas.microsoft.com/office/drawing/2014/main" id="{74C049B4-D577-4368-AE01-2B0DA7752B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9043" name="AutoShape 1">
          <a:extLst>
            <a:ext uri="{FF2B5EF4-FFF2-40B4-BE49-F238E27FC236}">
              <a16:creationId xmlns:a16="http://schemas.microsoft.com/office/drawing/2014/main" id="{43F29D32-0E7F-4601-A24C-97941FEBA7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9044" name="AutoShape 1">
          <a:extLst>
            <a:ext uri="{FF2B5EF4-FFF2-40B4-BE49-F238E27FC236}">
              <a16:creationId xmlns:a16="http://schemas.microsoft.com/office/drawing/2014/main" id="{3C434D39-324D-4702-8FDB-385485448D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9045" name="AutoShape 1">
          <a:extLst>
            <a:ext uri="{FF2B5EF4-FFF2-40B4-BE49-F238E27FC236}">
              <a16:creationId xmlns:a16="http://schemas.microsoft.com/office/drawing/2014/main" id="{4C11EB6D-59AE-41DC-B2EB-CD9F3505C4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9046" name="AutoShape 1">
          <a:extLst>
            <a:ext uri="{FF2B5EF4-FFF2-40B4-BE49-F238E27FC236}">
              <a16:creationId xmlns:a16="http://schemas.microsoft.com/office/drawing/2014/main" id="{120BD50F-49E0-4564-B001-FE677AF668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9047" name="AutoShape 1">
          <a:extLst>
            <a:ext uri="{FF2B5EF4-FFF2-40B4-BE49-F238E27FC236}">
              <a16:creationId xmlns:a16="http://schemas.microsoft.com/office/drawing/2014/main" id="{13992EB3-C02D-406A-AE96-7C846F5CCB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9048" name="AutoShape 1">
          <a:extLst>
            <a:ext uri="{FF2B5EF4-FFF2-40B4-BE49-F238E27FC236}">
              <a16:creationId xmlns:a16="http://schemas.microsoft.com/office/drawing/2014/main" id="{97563F72-CEA1-4A8E-9237-489B37D60A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9049" name="AutoShape 1">
          <a:extLst>
            <a:ext uri="{FF2B5EF4-FFF2-40B4-BE49-F238E27FC236}">
              <a16:creationId xmlns:a16="http://schemas.microsoft.com/office/drawing/2014/main" id="{22CA1BC6-6C6E-4AA2-9EAC-02B16F14FF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9050" name="AutoShape 1">
          <a:extLst>
            <a:ext uri="{FF2B5EF4-FFF2-40B4-BE49-F238E27FC236}">
              <a16:creationId xmlns:a16="http://schemas.microsoft.com/office/drawing/2014/main" id="{0224A39D-F0DF-4CC4-A2F2-4CB9831E0E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9051" name="AutoShape 1">
          <a:extLst>
            <a:ext uri="{FF2B5EF4-FFF2-40B4-BE49-F238E27FC236}">
              <a16:creationId xmlns:a16="http://schemas.microsoft.com/office/drawing/2014/main" id="{97DDA209-BCBE-4E16-ADFB-F4C675E33A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9052" name="AutoShape 1">
          <a:extLst>
            <a:ext uri="{FF2B5EF4-FFF2-40B4-BE49-F238E27FC236}">
              <a16:creationId xmlns:a16="http://schemas.microsoft.com/office/drawing/2014/main" id="{8AA57D93-F7E2-4B5F-90AC-C27B87A026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9053" name="AutoShape 1">
          <a:extLst>
            <a:ext uri="{FF2B5EF4-FFF2-40B4-BE49-F238E27FC236}">
              <a16:creationId xmlns:a16="http://schemas.microsoft.com/office/drawing/2014/main" id="{7068A9BD-84F0-446F-98CE-6B9B0686CC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9054" name="AutoShape 1">
          <a:extLst>
            <a:ext uri="{FF2B5EF4-FFF2-40B4-BE49-F238E27FC236}">
              <a16:creationId xmlns:a16="http://schemas.microsoft.com/office/drawing/2014/main" id="{216A7ACD-DF44-4A24-A701-1BBF5122FF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9055" name="AutoShape 1">
          <a:extLst>
            <a:ext uri="{FF2B5EF4-FFF2-40B4-BE49-F238E27FC236}">
              <a16:creationId xmlns:a16="http://schemas.microsoft.com/office/drawing/2014/main" id="{B6C44391-F149-4EC9-9BD2-7B7DB0AD10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9056" name="AutoShape 1">
          <a:extLst>
            <a:ext uri="{FF2B5EF4-FFF2-40B4-BE49-F238E27FC236}">
              <a16:creationId xmlns:a16="http://schemas.microsoft.com/office/drawing/2014/main" id="{D78B1193-718E-4DA8-A06A-0F1C136F29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9057" name="AutoShape 1">
          <a:extLst>
            <a:ext uri="{FF2B5EF4-FFF2-40B4-BE49-F238E27FC236}">
              <a16:creationId xmlns:a16="http://schemas.microsoft.com/office/drawing/2014/main" id="{A6D5E405-3A55-4E62-BBDE-EBB8117115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9058" name="AutoShape 1">
          <a:extLst>
            <a:ext uri="{FF2B5EF4-FFF2-40B4-BE49-F238E27FC236}">
              <a16:creationId xmlns:a16="http://schemas.microsoft.com/office/drawing/2014/main" id="{7BF1C066-C1DF-4BCE-90E0-DC3117C865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9059" name="AutoShape 1">
          <a:extLst>
            <a:ext uri="{FF2B5EF4-FFF2-40B4-BE49-F238E27FC236}">
              <a16:creationId xmlns:a16="http://schemas.microsoft.com/office/drawing/2014/main" id="{131A4CD7-1CF2-4D69-A9B9-C29A0D5700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9060" name="AutoShape 1">
          <a:extLst>
            <a:ext uri="{FF2B5EF4-FFF2-40B4-BE49-F238E27FC236}">
              <a16:creationId xmlns:a16="http://schemas.microsoft.com/office/drawing/2014/main" id="{648E0C28-3374-4389-9DF2-D6081FEED9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9061" name="AutoShape 1">
          <a:extLst>
            <a:ext uri="{FF2B5EF4-FFF2-40B4-BE49-F238E27FC236}">
              <a16:creationId xmlns:a16="http://schemas.microsoft.com/office/drawing/2014/main" id="{BF77A595-93C7-48A2-B07F-60E871C7FC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9062" name="AutoShape 1">
          <a:extLst>
            <a:ext uri="{FF2B5EF4-FFF2-40B4-BE49-F238E27FC236}">
              <a16:creationId xmlns:a16="http://schemas.microsoft.com/office/drawing/2014/main" id="{42BCB2B9-3FC2-493E-A6FF-E4B605AA7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9063" name="AutoShape 1">
          <a:extLst>
            <a:ext uri="{FF2B5EF4-FFF2-40B4-BE49-F238E27FC236}">
              <a16:creationId xmlns:a16="http://schemas.microsoft.com/office/drawing/2014/main" id="{1365CCEF-F36B-4358-A507-89373ED1FF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9064" name="AutoShape 1">
          <a:extLst>
            <a:ext uri="{FF2B5EF4-FFF2-40B4-BE49-F238E27FC236}">
              <a16:creationId xmlns:a16="http://schemas.microsoft.com/office/drawing/2014/main" id="{F88C15B6-A7BB-4E0B-841D-305BA7EF9C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9065" name="AutoShape 1">
          <a:extLst>
            <a:ext uri="{FF2B5EF4-FFF2-40B4-BE49-F238E27FC236}">
              <a16:creationId xmlns:a16="http://schemas.microsoft.com/office/drawing/2014/main" id="{E090B2F5-3AC3-4AB7-96A6-EB9E1A291E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9066" name="AutoShape 1">
          <a:extLst>
            <a:ext uri="{FF2B5EF4-FFF2-40B4-BE49-F238E27FC236}">
              <a16:creationId xmlns:a16="http://schemas.microsoft.com/office/drawing/2014/main" id="{AF316C79-EF1E-409F-80DC-93D960C33D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9067" name="AutoShape 1">
          <a:extLst>
            <a:ext uri="{FF2B5EF4-FFF2-40B4-BE49-F238E27FC236}">
              <a16:creationId xmlns:a16="http://schemas.microsoft.com/office/drawing/2014/main" id="{C52360BC-1427-432E-8C62-DB1C68F2AD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9068" name="AutoShape 1">
          <a:extLst>
            <a:ext uri="{FF2B5EF4-FFF2-40B4-BE49-F238E27FC236}">
              <a16:creationId xmlns:a16="http://schemas.microsoft.com/office/drawing/2014/main" id="{BDAE2F29-E319-4604-9A85-57B1475118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9069" name="AutoShape 1">
          <a:extLst>
            <a:ext uri="{FF2B5EF4-FFF2-40B4-BE49-F238E27FC236}">
              <a16:creationId xmlns:a16="http://schemas.microsoft.com/office/drawing/2014/main" id="{18D2028B-BEBA-4A1E-9D2D-5E1BB51B97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9070" name="AutoShape 1">
          <a:extLst>
            <a:ext uri="{FF2B5EF4-FFF2-40B4-BE49-F238E27FC236}">
              <a16:creationId xmlns:a16="http://schemas.microsoft.com/office/drawing/2014/main" id="{FA3B2268-D1F1-498D-BEBB-B73986E698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9071" name="AutoShape 1">
          <a:extLst>
            <a:ext uri="{FF2B5EF4-FFF2-40B4-BE49-F238E27FC236}">
              <a16:creationId xmlns:a16="http://schemas.microsoft.com/office/drawing/2014/main" id="{5BFB3AF6-DDD2-447F-9790-4BE41F3D8A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9072" name="AutoShape 1">
          <a:extLst>
            <a:ext uri="{FF2B5EF4-FFF2-40B4-BE49-F238E27FC236}">
              <a16:creationId xmlns:a16="http://schemas.microsoft.com/office/drawing/2014/main" id="{B2752041-4133-421A-A547-D5E0BEFD80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9073" name="AutoShape 1">
          <a:extLst>
            <a:ext uri="{FF2B5EF4-FFF2-40B4-BE49-F238E27FC236}">
              <a16:creationId xmlns:a16="http://schemas.microsoft.com/office/drawing/2014/main" id="{B2F2D0A8-4578-44C4-8D04-3F38299621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9074" name="AutoShape 1">
          <a:extLst>
            <a:ext uri="{FF2B5EF4-FFF2-40B4-BE49-F238E27FC236}">
              <a16:creationId xmlns:a16="http://schemas.microsoft.com/office/drawing/2014/main" id="{7F3222F3-7CE1-4FFB-A5AE-5F1E40440C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9075" name="AutoShape 1">
          <a:extLst>
            <a:ext uri="{FF2B5EF4-FFF2-40B4-BE49-F238E27FC236}">
              <a16:creationId xmlns:a16="http://schemas.microsoft.com/office/drawing/2014/main" id="{A4DCDC8C-38E2-45DF-8C81-7D400317AC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9076" name="AutoShape 1">
          <a:extLst>
            <a:ext uri="{FF2B5EF4-FFF2-40B4-BE49-F238E27FC236}">
              <a16:creationId xmlns:a16="http://schemas.microsoft.com/office/drawing/2014/main" id="{AF81F0AE-20A3-4003-AC01-5E89F1A7D5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9077" name="AutoShape 1">
          <a:extLst>
            <a:ext uri="{FF2B5EF4-FFF2-40B4-BE49-F238E27FC236}">
              <a16:creationId xmlns:a16="http://schemas.microsoft.com/office/drawing/2014/main" id="{1A3D89C7-3F41-4337-8BB1-D0CDE70C5D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9078" name="AutoShape 1">
          <a:extLst>
            <a:ext uri="{FF2B5EF4-FFF2-40B4-BE49-F238E27FC236}">
              <a16:creationId xmlns:a16="http://schemas.microsoft.com/office/drawing/2014/main" id="{14B7291E-50E3-4BFE-A216-5E57657394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9079" name="AutoShape 1">
          <a:extLst>
            <a:ext uri="{FF2B5EF4-FFF2-40B4-BE49-F238E27FC236}">
              <a16:creationId xmlns:a16="http://schemas.microsoft.com/office/drawing/2014/main" id="{3EE97603-7D22-4160-A019-F103427A1D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9080" name="AutoShape 1">
          <a:extLst>
            <a:ext uri="{FF2B5EF4-FFF2-40B4-BE49-F238E27FC236}">
              <a16:creationId xmlns:a16="http://schemas.microsoft.com/office/drawing/2014/main" id="{C05B7C2A-007A-4678-A5A0-CBD38DA4E5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9081" name="AutoShape 1">
          <a:extLst>
            <a:ext uri="{FF2B5EF4-FFF2-40B4-BE49-F238E27FC236}">
              <a16:creationId xmlns:a16="http://schemas.microsoft.com/office/drawing/2014/main" id="{46CB6A82-CA96-4554-9E3B-36C7B8E6FA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9082" name="AutoShape 1">
          <a:extLst>
            <a:ext uri="{FF2B5EF4-FFF2-40B4-BE49-F238E27FC236}">
              <a16:creationId xmlns:a16="http://schemas.microsoft.com/office/drawing/2014/main" id="{3302BB5E-A11D-4C02-9D59-8DE49F2B92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9083" name="AutoShape 1">
          <a:extLst>
            <a:ext uri="{FF2B5EF4-FFF2-40B4-BE49-F238E27FC236}">
              <a16:creationId xmlns:a16="http://schemas.microsoft.com/office/drawing/2014/main" id="{E2C4BF9A-1F45-4D6E-9B25-B5B8C3F1BE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9084" name="AutoShape 1">
          <a:extLst>
            <a:ext uri="{FF2B5EF4-FFF2-40B4-BE49-F238E27FC236}">
              <a16:creationId xmlns:a16="http://schemas.microsoft.com/office/drawing/2014/main" id="{63A1AAF8-A2BE-4316-9037-509D3C9C26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9085" name="AutoShape 1">
          <a:extLst>
            <a:ext uri="{FF2B5EF4-FFF2-40B4-BE49-F238E27FC236}">
              <a16:creationId xmlns:a16="http://schemas.microsoft.com/office/drawing/2014/main" id="{9B5B1D7F-7774-429C-A9A5-C2F99F302C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9086" name="AutoShape 1">
          <a:extLst>
            <a:ext uri="{FF2B5EF4-FFF2-40B4-BE49-F238E27FC236}">
              <a16:creationId xmlns:a16="http://schemas.microsoft.com/office/drawing/2014/main" id="{E902B5F8-B87D-4A12-AEA7-AEEF6E155C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9087" name="AutoShape 1">
          <a:extLst>
            <a:ext uri="{FF2B5EF4-FFF2-40B4-BE49-F238E27FC236}">
              <a16:creationId xmlns:a16="http://schemas.microsoft.com/office/drawing/2014/main" id="{BD04D1B0-A46C-4821-AD1D-0DA1067976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9088" name="AutoShape 1">
          <a:extLst>
            <a:ext uri="{FF2B5EF4-FFF2-40B4-BE49-F238E27FC236}">
              <a16:creationId xmlns:a16="http://schemas.microsoft.com/office/drawing/2014/main" id="{6A640B62-993F-4A89-B05D-34F2287E5B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9089" name="AutoShape 1">
          <a:extLst>
            <a:ext uri="{FF2B5EF4-FFF2-40B4-BE49-F238E27FC236}">
              <a16:creationId xmlns:a16="http://schemas.microsoft.com/office/drawing/2014/main" id="{A8BC8AB5-B3EE-43BB-AE28-93758289E5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9090" name="AutoShape 1">
          <a:extLst>
            <a:ext uri="{FF2B5EF4-FFF2-40B4-BE49-F238E27FC236}">
              <a16:creationId xmlns:a16="http://schemas.microsoft.com/office/drawing/2014/main" id="{9C2B2AC2-CD9D-4264-9140-9D56F8EE21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9091" name="AutoShape 1">
          <a:extLst>
            <a:ext uri="{FF2B5EF4-FFF2-40B4-BE49-F238E27FC236}">
              <a16:creationId xmlns:a16="http://schemas.microsoft.com/office/drawing/2014/main" id="{0E13520F-0A74-4CDD-B7FB-702514E7DF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9092" name="AutoShape 1">
          <a:extLst>
            <a:ext uri="{FF2B5EF4-FFF2-40B4-BE49-F238E27FC236}">
              <a16:creationId xmlns:a16="http://schemas.microsoft.com/office/drawing/2014/main" id="{71FF9CF3-09AA-4C81-A76C-1A3F7E45E1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9093" name="AutoShape 1">
          <a:extLst>
            <a:ext uri="{FF2B5EF4-FFF2-40B4-BE49-F238E27FC236}">
              <a16:creationId xmlns:a16="http://schemas.microsoft.com/office/drawing/2014/main" id="{9C5BE8E5-F015-449C-91CE-6B249021F6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9094" name="AutoShape 1">
          <a:extLst>
            <a:ext uri="{FF2B5EF4-FFF2-40B4-BE49-F238E27FC236}">
              <a16:creationId xmlns:a16="http://schemas.microsoft.com/office/drawing/2014/main" id="{9DAA4C37-866D-4BFB-B199-B54E2DA81E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9095" name="AutoShape 1">
          <a:extLst>
            <a:ext uri="{FF2B5EF4-FFF2-40B4-BE49-F238E27FC236}">
              <a16:creationId xmlns:a16="http://schemas.microsoft.com/office/drawing/2014/main" id="{26AFB79E-3FDA-4FA8-8F84-06D6B4C4B3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9096" name="AutoShape 1">
          <a:extLst>
            <a:ext uri="{FF2B5EF4-FFF2-40B4-BE49-F238E27FC236}">
              <a16:creationId xmlns:a16="http://schemas.microsoft.com/office/drawing/2014/main" id="{62FB86F5-84B6-41BE-ACA2-47E7AB53B6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9097" name="AutoShape 1">
          <a:extLst>
            <a:ext uri="{FF2B5EF4-FFF2-40B4-BE49-F238E27FC236}">
              <a16:creationId xmlns:a16="http://schemas.microsoft.com/office/drawing/2014/main" id="{72B394A8-D2F5-43C3-B271-EBBC8699E0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9098" name="AutoShape 1">
          <a:extLst>
            <a:ext uri="{FF2B5EF4-FFF2-40B4-BE49-F238E27FC236}">
              <a16:creationId xmlns:a16="http://schemas.microsoft.com/office/drawing/2014/main" id="{5D0AE9B3-EFD6-4989-B4AF-B57B5C6AC8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9099" name="AutoShape 1">
          <a:extLst>
            <a:ext uri="{FF2B5EF4-FFF2-40B4-BE49-F238E27FC236}">
              <a16:creationId xmlns:a16="http://schemas.microsoft.com/office/drawing/2014/main" id="{E3E97C29-4C74-467A-B8EC-2F4C742024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9100" name="AutoShape 1">
          <a:extLst>
            <a:ext uri="{FF2B5EF4-FFF2-40B4-BE49-F238E27FC236}">
              <a16:creationId xmlns:a16="http://schemas.microsoft.com/office/drawing/2014/main" id="{20646629-DB8D-4B2A-9E11-7B6C300177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9101" name="AutoShape 1">
          <a:extLst>
            <a:ext uri="{FF2B5EF4-FFF2-40B4-BE49-F238E27FC236}">
              <a16:creationId xmlns:a16="http://schemas.microsoft.com/office/drawing/2014/main" id="{A7EE4DD7-B386-400C-A80B-8C2DC4C581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9102" name="AutoShape 1">
          <a:extLst>
            <a:ext uri="{FF2B5EF4-FFF2-40B4-BE49-F238E27FC236}">
              <a16:creationId xmlns:a16="http://schemas.microsoft.com/office/drawing/2014/main" id="{19DF9244-C8B0-4049-BED4-7A3018BBE2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9103" name="AutoShape 1">
          <a:extLst>
            <a:ext uri="{FF2B5EF4-FFF2-40B4-BE49-F238E27FC236}">
              <a16:creationId xmlns:a16="http://schemas.microsoft.com/office/drawing/2014/main" id="{C229DE90-9ACF-4474-A799-1BD205F9A7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9104" name="AutoShape 1">
          <a:extLst>
            <a:ext uri="{FF2B5EF4-FFF2-40B4-BE49-F238E27FC236}">
              <a16:creationId xmlns:a16="http://schemas.microsoft.com/office/drawing/2014/main" id="{57576EA9-601B-4977-8735-9ECA74CB12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9105" name="AutoShape 1">
          <a:extLst>
            <a:ext uri="{FF2B5EF4-FFF2-40B4-BE49-F238E27FC236}">
              <a16:creationId xmlns:a16="http://schemas.microsoft.com/office/drawing/2014/main" id="{56736373-CE1F-4E7B-909B-7E0284A397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9106" name="AutoShape 1">
          <a:extLst>
            <a:ext uri="{FF2B5EF4-FFF2-40B4-BE49-F238E27FC236}">
              <a16:creationId xmlns:a16="http://schemas.microsoft.com/office/drawing/2014/main" id="{D9951884-7D31-432B-83BE-FECC43D2BC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9107" name="AutoShape 1">
          <a:extLst>
            <a:ext uri="{FF2B5EF4-FFF2-40B4-BE49-F238E27FC236}">
              <a16:creationId xmlns:a16="http://schemas.microsoft.com/office/drawing/2014/main" id="{20F9329A-F826-4E20-9DDB-59E6AAA4F3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9108" name="AutoShape 1">
          <a:extLst>
            <a:ext uri="{FF2B5EF4-FFF2-40B4-BE49-F238E27FC236}">
              <a16:creationId xmlns:a16="http://schemas.microsoft.com/office/drawing/2014/main" id="{312A1B20-E73F-4335-95B6-A7C5FC3012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9109" name="AutoShape 1">
          <a:extLst>
            <a:ext uri="{FF2B5EF4-FFF2-40B4-BE49-F238E27FC236}">
              <a16:creationId xmlns:a16="http://schemas.microsoft.com/office/drawing/2014/main" id="{F5FDAFAC-89BD-46D9-BF8D-4D9BCE0D75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9110" name="AutoShape 1">
          <a:extLst>
            <a:ext uri="{FF2B5EF4-FFF2-40B4-BE49-F238E27FC236}">
              <a16:creationId xmlns:a16="http://schemas.microsoft.com/office/drawing/2014/main" id="{1B5D28D9-C9C7-4AD0-A349-E491EDCAB0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9111" name="AutoShape 1">
          <a:extLst>
            <a:ext uri="{FF2B5EF4-FFF2-40B4-BE49-F238E27FC236}">
              <a16:creationId xmlns:a16="http://schemas.microsoft.com/office/drawing/2014/main" id="{45FBB736-0152-4D9A-B8EF-3076E5988F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9112" name="AutoShape 1">
          <a:extLst>
            <a:ext uri="{FF2B5EF4-FFF2-40B4-BE49-F238E27FC236}">
              <a16:creationId xmlns:a16="http://schemas.microsoft.com/office/drawing/2014/main" id="{F9B21C58-78E7-4964-A2C2-63A69BE0BA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9113" name="AutoShape 1">
          <a:extLst>
            <a:ext uri="{FF2B5EF4-FFF2-40B4-BE49-F238E27FC236}">
              <a16:creationId xmlns:a16="http://schemas.microsoft.com/office/drawing/2014/main" id="{92FD1BB7-F064-4E55-B6FE-07F6B87FC0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9114" name="AutoShape 1">
          <a:extLst>
            <a:ext uri="{FF2B5EF4-FFF2-40B4-BE49-F238E27FC236}">
              <a16:creationId xmlns:a16="http://schemas.microsoft.com/office/drawing/2014/main" id="{FD632D7A-21DE-4F6A-A41B-4E184FAFCC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9115" name="AutoShape 1">
          <a:extLst>
            <a:ext uri="{FF2B5EF4-FFF2-40B4-BE49-F238E27FC236}">
              <a16:creationId xmlns:a16="http://schemas.microsoft.com/office/drawing/2014/main" id="{B43068B7-2D43-4DB1-ABBE-0AEF7E9DC7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9116" name="AutoShape 1">
          <a:extLst>
            <a:ext uri="{FF2B5EF4-FFF2-40B4-BE49-F238E27FC236}">
              <a16:creationId xmlns:a16="http://schemas.microsoft.com/office/drawing/2014/main" id="{3F77E5D1-24E5-4E19-A76F-1EA8DF54C1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9117" name="AutoShape 1">
          <a:extLst>
            <a:ext uri="{FF2B5EF4-FFF2-40B4-BE49-F238E27FC236}">
              <a16:creationId xmlns:a16="http://schemas.microsoft.com/office/drawing/2014/main" id="{9BEE130B-2D13-4387-B12A-2C5375DBF4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9118" name="AutoShape 1">
          <a:extLst>
            <a:ext uri="{FF2B5EF4-FFF2-40B4-BE49-F238E27FC236}">
              <a16:creationId xmlns:a16="http://schemas.microsoft.com/office/drawing/2014/main" id="{66896409-DB6A-4582-8825-695DEB3EA9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9119" name="AutoShape 1">
          <a:extLst>
            <a:ext uri="{FF2B5EF4-FFF2-40B4-BE49-F238E27FC236}">
              <a16:creationId xmlns:a16="http://schemas.microsoft.com/office/drawing/2014/main" id="{F857454D-DAD5-4E97-9CF3-E14E717A42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9120" name="AutoShape 1">
          <a:extLst>
            <a:ext uri="{FF2B5EF4-FFF2-40B4-BE49-F238E27FC236}">
              <a16:creationId xmlns:a16="http://schemas.microsoft.com/office/drawing/2014/main" id="{F2EB533F-3EEE-4CF7-9494-91D8A0BB68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9121" name="AutoShape 1">
          <a:extLst>
            <a:ext uri="{FF2B5EF4-FFF2-40B4-BE49-F238E27FC236}">
              <a16:creationId xmlns:a16="http://schemas.microsoft.com/office/drawing/2014/main" id="{7ED5FFEC-D28D-456B-9EC0-EEBCD35182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9122" name="AutoShape 1">
          <a:extLst>
            <a:ext uri="{FF2B5EF4-FFF2-40B4-BE49-F238E27FC236}">
              <a16:creationId xmlns:a16="http://schemas.microsoft.com/office/drawing/2014/main" id="{6EA7A1FF-BD9D-47ED-87D7-0A518546D0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9123" name="AutoShape 1">
          <a:extLst>
            <a:ext uri="{FF2B5EF4-FFF2-40B4-BE49-F238E27FC236}">
              <a16:creationId xmlns:a16="http://schemas.microsoft.com/office/drawing/2014/main" id="{61AF1BE5-BC6D-41AA-9DBE-F76AFCC70C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9124" name="AutoShape 1">
          <a:extLst>
            <a:ext uri="{FF2B5EF4-FFF2-40B4-BE49-F238E27FC236}">
              <a16:creationId xmlns:a16="http://schemas.microsoft.com/office/drawing/2014/main" id="{A36260F4-42AB-417F-8BB6-FE41B5B9C4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9125" name="AutoShape 1">
          <a:extLst>
            <a:ext uri="{FF2B5EF4-FFF2-40B4-BE49-F238E27FC236}">
              <a16:creationId xmlns:a16="http://schemas.microsoft.com/office/drawing/2014/main" id="{8091C987-705F-48B7-B541-0798A51E6C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9126" name="AutoShape 1">
          <a:extLst>
            <a:ext uri="{FF2B5EF4-FFF2-40B4-BE49-F238E27FC236}">
              <a16:creationId xmlns:a16="http://schemas.microsoft.com/office/drawing/2014/main" id="{03DA9F6C-53AC-4F0F-951D-2087F20666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9127" name="AutoShape 1">
          <a:extLst>
            <a:ext uri="{FF2B5EF4-FFF2-40B4-BE49-F238E27FC236}">
              <a16:creationId xmlns:a16="http://schemas.microsoft.com/office/drawing/2014/main" id="{D434327A-5E7F-4FEA-B678-EEA34EEA41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9128" name="AutoShape 1">
          <a:extLst>
            <a:ext uri="{FF2B5EF4-FFF2-40B4-BE49-F238E27FC236}">
              <a16:creationId xmlns:a16="http://schemas.microsoft.com/office/drawing/2014/main" id="{BE3DD5A3-1879-42C8-84B7-1C33F7790D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9129" name="AutoShape 1">
          <a:extLst>
            <a:ext uri="{FF2B5EF4-FFF2-40B4-BE49-F238E27FC236}">
              <a16:creationId xmlns:a16="http://schemas.microsoft.com/office/drawing/2014/main" id="{86D3121C-1B4F-45C6-BA94-EC317D55A7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9130" name="AutoShape 1">
          <a:extLst>
            <a:ext uri="{FF2B5EF4-FFF2-40B4-BE49-F238E27FC236}">
              <a16:creationId xmlns:a16="http://schemas.microsoft.com/office/drawing/2014/main" id="{5C25FA9C-F74F-483C-804A-EFB1FE5B33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9131" name="AutoShape 1">
          <a:extLst>
            <a:ext uri="{FF2B5EF4-FFF2-40B4-BE49-F238E27FC236}">
              <a16:creationId xmlns:a16="http://schemas.microsoft.com/office/drawing/2014/main" id="{C798C8DF-A8E5-485D-A2E7-63C9060CA5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9132" name="AutoShape 1">
          <a:extLst>
            <a:ext uri="{FF2B5EF4-FFF2-40B4-BE49-F238E27FC236}">
              <a16:creationId xmlns:a16="http://schemas.microsoft.com/office/drawing/2014/main" id="{538F9EAA-48DA-4E22-AD69-0669EF538A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9133" name="AutoShape 1">
          <a:extLst>
            <a:ext uri="{FF2B5EF4-FFF2-40B4-BE49-F238E27FC236}">
              <a16:creationId xmlns:a16="http://schemas.microsoft.com/office/drawing/2014/main" id="{7BF47A52-A3D2-4431-8FEF-5F721B76FA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9134" name="AutoShape 1">
          <a:extLst>
            <a:ext uri="{FF2B5EF4-FFF2-40B4-BE49-F238E27FC236}">
              <a16:creationId xmlns:a16="http://schemas.microsoft.com/office/drawing/2014/main" id="{BEFB7D45-F43D-4EAA-991A-53476B84E0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9135" name="AutoShape 1">
          <a:extLst>
            <a:ext uri="{FF2B5EF4-FFF2-40B4-BE49-F238E27FC236}">
              <a16:creationId xmlns:a16="http://schemas.microsoft.com/office/drawing/2014/main" id="{8E61A0CE-B45B-417E-B7E6-E210DDD681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9136" name="AutoShape 1">
          <a:extLst>
            <a:ext uri="{FF2B5EF4-FFF2-40B4-BE49-F238E27FC236}">
              <a16:creationId xmlns:a16="http://schemas.microsoft.com/office/drawing/2014/main" id="{7D4448B3-C7F6-47DE-8BAB-7BFAE24A62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9137" name="AutoShape 1">
          <a:extLst>
            <a:ext uri="{FF2B5EF4-FFF2-40B4-BE49-F238E27FC236}">
              <a16:creationId xmlns:a16="http://schemas.microsoft.com/office/drawing/2014/main" id="{9255AFDC-460C-4D0C-8473-F45EED237D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9138" name="AutoShape 1">
          <a:extLst>
            <a:ext uri="{FF2B5EF4-FFF2-40B4-BE49-F238E27FC236}">
              <a16:creationId xmlns:a16="http://schemas.microsoft.com/office/drawing/2014/main" id="{93320541-6A56-4DFB-9862-D082A8D5E3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9139" name="AutoShape 1">
          <a:extLst>
            <a:ext uri="{FF2B5EF4-FFF2-40B4-BE49-F238E27FC236}">
              <a16:creationId xmlns:a16="http://schemas.microsoft.com/office/drawing/2014/main" id="{7484802C-7B90-4E52-A38E-A748B49B73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9140" name="AutoShape 1">
          <a:extLst>
            <a:ext uri="{FF2B5EF4-FFF2-40B4-BE49-F238E27FC236}">
              <a16:creationId xmlns:a16="http://schemas.microsoft.com/office/drawing/2014/main" id="{1A4C6F3F-8403-4E5F-B49E-A980EBD2EB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9141" name="AutoShape 1">
          <a:extLst>
            <a:ext uri="{FF2B5EF4-FFF2-40B4-BE49-F238E27FC236}">
              <a16:creationId xmlns:a16="http://schemas.microsoft.com/office/drawing/2014/main" id="{621614C5-DBB1-48D2-9826-38F2EA7BFB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9142" name="AutoShape 1">
          <a:extLst>
            <a:ext uri="{FF2B5EF4-FFF2-40B4-BE49-F238E27FC236}">
              <a16:creationId xmlns:a16="http://schemas.microsoft.com/office/drawing/2014/main" id="{92635963-E269-4755-B188-E5D5F68FA3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9143" name="AutoShape 1">
          <a:extLst>
            <a:ext uri="{FF2B5EF4-FFF2-40B4-BE49-F238E27FC236}">
              <a16:creationId xmlns:a16="http://schemas.microsoft.com/office/drawing/2014/main" id="{F9391795-34CF-4F50-9021-23515852FF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9144" name="AutoShape 1">
          <a:extLst>
            <a:ext uri="{FF2B5EF4-FFF2-40B4-BE49-F238E27FC236}">
              <a16:creationId xmlns:a16="http://schemas.microsoft.com/office/drawing/2014/main" id="{89392CD5-7B9A-41AD-9D27-AA09079F9C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9145" name="AutoShape 1">
          <a:extLst>
            <a:ext uri="{FF2B5EF4-FFF2-40B4-BE49-F238E27FC236}">
              <a16:creationId xmlns:a16="http://schemas.microsoft.com/office/drawing/2014/main" id="{33653F99-9A5A-40AF-B5D9-D71C1B47C7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9146" name="AutoShape 1">
          <a:extLst>
            <a:ext uri="{FF2B5EF4-FFF2-40B4-BE49-F238E27FC236}">
              <a16:creationId xmlns:a16="http://schemas.microsoft.com/office/drawing/2014/main" id="{80325838-7142-4A19-8B97-51954ACAA5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9147" name="AutoShape 1">
          <a:extLst>
            <a:ext uri="{FF2B5EF4-FFF2-40B4-BE49-F238E27FC236}">
              <a16:creationId xmlns:a16="http://schemas.microsoft.com/office/drawing/2014/main" id="{ADAD896B-5F35-4F7D-A3A4-EAC4436A42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9148" name="AutoShape 1">
          <a:extLst>
            <a:ext uri="{FF2B5EF4-FFF2-40B4-BE49-F238E27FC236}">
              <a16:creationId xmlns:a16="http://schemas.microsoft.com/office/drawing/2014/main" id="{FC470B71-1839-4D47-8C7A-FC604C8EC2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9149" name="AutoShape 1">
          <a:extLst>
            <a:ext uri="{FF2B5EF4-FFF2-40B4-BE49-F238E27FC236}">
              <a16:creationId xmlns:a16="http://schemas.microsoft.com/office/drawing/2014/main" id="{872A5CEF-5FAD-4D68-B1D2-2055440A09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9150" name="AutoShape 1">
          <a:extLst>
            <a:ext uri="{FF2B5EF4-FFF2-40B4-BE49-F238E27FC236}">
              <a16:creationId xmlns:a16="http://schemas.microsoft.com/office/drawing/2014/main" id="{BAEB6E79-C720-4ED7-92A9-958C0E29A2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9151" name="AutoShape 1">
          <a:extLst>
            <a:ext uri="{FF2B5EF4-FFF2-40B4-BE49-F238E27FC236}">
              <a16:creationId xmlns:a16="http://schemas.microsoft.com/office/drawing/2014/main" id="{78FC499D-CD73-427F-A10C-0897B84266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9152" name="AutoShape 1">
          <a:extLst>
            <a:ext uri="{FF2B5EF4-FFF2-40B4-BE49-F238E27FC236}">
              <a16:creationId xmlns:a16="http://schemas.microsoft.com/office/drawing/2014/main" id="{F56D2F58-965E-408D-BA99-04E3EF41ED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9153" name="AutoShape 1">
          <a:extLst>
            <a:ext uri="{FF2B5EF4-FFF2-40B4-BE49-F238E27FC236}">
              <a16:creationId xmlns:a16="http://schemas.microsoft.com/office/drawing/2014/main" id="{EBD98AF0-4B91-4E51-9620-67DD841ED8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9154" name="AutoShape 1">
          <a:extLst>
            <a:ext uri="{FF2B5EF4-FFF2-40B4-BE49-F238E27FC236}">
              <a16:creationId xmlns:a16="http://schemas.microsoft.com/office/drawing/2014/main" id="{A4596B30-F049-4420-8BFF-69C15E9424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9155" name="AutoShape 1">
          <a:extLst>
            <a:ext uri="{FF2B5EF4-FFF2-40B4-BE49-F238E27FC236}">
              <a16:creationId xmlns:a16="http://schemas.microsoft.com/office/drawing/2014/main" id="{B31E1326-50FE-43A1-8D9D-8B4C1AB94D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9156" name="AutoShape 1">
          <a:extLst>
            <a:ext uri="{FF2B5EF4-FFF2-40B4-BE49-F238E27FC236}">
              <a16:creationId xmlns:a16="http://schemas.microsoft.com/office/drawing/2014/main" id="{F8F3DC2D-5E0E-4A4A-BDA5-C204DFB5F0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9157" name="AutoShape 1">
          <a:extLst>
            <a:ext uri="{FF2B5EF4-FFF2-40B4-BE49-F238E27FC236}">
              <a16:creationId xmlns:a16="http://schemas.microsoft.com/office/drawing/2014/main" id="{54C73342-516A-4E89-B41B-FA18789CB3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9158" name="AutoShape 1">
          <a:extLst>
            <a:ext uri="{FF2B5EF4-FFF2-40B4-BE49-F238E27FC236}">
              <a16:creationId xmlns:a16="http://schemas.microsoft.com/office/drawing/2014/main" id="{17368C9E-C661-4D6C-A5F3-68EF098F90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9159" name="AutoShape 1">
          <a:extLst>
            <a:ext uri="{FF2B5EF4-FFF2-40B4-BE49-F238E27FC236}">
              <a16:creationId xmlns:a16="http://schemas.microsoft.com/office/drawing/2014/main" id="{134365E8-8703-47BD-A26C-729A0C2F89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9160" name="AutoShape 1">
          <a:extLst>
            <a:ext uri="{FF2B5EF4-FFF2-40B4-BE49-F238E27FC236}">
              <a16:creationId xmlns:a16="http://schemas.microsoft.com/office/drawing/2014/main" id="{D6C494B0-AEA0-4BCF-A747-1602FF1CAB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9161" name="AutoShape 1">
          <a:extLst>
            <a:ext uri="{FF2B5EF4-FFF2-40B4-BE49-F238E27FC236}">
              <a16:creationId xmlns:a16="http://schemas.microsoft.com/office/drawing/2014/main" id="{DA5D2194-48F4-4DB4-A644-F05163E3FD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9162" name="AutoShape 1">
          <a:extLst>
            <a:ext uri="{FF2B5EF4-FFF2-40B4-BE49-F238E27FC236}">
              <a16:creationId xmlns:a16="http://schemas.microsoft.com/office/drawing/2014/main" id="{60E6BE4D-3D30-4960-B4EB-2ECC355F2A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9163" name="AutoShape 1">
          <a:extLst>
            <a:ext uri="{FF2B5EF4-FFF2-40B4-BE49-F238E27FC236}">
              <a16:creationId xmlns:a16="http://schemas.microsoft.com/office/drawing/2014/main" id="{996BDC8C-C9FA-4803-B8B8-C6D79EE6D6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9164" name="AutoShape 1">
          <a:extLst>
            <a:ext uri="{FF2B5EF4-FFF2-40B4-BE49-F238E27FC236}">
              <a16:creationId xmlns:a16="http://schemas.microsoft.com/office/drawing/2014/main" id="{9A141E57-09DF-492D-B74C-9D6851B81A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9165" name="AutoShape 1">
          <a:extLst>
            <a:ext uri="{FF2B5EF4-FFF2-40B4-BE49-F238E27FC236}">
              <a16:creationId xmlns:a16="http://schemas.microsoft.com/office/drawing/2014/main" id="{3CBC0226-DC7D-4AFE-AA2F-56CD7D8C0F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9166" name="AutoShape 1">
          <a:extLst>
            <a:ext uri="{FF2B5EF4-FFF2-40B4-BE49-F238E27FC236}">
              <a16:creationId xmlns:a16="http://schemas.microsoft.com/office/drawing/2014/main" id="{4D5A723A-083D-47F6-AA3D-24ECD32330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9167" name="AutoShape 1">
          <a:extLst>
            <a:ext uri="{FF2B5EF4-FFF2-40B4-BE49-F238E27FC236}">
              <a16:creationId xmlns:a16="http://schemas.microsoft.com/office/drawing/2014/main" id="{E63E9DD6-0A60-4578-BCD5-3E78D2A7A9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9168" name="AutoShape 1">
          <a:extLst>
            <a:ext uri="{FF2B5EF4-FFF2-40B4-BE49-F238E27FC236}">
              <a16:creationId xmlns:a16="http://schemas.microsoft.com/office/drawing/2014/main" id="{770F3C03-B7FE-49C0-A1F5-219570424C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9169" name="AutoShape 1">
          <a:extLst>
            <a:ext uri="{FF2B5EF4-FFF2-40B4-BE49-F238E27FC236}">
              <a16:creationId xmlns:a16="http://schemas.microsoft.com/office/drawing/2014/main" id="{C8C6916E-06C4-48FA-BCAE-F27B208FB9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9170" name="AutoShape 1">
          <a:extLst>
            <a:ext uri="{FF2B5EF4-FFF2-40B4-BE49-F238E27FC236}">
              <a16:creationId xmlns:a16="http://schemas.microsoft.com/office/drawing/2014/main" id="{6B0030F8-A06F-4CF7-A664-527DCC011D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9171" name="AutoShape 1">
          <a:extLst>
            <a:ext uri="{FF2B5EF4-FFF2-40B4-BE49-F238E27FC236}">
              <a16:creationId xmlns:a16="http://schemas.microsoft.com/office/drawing/2014/main" id="{41EEAAE9-B46A-4B2B-A401-50BA30B714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9172" name="AutoShape 1">
          <a:extLst>
            <a:ext uri="{FF2B5EF4-FFF2-40B4-BE49-F238E27FC236}">
              <a16:creationId xmlns:a16="http://schemas.microsoft.com/office/drawing/2014/main" id="{8A37BE2A-6A7C-417F-B2A9-6035E5F830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9173" name="AutoShape 1">
          <a:extLst>
            <a:ext uri="{FF2B5EF4-FFF2-40B4-BE49-F238E27FC236}">
              <a16:creationId xmlns:a16="http://schemas.microsoft.com/office/drawing/2014/main" id="{B7719C56-39A9-4C3C-8B12-4254FF9A6B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9174" name="AutoShape 1">
          <a:extLst>
            <a:ext uri="{FF2B5EF4-FFF2-40B4-BE49-F238E27FC236}">
              <a16:creationId xmlns:a16="http://schemas.microsoft.com/office/drawing/2014/main" id="{CF1D1B9A-4CC8-4206-85E4-4407DD9DA1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9175" name="AutoShape 1">
          <a:extLst>
            <a:ext uri="{FF2B5EF4-FFF2-40B4-BE49-F238E27FC236}">
              <a16:creationId xmlns:a16="http://schemas.microsoft.com/office/drawing/2014/main" id="{A464489F-4716-44FA-BBAA-8FD149DDA8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9176" name="AutoShape 1">
          <a:extLst>
            <a:ext uri="{FF2B5EF4-FFF2-40B4-BE49-F238E27FC236}">
              <a16:creationId xmlns:a16="http://schemas.microsoft.com/office/drawing/2014/main" id="{0362AC10-2942-49A1-99F1-5BC16A8748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9177" name="AutoShape 1">
          <a:extLst>
            <a:ext uri="{FF2B5EF4-FFF2-40B4-BE49-F238E27FC236}">
              <a16:creationId xmlns:a16="http://schemas.microsoft.com/office/drawing/2014/main" id="{17A5C381-FA0B-4CBA-9005-F67FCFDE18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9178" name="AutoShape 1">
          <a:extLst>
            <a:ext uri="{FF2B5EF4-FFF2-40B4-BE49-F238E27FC236}">
              <a16:creationId xmlns:a16="http://schemas.microsoft.com/office/drawing/2014/main" id="{30BC2C90-E682-43F2-B1C4-1E637A38ED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9179" name="AutoShape 1">
          <a:extLst>
            <a:ext uri="{FF2B5EF4-FFF2-40B4-BE49-F238E27FC236}">
              <a16:creationId xmlns:a16="http://schemas.microsoft.com/office/drawing/2014/main" id="{EF3F57C8-53D6-4E20-A3B4-8A99DBF6A2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9180" name="AutoShape 1">
          <a:extLst>
            <a:ext uri="{FF2B5EF4-FFF2-40B4-BE49-F238E27FC236}">
              <a16:creationId xmlns:a16="http://schemas.microsoft.com/office/drawing/2014/main" id="{26BB166D-7E8A-4F3D-9B25-4C1963EC48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9181" name="AutoShape 1">
          <a:extLst>
            <a:ext uri="{FF2B5EF4-FFF2-40B4-BE49-F238E27FC236}">
              <a16:creationId xmlns:a16="http://schemas.microsoft.com/office/drawing/2014/main" id="{A8CBAB20-DFB6-4D14-B42C-417487EAE2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9182" name="AutoShape 1">
          <a:extLst>
            <a:ext uri="{FF2B5EF4-FFF2-40B4-BE49-F238E27FC236}">
              <a16:creationId xmlns:a16="http://schemas.microsoft.com/office/drawing/2014/main" id="{36E60C9F-042B-41B8-BF4F-B1A8A16FBF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9183" name="AutoShape 1">
          <a:extLst>
            <a:ext uri="{FF2B5EF4-FFF2-40B4-BE49-F238E27FC236}">
              <a16:creationId xmlns:a16="http://schemas.microsoft.com/office/drawing/2014/main" id="{5BF0043A-192A-44B1-A42D-FDA7DCFD33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9184" name="AutoShape 1">
          <a:extLst>
            <a:ext uri="{FF2B5EF4-FFF2-40B4-BE49-F238E27FC236}">
              <a16:creationId xmlns:a16="http://schemas.microsoft.com/office/drawing/2014/main" id="{0E873196-1C96-4498-A613-34D4CEDF64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9185" name="AutoShape 1">
          <a:extLst>
            <a:ext uri="{FF2B5EF4-FFF2-40B4-BE49-F238E27FC236}">
              <a16:creationId xmlns:a16="http://schemas.microsoft.com/office/drawing/2014/main" id="{F1355AFD-CA3C-48D3-BE0F-087A3B3B89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9186" name="AutoShape 1">
          <a:extLst>
            <a:ext uri="{FF2B5EF4-FFF2-40B4-BE49-F238E27FC236}">
              <a16:creationId xmlns:a16="http://schemas.microsoft.com/office/drawing/2014/main" id="{692BF4EF-80F8-41D5-B5C7-824A10C412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9187" name="AutoShape 1">
          <a:extLst>
            <a:ext uri="{FF2B5EF4-FFF2-40B4-BE49-F238E27FC236}">
              <a16:creationId xmlns:a16="http://schemas.microsoft.com/office/drawing/2014/main" id="{19104446-3EEB-4505-A47E-86FACF8BBF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9188" name="AutoShape 1">
          <a:extLst>
            <a:ext uri="{FF2B5EF4-FFF2-40B4-BE49-F238E27FC236}">
              <a16:creationId xmlns:a16="http://schemas.microsoft.com/office/drawing/2014/main" id="{2D0BAE32-50F6-455F-8FC6-A120898DE5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9189" name="AutoShape 1">
          <a:extLst>
            <a:ext uri="{FF2B5EF4-FFF2-40B4-BE49-F238E27FC236}">
              <a16:creationId xmlns:a16="http://schemas.microsoft.com/office/drawing/2014/main" id="{D129D7FE-1D2F-495B-8F45-2A3F4E1DAC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9190" name="AutoShape 1">
          <a:extLst>
            <a:ext uri="{FF2B5EF4-FFF2-40B4-BE49-F238E27FC236}">
              <a16:creationId xmlns:a16="http://schemas.microsoft.com/office/drawing/2014/main" id="{9E436308-D72F-4D3C-9F8B-A508383674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9191" name="AutoShape 1">
          <a:extLst>
            <a:ext uri="{FF2B5EF4-FFF2-40B4-BE49-F238E27FC236}">
              <a16:creationId xmlns:a16="http://schemas.microsoft.com/office/drawing/2014/main" id="{B0481A9B-6388-481A-AC90-611E8D6AD1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9192" name="AutoShape 1">
          <a:extLst>
            <a:ext uri="{FF2B5EF4-FFF2-40B4-BE49-F238E27FC236}">
              <a16:creationId xmlns:a16="http://schemas.microsoft.com/office/drawing/2014/main" id="{62B85113-1776-47C8-AAAB-C95A998E04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9193" name="AutoShape 1">
          <a:extLst>
            <a:ext uri="{FF2B5EF4-FFF2-40B4-BE49-F238E27FC236}">
              <a16:creationId xmlns:a16="http://schemas.microsoft.com/office/drawing/2014/main" id="{39217058-A6FB-476F-A2C5-40AAC1B71F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9194" name="AutoShape 1">
          <a:extLst>
            <a:ext uri="{FF2B5EF4-FFF2-40B4-BE49-F238E27FC236}">
              <a16:creationId xmlns:a16="http://schemas.microsoft.com/office/drawing/2014/main" id="{04B931DA-A99F-4C68-88DF-9DB30AE090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9195" name="AutoShape 1">
          <a:extLst>
            <a:ext uri="{FF2B5EF4-FFF2-40B4-BE49-F238E27FC236}">
              <a16:creationId xmlns:a16="http://schemas.microsoft.com/office/drawing/2014/main" id="{4A14CFD1-0A6C-4731-96D9-E832556153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9196" name="AutoShape 1">
          <a:extLst>
            <a:ext uri="{FF2B5EF4-FFF2-40B4-BE49-F238E27FC236}">
              <a16:creationId xmlns:a16="http://schemas.microsoft.com/office/drawing/2014/main" id="{02273142-8A06-43CD-A815-4DE5BC9E6D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9197" name="AutoShape 1">
          <a:extLst>
            <a:ext uri="{FF2B5EF4-FFF2-40B4-BE49-F238E27FC236}">
              <a16:creationId xmlns:a16="http://schemas.microsoft.com/office/drawing/2014/main" id="{A95DD5FD-A78D-4B3F-8274-ECB6EFBAAF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9198" name="AutoShape 1">
          <a:extLst>
            <a:ext uri="{FF2B5EF4-FFF2-40B4-BE49-F238E27FC236}">
              <a16:creationId xmlns:a16="http://schemas.microsoft.com/office/drawing/2014/main" id="{C155024D-5DA7-4D2A-92F6-15CB51FE97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9199" name="AutoShape 1">
          <a:extLst>
            <a:ext uri="{FF2B5EF4-FFF2-40B4-BE49-F238E27FC236}">
              <a16:creationId xmlns:a16="http://schemas.microsoft.com/office/drawing/2014/main" id="{73C31E4C-9B9E-4C06-BF08-12D6C3D2FB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9200" name="AutoShape 1">
          <a:extLst>
            <a:ext uri="{FF2B5EF4-FFF2-40B4-BE49-F238E27FC236}">
              <a16:creationId xmlns:a16="http://schemas.microsoft.com/office/drawing/2014/main" id="{928B10C1-5833-4807-BB03-D4ABB75D7C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9201" name="AutoShape 1">
          <a:extLst>
            <a:ext uri="{FF2B5EF4-FFF2-40B4-BE49-F238E27FC236}">
              <a16:creationId xmlns:a16="http://schemas.microsoft.com/office/drawing/2014/main" id="{BA81C827-C7A9-4E37-BB98-4EFAF4DBFD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9202" name="AutoShape 1">
          <a:extLst>
            <a:ext uri="{FF2B5EF4-FFF2-40B4-BE49-F238E27FC236}">
              <a16:creationId xmlns:a16="http://schemas.microsoft.com/office/drawing/2014/main" id="{9BEE4169-6E83-4A8E-B3B2-1291E0B162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9203" name="AutoShape 1">
          <a:extLst>
            <a:ext uri="{FF2B5EF4-FFF2-40B4-BE49-F238E27FC236}">
              <a16:creationId xmlns:a16="http://schemas.microsoft.com/office/drawing/2014/main" id="{AC8300E2-36E0-4491-9264-F63B0612A2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9204" name="AutoShape 1">
          <a:extLst>
            <a:ext uri="{FF2B5EF4-FFF2-40B4-BE49-F238E27FC236}">
              <a16:creationId xmlns:a16="http://schemas.microsoft.com/office/drawing/2014/main" id="{4C7AC587-0BB2-4B8E-B687-3CAAF86155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9205" name="AutoShape 1">
          <a:extLst>
            <a:ext uri="{FF2B5EF4-FFF2-40B4-BE49-F238E27FC236}">
              <a16:creationId xmlns:a16="http://schemas.microsoft.com/office/drawing/2014/main" id="{0B8D007D-0333-437A-9FC4-81227D0EDE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9206" name="AutoShape 1">
          <a:extLst>
            <a:ext uri="{FF2B5EF4-FFF2-40B4-BE49-F238E27FC236}">
              <a16:creationId xmlns:a16="http://schemas.microsoft.com/office/drawing/2014/main" id="{E8E18CD1-89BF-4184-9738-FEB4185A06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9207" name="AutoShape 1">
          <a:extLst>
            <a:ext uri="{FF2B5EF4-FFF2-40B4-BE49-F238E27FC236}">
              <a16:creationId xmlns:a16="http://schemas.microsoft.com/office/drawing/2014/main" id="{FE73F630-2184-4CBE-A917-B98D305E01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9208" name="AutoShape 1">
          <a:extLst>
            <a:ext uri="{FF2B5EF4-FFF2-40B4-BE49-F238E27FC236}">
              <a16:creationId xmlns:a16="http://schemas.microsoft.com/office/drawing/2014/main" id="{DA7A9469-585F-4A8A-A0B3-9AC759FBD3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9209" name="AutoShape 1">
          <a:extLst>
            <a:ext uri="{FF2B5EF4-FFF2-40B4-BE49-F238E27FC236}">
              <a16:creationId xmlns:a16="http://schemas.microsoft.com/office/drawing/2014/main" id="{5F620E88-C88B-4D70-A2BF-7A4676D397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9210" name="AutoShape 1">
          <a:extLst>
            <a:ext uri="{FF2B5EF4-FFF2-40B4-BE49-F238E27FC236}">
              <a16:creationId xmlns:a16="http://schemas.microsoft.com/office/drawing/2014/main" id="{CCBD000A-0DE2-4C88-BC3A-707831A42F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9211" name="AutoShape 1">
          <a:extLst>
            <a:ext uri="{FF2B5EF4-FFF2-40B4-BE49-F238E27FC236}">
              <a16:creationId xmlns:a16="http://schemas.microsoft.com/office/drawing/2014/main" id="{74CEC9C3-E6F0-401F-A4D5-BF0943AB9E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9212" name="AutoShape 1">
          <a:extLst>
            <a:ext uri="{FF2B5EF4-FFF2-40B4-BE49-F238E27FC236}">
              <a16:creationId xmlns:a16="http://schemas.microsoft.com/office/drawing/2014/main" id="{6B8547E0-2D8E-489A-8CDD-25DA1D7AD1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9213" name="AutoShape 1">
          <a:extLst>
            <a:ext uri="{FF2B5EF4-FFF2-40B4-BE49-F238E27FC236}">
              <a16:creationId xmlns:a16="http://schemas.microsoft.com/office/drawing/2014/main" id="{FAE703E4-8FAF-43F8-A2FB-A534BCB4C9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9214" name="AutoShape 1">
          <a:extLst>
            <a:ext uri="{FF2B5EF4-FFF2-40B4-BE49-F238E27FC236}">
              <a16:creationId xmlns:a16="http://schemas.microsoft.com/office/drawing/2014/main" id="{76686415-81A9-4C4F-BAC2-1974E8DC54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9215" name="AutoShape 1">
          <a:extLst>
            <a:ext uri="{FF2B5EF4-FFF2-40B4-BE49-F238E27FC236}">
              <a16:creationId xmlns:a16="http://schemas.microsoft.com/office/drawing/2014/main" id="{DF86FF09-7681-46F1-BF29-2229D35046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9216" name="AutoShape 1">
          <a:extLst>
            <a:ext uri="{FF2B5EF4-FFF2-40B4-BE49-F238E27FC236}">
              <a16:creationId xmlns:a16="http://schemas.microsoft.com/office/drawing/2014/main" id="{207B67F7-396C-4B1B-8661-1F57D75D52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9217" name="AutoShape 1">
          <a:extLst>
            <a:ext uri="{FF2B5EF4-FFF2-40B4-BE49-F238E27FC236}">
              <a16:creationId xmlns:a16="http://schemas.microsoft.com/office/drawing/2014/main" id="{B14A71B4-3B21-4144-86BF-1650A18A43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9218" name="AutoShape 1">
          <a:extLst>
            <a:ext uri="{FF2B5EF4-FFF2-40B4-BE49-F238E27FC236}">
              <a16:creationId xmlns:a16="http://schemas.microsoft.com/office/drawing/2014/main" id="{26A48190-0C39-467E-833E-C402FC309D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9219" name="AutoShape 1">
          <a:extLst>
            <a:ext uri="{FF2B5EF4-FFF2-40B4-BE49-F238E27FC236}">
              <a16:creationId xmlns:a16="http://schemas.microsoft.com/office/drawing/2014/main" id="{E068CB3C-25B6-4EE7-AF5F-9E4E9F19F0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9220" name="AutoShape 1">
          <a:extLst>
            <a:ext uri="{FF2B5EF4-FFF2-40B4-BE49-F238E27FC236}">
              <a16:creationId xmlns:a16="http://schemas.microsoft.com/office/drawing/2014/main" id="{09800BE0-060D-4482-B7C9-2CD9AE2A7C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9221" name="AutoShape 1">
          <a:extLst>
            <a:ext uri="{FF2B5EF4-FFF2-40B4-BE49-F238E27FC236}">
              <a16:creationId xmlns:a16="http://schemas.microsoft.com/office/drawing/2014/main" id="{DAF758BC-9917-44E6-A9F9-B8AB3C9A3C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9222" name="AutoShape 1">
          <a:extLst>
            <a:ext uri="{FF2B5EF4-FFF2-40B4-BE49-F238E27FC236}">
              <a16:creationId xmlns:a16="http://schemas.microsoft.com/office/drawing/2014/main" id="{DE6893D4-ADAE-43CE-8E36-CCEE04924C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9223" name="AutoShape 1">
          <a:extLst>
            <a:ext uri="{FF2B5EF4-FFF2-40B4-BE49-F238E27FC236}">
              <a16:creationId xmlns:a16="http://schemas.microsoft.com/office/drawing/2014/main" id="{12F192FC-4AE8-4EB2-B159-8080BD9783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9224" name="AutoShape 1">
          <a:extLst>
            <a:ext uri="{FF2B5EF4-FFF2-40B4-BE49-F238E27FC236}">
              <a16:creationId xmlns:a16="http://schemas.microsoft.com/office/drawing/2014/main" id="{CDC1E16D-6DDE-4474-AB5F-8C7E3FEC24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9225" name="AutoShape 1">
          <a:extLst>
            <a:ext uri="{FF2B5EF4-FFF2-40B4-BE49-F238E27FC236}">
              <a16:creationId xmlns:a16="http://schemas.microsoft.com/office/drawing/2014/main" id="{F7A9A4CC-D233-4D5E-9A42-2BD7C82CE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9226" name="AutoShape 1">
          <a:extLst>
            <a:ext uri="{FF2B5EF4-FFF2-40B4-BE49-F238E27FC236}">
              <a16:creationId xmlns:a16="http://schemas.microsoft.com/office/drawing/2014/main" id="{68AA2D29-65CC-47B9-B941-41AEA96D37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9227" name="AutoShape 1">
          <a:extLst>
            <a:ext uri="{FF2B5EF4-FFF2-40B4-BE49-F238E27FC236}">
              <a16:creationId xmlns:a16="http://schemas.microsoft.com/office/drawing/2014/main" id="{1CC711D4-A87B-420D-97DE-4903734676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9228" name="AutoShape 1">
          <a:extLst>
            <a:ext uri="{FF2B5EF4-FFF2-40B4-BE49-F238E27FC236}">
              <a16:creationId xmlns:a16="http://schemas.microsoft.com/office/drawing/2014/main" id="{5963D6DC-2B3F-4C4F-A217-6971DC5AA3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9229" name="AutoShape 1">
          <a:extLst>
            <a:ext uri="{FF2B5EF4-FFF2-40B4-BE49-F238E27FC236}">
              <a16:creationId xmlns:a16="http://schemas.microsoft.com/office/drawing/2014/main" id="{20B77A83-A0F1-443B-A3FD-8AE118E417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9230" name="AutoShape 1">
          <a:extLst>
            <a:ext uri="{FF2B5EF4-FFF2-40B4-BE49-F238E27FC236}">
              <a16:creationId xmlns:a16="http://schemas.microsoft.com/office/drawing/2014/main" id="{E2DBB18E-C477-4528-869E-81C3F9FD08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9231" name="AutoShape 1">
          <a:extLst>
            <a:ext uri="{FF2B5EF4-FFF2-40B4-BE49-F238E27FC236}">
              <a16:creationId xmlns:a16="http://schemas.microsoft.com/office/drawing/2014/main" id="{785D30E5-8E85-4223-A01C-EE92D869C2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9232" name="AutoShape 1">
          <a:extLst>
            <a:ext uri="{FF2B5EF4-FFF2-40B4-BE49-F238E27FC236}">
              <a16:creationId xmlns:a16="http://schemas.microsoft.com/office/drawing/2014/main" id="{35ED9482-E6C8-49B3-9B67-4D20EF809A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9233" name="AutoShape 1">
          <a:extLst>
            <a:ext uri="{FF2B5EF4-FFF2-40B4-BE49-F238E27FC236}">
              <a16:creationId xmlns:a16="http://schemas.microsoft.com/office/drawing/2014/main" id="{4A58D099-90DF-40AA-BA5C-B1D38D9477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9234" name="AutoShape 1">
          <a:extLst>
            <a:ext uri="{FF2B5EF4-FFF2-40B4-BE49-F238E27FC236}">
              <a16:creationId xmlns:a16="http://schemas.microsoft.com/office/drawing/2014/main" id="{3F29CEB8-99F5-4B4B-991B-B23CBAEBD4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9235" name="AutoShape 1">
          <a:extLst>
            <a:ext uri="{FF2B5EF4-FFF2-40B4-BE49-F238E27FC236}">
              <a16:creationId xmlns:a16="http://schemas.microsoft.com/office/drawing/2014/main" id="{1C686EFE-9753-4A90-9B89-98AAE8C173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9236" name="AutoShape 1">
          <a:extLst>
            <a:ext uri="{FF2B5EF4-FFF2-40B4-BE49-F238E27FC236}">
              <a16:creationId xmlns:a16="http://schemas.microsoft.com/office/drawing/2014/main" id="{553AA80A-8047-4FE1-9805-A97C4EEB06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9237" name="AutoShape 1">
          <a:extLst>
            <a:ext uri="{FF2B5EF4-FFF2-40B4-BE49-F238E27FC236}">
              <a16:creationId xmlns:a16="http://schemas.microsoft.com/office/drawing/2014/main" id="{1E7B6CF8-F716-4C8C-B032-C419A56441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9238" name="AutoShape 1">
          <a:extLst>
            <a:ext uri="{FF2B5EF4-FFF2-40B4-BE49-F238E27FC236}">
              <a16:creationId xmlns:a16="http://schemas.microsoft.com/office/drawing/2014/main" id="{445B1599-DA1F-45E1-A617-18FCDEFE58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9239" name="AutoShape 1">
          <a:extLst>
            <a:ext uri="{FF2B5EF4-FFF2-40B4-BE49-F238E27FC236}">
              <a16:creationId xmlns:a16="http://schemas.microsoft.com/office/drawing/2014/main" id="{E4999538-71F6-422B-AF23-1F79F75290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9240" name="AutoShape 1">
          <a:extLst>
            <a:ext uri="{FF2B5EF4-FFF2-40B4-BE49-F238E27FC236}">
              <a16:creationId xmlns:a16="http://schemas.microsoft.com/office/drawing/2014/main" id="{C6A30B3C-33D6-4409-B86D-D74F5B0FF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9241" name="AutoShape 1">
          <a:extLst>
            <a:ext uri="{FF2B5EF4-FFF2-40B4-BE49-F238E27FC236}">
              <a16:creationId xmlns:a16="http://schemas.microsoft.com/office/drawing/2014/main" id="{AB7FD02C-E9FA-4CA0-AEEE-F92968A401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9242" name="AutoShape 1">
          <a:extLst>
            <a:ext uri="{FF2B5EF4-FFF2-40B4-BE49-F238E27FC236}">
              <a16:creationId xmlns:a16="http://schemas.microsoft.com/office/drawing/2014/main" id="{1305405B-9793-4A51-9CDD-B83564E248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9243" name="AutoShape 1">
          <a:extLst>
            <a:ext uri="{FF2B5EF4-FFF2-40B4-BE49-F238E27FC236}">
              <a16:creationId xmlns:a16="http://schemas.microsoft.com/office/drawing/2014/main" id="{4E801142-E1AC-4B35-A0D6-E70A0E3C99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9244" name="AutoShape 1">
          <a:extLst>
            <a:ext uri="{FF2B5EF4-FFF2-40B4-BE49-F238E27FC236}">
              <a16:creationId xmlns:a16="http://schemas.microsoft.com/office/drawing/2014/main" id="{056CE32F-342C-4CE3-9C0B-C5142CBC9A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9245" name="AutoShape 1">
          <a:extLst>
            <a:ext uri="{FF2B5EF4-FFF2-40B4-BE49-F238E27FC236}">
              <a16:creationId xmlns:a16="http://schemas.microsoft.com/office/drawing/2014/main" id="{D07D2EDA-CD5A-4181-9ACA-ECDA7E1A5B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9246" name="AutoShape 1">
          <a:extLst>
            <a:ext uri="{FF2B5EF4-FFF2-40B4-BE49-F238E27FC236}">
              <a16:creationId xmlns:a16="http://schemas.microsoft.com/office/drawing/2014/main" id="{07E09CDE-ADC2-4631-8633-31238E5927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9247" name="AutoShape 1">
          <a:extLst>
            <a:ext uri="{FF2B5EF4-FFF2-40B4-BE49-F238E27FC236}">
              <a16:creationId xmlns:a16="http://schemas.microsoft.com/office/drawing/2014/main" id="{025E1036-65B0-4436-838B-86E2358C37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9248" name="AutoShape 1">
          <a:extLst>
            <a:ext uri="{FF2B5EF4-FFF2-40B4-BE49-F238E27FC236}">
              <a16:creationId xmlns:a16="http://schemas.microsoft.com/office/drawing/2014/main" id="{4EBA5812-5528-4893-8DE7-E179064038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9249" name="AutoShape 1">
          <a:extLst>
            <a:ext uri="{FF2B5EF4-FFF2-40B4-BE49-F238E27FC236}">
              <a16:creationId xmlns:a16="http://schemas.microsoft.com/office/drawing/2014/main" id="{877CCD4E-F40A-40C2-B944-B6F28830F1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9250" name="AutoShape 1">
          <a:extLst>
            <a:ext uri="{FF2B5EF4-FFF2-40B4-BE49-F238E27FC236}">
              <a16:creationId xmlns:a16="http://schemas.microsoft.com/office/drawing/2014/main" id="{A66E8F23-8DC2-4624-996C-62DCF13F6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9251" name="AutoShape 1">
          <a:extLst>
            <a:ext uri="{FF2B5EF4-FFF2-40B4-BE49-F238E27FC236}">
              <a16:creationId xmlns:a16="http://schemas.microsoft.com/office/drawing/2014/main" id="{64FC99B7-4A8D-4C8E-AA84-7B98F34C32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9252" name="AutoShape 1">
          <a:extLst>
            <a:ext uri="{FF2B5EF4-FFF2-40B4-BE49-F238E27FC236}">
              <a16:creationId xmlns:a16="http://schemas.microsoft.com/office/drawing/2014/main" id="{DB746E9B-3F2E-4104-ACCA-139A139415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9253" name="AutoShape 1">
          <a:extLst>
            <a:ext uri="{FF2B5EF4-FFF2-40B4-BE49-F238E27FC236}">
              <a16:creationId xmlns:a16="http://schemas.microsoft.com/office/drawing/2014/main" id="{36A4CDBC-8BBD-460D-8F29-ECC891B30D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9254" name="AutoShape 1">
          <a:extLst>
            <a:ext uri="{FF2B5EF4-FFF2-40B4-BE49-F238E27FC236}">
              <a16:creationId xmlns:a16="http://schemas.microsoft.com/office/drawing/2014/main" id="{C4B5F0E0-773C-4110-9F8E-8E529B52C5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9255" name="AutoShape 1">
          <a:extLst>
            <a:ext uri="{FF2B5EF4-FFF2-40B4-BE49-F238E27FC236}">
              <a16:creationId xmlns:a16="http://schemas.microsoft.com/office/drawing/2014/main" id="{874B1085-C8FE-4099-B831-B750102216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9256" name="AutoShape 1">
          <a:extLst>
            <a:ext uri="{FF2B5EF4-FFF2-40B4-BE49-F238E27FC236}">
              <a16:creationId xmlns:a16="http://schemas.microsoft.com/office/drawing/2014/main" id="{586318B4-E038-4B59-8D72-B0E329B8D6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9257" name="AutoShape 1">
          <a:extLst>
            <a:ext uri="{FF2B5EF4-FFF2-40B4-BE49-F238E27FC236}">
              <a16:creationId xmlns:a16="http://schemas.microsoft.com/office/drawing/2014/main" id="{95F6EA2A-7C7C-41E1-84EA-A688DB982D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9258" name="AutoShape 1">
          <a:extLst>
            <a:ext uri="{FF2B5EF4-FFF2-40B4-BE49-F238E27FC236}">
              <a16:creationId xmlns:a16="http://schemas.microsoft.com/office/drawing/2014/main" id="{91CE50FE-D405-41FD-8D44-0B1C8DB394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9259" name="AutoShape 1">
          <a:extLst>
            <a:ext uri="{FF2B5EF4-FFF2-40B4-BE49-F238E27FC236}">
              <a16:creationId xmlns:a16="http://schemas.microsoft.com/office/drawing/2014/main" id="{6230C285-DB29-4CB1-AAC7-1D57998221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9260" name="AutoShape 1">
          <a:extLst>
            <a:ext uri="{FF2B5EF4-FFF2-40B4-BE49-F238E27FC236}">
              <a16:creationId xmlns:a16="http://schemas.microsoft.com/office/drawing/2014/main" id="{3CF7F07C-69D9-47AE-9154-71A733752E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9261" name="AutoShape 1">
          <a:extLst>
            <a:ext uri="{FF2B5EF4-FFF2-40B4-BE49-F238E27FC236}">
              <a16:creationId xmlns:a16="http://schemas.microsoft.com/office/drawing/2014/main" id="{AC936528-443C-4376-9703-750E817449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9262" name="AutoShape 1">
          <a:extLst>
            <a:ext uri="{FF2B5EF4-FFF2-40B4-BE49-F238E27FC236}">
              <a16:creationId xmlns:a16="http://schemas.microsoft.com/office/drawing/2014/main" id="{9F534957-00BC-4CC9-BC8E-FA0806F734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9263" name="AutoShape 1">
          <a:extLst>
            <a:ext uri="{FF2B5EF4-FFF2-40B4-BE49-F238E27FC236}">
              <a16:creationId xmlns:a16="http://schemas.microsoft.com/office/drawing/2014/main" id="{824DFA16-B5EA-4326-80D8-3E5994D1A2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9264" name="AutoShape 1">
          <a:extLst>
            <a:ext uri="{FF2B5EF4-FFF2-40B4-BE49-F238E27FC236}">
              <a16:creationId xmlns:a16="http://schemas.microsoft.com/office/drawing/2014/main" id="{8412BC9D-DAB8-4EFE-B3FB-A00C9972DC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9265" name="AutoShape 1">
          <a:extLst>
            <a:ext uri="{FF2B5EF4-FFF2-40B4-BE49-F238E27FC236}">
              <a16:creationId xmlns:a16="http://schemas.microsoft.com/office/drawing/2014/main" id="{56701F59-DA74-46E8-B6AB-78E2F475E4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9266" name="AutoShape 1">
          <a:extLst>
            <a:ext uri="{FF2B5EF4-FFF2-40B4-BE49-F238E27FC236}">
              <a16:creationId xmlns:a16="http://schemas.microsoft.com/office/drawing/2014/main" id="{BD8A572C-1627-474E-8DBC-CEFD9CA947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9267" name="AutoShape 1">
          <a:extLst>
            <a:ext uri="{FF2B5EF4-FFF2-40B4-BE49-F238E27FC236}">
              <a16:creationId xmlns:a16="http://schemas.microsoft.com/office/drawing/2014/main" id="{F26B4300-5BF3-47CE-AE98-C3AFE0E1AA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9268" name="AutoShape 1">
          <a:extLst>
            <a:ext uri="{FF2B5EF4-FFF2-40B4-BE49-F238E27FC236}">
              <a16:creationId xmlns:a16="http://schemas.microsoft.com/office/drawing/2014/main" id="{50363DD5-DE04-4B7C-B09F-53E3284B54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9269" name="AutoShape 1">
          <a:extLst>
            <a:ext uri="{FF2B5EF4-FFF2-40B4-BE49-F238E27FC236}">
              <a16:creationId xmlns:a16="http://schemas.microsoft.com/office/drawing/2014/main" id="{6E51E1AA-0421-4249-A719-8E93B470B7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9270" name="AutoShape 1">
          <a:extLst>
            <a:ext uri="{FF2B5EF4-FFF2-40B4-BE49-F238E27FC236}">
              <a16:creationId xmlns:a16="http://schemas.microsoft.com/office/drawing/2014/main" id="{28EFAD01-D9C9-4F82-A2E5-C75DA24CC1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9271" name="AutoShape 1">
          <a:extLst>
            <a:ext uri="{FF2B5EF4-FFF2-40B4-BE49-F238E27FC236}">
              <a16:creationId xmlns:a16="http://schemas.microsoft.com/office/drawing/2014/main" id="{E7F8531C-C93E-461A-ADB6-5C1DCCC537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9272" name="AutoShape 1">
          <a:extLst>
            <a:ext uri="{FF2B5EF4-FFF2-40B4-BE49-F238E27FC236}">
              <a16:creationId xmlns:a16="http://schemas.microsoft.com/office/drawing/2014/main" id="{89F672E3-7FB3-4139-8664-1605E3E938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9273" name="AutoShape 1">
          <a:extLst>
            <a:ext uri="{FF2B5EF4-FFF2-40B4-BE49-F238E27FC236}">
              <a16:creationId xmlns:a16="http://schemas.microsoft.com/office/drawing/2014/main" id="{6C621275-1DC2-419E-BEF5-96D79C1D6C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9274" name="AutoShape 1">
          <a:extLst>
            <a:ext uri="{FF2B5EF4-FFF2-40B4-BE49-F238E27FC236}">
              <a16:creationId xmlns:a16="http://schemas.microsoft.com/office/drawing/2014/main" id="{9125C4C9-1751-485A-9EC0-64C72500CA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9275" name="AutoShape 1">
          <a:extLst>
            <a:ext uri="{FF2B5EF4-FFF2-40B4-BE49-F238E27FC236}">
              <a16:creationId xmlns:a16="http://schemas.microsoft.com/office/drawing/2014/main" id="{6DF07FA2-31F2-4DCD-91D2-59E333B2E0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9276" name="AutoShape 1">
          <a:extLst>
            <a:ext uri="{FF2B5EF4-FFF2-40B4-BE49-F238E27FC236}">
              <a16:creationId xmlns:a16="http://schemas.microsoft.com/office/drawing/2014/main" id="{2F674310-23B0-4F10-B9BD-9699694672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9277" name="AutoShape 1">
          <a:extLst>
            <a:ext uri="{FF2B5EF4-FFF2-40B4-BE49-F238E27FC236}">
              <a16:creationId xmlns:a16="http://schemas.microsoft.com/office/drawing/2014/main" id="{87996409-E777-4BFE-9E06-EE876ED2F1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9278" name="AutoShape 1">
          <a:extLst>
            <a:ext uri="{FF2B5EF4-FFF2-40B4-BE49-F238E27FC236}">
              <a16:creationId xmlns:a16="http://schemas.microsoft.com/office/drawing/2014/main" id="{507FA9AD-6802-4772-885D-5693E7C2B6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9279" name="AutoShape 1">
          <a:extLst>
            <a:ext uri="{FF2B5EF4-FFF2-40B4-BE49-F238E27FC236}">
              <a16:creationId xmlns:a16="http://schemas.microsoft.com/office/drawing/2014/main" id="{08BA666E-9E72-4EC5-B484-3E0B1A23D2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9280" name="AutoShape 1">
          <a:extLst>
            <a:ext uri="{FF2B5EF4-FFF2-40B4-BE49-F238E27FC236}">
              <a16:creationId xmlns:a16="http://schemas.microsoft.com/office/drawing/2014/main" id="{8697F921-B98C-40BA-9C27-968C13506B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9281" name="AutoShape 1">
          <a:extLst>
            <a:ext uri="{FF2B5EF4-FFF2-40B4-BE49-F238E27FC236}">
              <a16:creationId xmlns:a16="http://schemas.microsoft.com/office/drawing/2014/main" id="{7421CF74-CB87-45B9-979A-2D0B8C858B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9282" name="AutoShape 1">
          <a:extLst>
            <a:ext uri="{FF2B5EF4-FFF2-40B4-BE49-F238E27FC236}">
              <a16:creationId xmlns:a16="http://schemas.microsoft.com/office/drawing/2014/main" id="{23747806-F8D7-4797-B9E3-819407EE70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9283" name="AutoShape 1">
          <a:extLst>
            <a:ext uri="{FF2B5EF4-FFF2-40B4-BE49-F238E27FC236}">
              <a16:creationId xmlns:a16="http://schemas.microsoft.com/office/drawing/2014/main" id="{78F3C8AA-4D04-4E2F-9DE1-59DEC59994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9284" name="AutoShape 1">
          <a:extLst>
            <a:ext uri="{FF2B5EF4-FFF2-40B4-BE49-F238E27FC236}">
              <a16:creationId xmlns:a16="http://schemas.microsoft.com/office/drawing/2014/main" id="{AF03CD54-3C88-4B6A-A089-377CB89F8C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9285" name="AutoShape 1">
          <a:extLst>
            <a:ext uri="{FF2B5EF4-FFF2-40B4-BE49-F238E27FC236}">
              <a16:creationId xmlns:a16="http://schemas.microsoft.com/office/drawing/2014/main" id="{0608835D-58BE-448C-BA27-49DA0E7E05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9286" name="AutoShape 1">
          <a:extLst>
            <a:ext uri="{FF2B5EF4-FFF2-40B4-BE49-F238E27FC236}">
              <a16:creationId xmlns:a16="http://schemas.microsoft.com/office/drawing/2014/main" id="{020FB775-64D9-4A8F-8F30-88A8978941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9287" name="AutoShape 1">
          <a:extLst>
            <a:ext uri="{FF2B5EF4-FFF2-40B4-BE49-F238E27FC236}">
              <a16:creationId xmlns:a16="http://schemas.microsoft.com/office/drawing/2014/main" id="{5BB8DFF8-971F-458E-B0F1-189C8FB162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9288" name="AutoShape 1">
          <a:extLst>
            <a:ext uri="{FF2B5EF4-FFF2-40B4-BE49-F238E27FC236}">
              <a16:creationId xmlns:a16="http://schemas.microsoft.com/office/drawing/2014/main" id="{021569A4-2C28-4ADF-BC5F-E023572D9A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9289" name="AutoShape 1">
          <a:extLst>
            <a:ext uri="{FF2B5EF4-FFF2-40B4-BE49-F238E27FC236}">
              <a16:creationId xmlns:a16="http://schemas.microsoft.com/office/drawing/2014/main" id="{47B89DEE-DA5E-4D5C-8302-1FC36F8E08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9290" name="AutoShape 1">
          <a:extLst>
            <a:ext uri="{FF2B5EF4-FFF2-40B4-BE49-F238E27FC236}">
              <a16:creationId xmlns:a16="http://schemas.microsoft.com/office/drawing/2014/main" id="{94194495-1548-4FA8-85C8-B460489554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9291" name="AutoShape 1">
          <a:extLst>
            <a:ext uri="{FF2B5EF4-FFF2-40B4-BE49-F238E27FC236}">
              <a16:creationId xmlns:a16="http://schemas.microsoft.com/office/drawing/2014/main" id="{9A773983-1375-4DBE-98E8-A91933C7DC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9292" name="AutoShape 1">
          <a:extLst>
            <a:ext uri="{FF2B5EF4-FFF2-40B4-BE49-F238E27FC236}">
              <a16:creationId xmlns:a16="http://schemas.microsoft.com/office/drawing/2014/main" id="{CB4534C5-8990-4AE7-BA2B-BE73FF3027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9293" name="AutoShape 1">
          <a:extLst>
            <a:ext uri="{FF2B5EF4-FFF2-40B4-BE49-F238E27FC236}">
              <a16:creationId xmlns:a16="http://schemas.microsoft.com/office/drawing/2014/main" id="{F1609CBF-AD4D-449B-9573-3E66F9FBD6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9294" name="AutoShape 1">
          <a:extLst>
            <a:ext uri="{FF2B5EF4-FFF2-40B4-BE49-F238E27FC236}">
              <a16:creationId xmlns:a16="http://schemas.microsoft.com/office/drawing/2014/main" id="{755D2DE0-C5B5-433F-9996-AC78B8487D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9295" name="AutoShape 1">
          <a:extLst>
            <a:ext uri="{FF2B5EF4-FFF2-40B4-BE49-F238E27FC236}">
              <a16:creationId xmlns:a16="http://schemas.microsoft.com/office/drawing/2014/main" id="{10798EA4-B020-4F73-9C8C-0E9D7A9B8C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9296" name="AutoShape 1">
          <a:extLst>
            <a:ext uri="{FF2B5EF4-FFF2-40B4-BE49-F238E27FC236}">
              <a16:creationId xmlns:a16="http://schemas.microsoft.com/office/drawing/2014/main" id="{B555616D-05C7-4150-A412-7DAE6820B5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9297" name="AutoShape 1">
          <a:extLst>
            <a:ext uri="{FF2B5EF4-FFF2-40B4-BE49-F238E27FC236}">
              <a16:creationId xmlns:a16="http://schemas.microsoft.com/office/drawing/2014/main" id="{57CC3C1D-C7BE-4E6E-9E13-DE8B3E6FE7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9298" name="AutoShape 1">
          <a:extLst>
            <a:ext uri="{FF2B5EF4-FFF2-40B4-BE49-F238E27FC236}">
              <a16:creationId xmlns:a16="http://schemas.microsoft.com/office/drawing/2014/main" id="{DA091630-D585-4B97-8A32-0DEA25878B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9299" name="AutoShape 1">
          <a:extLst>
            <a:ext uri="{FF2B5EF4-FFF2-40B4-BE49-F238E27FC236}">
              <a16:creationId xmlns:a16="http://schemas.microsoft.com/office/drawing/2014/main" id="{CF2CD96D-6E67-4FAF-AA12-52787D3092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9300" name="AutoShape 1">
          <a:extLst>
            <a:ext uri="{FF2B5EF4-FFF2-40B4-BE49-F238E27FC236}">
              <a16:creationId xmlns:a16="http://schemas.microsoft.com/office/drawing/2014/main" id="{3DC8EB95-E40D-4DA2-A00A-62AC30F7F3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9301" name="AutoShape 1">
          <a:extLst>
            <a:ext uri="{FF2B5EF4-FFF2-40B4-BE49-F238E27FC236}">
              <a16:creationId xmlns:a16="http://schemas.microsoft.com/office/drawing/2014/main" id="{03AB75ED-4628-4650-9832-90A33085B7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9302" name="AutoShape 1">
          <a:extLst>
            <a:ext uri="{FF2B5EF4-FFF2-40B4-BE49-F238E27FC236}">
              <a16:creationId xmlns:a16="http://schemas.microsoft.com/office/drawing/2014/main" id="{094776C2-FC1E-4E0F-956D-811AD4ABDD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9303" name="AutoShape 1">
          <a:extLst>
            <a:ext uri="{FF2B5EF4-FFF2-40B4-BE49-F238E27FC236}">
              <a16:creationId xmlns:a16="http://schemas.microsoft.com/office/drawing/2014/main" id="{921C33BE-E371-4462-B3C6-7FED61277F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9304" name="AutoShape 1">
          <a:extLst>
            <a:ext uri="{FF2B5EF4-FFF2-40B4-BE49-F238E27FC236}">
              <a16:creationId xmlns:a16="http://schemas.microsoft.com/office/drawing/2014/main" id="{5BF4A6B3-8235-4112-89BA-54A8F81B19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9305" name="AutoShape 1">
          <a:extLst>
            <a:ext uri="{FF2B5EF4-FFF2-40B4-BE49-F238E27FC236}">
              <a16:creationId xmlns:a16="http://schemas.microsoft.com/office/drawing/2014/main" id="{F0FD79E5-2778-43A8-B2FC-F8F85A84A6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9306" name="AutoShape 1">
          <a:extLst>
            <a:ext uri="{FF2B5EF4-FFF2-40B4-BE49-F238E27FC236}">
              <a16:creationId xmlns:a16="http://schemas.microsoft.com/office/drawing/2014/main" id="{63B4281F-1595-4429-A729-6AF09ED92C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9307" name="AutoShape 1">
          <a:extLst>
            <a:ext uri="{FF2B5EF4-FFF2-40B4-BE49-F238E27FC236}">
              <a16:creationId xmlns:a16="http://schemas.microsoft.com/office/drawing/2014/main" id="{DFBBE433-ED5F-4766-BB23-AC116E4623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9308" name="AutoShape 1">
          <a:extLst>
            <a:ext uri="{FF2B5EF4-FFF2-40B4-BE49-F238E27FC236}">
              <a16:creationId xmlns:a16="http://schemas.microsoft.com/office/drawing/2014/main" id="{C77E4F2E-DAC5-4C3F-B9F7-614D661894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9309" name="AutoShape 1">
          <a:extLst>
            <a:ext uri="{FF2B5EF4-FFF2-40B4-BE49-F238E27FC236}">
              <a16:creationId xmlns:a16="http://schemas.microsoft.com/office/drawing/2014/main" id="{2254D5D4-C4EC-4A3B-9C6A-6F5907E14D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9310" name="AutoShape 1">
          <a:extLst>
            <a:ext uri="{FF2B5EF4-FFF2-40B4-BE49-F238E27FC236}">
              <a16:creationId xmlns:a16="http://schemas.microsoft.com/office/drawing/2014/main" id="{494D309D-081F-423C-A454-7ACBC97835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9311" name="AutoShape 1">
          <a:extLst>
            <a:ext uri="{FF2B5EF4-FFF2-40B4-BE49-F238E27FC236}">
              <a16:creationId xmlns:a16="http://schemas.microsoft.com/office/drawing/2014/main" id="{BFF1E95C-EE12-4DBF-AB35-44306F80D6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9312" name="AutoShape 1">
          <a:extLst>
            <a:ext uri="{FF2B5EF4-FFF2-40B4-BE49-F238E27FC236}">
              <a16:creationId xmlns:a16="http://schemas.microsoft.com/office/drawing/2014/main" id="{D62EA2F1-E02E-486B-B9FB-4CD910160F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9313" name="AutoShape 1">
          <a:extLst>
            <a:ext uri="{FF2B5EF4-FFF2-40B4-BE49-F238E27FC236}">
              <a16:creationId xmlns:a16="http://schemas.microsoft.com/office/drawing/2014/main" id="{BEC38F59-FECF-4EDA-B6AE-ABD379E2B5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9314" name="AutoShape 1">
          <a:extLst>
            <a:ext uri="{FF2B5EF4-FFF2-40B4-BE49-F238E27FC236}">
              <a16:creationId xmlns:a16="http://schemas.microsoft.com/office/drawing/2014/main" id="{96820013-A519-4173-A582-3E1A071BAC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9315" name="AutoShape 1">
          <a:extLst>
            <a:ext uri="{FF2B5EF4-FFF2-40B4-BE49-F238E27FC236}">
              <a16:creationId xmlns:a16="http://schemas.microsoft.com/office/drawing/2014/main" id="{EE7945F6-BDAB-41F9-BE41-1EE571B8A4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9316" name="AutoShape 1">
          <a:extLst>
            <a:ext uri="{FF2B5EF4-FFF2-40B4-BE49-F238E27FC236}">
              <a16:creationId xmlns:a16="http://schemas.microsoft.com/office/drawing/2014/main" id="{4B5ADDDF-3E2C-4F4D-B83C-9682FF5E12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9317" name="AutoShape 1">
          <a:extLst>
            <a:ext uri="{FF2B5EF4-FFF2-40B4-BE49-F238E27FC236}">
              <a16:creationId xmlns:a16="http://schemas.microsoft.com/office/drawing/2014/main" id="{97CAB133-6D79-4816-BF9A-67D75A7C57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9318" name="AutoShape 1">
          <a:extLst>
            <a:ext uri="{FF2B5EF4-FFF2-40B4-BE49-F238E27FC236}">
              <a16:creationId xmlns:a16="http://schemas.microsoft.com/office/drawing/2014/main" id="{4BC01C08-0E62-4F21-9257-BA1D738BB9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9319" name="AutoShape 1">
          <a:extLst>
            <a:ext uri="{FF2B5EF4-FFF2-40B4-BE49-F238E27FC236}">
              <a16:creationId xmlns:a16="http://schemas.microsoft.com/office/drawing/2014/main" id="{6FB1B402-089B-4705-A5AF-1235355B43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9320" name="AutoShape 1">
          <a:extLst>
            <a:ext uri="{FF2B5EF4-FFF2-40B4-BE49-F238E27FC236}">
              <a16:creationId xmlns:a16="http://schemas.microsoft.com/office/drawing/2014/main" id="{B1A1BFF7-4A0F-4800-9C4B-AB850A25A0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9321" name="AutoShape 1">
          <a:extLst>
            <a:ext uri="{FF2B5EF4-FFF2-40B4-BE49-F238E27FC236}">
              <a16:creationId xmlns:a16="http://schemas.microsoft.com/office/drawing/2014/main" id="{8D283124-E2C6-4129-9758-2B6BA6711F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9322" name="AutoShape 1">
          <a:extLst>
            <a:ext uri="{FF2B5EF4-FFF2-40B4-BE49-F238E27FC236}">
              <a16:creationId xmlns:a16="http://schemas.microsoft.com/office/drawing/2014/main" id="{023D6C91-3E94-4518-A1E3-2CCC88634D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9323" name="AutoShape 1">
          <a:extLst>
            <a:ext uri="{FF2B5EF4-FFF2-40B4-BE49-F238E27FC236}">
              <a16:creationId xmlns:a16="http://schemas.microsoft.com/office/drawing/2014/main" id="{EA3C1098-9867-42F3-B9FA-B73A6A4553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9324" name="AutoShape 1">
          <a:extLst>
            <a:ext uri="{FF2B5EF4-FFF2-40B4-BE49-F238E27FC236}">
              <a16:creationId xmlns:a16="http://schemas.microsoft.com/office/drawing/2014/main" id="{8CF4B5EA-7F4E-4C6A-B7EE-E070CF42FE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9325" name="AutoShape 1">
          <a:extLst>
            <a:ext uri="{FF2B5EF4-FFF2-40B4-BE49-F238E27FC236}">
              <a16:creationId xmlns:a16="http://schemas.microsoft.com/office/drawing/2014/main" id="{EDE27597-BFBE-4447-8EBF-3878468A43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9326" name="AutoShape 1">
          <a:extLst>
            <a:ext uri="{FF2B5EF4-FFF2-40B4-BE49-F238E27FC236}">
              <a16:creationId xmlns:a16="http://schemas.microsoft.com/office/drawing/2014/main" id="{12A8885D-98EE-4AB8-AAB0-0B6361D2C0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9327" name="AutoShape 1">
          <a:extLst>
            <a:ext uri="{FF2B5EF4-FFF2-40B4-BE49-F238E27FC236}">
              <a16:creationId xmlns:a16="http://schemas.microsoft.com/office/drawing/2014/main" id="{FDF6564F-0337-4C7F-8660-8E1D7C8DD2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9328" name="AutoShape 1">
          <a:extLst>
            <a:ext uri="{FF2B5EF4-FFF2-40B4-BE49-F238E27FC236}">
              <a16:creationId xmlns:a16="http://schemas.microsoft.com/office/drawing/2014/main" id="{B85D322D-2E99-4674-9A1C-C6D2430D1C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9329" name="AutoShape 1">
          <a:extLst>
            <a:ext uri="{FF2B5EF4-FFF2-40B4-BE49-F238E27FC236}">
              <a16:creationId xmlns:a16="http://schemas.microsoft.com/office/drawing/2014/main" id="{2E0519D6-6045-41C2-A243-D018BA7342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9330" name="AutoShape 1">
          <a:extLst>
            <a:ext uri="{FF2B5EF4-FFF2-40B4-BE49-F238E27FC236}">
              <a16:creationId xmlns:a16="http://schemas.microsoft.com/office/drawing/2014/main" id="{41946E84-5889-4BC2-9855-B933AA5994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9331" name="AutoShape 1">
          <a:extLst>
            <a:ext uri="{FF2B5EF4-FFF2-40B4-BE49-F238E27FC236}">
              <a16:creationId xmlns:a16="http://schemas.microsoft.com/office/drawing/2014/main" id="{3DBD1595-3F31-4784-84B9-7083FD7F9B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9332" name="AutoShape 1">
          <a:extLst>
            <a:ext uri="{FF2B5EF4-FFF2-40B4-BE49-F238E27FC236}">
              <a16:creationId xmlns:a16="http://schemas.microsoft.com/office/drawing/2014/main" id="{5605C8A8-56C2-4142-ACE3-0DF7DA4425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9333" name="AutoShape 1">
          <a:extLst>
            <a:ext uri="{FF2B5EF4-FFF2-40B4-BE49-F238E27FC236}">
              <a16:creationId xmlns:a16="http://schemas.microsoft.com/office/drawing/2014/main" id="{2A107B48-9CA8-456B-AE80-A92F3B1AED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9334" name="AutoShape 1">
          <a:extLst>
            <a:ext uri="{FF2B5EF4-FFF2-40B4-BE49-F238E27FC236}">
              <a16:creationId xmlns:a16="http://schemas.microsoft.com/office/drawing/2014/main" id="{CC4A34D1-ABC6-4B5F-BAB9-99D3DE7FF9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9335" name="AutoShape 1">
          <a:extLst>
            <a:ext uri="{FF2B5EF4-FFF2-40B4-BE49-F238E27FC236}">
              <a16:creationId xmlns:a16="http://schemas.microsoft.com/office/drawing/2014/main" id="{EE3D0966-63BE-4288-BD7F-931AAA6643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9336" name="AutoShape 1">
          <a:extLst>
            <a:ext uri="{FF2B5EF4-FFF2-40B4-BE49-F238E27FC236}">
              <a16:creationId xmlns:a16="http://schemas.microsoft.com/office/drawing/2014/main" id="{66FE0F5F-DD20-4787-80BF-BDBEBD27F9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9337" name="AutoShape 1">
          <a:extLst>
            <a:ext uri="{FF2B5EF4-FFF2-40B4-BE49-F238E27FC236}">
              <a16:creationId xmlns:a16="http://schemas.microsoft.com/office/drawing/2014/main" id="{FE3EAD63-2ED8-400B-B236-4F1958549F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9338" name="AutoShape 1">
          <a:extLst>
            <a:ext uri="{FF2B5EF4-FFF2-40B4-BE49-F238E27FC236}">
              <a16:creationId xmlns:a16="http://schemas.microsoft.com/office/drawing/2014/main" id="{66DF76D0-72C4-40A0-82B6-5AE4C1D095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9339" name="AutoShape 1">
          <a:extLst>
            <a:ext uri="{FF2B5EF4-FFF2-40B4-BE49-F238E27FC236}">
              <a16:creationId xmlns:a16="http://schemas.microsoft.com/office/drawing/2014/main" id="{EF3A2134-B7A9-45C6-BA0C-C699197CC9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9340" name="AutoShape 1">
          <a:extLst>
            <a:ext uri="{FF2B5EF4-FFF2-40B4-BE49-F238E27FC236}">
              <a16:creationId xmlns:a16="http://schemas.microsoft.com/office/drawing/2014/main" id="{716C6730-6201-444B-8BFB-772D39B100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9341" name="AutoShape 1">
          <a:extLst>
            <a:ext uri="{FF2B5EF4-FFF2-40B4-BE49-F238E27FC236}">
              <a16:creationId xmlns:a16="http://schemas.microsoft.com/office/drawing/2014/main" id="{A6680620-4A48-47E3-90B1-288AE9D2F5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9342" name="AutoShape 1">
          <a:extLst>
            <a:ext uri="{FF2B5EF4-FFF2-40B4-BE49-F238E27FC236}">
              <a16:creationId xmlns:a16="http://schemas.microsoft.com/office/drawing/2014/main" id="{3072A5C5-C950-4DBE-B40B-089DF3BC42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9343" name="AutoShape 1">
          <a:extLst>
            <a:ext uri="{FF2B5EF4-FFF2-40B4-BE49-F238E27FC236}">
              <a16:creationId xmlns:a16="http://schemas.microsoft.com/office/drawing/2014/main" id="{424EC0EC-50C1-4478-881E-C87CCDB0ED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9344" name="AutoShape 1">
          <a:extLst>
            <a:ext uri="{FF2B5EF4-FFF2-40B4-BE49-F238E27FC236}">
              <a16:creationId xmlns:a16="http://schemas.microsoft.com/office/drawing/2014/main" id="{93F93E2D-7CC4-41C1-9C56-65C4E34594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9345" name="AutoShape 1">
          <a:extLst>
            <a:ext uri="{FF2B5EF4-FFF2-40B4-BE49-F238E27FC236}">
              <a16:creationId xmlns:a16="http://schemas.microsoft.com/office/drawing/2014/main" id="{657A653C-840B-4418-AB5B-99D42D4838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9346" name="AutoShape 1">
          <a:extLst>
            <a:ext uri="{FF2B5EF4-FFF2-40B4-BE49-F238E27FC236}">
              <a16:creationId xmlns:a16="http://schemas.microsoft.com/office/drawing/2014/main" id="{E06BE06D-0748-4DB6-8E18-10C9453494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9347" name="AutoShape 1">
          <a:extLst>
            <a:ext uri="{FF2B5EF4-FFF2-40B4-BE49-F238E27FC236}">
              <a16:creationId xmlns:a16="http://schemas.microsoft.com/office/drawing/2014/main" id="{344E8578-81F1-46CC-AE8B-9622499CF3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9348" name="AutoShape 1">
          <a:extLst>
            <a:ext uri="{FF2B5EF4-FFF2-40B4-BE49-F238E27FC236}">
              <a16:creationId xmlns:a16="http://schemas.microsoft.com/office/drawing/2014/main" id="{07E009CD-D494-405A-B588-F71803FCA2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9349" name="AutoShape 1">
          <a:extLst>
            <a:ext uri="{FF2B5EF4-FFF2-40B4-BE49-F238E27FC236}">
              <a16:creationId xmlns:a16="http://schemas.microsoft.com/office/drawing/2014/main" id="{E181EC21-A9F6-4D42-8DC7-70047F5EF6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9350" name="AutoShape 1">
          <a:extLst>
            <a:ext uri="{FF2B5EF4-FFF2-40B4-BE49-F238E27FC236}">
              <a16:creationId xmlns:a16="http://schemas.microsoft.com/office/drawing/2014/main" id="{F96B920D-6A12-4BCE-A313-4BDEDE6438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9351" name="AutoShape 1">
          <a:extLst>
            <a:ext uri="{FF2B5EF4-FFF2-40B4-BE49-F238E27FC236}">
              <a16:creationId xmlns:a16="http://schemas.microsoft.com/office/drawing/2014/main" id="{F6153B11-5954-43E0-83E2-8E4933D8DB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9352" name="AutoShape 1">
          <a:extLst>
            <a:ext uri="{FF2B5EF4-FFF2-40B4-BE49-F238E27FC236}">
              <a16:creationId xmlns:a16="http://schemas.microsoft.com/office/drawing/2014/main" id="{A491383F-D1A8-40EF-BC06-B30305E248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9353" name="AutoShape 1">
          <a:extLst>
            <a:ext uri="{FF2B5EF4-FFF2-40B4-BE49-F238E27FC236}">
              <a16:creationId xmlns:a16="http://schemas.microsoft.com/office/drawing/2014/main" id="{BD7DB025-DB54-4472-9A27-40EC640582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9354" name="AutoShape 1">
          <a:extLst>
            <a:ext uri="{FF2B5EF4-FFF2-40B4-BE49-F238E27FC236}">
              <a16:creationId xmlns:a16="http://schemas.microsoft.com/office/drawing/2014/main" id="{FE9D4326-615F-4447-9FD5-5D8CA25DEC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9355" name="AutoShape 1">
          <a:extLst>
            <a:ext uri="{FF2B5EF4-FFF2-40B4-BE49-F238E27FC236}">
              <a16:creationId xmlns:a16="http://schemas.microsoft.com/office/drawing/2014/main" id="{F98BFAB3-8FED-4A61-885E-667A48F639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9356" name="AutoShape 1">
          <a:extLst>
            <a:ext uri="{FF2B5EF4-FFF2-40B4-BE49-F238E27FC236}">
              <a16:creationId xmlns:a16="http://schemas.microsoft.com/office/drawing/2014/main" id="{5DB41BC1-7B1D-4757-B22B-55DD6431DC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9357" name="AutoShape 1">
          <a:extLst>
            <a:ext uri="{FF2B5EF4-FFF2-40B4-BE49-F238E27FC236}">
              <a16:creationId xmlns:a16="http://schemas.microsoft.com/office/drawing/2014/main" id="{AD04FA60-9D70-4F79-9D50-2F0C1DF5BF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9358" name="AutoShape 1">
          <a:extLst>
            <a:ext uri="{FF2B5EF4-FFF2-40B4-BE49-F238E27FC236}">
              <a16:creationId xmlns:a16="http://schemas.microsoft.com/office/drawing/2014/main" id="{842B1E3D-0DCC-4388-A199-7F71A4561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9359" name="AutoShape 1">
          <a:extLst>
            <a:ext uri="{FF2B5EF4-FFF2-40B4-BE49-F238E27FC236}">
              <a16:creationId xmlns:a16="http://schemas.microsoft.com/office/drawing/2014/main" id="{2D15AE2B-7696-44A7-AEA0-F1BAE5A980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9360" name="AutoShape 1">
          <a:extLst>
            <a:ext uri="{FF2B5EF4-FFF2-40B4-BE49-F238E27FC236}">
              <a16:creationId xmlns:a16="http://schemas.microsoft.com/office/drawing/2014/main" id="{F3EB383D-AC82-4BF2-B677-20647E744B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9361" name="AutoShape 1">
          <a:extLst>
            <a:ext uri="{FF2B5EF4-FFF2-40B4-BE49-F238E27FC236}">
              <a16:creationId xmlns:a16="http://schemas.microsoft.com/office/drawing/2014/main" id="{515C159A-3057-4DF2-ACD6-BEB731EE70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9362" name="AutoShape 1">
          <a:extLst>
            <a:ext uri="{FF2B5EF4-FFF2-40B4-BE49-F238E27FC236}">
              <a16:creationId xmlns:a16="http://schemas.microsoft.com/office/drawing/2014/main" id="{87894AC9-028C-4DE9-A402-2BB99DBEF6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9363" name="AutoShape 1">
          <a:extLst>
            <a:ext uri="{FF2B5EF4-FFF2-40B4-BE49-F238E27FC236}">
              <a16:creationId xmlns:a16="http://schemas.microsoft.com/office/drawing/2014/main" id="{AAB2EA20-F10B-403C-A10F-23DBBF37CD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9364" name="AutoShape 1">
          <a:extLst>
            <a:ext uri="{FF2B5EF4-FFF2-40B4-BE49-F238E27FC236}">
              <a16:creationId xmlns:a16="http://schemas.microsoft.com/office/drawing/2014/main" id="{DABE7341-1D38-4076-B0C3-8A498F1772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9365" name="AutoShape 1">
          <a:extLst>
            <a:ext uri="{FF2B5EF4-FFF2-40B4-BE49-F238E27FC236}">
              <a16:creationId xmlns:a16="http://schemas.microsoft.com/office/drawing/2014/main" id="{C6641B74-DA74-425A-86A2-89556683BB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9366" name="AutoShape 1">
          <a:extLst>
            <a:ext uri="{FF2B5EF4-FFF2-40B4-BE49-F238E27FC236}">
              <a16:creationId xmlns:a16="http://schemas.microsoft.com/office/drawing/2014/main" id="{58843AAE-BE40-470B-A878-A177F1A2E3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9367" name="AutoShape 1">
          <a:extLst>
            <a:ext uri="{FF2B5EF4-FFF2-40B4-BE49-F238E27FC236}">
              <a16:creationId xmlns:a16="http://schemas.microsoft.com/office/drawing/2014/main" id="{BFA5AE84-CE23-4D51-B3A2-E2EF29E81D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9368" name="AutoShape 1">
          <a:extLst>
            <a:ext uri="{FF2B5EF4-FFF2-40B4-BE49-F238E27FC236}">
              <a16:creationId xmlns:a16="http://schemas.microsoft.com/office/drawing/2014/main" id="{E8DC4359-2E0B-4C53-BB37-ADB6CA0EF4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9369" name="AutoShape 1">
          <a:extLst>
            <a:ext uri="{FF2B5EF4-FFF2-40B4-BE49-F238E27FC236}">
              <a16:creationId xmlns:a16="http://schemas.microsoft.com/office/drawing/2014/main" id="{F914783D-0ADA-4FA5-8D3F-F1642B2286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9370" name="AutoShape 1">
          <a:extLst>
            <a:ext uri="{FF2B5EF4-FFF2-40B4-BE49-F238E27FC236}">
              <a16:creationId xmlns:a16="http://schemas.microsoft.com/office/drawing/2014/main" id="{3446992C-0EA6-487B-BF1A-BA62C9E729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9371" name="AutoShape 1">
          <a:extLst>
            <a:ext uri="{FF2B5EF4-FFF2-40B4-BE49-F238E27FC236}">
              <a16:creationId xmlns:a16="http://schemas.microsoft.com/office/drawing/2014/main" id="{2E792344-B417-44F9-8E0B-B8C0987550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9372" name="AutoShape 1">
          <a:extLst>
            <a:ext uri="{FF2B5EF4-FFF2-40B4-BE49-F238E27FC236}">
              <a16:creationId xmlns:a16="http://schemas.microsoft.com/office/drawing/2014/main" id="{A48694E8-7E19-4129-B765-FFACC1EFAE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9373" name="AutoShape 1">
          <a:extLst>
            <a:ext uri="{FF2B5EF4-FFF2-40B4-BE49-F238E27FC236}">
              <a16:creationId xmlns:a16="http://schemas.microsoft.com/office/drawing/2014/main" id="{BB8AD849-BB8D-4CEA-893C-1DF13D5E0B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9374" name="AutoShape 1">
          <a:extLst>
            <a:ext uri="{FF2B5EF4-FFF2-40B4-BE49-F238E27FC236}">
              <a16:creationId xmlns:a16="http://schemas.microsoft.com/office/drawing/2014/main" id="{718ABF44-B878-4081-AE78-C13A15430A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9375" name="AutoShape 1">
          <a:extLst>
            <a:ext uri="{FF2B5EF4-FFF2-40B4-BE49-F238E27FC236}">
              <a16:creationId xmlns:a16="http://schemas.microsoft.com/office/drawing/2014/main" id="{9FB59F56-D4DD-41C7-86FC-59D7E70F3B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9376" name="AutoShape 1">
          <a:extLst>
            <a:ext uri="{FF2B5EF4-FFF2-40B4-BE49-F238E27FC236}">
              <a16:creationId xmlns:a16="http://schemas.microsoft.com/office/drawing/2014/main" id="{02D76482-E61F-4219-A3E4-8070064EA7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9377" name="AutoShape 1">
          <a:extLst>
            <a:ext uri="{FF2B5EF4-FFF2-40B4-BE49-F238E27FC236}">
              <a16:creationId xmlns:a16="http://schemas.microsoft.com/office/drawing/2014/main" id="{F4CABA68-9E4A-4420-A7C7-167FD736AC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9378" name="AutoShape 1">
          <a:extLst>
            <a:ext uri="{FF2B5EF4-FFF2-40B4-BE49-F238E27FC236}">
              <a16:creationId xmlns:a16="http://schemas.microsoft.com/office/drawing/2014/main" id="{340AD52C-FF38-4D20-8D83-317EA37962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9379" name="AutoShape 1">
          <a:extLst>
            <a:ext uri="{FF2B5EF4-FFF2-40B4-BE49-F238E27FC236}">
              <a16:creationId xmlns:a16="http://schemas.microsoft.com/office/drawing/2014/main" id="{7D90CFAA-0E3A-4F9A-9F69-2B60C61550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9380" name="AutoShape 1">
          <a:extLst>
            <a:ext uri="{FF2B5EF4-FFF2-40B4-BE49-F238E27FC236}">
              <a16:creationId xmlns:a16="http://schemas.microsoft.com/office/drawing/2014/main" id="{3EBA1A9D-2613-496E-8E0F-87F3F3ABBB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9381" name="AutoShape 1">
          <a:extLst>
            <a:ext uri="{FF2B5EF4-FFF2-40B4-BE49-F238E27FC236}">
              <a16:creationId xmlns:a16="http://schemas.microsoft.com/office/drawing/2014/main" id="{F328ED28-BECA-4868-8425-C44AB0A61B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9382" name="AutoShape 1">
          <a:extLst>
            <a:ext uri="{FF2B5EF4-FFF2-40B4-BE49-F238E27FC236}">
              <a16:creationId xmlns:a16="http://schemas.microsoft.com/office/drawing/2014/main" id="{B08E06A0-5232-44F4-8021-7BC33312FB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9383" name="AutoShape 1">
          <a:extLst>
            <a:ext uri="{FF2B5EF4-FFF2-40B4-BE49-F238E27FC236}">
              <a16:creationId xmlns:a16="http://schemas.microsoft.com/office/drawing/2014/main" id="{2B591120-AB75-4DFC-B61F-ADAE73FAEF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9384" name="AutoShape 1">
          <a:extLst>
            <a:ext uri="{FF2B5EF4-FFF2-40B4-BE49-F238E27FC236}">
              <a16:creationId xmlns:a16="http://schemas.microsoft.com/office/drawing/2014/main" id="{8A408715-EE0B-46B3-BE12-7FD6D4885F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9385" name="AutoShape 1">
          <a:extLst>
            <a:ext uri="{FF2B5EF4-FFF2-40B4-BE49-F238E27FC236}">
              <a16:creationId xmlns:a16="http://schemas.microsoft.com/office/drawing/2014/main" id="{5EE0F63F-C1EF-43F2-B5B6-E7C65374CE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9386" name="AutoShape 1">
          <a:extLst>
            <a:ext uri="{FF2B5EF4-FFF2-40B4-BE49-F238E27FC236}">
              <a16:creationId xmlns:a16="http://schemas.microsoft.com/office/drawing/2014/main" id="{E8E74124-EFF0-4860-A20F-98F6BBF8C9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9387" name="AutoShape 1">
          <a:extLst>
            <a:ext uri="{FF2B5EF4-FFF2-40B4-BE49-F238E27FC236}">
              <a16:creationId xmlns:a16="http://schemas.microsoft.com/office/drawing/2014/main" id="{78DD384A-8C9B-4F60-8F29-16BFC3A5B9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9388" name="AutoShape 1">
          <a:extLst>
            <a:ext uri="{FF2B5EF4-FFF2-40B4-BE49-F238E27FC236}">
              <a16:creationId xmlns:a16="http://schemas.microsoft.com/office/drawing/2014/main" id="{345B1613-C13E-4D1C-8A49-BCBC674AC5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9389" name="AutoShape 1">
          <a:extLst>
            <a:ext uri="{FF2B5EF4-FFF2-40B4-BE49-F238E27FC236}">
              <a16:creationId xmlns:a16="http://schemas.microsoft.com/office/drawing/2014/main" id="{93A0C302-3116-44CB-B74B-1FF945E6BE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9390" name="AutoShape 1">
          <a:extLst>
            <a:ext uri="{FF2B5EF4-FFF2-40B4-BE49-F238E27FC236}">
              <a16:creationId xmlns:a16="http://schemas.microsoft.com/office/drawing/2014/main" id="{AC42F44B-EDD4-4A35-A13E-554C11C60C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9391" name="AutoShape 1">
          <a:extLst>
            <a:ext uri="{FF2B5EF4-FFF2-40B4-BE49-F238E27FC236}">
              <a16:creationId xmlns:a16="http://schemas.microsoft.com/office/drawing/2014/main" id="{CE7A33DC-E1BB-4730-AFA4-630C4131DB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9392" name="AutoShape 1">
          <a:extLst>
            <a:ext uri="{FF2B5EF4-FFF2-40B4-BE49-F238E27FC236}">
              <a16:creationId xmlns:a16="http://schemas.microsoft.com/office/drawing/2014/main" id="{088F63CD-693A-417D-8668-DA074DA066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9393" name="AutoShape 1">
          <a:extLst>
            <a:ext uri="{FF2B5EF4-FFF2-40B4-BE49-F238E27FC236}">
              <a16:creationId xmlns:a16="http://schemas.microsoft.com/office/drawing/2014/main" id="{28D41919-7475-46F5-ABED-1B4BB969D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9394" name="AutoShape 1">
          <a:extLst>
            <a:ext uri="{FF2B5EF4-FFF2-40B4-BE49-F238E27FC236}">
              <a16:creationId xmlns:a16="http://schemas.microsoft.com/office/drawing/2014/main" id="{8F90855F-B4AE-44E2-B202-A870C0CC34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9395" name="AutoShape 1">
          <a:extLst>
            <a:ext uri="{FF2B5EF4-FFF2-40B4-BE49-F238E27FC236}">
              <a16:creationId xmlns:a16="http://schemas.microsoft.com/office/drawing/2014/main" id="{5F7D990F-12C5-4735-B092-162A9342D8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9396" name="AutoShape 1">
          <a:extLst>
            <a:ext uri="{FF2B5EF4-FFF2-40B4-BE49-F238E27FC236}">
              <a16:creationId xmlns:a16="http://schemas.microsoft.com/office/drawing/2014/main" id="{3824E3AF-9E78-4120-B099-4BD6B75352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9397" name="AutoShape 1">
          <a:extLst>
            <a:ext uri="{FF2B5EF4-FFF2-40B4-BE49-F238E27FC236}">
              <a16:creationId xmlns:a16="http://schemas.microsoft.com/office/drawing/2014/main" id="{4E3A41FB-E7F0-490C-89CF-E77ABE0580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9398" name="AutoShape 1">
          <a:extLst>
            <a:ext uri="{FF2B5EF4-FFF2-40B4-BE49-F238E27FC236}">
              <a16:creationId xmlns:a16="http://schemas.microsoft.com/office/drawing/2014/main" id="{48B83F92-EBB9-4E8D-9BD0-0E66BAE91E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9399" name="AutoShape 1">
          <a:extLst>
            <a:ext uri="{FF2B5EF4-FFF2-40B4-BE49-F238E27FC236}">
              <a16:creationId xmlns:a16="http://schemas.microsoft.com/office/drawing/2014/main" id="{7F7EDDFA-966D-414B-BADA-9C71C17AF7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9400" name="AutoShape 1">
          <a:extLst>
            <a:ext uri="{FF2B5EF4-FFF2-40B4-BE49-F238E27FC236}">
              <a16:creationId xmlns:a16="http://schemas.microsoft.com/office/drawing/2014/main" id="{5BE375BE-02CB-419C-A42E-88BDA19251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9401" name="AutoShape 1">
          <a:extLst>
            <a:ext uri="{FF2B5EF4-FFF2-40B4-BE49-F238E27FC236}">
              <a16:creationId xmlns:a16="http://schemas.microsoft.com/office/drawing/2014/main" id="{D4D34031-B35D-4BB7-B7ED-4791282E0C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9402" name="AutoShape 1">
          <a:extLst>
            <a:ext uri="{FF2B5EF4-FFF2-40B4-BE49-F238E27FC236}">
              <a16:creationId xmlns:a16="http://schemas.microsoft.com/office/drawing/2014/main" id="{C2A0753C-8602-475C-806C-DCFE4738E8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9403" name="AutoShape 1">
          <a:extLst>
            <a:ext uri="{FF2B5EF4-FFF2-40B4-BE49-F238E27FC236}">
              <a16:creationId xmlns:a16="http://schemas.microsoft.com/office/drawing/2014/main" id="{EF13D264-196C-41CA-B180-88FE8DAB3D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9404" name="AutoShape 1">
          <a:extLst>
            <a:ext uri="{FF2B5EF4-FFF2-40B4-BE49-F238E27FC236}">
              <a16:creationId xmlns:a16="http://schemas.microsoft.com/office/drawing/2014/main" id="{E575E76D-25F1-4719-9930-1303DB0261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9405" name="AutoShape 1">
          <a:extLst>
            <a:ext uri="{FF2B5EF4-FFF2-40B4-BE49-F238E27FC236}">
              <a16:creationId xmlns:a16="http://schemas.microsoft.com/office/drawing/2014/main" id="{5EC5E735-5F8D-4492-94B2-49E3486EB6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9406" name="AutoShape 1">
          <a:extLst>
            <a:ext uri="{FF2B5EF4-FFF2-40B4-BE49-F238E27FC236}">
              <a16:creationId xmlns:a16="http://schemas.microsoft.com/office/drawing/2014/main" id="{119C7264-8090-41E3-A641-21B5FAC835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9407" name="AutoShape 1">
          <a:extLst>
            <a:ext uri="{FF2B5EF4-FFF2-40B4-BE49-F238E27FC236}">
              <a16:creationId xmlns:a16="http://schemas.microsoft.com/office/drawing/2014/main" id="{A6B99767-F98F-4EF2-B2CA-84283F7402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9408" name="AutoShape 1">
          <a:extLst>
            <a:ext uri="{FF2B5EF4-FFF2-40B4-BE49-F238E27FC236}">
              <a16:creationId xmlns:a16="http://schemas.microsoft.com/office/drawing/2014/main" id="{DA523CD5-6FDE-469C-8772-F950E7A89F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9409" name="AutoShape 1">
          <a:extLst>
            <a:ext uri="{FF2B5EF4-FFF2-40B4-BE49-F238E27FC236}">
              <a16:creationId xmlns:a16="http://schemas.microsoft.com/office/drawing/2014/main" id="{E9316AA0-2873-4E79-89DB-7CACD1EDB6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9410" name="AutoShape 1">
          <a:extLst>
            <a:ext uri="{FF2B5EF4-FFF2-40B4-BE49-F238E27FC236}">
              <a16:creationId xmlns:a16="http://schemas.microsoft.com/office/drawing/2014/main" id="{2819DFDD-71A4-4A89-884E-A3DCD632FE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9411" name="AutoShape 1">
          <a:extLst>
            <a:ext uri="{FF2B5EF4-FFF2-40B4-BE49-F238E27FC236}">
              <a16:creationId xmlns:a16="http://schemas.microsoft.com/office/drawing/2014/main" id="{777369C5-56F2-467D-A62D-55EB9FE514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9412" name="AutoShape 1">
          <a:extLst>
            <a:ext uri="{FF2B5EF4-FFF2-40B4-BE49-F238E27FC236}">
              <a16:creationId xmlns:a16="http://schemas.microsoft.com/office/drawing/2014/main" id="{F56847BE-7420-4E4C-9957-B6B9B428BF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9413" name="AutoShape 1">
          <a:extLst>
            <a:ext uri="{FF2B5EF4-FFF2-40B4-BE49-F238E27FC236}">
              <a16:creationId xmlns:a16="http://schemas.microsoft.com/office/drawing/2014/main" id="{653058EA-C6CB-4E03-AA7C-177EC238BB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9414" name="AutoShape 1">
          <a:extLst>
            <a:ext uri="{FF2B5EF4-FFF2-40B4-BE49-F238E27FC236}">
              <a16:creationId xmlns:a16="http://schemas.microsoft.com/office/drawing/2014/main" id="{6421DB6A-AA3C-488B-BDE1-E0687F59F1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9415" name="AutoShape 1">
          <a:extLst>
            <a:ext uri="{FF2B5EF4-FFF2-40B4-BE49-F238E27FC236}">
              <a16:creationId xmlns:a16="http://schemas.microsoft.com/office/drawing/2014/main" id="{D1CB9701-A2C2-4E22-B32C-0F8A929CE1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9416" name="AutoShape 1">
          <a:extLst>
            <a:ext uri="{FF2B5EF4-FFF2-40B4-BE49-F238E27FC236}">
              <a16:creationId xmlns:a16="http://schemas.microsoft.com/office/drawing/2014/main" id="{099F5DC4-92DB-4300-A2E9-BF8FFEAD11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9417" name="AutoShape 1">
          <a:extLst>
            <a:ext uri="{FF2B5EF4-FFF2-40B4-BE49-F238E27FC236}">
              <a16:creationId xmlns:a16="http://schemas.microsoft.com/office/drawing/2014/main" id="{FB801125-8271-4C82-A1F0-16F36D365C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9418" name="AutoShape 1">
          <a:extLst>
            <a:ext uri="{FF2B5EF4-FFF2-40B4-BE49-F238E27FC236}">
              <a16:creationId xmlns:a16="http://schemas.microsoft.com/office/drawing/2014/main" id="{A5A962CE-11EF-48DE-85F9-8273F82EBA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9419" name="AutoShape 1">
          <a:extLst>
            <a:ext uri="{FF2B5EF4-FFF2-40B4-BE49-F238E27FC236}">
              <a16:creationId xmlns:a16="http://schemas.microsoft.com/office/drawing/2014/main" id="{CDFD71A2-1CDD-459A-9162-EB0A020941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9420" name="AutoShape 1">
          <a:extLst>
            <a:ext uri="{FF2B5EF4-FFF2-40B4-BE49-F238E27FC236}">
              <a16:creationId xmlns:a16="http://schemas.microsoft.com/office/drawing/2014/main" id="{2BD5BDF2-3449-47DA-82C2-BFF153E823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9421" name="AutoShape 1">
          <a:extLst>
            <a:ext uri="{FF2B5EF4-FFF2-40B4-BE49-F238E27FC236}">
              <a16:creationId xmlns:a16="http://schemas.microsoft.com/office/drawing/2014/main" id="{106E4648-DBCE-4B6F-A88C-3A2FF7E783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9422" name="AutoShape 1">
          <a:extLst>
            <a:ext uri="{FF2B5EF4-FFF2-40B4-BE49-F238E27FC236}">
              <a16:creationId xmlns:a16="http://schemas.microsoft.com/office/drawing/2014/main" id="{B7CD7EC5-E4E3-4DBD-AD64-74E24B36B5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9423" name="AutoShape 1">
          <a:extLst>
            <a:ext uri="{FF2B5EF4-FFF2-40B4-BE49-F238E27FC236}">
              <a16:creationId xmlns:a16="http://schemas.microsoft.com/office/drawing/2014/main" id="{7C7131E2-D0C5-457E-9D84-B7EF3B3E33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9424" name="AutoShape 1">
          <a:extLst>
            <a:ext uri="{FF2B5EF4-FFF2-40B4-BE49-F238E27FC236}">
              <a16:creationId xmlns:a16="http://schemas.microsoft.com/office/drawing/2014/main" id="{3B5569AD-750A-4F7D-892F-13F1DB43B4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9425" name="AutoShape 1">
          <a:extLst>
            <a:ext uri="{FF2B5EF4-FFF2-40B4-BE49-F238E27FC236}">
              <a16:creationId xmlns:a16="http://schemas.microsoft.com/office/drawing/2014/main" id="{DB1D2C3E-FA96-4C8B-83A5-C3D6002CCD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9426" name="AutoShape 1">
          <a:extLst>
            <a:ext uri="{FF2B5EF4-FFF2-40B4-BE49-F238E27FC236}">
              <a16:creationId xmlns:a16="http://schemas.microsoft.com/office/drawing/2014/main" id="{47E709D4-9645-4568-B435-0AFE1B05E7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9427" name="AutoShape 1">
          <a:extLst>
            <a:ext uri="{FF2B5EF4-FFF2-40B4-BE49-F238E27FC236}">
              <a16:creationId xmlns:a16="http://schemas.microsoft.com/office/drawing/2014/main" id="{B8C3A85F-0181-475B-B500-894D53EC58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9428" name="AutoShape 1">
          <a:extLst>
            <a:ext uri="{FF2B5EF4-FFF2-40B4-BE49-F238E27FC236}">
              <a16:creationId xmlns:a16="http://schemas.microsoft.com/office/drawing/2014/main" id="{A054DA83-A3E0-489A-9FAB-F451FCC4C9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9429" name="AutoShape 1">
          <a:extLst>
            <a:ext uri="{FF2B5EF4-FFF2-40B4-BE49-F238E27FC236}">
              <a16:creationId xmlns:a16="http://schemas.microsoft.com/office/drawing/2014/main" id="{5BA32529-CBAB-4CD0-9213-5147D476BB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9430" name="AutoShape 1">
          <a:extLst>
            <a:ext uri="{FF2B5EF4-FFF2-40B4-BE49-F238E27FC236}">
              <a16:creationId xmlns:a16="http://schemas.microsoft.com/office/drawing/2014/main" id="{4E4D2D9D-66C7-4D7C-9BE6-055C8F228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9431" name="AutoShape 1">
          <a:extLst>
            <a:ext uri="{FF2B5EF4-FFF2-40B4-BE49-F238E27FC236}">
              <a16:creationId xmlns:a16="http://schemas.microsoft.com/office/drawing/2014/main" id="{83D6BEF4-6A99-4806-9DAB-A6ED2BCCD2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9432" name="AutoShape 1">
          <a:extLst>
            <a:ext uri="{FF2B5EF4-FFF2-40B4-BE49-F238E27FC236}">
              <a16:creationId xmlns:a16="http://schemas.microsoft.com/office/drawing/2014/main" id="{F0F9FD6A-095D-4682-B356-C5121EC0C2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9433" name="AutoShape 1">
          <a:extLst>
            <a:ext uri="{FF2B5EF4-FFF2-40B4-BE49-F238E27FC236}">
              <a16:creationId xmlns:a16="http://schemas.microsoft.com/office/drawing/2014/main" id="{5CFA6DE8-A928-4CA1-88B0-F063E59EC5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9434" name="AutoShape 1">
          <a:extLst>
            <a:ext uri="{FF2B5EF4-FFF2-40B4-BE49-F238E27FC236}">
              <a16:creationId xmlns:a16="http://schemas.microsoft.com/office/drawing/2014/main" id="{BBC68C65-5257-4744-A40B-5337B541EA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9435" name="AutoShape 1">
          <a:extLst>
            <a:ext uri="{FF2B5EF4-FFF2-40B4-BE49-F238E27FC236}">
              <a16:creationId xmlns:a16="http://schemas.microsoft.com/office/drawing/2014/main" id="{2A6E5E3F-A0C6-4F98-8367-5FC7D358B8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9436" name="AutoShape 1">
          <a:extLst>
            <a:ext uri="{FF2B5EF4-FFF2-40B4-BE49-F238E27FC236}">
              <a16:creationId xmlns:a16="http://schemas.microsoft.com/office/drawing/2014/main" id="{6DA7C059-AF8E-4C18-BE69-6D480D4BE8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9437" name="AutoShape 1">
          <a:extLst>
            <a:ext uri="{FF2B5EF4-FFF2-40B4-BE49-F238E27FC236}">
              <a16:creationId xmlns:a16="http://schemas.microsoft.com/office/drawing/2014/main" id="{101EFCCD-E84B-4E24-9CAE-722AD11AE4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9438" name="AutoShape 1">
          <a:extLst>
            <a:ext uri="{FF2B5EF4-FFF2-40B4-BE49-F238E27FC236}">
              <a16:creationId xmlns:a16="http://schemas.microsoft.com/office/drawing/2014/main" id="{037D6472-A780-4B23-8F3C-36EC894D40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9439" name="AutoShape 1">
          <a:extLst>
            <a:ext uri="{FF2B5EF4-FFF2-40B4-BE49-F238E27FC236}">
              <a16:creationId xmlns:a16="http://schemas.microsoft.com/office/drawing/2014/main" id="{CD871243-C312-4424-9382-AAFAFDFC48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9440" name="AutoShape 1">
          <a:extLst>
            <a:ext uri="{FF2B5EF4-FFF2-40B4-BE49-F238E27FC236}">
              <a16:creationId xmlns:a16="http://schemas.microsoft.com/office/drawing/2014/main" id="{361BA32F-7AB4-423D-A3CA-0A21F7BD31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9441" name="AutoShape 1">
          <a:extLst>
            <a:ext uri="{FF2B5EF4-FFF2-40B4-BE49-F238E27FC236}">
              <a16:creationId xmlns:a16="http://schemas.microsoft.com/office/drawing/2014/main" id="{A9A285C0-278D-4A77-B66C-B4CA872CDD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9442" name="AutoShape 1">
          <a:extLst>
            <a:ext uri="{FF2B5EF4-FFF2-40B4-BE49-F238E27FC236}">
              <a16:creationId xmlns:a16="http://schemas.microsoft.com/office/drawing/2014/main" id="{CAA561A9-1457-486C-86AD-08D51A68E8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9443" name="AutoShape 1">
          <a:extLst>
            <a:ext uri="{FF2B5EF4-FFF2-40B4-BE49-F238E27FC236}">
              <a16:creationId xmlns:a16="http://schemas.microsoft.com/office/drawing/2014/main" id="{B812B180-C131-4E6C-AA39-9ED5E0D662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9444" name="AutoShape 1">
          <a:extLst>
            <a:ext uri="{FF2B5EF4-FFF2-40B4-BE49-F238E27FC236}">
              <a16:creationId xmlns:a16="http://schemas.microsoft.com/office/drawing/2014/main" id="{33362FC4-A03D-4426-BA41-A68A2D9821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9445" name="AutoShape 1">
          <a:extLst>
            <a:ext uri="{FF2B5EF4-FFF2-40B4-BE49-F238E27FC236}">
              <a16:creationId xmlns:a16="http://schemas.microsoft.com/office/drawing/2014/main" id="{424F5884-E5CC-43BD-9A54-4FC49E5A8C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9446" name="AutoShape 1">
          <a:extLst>
            <a:ext uri="{FF2B5EF4-FFF2-40B4-BE49-F238E27FC236}">
              <a16:creationId xmlns:a16="http://schemas.microsoft.com/office/drawing/2014/main" id="{206B1FE7-D82A-4660-83BD-7BBD06A461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9447" name="AutoShape 1">
          <a:extLst>
            <a:ext uri="{FF2B5EF4-FFF2-40B4-BE49-F238E27FC236}">
              <a16:creationId xmlns:a16="http://schemas.microsoft.com/office/drawing/2014/main" id="{2E7A47FE-E865-45FE-BD9F-128B71F65B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9448" name="AutoShape 1">
          <a:extLst>
            <a:ext uri="{FF2B5EF4-FFF2-40B4-BE49-F238E27FC236}">
              <a16:creationId xmlns:a16="http://schemas.microsoft.com/office/drawing/2014/main" id="{9F9F950F-7B53-4404-82A2-5B1EE42872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9449" name="AutoShape 1">
          <a:extLst>
            <a:ext uri="{FF2B5EF4-FFF2-40B4-BE49-F238E27FC236}">
              <a16:creationId xmlns:a16="http://schemas.microsoft.com/office/drawing/2014/main" id="{8722E7E2-6D01-4CF1-A3AD-DC4BFBDF17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9450" name="AutoShape 1">
          <a:extLst>
            <a:ext uri="{FF2B5EF4-FFF2-40B4-BE49-F238E27FC236}">
              <a16:creationId xmlns:a16="http://schemas.microsoft.com/office/drawing/2014/main" id="{E487CFEA-B1AE-4075-AC6B-B8E958982D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9451" name="AutoShape 1">
          <a:extLst>
            <a:ext uri="{FF2B5EF4-FFF2-40B4-BE49-F238E27FC236}">
              <a16:creationId xmlns:a16="http://schemas.microsoft.com/office/drawing/2014/main" id="{4587D5B9-C07E-4B41-8A4C-5FBA2B6BBE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9452" name="AutoShape 1">
          <a:extLst>
            <a:ext uri="{FF2B5EF4-FFF2-40B4-BE49-F238E27FC236}">
              <a16:creationId xmlns:a16="http://schemas.microsoft.com/office/drawing/2014/main" id="{4CD181C0-DC4E-445B-91BB-0C1E6F30B9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9453" name="AutoShape 1">
          <a:extLst>
            <a:ext uri="{FF2B5EF4-FFF2-40B4-BE49-F238E27FC236}">
              <a16:creationId xmlns:a16="http://schemas.microsoft.com/office/drawing/2014/main" id="{29466A97-AB60-47DA-B687-F624D92E2C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9454" name="AutoShape 1">
          <a:extLst>
            <a:ext uri="{FF2B5EF4-FFF2-40B4-BE49-F238E27FC236}">
              <a16:creationId xmlns:a16="http://schemas.microsoft.com/office/drawing/2014/main" id="{A5F8BFD7-EFF4-4886-BA64-911D94F98B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9455" name="AutoShape 1">
          <a:extLst>
            <a:ext uri="{FF2B5EF4-FFF2-40B4-BE49-F238E27FC236}">
              <a16:creationId xmlns:a16="http://schemas.microsoft.com/office/drawing/2014/main" id="{4B6C1C8E-5A65-4818-A7B0-0C4A057362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9456" name="AutoShape 1">
          <a:extLst>
            <a:ext uri="{FF2B5EF4-FFF2-40B4-BE49-F238E27FC236}">
              <a16:creationId xmlns:a16="http://schemas.microsoft.com/office/drawing/2014/main" id="{96CA721F-3CE2-4A5C-9B6F-E193FDF065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9457" name="AutoShape 1">
          <a:extLst>
            <a:ext uri="{FF2B5EF4-FFF2-40B4-BE49-F238E27FC236}">
              <a16:creationId xmlns:a16="http://schemas.microsoft.com/office/drawing/2014/main" id="{D7101106-A770-4124-AE5F-2ADE3BA502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9458" name="AutoShape 1">
          <a:extLst>
            <a:ext uri="{FF2B5EF4-FFF2-40B4-BE49-F238E27FC236}">
              <a16:creationId xmlns:a16="http://schemas.microsoft.com/office/drawing/2014/main" id="{D7527931-DD18-4A2B-8CEF-1EEE38050E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9459" name="AutoShape 1">
          <a:extLst>
            <a:ext uri="{FF2B5EF4-FFF2-40B4-BE49-F238E27FC236}">
              <a16:creationId xmlns:a16="http://schemas.microsoft.com/office/drawing/2014/main" id="{8B7C0B7D-6348-4D08-8797-5072833E05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9460" name="AutoShape 1">
          <a:extLst>
            <a:ext uri="{FF2B5EF4-FFF2-40B4-BE49-F238E27FC236}">
              <a16:creationId xmlns:a16="http://schemas.microsoft.com/office/drawing/2014/main" id="{FFCC0429-9987-43C4-83EB-CFEC5C3D3A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9461" name="AutoShape 1">
          <a:extLst>
            <a:ext uri="{FF2B5EF4-FFF2-40B4-BE49-F238E27FC236}">
              <a16:creationId xmlns:a16="http://schemas.microsoft.com/office/drawing/2014/main" id="{2E6ADBAD-AE9C-4DD8-98C9-8EE77F85ED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9462" name="AutoShape 1">
          <a:extLst>
            <a:ext uri="{FF2B5EF4-FFF2-40B4-BE49-F238E27FC236}">
              <a16:creationId xmlns:a16="http://schemas.microsoft.com/office/drawing/2014/main" id="{B2B1620F-D8D5-4C83-94D6-343C77C08D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9463" name="AutoShape 1">
          <a:extLst>
            <a:ext uri="{FF2B5EF4-FFF2-40B4-BE49-F238E27FC236}">
              <a16:creationId xmlns:a16="http://schemas.microsoft.com/office/drawing/2014/main" id="{D15ECE3C-64B4-44ED-81D8-C07E6D5D51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9464" name="AutoShape 1">
          <a:extLst>
            <a:ext uri="{FF2B5EF4-FFF2-40B4-BE49-F238E27FC236}">
              <a16:creationId xmlns:a16="http://schemas.microsoft.com/office/drawing/2014/main" id="{C3BCF87A-7CDC-4B54-BA39-B3BEAEA631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9465" name="AutoShape 1">
          <a:extLst>
            <a:ext uri="{FF2B5EF4-FFF2-40B4-BE49-F238E27FC236}">
              <a16:creationId xmlns:a16="http://schemas.microsoft.com/office/drawing/2014/main" id="{AC04C2F7-770E-4C50-9DBC-2ED03495E0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9466" name="AutoShape 1">
          <a:extLst>
            <a:ext uri="{FF2B5EF4-FFF2-40B4-BE49-F238E27FC236}">
              <a16:creationId xmlns:a16="http://schemas.microsoft.com/office/drawing/2014/main" id="{AF68949B-9B50-4C0E-ACB8-B8313F273D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9467" name="AutoShape 1">
          <a:extLst>
            <a:ext uri="{FF2B5EF4-FFF2-40B4-BE49-F238E27FC236}">
              <a16:creationId xmlns:a16="http://schemas.microsoft.com/office/drawing/2014/main" id="{83450DE0-73DC-4BFB-BDBC-20EBF22ECA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9468" name="AutoShape 1">
          <a:extLst>
            <a:ext uri="{FF2B5EF4-FFF2-40B4-BE49-F238E27FC236}">
              <a16:creationId xmlns:a16="http://schemas.microsoft.com/office/drawing/2014/main" id="{0507D370-85E1-4C4A-8AB3-58677A2874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9469" name="AutoShape 1">
          <a:extLst>
            <a:ext uri="{FF2B5EF4-FFF2-40B4-BE49-F238E27FC236}">
              <a16:creationId xmlns:a16="http://schemas.microsoft.com/office/drawing/2014/main" id="{16A9D9BD-59DA-4163-B2F2-5CE7329810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9470" name="AutoShape 1">
          <a:extLst>
            <a:ext uri="{FF2B5EF4-FFF2-40B4-BE49-F238E27FC236}">
              <a16:creationId xmlns:a16="http://schemas.microsoft.com/office/drawing/2014/main" id="{5AEB8988-D142-4A84-A497-7265BDDEC0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9471" name="AutoShape 1">
          <a:extLst>
            <a:ext uri="{FF2B5EF4-FFF2-40B4-BE49-F238E27FC236}">
              <a16:creationId xmlns:a16="http://schemas.microsoft.com/office/drawing/2014/main" id="{D0B0C8A7-C642-45CC-89AC-C496CFD1AD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9472" name="AutoShape 1">
          <a:extLst>
            <a:ext uri="{FF2B5EF4-FFF2-40B4-BE49-F238E27FC236}">
              <a16:creationId xmlns:a16="http://schemas.microsoft.com/office/drawing/2014/main" id="{2495E565-F9BB-4CAF-B947-3D45448AA1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9473" name="AutoShape 1">
          <a:extLst>
            <a:ext uri="{FF2B5EF4-FFF2-40B4-BE49-F238E27FC236}">
              <a16:creationId xmlns:a16="http://schemas.microsoft.com/office/drawing/2014/main" id="{CAF6D159-903C-4811-A08D-FF951D75F8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9474" name="AutoShape 1">
          <a:extLst>
            <a:ext uri="{FF2B5EF4-FFF2-40B4-BE49-F238E27FC236}">
              <a16:creationId xmlns:a16="http://schemas.microsoft.com/office/drawing/2014/main" id="{64CC87F1-5E99-41D1-8463-2B8825345F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9475" name="AutoShape 1">
          <a:extLst>
            <a:ext uri="{FF2B5EF4-FFF2-40B4-BE49-F238E27FC236}">
              <a16:creationId xmlns:a16="http://schemas.microsoft.com/office/drawing/2014/main" id="{03102B7F-9E46-4B31-AF46-8693157288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9476" name="AutoShape 1">
          <a:extLst>
            <a:ext uri="{FF2B5EF4-FFF2-40B4-BE49-F238E27FC236}">
              <a16:creationId xmlns:a16="http://schemas.microsoft.com/office/drawing/2014/main" id="{71438765-0F49-4ADC-9AD5-A8F6FC3116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9477" name="AutoShape 1">
          <a:extLst>
            <a:ext uri="{FF2B5EF4-FFF2-40B4-BE49-F238E27FC236}">
              <a16:creationId xmlns:a16="http://schemas.microsoft.com/office/drawing/2014/main" id="{E340CA5F-0C65-4604-A351-96AF6964C8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9478" name="AutoShape 1">
          <a:extLst>
            <a:ext uri="{FF2B5EF4-FFF2-40B4-BE49-F238E27FC236}">
              <a16:creationId xmlns:a16="http://schemas.microsoft.com/office/drawing/2014/main" id="{31CA386A-1717-4B70-BD99-B071EA311B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9479" name="AutoShape 1">
          <a:extLst>
            <a:ext uri="{FF2B5EF4-FFF2-40B4-BE49-F238E27FC236}">
              <a16:creationId xmlns:a16="http://schemas.microsoft.com/office/drawing/2014/main" id="{FF8176DE-673C-46F1-BBC1-AB7BEBA1B4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9480" name="AutoShape 1">
          <a:extLst>
            <a:ext uri="{FF2B5EF4-FFF2-40B4-BE49-F238E27FC236}">
              <a16:creationId xmlns:a16="http://schemas.microsoft.com/office/drawing/2014/main" id="{22C31083-54A1-4B9A-9BDE-4E149C9EF5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9481" name="AutoShape 1">
          <a:extLst>
            <a:ext uri="{FF2B5EF4-FFF2-40B4-BE49-F238E27FC236}">
              <a16:creationId xmlns:a16="http://schemas.microsoft.com/office/drawing/2014/main" id="{CFA5FF65-81FF-48FD-9CEC-F1E3D8984A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9482" name="AutoShape 1">
          <a:extLst>
            <a:ext uri="{FF2B5EF4-FFF2-40B4-BE49-F238E27FC236}">
              <a16:creationId xmlns:a16="http://schemas.microsoft.com/office/drawing/2014/main" id="{7D760E4C-5BBD-48B3-A2BC-1D37CD2367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9483" name="AutoShape 1">
          <a:extLst>
            <a:ext uri="{FF2B5EF4-FFF2-40B4-BE49-F238E27FC236}">
              <a16:creationId xmlns:a16="http://schemas.microsoft.com/office/drawing/2014/main" id="{2B7DB3A0-63FC-4E28-B3A2-BDBC6B5011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9484" name="AutoShape 1">
          <a:extLst>
            <a:ext uri="{FF2B5EF4-FFF2-40B4-BE49-F238E27FC236}">
              <a16:creationId xmlns:a16="http://schemas.microsoft.com/office/drawing/2014/main" id="{DA7E357B-9187-4826-9370-D1FBEAD44D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9485" name="AutoShape 1">
          <a:extLst>
            <a:ext uri="{FF2B5EF4-FFF2-40B4-BE49-F238E27FC236}">
              <a16:creationId xmlns:a16="http://schemas.microsoft.com/office/drawing/2014/main" id="{EAE1F5F2-A85E-42C9-A1E1-DC1EBCCE55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9486" name="AutoShape 1">
          <a:extLst>
            <a:ext uri="{FF2B5EF4-FFF2-40B4-BE49-F238E27FC236}">
              <a16:creationId xmlns:a16="http://schemas.microsoft.com/office/drawing/2014/main" id="{8696344B-4568-41D6-8C10-CF6AB84313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9487" name="AutoShape 1">
          <a:extLst>
            <a:ext uri="{FF2B5EF4-FFF2-40B4-BE49-F238E27FC236}">
              <a16:creationId xmlns:a16="http://schemas.microsoft.com/office/drawing/2014/main" id="{397F32C9-E5B1-49EA-BC65-A96D54C1CD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9488" name="AutoShape 1">
          <a:extLst>
            <a:ext uri="{FF2B5EF4-FFF2-40B4-BE49-F238E27FC236}">
              <a16:creationId xmlns:a16="http://schemas.microsoft.com/office/drawing/2014/main" id="{9EC3B9EC-6F90-4F80-B745-4817791B42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9489" name="AutoShape 1">
          <a:extLst>
            <a:ext uri="{FF2B5EF4-FFF2-40B4-BE49-F238E27FC236}">
              <a16:creationId xmlns:a16="http://schemas.microsoft.com/office/drawing/2014/main" id="{4128EFD1-F02E-4802-B575-5879FFAE49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9490" name="AutoShape 1">
          <a:extLst>
            <a:ext uri="{FF2B5EF4-FFF2-40B4-BE49-F238E27FC236}">
              <a16:creationId xmlns:a16="http://schemas.microsoft.com/office/drawing/2014/main" id="{DFA39AE2-3B21-4DFD-AC77-72F077D197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9491" name="AutoShape 1">
          <a:extLst>
            <a:ext uri="{FF2B5EF4-FFF2-40B4-BE49-F238E27FC236}">
              <a16:creationId xmlns:a16="http://schemas.microsoft.com/office/drawing/2014/main" id="{086DF177-6E51-4B02-8ACF-FCBAEF9382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9492" name="AutoShape 1">
          <a:extLst>
            <a:ext uri="{FF2B5EF4-FFF2-40B4-BE49-F238E27FC236}">
              <a16:creationId xmlns:a16="http://schemas.microsoft.com/office/drawing/2014/main" id="{EE5FC2E0-9B71-43F5-AEC3-D0C6AD507C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9493" name="AutoShape 1">
          <a:extLst>
            <a:ext uri="{FF2B5EF4-FFF2-40B4-BE49-F238E27FC236}">
              <a16:creationId xmlns:a16="http://schemas.microsoft.com/office/drawing/2014/main" id="{417CAAA5-D70B-4158-8CF4-D092B02AE8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9494" name="AutoShape 1">
          <a:extLst>
            <a:ext uri="{FF2B5EF4-FFF2-40B4-BE49-F238E27FC236}">
              <a16:creationId xmlns:a16="http://schemas.microsoft.com/office/drawing/2014/main" id="{5D93B864-F9A2-456C-9337-E4685AFE7A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9495" name="AutoShape 1">
          <a:extLst>
            <a:ext uri="{FF2B5EF4-FFF2-40B4-BE49-F238E27FC236}">
              <a16:creationId xmlns:a16="http://schemas.microsoft.com/office/drawing/2014/main" id="{B93FF04E-76A8-4619-BC78-57A02004AC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9496" name="AutoShape 1">
          <a:extLst>
            <a:ext uri="{FF2B5EF4-FFF2-40B4-BE49-F238E27FC236}">
              <a16:creationId xmlns:a16="http://schemas.microsoft.com/office/drawing/2014/main" id="{31395B0D-E017-497C-B6C2-140AC6364B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9497" name="AutoShape 1">
          <a:extLst>
            <a:ext uri="{FF2B5EF4-FFF2-40B4-BE49-F238E27FC236}">
              <a16:creationId xmlns:a16="http://schemas.microsoft.com/office/drawing/2014/main" id="{03F1B010-72D3-430B-A4DE-E94CC4DA99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9498" name="AutoShape 1">
          <a:extLst>
            <a:ext uri="{FF2B5EF4-FFF2-40B4-BE49-F238E27FC236}">
              <a16:creationId xmlns:a16="http://schemas.microsoft.com/office/drawing/2014/main" id="{67545F5B-13BC-4B71-B10A-68188D9268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9499" name="AutoShape 1">
          <a:extLst>
            <a:ext uri="{FF2B5EF4-FFF2-40B4-BE49-F238E27FC236}">
              <a16:creationId xmlns:a16="http://schemas.microsoft.com/office/drawing/2014/main" id="{2526FCA2-B49A-410C-8B85-E744C83258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9500" name="AutoShape 1">
          <a:extLst>
            <a:ext uri="{FF2B5EF4-FFF2-40B4-BE49-F238E27FC236}">
              <a16:creationId xmlns:a16="http://schemas.microsoft.com/office/drawing/2014/main" id="{2017E0F6-B60A-468A-B8AB-60E08EB2A7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9501" name="AutoShape 1">
          <a:extLst>
            <a:ext uri="{FF2B5EF4-FFF2-40B4-BE49-F238E27FC236}">
              <a16:creationId xmlns:a16="http://schemas.microsoft.com/office/drawing/2014/main" id="{35169ADE-5846-47BF-A3C2-4C4A1075BF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9502" name="AutoShape 1">
          <a:extLst>
            <a:ext uri="{FF2B5EF4-FFF2-40B4-BE49-F238E27FC236}">
              <a16:creationId xmlns:a16="http://schemas.microsoft.com/office/drawing/2014/main" id="{8805C240-8A8D-4786-9129-03550481A1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9503" name="AutoShape 1">
          <a:extLst>
            <a:ext uri="{FF2B5EF4-FFF2-40B4-BE49-F238E27FC236}">
              <a16:creationId xmlns:a16="http://schemas.microsoft.com/office/drawing/2014/main" id="{DCAB01D2-0AC0-4126-9BFE-779ACF9744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9504" name="AutoShape 1">
          <a:extLst>
            <a:ext uri="{FF2B5EF4-FFF2-40B4-BE49-F238E27FC236}">
              <a16:creationId xmlns:a16="http://schemas.microsoft.com/office/drawing/2014/main" id="{15776482-D37F-476E-B741-5ED06F7D74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9505" name="AutoShape 1">
          <a:extLst>
            <a:ext uri="{FF2B5EF4-FFF2-40B4-BE49-F238E27FC236}">
              <a16:creationId xmlns:a16="http://schemas.microsoft.com/office/drawing/2014/main" id="{0BBC0CF6-F8BE-45C6-805F-F39D65D0BC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9506" name="AutoShape 1">
          <a:extLst>
            <a:ext uri="{FF2B5EF4-FFF2-40B4-BE49-F238E27FC236}">
              <a16:creationId xmlns:a16="http://schemas.microsoft.com/office/drawing/2014/main" id="{6D5B5E4D-7BA9-40A3-B879-EE0AB17627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9507" name="AutoShape 1">
          <a:extLst>
            <a:ext uri="{FF2B5EF4-FFF2-40B4-BE49-F238E27FC236}">
              <a16:creationId xmlns:a16="http://schemas.microsoft.com/office/drawing/2014/main" id="{13E72E94-62CF-4C6E-ABBF-B35EA84E9D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9508" name="AutoShape 1">
          <a:extLst>
            <a:ext uri="{FF2B5EF4-FFF2-40B4-BE49-F238E27FC236}">
              <a16:creationId xmlns:a16="http://schemas.microsoft.com/office/drawing/2014/main" id="{52778B02-2AC0-4183-A7F0-8AD0D1D14F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9509" name="AutoShape 1">
          <a:extLst>
            <a:ext uri="{FF2B5EF4-FFF2-40B4-BE49-F238E27FC236}">
              <a16:creationId xmlns:a16="http://schemas.microsoft.com/office/drawing/2014/main" id="{1A677E66-177C-4347-B9CF-CD4453785D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9510" name="AutoShape 1">
          <a:extLst>
            <a:ext uri="{FF2B5EF4-FFF2-40B4-BE49-F238E27FC236}">
              <a16:creationId xmlns:a16="http://schemas.microsoft.com/office/drawing/2014/main" id="{54B754D8-A3D0-4DDA-AD06-00425ED1A9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9511" name="AutoShape 1">
          <a:extLst>
            <a:ext uri="{FF2B5EF4-FFF2-40B4-BE49-F238E27FC236}">
              <a16:creationId xmlns:a16="http://schemas.microsoft.com/office/drawing/2014/main" id="{B55F2E35-3945-4288-A493-800AA5E2B2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9512" name="AutoShape 1">
          <a:extLst>
            <a:ext uri="{FF2B5EF4-FFF2-40B4-BE49-F238E27FC236}">
              <a16:creationId xmlns:a16="http://schemas.microsoft.com/office/drawing/2014/main" id="{8269C09F-243E-4BE6-AF57-D2EA8FB4AF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9513" name="AutoShape 1">
          <a:extLst>
            <a:ext uri="{FF2B5EF4-FFF2-40B4-BE49-F238E27FC236}">
              <a16:creationId xmlns:a16="http://schemas.microsoft.com/office/drawing/2014/main" id="{30B54741-1590-4C45-A341-8B83F191DA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9514" name="AutoShape 1">
          <a:extLst>
            <a:ext uri="{FF2B5EF4-FFF2-40B4-BE49-F238E27FC236}">
              <a16:creationId xmlns:a16="http://schemas.microsoft.com/office/drawing/2014/main" id="{88E8F1CB-CFDC-4BF2-9565-FE0FE24E9A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9515" name="AutoShape 1">
          <a:extLst>
            <a:ext uri="{FF2B5EF4-FFF2-40B4-BE49-F238E27FC236}">
              <a16:creationId xmlns:a16="http://schemas.microsoft.com/office/drawing/2014/main" id="{A4A95346-FFF7-4CB5-B623-7C169D5122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9516" name="AutoShape 1">
          <a:extLst>
            <a:ext uri="{FF2B5EF4-FFF2-40B4-BE49-F238E27FC236}">
              <a16:creationId xmlns:a16="http://schemas.microsoft.com/office/drawing/2014/main" id="{D5E63153-BDDA-47BD-9015-0BDEF0F16F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9517" name="AutoShape 1">
          <a:extLst>
            <a:ext uri="{FF2B5EF4-FFF2-40B4-BE49-F238E27FC236}">
              <a16:creationId xmlns:a16="http://schemas.microsoft.com/office/drawing/2014/main" id="{266E0F1A-FB4A-4D4C-9D69-6FE88DB788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9518" name="AutoShape 1">
          <a:extLst>
            <a:ext uri="{FF2B5EF4-FFF2-40B4-BE49-F238E27FC236}">
              <a16:creationId xmlns:a16="http://schemas.microsoft.com/office/drawing/2014/main" id="{CCAAE65C-F55C-4174-ABAC-3E10B54824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9519" name="AutoShape 1">
          <a:extLst>
            <a:ext uri="{FF2B5EF4-FFF2-40B4-BE49-F238E27FC236}">
              <a16:creationId xmlns:a16="http://schemas.microsoft.com/office/drawing/2014/main" id="{E02A2950-F86C-488B-AB89-B3C323AF2D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9520" name="AutoShape 1">
          <a:extLst>
            <a:ext uri="{FF2B5EF4-FFF2-40B4-BE49-F238E27FC236}">
              <a16:creationId xmlns:a16="http://schemas.microsoft.com/office/drawing/2014/main" id="{C011B4AE-8E28-4E0D-925B-5864F15465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9521" name="AutoShape 1">
          <a:extLst>
            <a:ext uri="{FF2B5EF4-FFF2-40B4-BE49-F238E27FC236}">
              <a16:creationId xmlns:a16="http://schemas.microsoft.com/office/drawing/2014/main" id="{9CBD81BB-18DF-4E88-9517-EBF61476DA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9522" name="AutoShape 1">
          <a:extLst>
            <a:ext uri="{FF2B5EF4-FFF2-40B4-BE49-F238E27FC236}">
              <a16:creationId xmlns:a16="http://schemas.microsoft.com/office/drawing/2014/main" id="{3A588732-0058-4BD2-A578-3CC0180E7E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9523" name="AutoShape 1">
          <a:extLst>
            <a:ext uri="{FF2B5EF4-FFF2-40B4-BE49-F238E27FC236}">
              <a16:creationId xmlns:a16="http://schemas.microsoft.com/office/drawing/2014/main" id="{C707DD86-7D8B-4BF3-9761-975573C60F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9524" name="AutoShape 1">
          <a:extLst>
            <a:ext uri="{FF2B5EF4-FFF2-40B4-BE49-F238E27FC236}">
              <a16:creationId xmlns:a16="http://schemas.microsoft.com/office/drawing/2014/main" id="{1B0C1B1C-F68E-4D54-8C28-7ADA9AF7B7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9525" name="AutoShape 1">
          <a:extLst>
            <a:ext uri="{FF2B5EF4-FFF2-40B4-BE49-F238E27FC236}">
              <a16:creationId xmlns:a16="http://schemas.microsoft.com/office/drawing/2014/main" id="{0686444D-DC54-4ECF-8291-2DAE9659AD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9526" name="AutoShape 1">
          <a:extLst>
            <a:ext uri="{FF2B5EF4-FFF2-40B4-BE49-F238E27FC236}">
              <a16:creationId xmlns:a16="http://schemas.microsoft.com/office/drawing/2014/main" id="{3BF4BBDA-2157-4809-B4C2-DD19B327CE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9527" name="AutoShape 1">
          <a:extLst>
            <a:ext uri="{FF2B5EF4-FFF2-40B4-BE49-F238E27FC236}">
              <a16:creationId xmlns:a16="http://schemas.microsoft.com/office/drawing/2014/main" id="{6DAFBBB6-0343-4278-8B69-70D90ABA68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9528" name="AutoShape 1">
          <a:extLst>
            <a:ext uri="{FF2B5EF4-FFF2-40B4-BE49-F238E27FC236}">
              <a16:creationId xmlns:a16="http://schemas.microsoft.com/office/drawing/2014/main" id="{CF9ABF35-69FE-4620-861D-75AB5C1149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9529" name="AutoShape 1">
          <a:extLst>
            <a:ext uri="{FF2B5EF4-FFF2-40B4-BE49-F238E27FC236}">
              <a16:creationId xmlns:a16="http://schemas.microsoft.com/office/drawing/2014/main" id="{2D99FD8F-34FF-468F-9F50-B7070057CB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9530" name="AutoShape 1">
          <a:extLst>
            <a:ext uri="{FF2B5EF4-FFF2-40B4-BE49-F238E27FC236}">
              <a16:creationId xmlns:a16="http://schemas.microsoft.com/office/drawing/2014/main" id="{546E8797-0F5D-4AA0-BF40-8CFB431245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9531" name="AutoShape 1">
          <a:extLst>
            <a:ext uri="{FF2B5EF4-FFF2-40B4-BE49-F238E27FC236}">
              <a16:creationId xmlns:a16="http://schemas.microsoft.com/office/drawing/2014/main" id="{CD1969F2-0DA5-4DF2-B22F-F0B324B4DB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9532" name="AutoShape 1">
          <a:extLst>
            <a:ext uri="{FF2B5EF4-FFF2-40B4-BE49-F238E27FC236}">
              <a16:creationId xmlns:a16="http://schemas.microsoft.com/office/drawing/2014/main" id="{5F1605E5-02A7-48BC-9FD4-41BB001C18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9533" name="AutoShape 1">
          <a:extLst>
            <a:ext uri="{FF2B5EF4-FFF2-40B4-BE49-F238E27FC236}">
              <a16:creationId xmlns:a16="http://schemas.microsoft.com/office/drawing/2014/main" id="{9ED7018C-8DDD-4DBA-B7FD-53F8D8B96E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9534" name="AutoShape 1">
          <a:extLst>
            <a:ext uri="{FF2B5EF4-FFF2-40B4-BE49-F238E27FC236}">
              <a16:creationId xmlns:a16="http://schemas.microsoft.com/office/drawing/2014/main" id="{EE245685-07F3-402B-A7C8-E1D6B31980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9535" name="AutoShape 1">
          <a:extLst>
            <a:ext uri="{FF2B5EF4-FFF2-40B4-BE49-F238E27FC236}">
              <a16:creationId xmlns:a16="http://schemas.microsoft.com/office/drawing/2014/main" id="{9E29B9FB-0CC3-4A29-87EF-8C73260517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9536" name="AutoShape 1">
          <a:extLst>
            <a:ext uri="{FF2B5EF4-FFF2-40B4-BE49-F238E27FC236}">
              <a16:creationId xmlns:a16="http://schemas.microsoft.com/office/drawing/2014/main" id="{C5C4D3A6-88AD-4399-8D7D-661B59BE4F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9537" name="AutoShape 1">
          <a:extLst>
            <a:ext uri="{FF2B5EF4-FFF2-40B4-BE49-F238E27FC236}">
              <a16:creationId xmlns:a16="http://schemas.microsoft.com/office/drawing/2014/main" id="{1F4C4FA0-E0BF-4680-804B-B6FE1A2E9A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9538" name="AutoShape 1">
          <a:extLst>
            <a:ext uri="{FF2B5EF4-FFF2-40B4-BE49-F238E27FC236}">
              <a16:creationId xmlns:a16="http://schemas.microsoft.com/office/drawing/2014/main" id="{CC962BBD-E212-45BA-8C2E-F8BC3E705B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9539" name="AutoShape 1">
          <a:extLst>
            <a:ext uri="{FF2B5EF4-FFF2-40B4-BE49-F238E27FC236}">
              <a16:creationId xmlns:a16="http://schemas.microsoft.com/office/drawing/2014/main" id="{98130C38-E481-4571-B9AE-9447104C5E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9540" name="AutoShape 1">
          <a:extLst>
            <a:ext uri="{FF2B5EF4-FFF2-40B4-BE49-F238E27FC236}">
              <a16:creationId xmlns:a16="http://schemas.microsoft.com/office/drawing/2014/main" id="{4A5D458D-5659-43F9-A5F5-E751343764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9541" name="AutoShape 1">
          <a:extLst>
            <a:ext uri="{FF2B5EF4-FFF2-40B4-BE49-F238E27FC236}">
              <a16:creationId xmlns:a16="http://schemas.microsoft.com/office/drawing/2014/main" id="{203BD744-3D60-439C-A606-8CE4858064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9542" name="AutoShape 1">
          <a:extLst>
            <a:ext uri="{FF2B5EF4-FFF2-40B4-BE49-F238E27FC236}">
              <a16:creationId xmlns:a16="http://schemas.microsoft.com/office/drawing/2014/main" id="{97454417-7D14-4332-8639-36DAF05CB7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9543" name="AutoShape 1">
          <a:extLst>
            <a:ext uri="{FF2B5EF4-FFF2-40B4-BE49-F238E27FC236}">
              <a16:creationId xmlns:a16="http://schemas.microsoft.com/office/drawing/2014/main" id="{C0D8FDE1-6912-4535-AA92-914AA56210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9544" name="AutoShape 1">
          <a:extLst>
            <a:ext uri="{FF2B5EF4-FFF2-40B4-BE49-F238E27FC236}">
              <a16:creationId xmlns:a16="http://schemas.microsoft.com/office/drawing/2014/main" id="{3E726CCE-CBB9-41C4-85C4-DD54319D28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9545" name="AutoShape 1">
          <a:extLst>
            <a:ext uri="{FF2B5EF4-FFF2-40B4-BE49-F238E27FC236}">
              <a16:creationId xmlns:a16="http://schemas.microsoft.com/office/drawing/2014/main" id="{3D4C3C68-41DB-4C1D-AF57-1B4691B66C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9546" name="AutoShape 1">
          <a:extLst>
            <a:ext uri="{FF2B5EF4-FFF2-40B4-BE49-F238E27FC236}">
              <a16:creationId xmlns:a16="http://schemas.microsoft.com/office/drawing/2014/main" id="{BC5B614D-56A7-4A02-8148-C9F3A2A306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9547" name="AutoShape 1">
          <a:extLst>
            <a:ext uri="{FF2B5EF4-FFF2-40B4-BE49-F238E27FC236}">
              <a16:creationId xmlns:a16="http://schemas.microsoft.com/office/drawing/2014/main" id="{B1927646-6631-4792-8890-4A3BFDBF97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9548" name="AutoShape 1">
          <a:extLst>
            <a:ext uri="{FF2B5EF4-FFF2-40B4-BE49-F238E27FC236}">
              <a16:creationId xmlns:a16="http://schemas.microsoft.com/office/drawing/2014/main" id="{575171F5-4DB7-42EA-BA57-51BD593636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9549" name="AutoShape 1">
          <a:extLst>
            <a:ext uri="{FF2B5EF4-FFF2-40B4-BE49-F238E27FC236}">
              <a16:creationId xmlns:a16="http://schemas.microsoft.com/office/drawing/2014/main" id="{F991A5C0-98E8-49CC-A55E-8E9EC08A3A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9550" name="AutoShape 1">
          <a:extLst>
            <a:ext uri="{FF2B5EF4-FFF2-40B4-BE49-F238E27FC236}">
              <a16:creationId xmlns:a16="http://schemas.microsoft.com/office/drawing/2014/main" id="{05D4443E-3D17-49A4-8ACE-E4AA79B2E4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9551" name="AutoShape 1">
          <a:extLst>
            <a:ext uri="{FF2B5EF4-FFF2-40B4-BE49-F238E27FC236}">
              <a16:creationId xmlns:a16="http://schemas.microsoft.com/office/drawing/2014/main" id="{01A1BB7F-F058-4D48-A269-C53D492860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9552" name="AutoShape 1">
          <a:extLst>
            <a:ext uri="{FF2B5EF4-FFF2-40B4-BE49-F238E27FC236}">
              <a16:creationId xmlns:a16="http://schemas.microsoft.com/office/drawing/2014/main" id="{EE88D909-A0DD-473C-9712-E9FF54468B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9553" name="AutoShape 1">
          <a:extLst>
            <a:ext uri="{FF2B5EF4-FFF2-40B4-BE49-F238E27FC236}">
              <a16:creationId xmlns:a16="http://schemas.microsoft.com/office/drawing/2014/main" id="{39D26D33-40DA-4736-841A-A0683CCD70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9554" name="AutoShape 1">
          <a:extLst>
            <a:ext uri="{FF2B5EF4-FFF2-40B4-BE49-F238E27FC236}">
              <a16:creationId xmlns:a16="http://schemas.microsoft.com/office/drawing/2014/main" id="{3E4E12D3-6A45-4253-A7FF-46A2430D84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9555" name="AutoShape 1">
          <a:extLst>
            <a:ext uri="{FF2B5EF4-FFF2-40B4-BE49-F238E27FC236}">
              <a16:creationId xmlns:a16="http://schemas.microsoft.com/office/drawing/2014/main" id="{EB218CE9-87F1-4C84-B714-B1B67B49F0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9556" name="AutoShape 1">
          <a:extLst>
            <a:ext uri="{FF2B5EF4-FFF2-40B4-BE49-F238E27FC236}">
              <a16:creationId xmlns:a16="http://schemas.microsoft.com/office/drawing/2014/main" id="{E26BC4E9-EDD2-44B8-80D3-4D1F097743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9557" name="AutoShape 1">
          <a:extLst>
            <a:ext uri="{FF2B5EF4-FFF2-40B4-BE49-F238E27FC236}">
              <a16:creationId xmlns:a16="http://schemas.microsoft.com/office/drawing/2014/main" id="{A8773E44-18D1-44C1-A234-958A6315F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9558" name="AutoShape 1">
          <a:extLst>
            <a:ext uri="{FF2B5EF4-FFF2-40B4-BE49-F238E27FC236}">
              <a16:creationId xmlns:a16="http://schemas.microsoft.com/office/drawing/2014/main" id="{B2C8C9FF-A679-4A08-8819-E385AA482D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9559" name="AutoShape 1">
          <a:extLst>
            <a:ext uri="{FF2B5EF4-FFF2-40B4-BE49-F238E27FC236}">
              <a16:creationId xmlns:a16="http://schemas.microsoft.com/office/drawing/2014/main" id="{1487C1B3-B7F2-42AB-9747-88CE9E3799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9560" name="AutoShape 1">
          <a:extLst>
            <a:ext uri="{FF2B5EF4-FFF2-40B4-BE49-F238E27FC236}">
              <a16:creationId xmlns:a16="http://schemas.microsoft.com/office/drawing/2014/main" id="{DFB1F2D2-2210-4650-82EE-0B6EEE0B98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9561" name="AutoShape 1">
          <a:extLst>
            <a:ext uri="{FF2B5EF4-FFF2-40B4-BE49-F238E27FC236}">
              <a16:creationId xmlns:a16="http://schemas.microsoft.com/office/drawing/2014/main" id="{CABCA8A1-C184-4564-B138-A8CF7C3B81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9562" name="AutoShape 1">
          <a:extLst>
            <a:ext uri="{FF2B5EF4-FFF2-40B4-BE49-F238E27FC236}">
              <a16:creationId xmlns:a16="http://schemas.microsoft.com/office/drawing/2014/main" id="{A7AF2151-90EB-4534-B181-D8D120B8AB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9563" name="AutoShape 1">
          <a:extLst>
            <a:ext uri="{FF2B5EF4-FFF2-40B4-BE49-F238E27FC236}">
              <a16:creationId xmlns:a16="http://schemas.microsoft.com/office/drawing/2014/main" id="{DCC17D4D-85B9-4BC0-954A-ECE30F4F14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9564" name="AutoShape 1">
          <a:extLst>
            <a:ext uri="{FF2B5EF4-FFF2-40B4-BE49-F238E27FC236}">
              <a16:creationId xmlns:a16="http://schemas.microsoft.com/office/drawing/2014/main" id="{8DE826BD-C263-4F59-B76A-3B0E47DD30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9565" name="AutoShape 1">
          <a:extLst>
            <a:ext uri="{FF2B5EF4-FFF2-40B4-BE49-F238E27FC236}">
              <a16:creationId xmlns:a16="http://schemas.microsoft.com/office/drawing/2014/main" id="{03CCB954-8257-4957-9789-0507691134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9566" name="AutoShape 1">
          <a:extLst>
            <a:ext uri="{FF2B5EF4-FFF2-40B4-BE49-F238E27FC236}">
              <a16:creationId xmlns:a16="http://schemas.microsoft.com/office/drawing/2014/main" id="{E84111F6-5919-40C4-90B8-B76DCF0A6A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9567" name="AutoShape 1">
          <a:extLst>
            <a:ext uri="{FF2B5EF4-FFF2-40B4-BE49-F238E27FC236}">
              <a16:creationId xmlns:a16="http://schemas.microsoft.com/office/drawing/2014/main" id="{F165A4A7-37C4-4E53-AB5A-DB07A61C80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9568" name="AutoShape 1">
          <a:extLst>
            <a:ext uri="{FF2B5EF4-FFF2-40B4-BE49-F238E27FC236}">
              <a16:creationId xmlns:a16="http://schemas.microsoft.com/office/drawing/2014/main" id="{2B9DD97E-3256-41F3-8032-39E3690E23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9569" name="AutoShape 1">
          <a:extLst>
            <a:ext uri="{FF2B5EF4-FFF2-40B4-BE49-F238E27FC236}">
              <a16:creationId xmlns:a16="http://schemas.microsoft.com/office/drawing/2014/main" id="{D18D0324-7B90-41CA-B455-4F73AF71E9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9570" name="AutoShape 1">
          <a:extLst>
            <a:ext uri="{FF2B5EF4-FFF2-40B4-BE49-F238E27FC236}">
              <a16:creationId xmlns:a16="http://schemas.microsoft.com/office/drawing/2014/main" id="{612F1B93-C707-4E5A-9976-9A21DF46F8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9571" name="AutoShape 1">
          <a:extLst>
            <a:ext uri="{FF2B5EF4-FFF2-40B4-BE49-F238E27FC236}">
              <a16:creationId xmlns:a16="http://schemas.microsoft.com/office/drawing/2014/main" id="{F0D6ACBF-F40E-4A95-BDBA-7058A6DC1D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9572" name="AutoShape 1">
          <a:extLst>
            <a:ext uri="{FF2B5EF4-FFF2-40B4-BE49-F238E27FC236}">
              <a16:creationId xmlns:a16="http://schemas.microsoft.com/office/drawing/2014/main" id="{811B068E-E343-4F34-B3AF-57A826925C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9573" name="AutoShape 1">
          <a:extLst>
            <a:ext uri="{FF2B5EF4-FFF2-40B4-BE49-F238E27FC236}">
              <a16:creationId xmlns:a16="http://schemas.microsoft.com/office/drawing/2014/main" id="{2336FE88-5E7A-4D13-B086-4DBCF33CAC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9574" name="AutoShape 1">
          <a:extLst>
            <a:ext uri="{FF2B5EF4-FFF2-40B4-BE49-F238E27FC236}">
              <a16:creationId xmlns:a16="http://schemas.microsoft.com/office/drawing/2014/main" id="{F10C8FC7-B170-4490-B9C7-CFF3C68AEB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9575" name="AutoShape 1">
          <a:extLst>
            <a:ext uri="{FF2B5EF4-FFF2-40B4-BE49-F238E27FC236}">
              <a16:creationId xmlns:a16="http://schemas.microsoft.com/office/drawing/2014/main" id="{72854BA8-2F83-442F-AE8D-5F4F6F046B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9576" name="AutoShape 1">
          <a:extLst>
            <a:ext uri="{FF2B5EF4-FFF2-40B4-BE49-F238E27FC236}">
              <a16:creationId xmlns:a16="http://schemas.microsoft.com/office/drawing/2014/main" id="{1D911E3C-BB2E-409B-8502-00E1EB64CA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9577" name="AutoShape 1">
          <a:extLst>
            <a:ext uri="{FF2B5EF4-FFF2-40B4-BE49-F238E27FC236}">
              <a16:creationId xmlns:a16="http://schemas.microsoft.com/office/drawing/2014/main" id="{B5767961-5560-4069-9447-16C20E60E3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9578" name="AutoShape 1">
          <a:extLst>
            <a:ext uri="{FF2B5EF4-FFF2-40B4-BE49-F238E27FC236}">
              <a16:creationId xmlns:a16="http://schemas.microsoft.com/office/drawing/2014/main" id="{2D5A32E7-4FAC-4406-AEC6-D38E77ECAE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9579" name="AutoShape 1">
          <a:extLst>
            <a:ext uri="{FF2B5EF4-FFF2-40B4-BE49-F238E27FC236}">
              <a16:creationId xmlns:a16="http://schemas.microsoft.com/office/drawing/2014/main" id="{E5596FD8-AB8F-4DBB-A0B3-30DAF7B1E4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9580" name="AutoShape 1">
          <a:extLst>
            <a:ext uri="{FF2B5EF4-FFF2-40B4-BE49-F238E27FC236}">
              <a16:creationId xmlns:a16="http://schemas.microsoft.com/office/drawing/2014/main" id="{437A3C27-7069-4037-B398-41A37924B6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9581" name="AutoShape 1">
          <a:extLst>
            <a:ext uri="{FF2B5EF4-FFF2-40B4-BE49-F238E27FC236}">
              <a16:creationId xmlns:a16="http://schemas.microsoft.com/office/drawing/2014/main" id="{975135EB-C5A0-4807-8B6C-6DA18F21F5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9582" name="AutoShape 1">
          <a:extLst>
            <a:ext uri="{FF2B5EF4-FFF2-40B4-BE49-F238E27FC236}">
              <a16:creationId xmlns:a16="http://schemas.microsoft.com/office/drawing/2014/main" id="{5686D9E9-8976-41F5-8248-DCD5CAAA9E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9583" name="AutoShape 1">
          <a:extLst>
            <a:ext uri="{FF2B5EF4-FFF2-40B4-BE49-F238E27FC236}">
              <a16:creationId xmlns:a16="http://schemas.microsoft.com/office/drawing/2014/main" id="{E35036C8-1067-4B35-BD89-DC38DA0A71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9584" name="AutoShape 1">
          <a:extLst>
            <a:ext uri="{FF2B5EF4-FFF2-40B4-BE49-F238E27FC236}">
              <a16:creationId xmlns:a16="http://schemas.microsoft.com/office/drawing/2014/main" id="{69AEDAD9-FDC3-4042-84E6-DE8750CBAB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9585" name="AutoShape 1">
          <a:extLst>
            <a:ext uri="{FF2B5EF4-FFF2-40B4-BE49-F238E27FC236}">
              <a16:creationId xmlns:a16="http://schemas.microsoft.com/office/drawing/2014/main" id="{2B013865-D503-4C10-8AE3-7A6AFF200F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9586" name="AutoShape 1">
          <a:extLst>
            <a:ext uri="{FF2B5EF4-FFF2-40B4-BE49-F238E27FC236}">
              <a16:creationId xmlns:a16="http://schemas.microsoft.com/office/drawing/2014/main" id="{2B8E1E5A-1323-467B-AB6F-864ABAC100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9587" name="AutoShape 1">
          <a:extLst>
            <a:ext uri="{FF2B5EF4-FFF2-40B4-BE49-F238E27FC236}">
              <a16:creationId xmlns:a16="http://schemas.microsoft.com/office/drawing/2014/main" id="{475954C6-A50B-4B7D-9597-43B7FDA9D9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9588" name="AutoShape 1">
          <a:extLst>
            <a:ext uri="{FF2B5EF4-FFF2-40B4-BE49-F238E27FC236}">
              <a16:creationId xmlns:a16="http://schemas.microsoft.com/office/drawing/2014/main" id="{F7744E4D-5FBD-4A0D-8DC2-866E8F918C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9589" name="AutoShape 1">
          <a:extLst>
            <a:ext uri="{FF2B5EF4-FFF2-40B4-BE49-F238E27FC236}">
              <a16:creationId xmlns:a16="http://schemas.microsoft.com/office/drawing/2014/main" id="{D9132493-64DF-4274-A9B6-F3A21A836F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9590" name="AutoShape 1">
          <a:extLst>
            <a:ext uri="{FF2B5EF4-FFF2-40B4-BE49-F238E27FC236}">
              <a16:creationId xmlns:a16="http://schemas.microsoft.com/office/drawing/2014/main" id="{1A449DF6-F023-4458-8FAF-ECCFCC0832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9591" name="AutoShape 1">
          <a:extLst>
            <a:ext uri="{FF2B5EF4-FFF2-40B4-BE49-F238E27FC236}">
              <a16:creationId xmlns:a16="http://schemas.microsoft.com/office/drawing/2014/main" id="{FFBD35B2-4455-4074-9346-1C9CB359F7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9592" name="AutoShape 1">
          <a:extLst>
            <a:ext uri="{FF2B5EF4-FFF2-40B4-BE49-F238E27FC236}">
              <a16:creationId xmlns:a16="http://schemas.microsoft.com/office/drawing/2014/main" id="{15A0C638-23E8-4112-B35F-AD770CB76B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9593" name="AutoShape 1">
          <a:extLst>
            <a:ext uri="{FF2B5EF4-FFF2-40B4-BE49-F238E27FC236}">
              <a16:creationId xmlns:a16="http://schemas.microsoft.com/office/drawing/2014/main" id="{0C24388D-61AD-4529-9F34-B71C236643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9594" name="AutoShape 1">
          <a:extLst>
            <a:ext uri="{FF2B5EF4-FFF2-40B4-BE49-F238E27FC236}">
              <a16:creationId xmlns:a16="http://schemas.microsoft.com/office/drawing/2014/main" id="{C3AD7AEF-E55F-453C-92B2-A6F1E92ABC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9595" name="AutoShape 1">
          <a:extLst>
            <a:ext uri="{FF2B5EF4-FFF2-40B4-BE49-F238E27FC236}">
              <a16:creationId xmlns:a16="http://schemas.microsoft.com/office/drawing/2014/main" id="{316568CB-EB84-4C1A-9F54-7B6FFB65AD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9596" name="AutoShape 1">
          <a:extLst>
            <a:ext uri="{FF2B5EF4-FFF2-40B4-BE49-F238E27FC236}">
              <a16:creationId xmlns:a16="http://schemas.microsoft.com/office/drawing/2014/main" id="{1C799680-E0B9-4DC2-B9D2-DED92FB92A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9597" name="AutoShape 1">
          <a:extLst>
            <a:ext uri="{FF2B5EF4-FFF2-40B4-BE49-F238E27FC236}">
              <a16:creationId xmlns:a16="http://schemas.microsoft.com/office/drawing/2014/main" id="{FA7DD2D4-FB88-4252-A973-8AB31792F2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9598" name="AutoShape 1">
          <a:extLst>
            <a:ext uri="{FF2B5EF4-FFF2-40B4-BE49-F238E27FC236}">
              <a16:creationId xmlns:a16="http://schemas.microsoft.com/office/drawing/2014/main" id="{AE8941AB-F8F4-44F7-95A2-28C290503E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9599" name="AutoShape 1">
          <a:extLst>
            <a:ext uri="{FF2B5EF4-FFF2-40B4-BE49-F238E27FC236}">
              <a16:creationId xmlns:a16="http://schemas.microsoft.com/office/drawing/2014/main" id="{954FCC0B-86A8-4CA6-956D-CDBBD7881A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9600" name="AutoShape 1">
          <a:extLst>
            <a:ext uri="{FF2B5EF4-FFF2-40B4-BE49-F238E27FC236}">
              <a16:creationId xmlns:a16="http://schemas.microsoft.com/office/drawing/2014/main" id="{FAF9AA4F-A44B-4A23-98E2-CD00CDE420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9601" name="AutoShape 1">
          <a:extLst>
            <a:ext uri="{FF2B5EF4-FFF2-40B4-BE49-F238E27FC236}">
              <a16:creationId xmlns:a16="http://schemas.microsoft.com/office/drawing/2014/main" id="{EA36570C-6F50-47A6-8471-92B8DE4849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9602" name="AutoShape 1">
          <a:extLst>
            <a:ext uri="{FF2B5EF4-FFF2-40B4-BE49-F238E27FC236}">
              <a16:creationId xmlns:a16="http://schemas.microsoft.com/office/drawing/2014/main" id="{34F227A3-2E73-4300-826B-B112623D9B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9603" name="AutoShape 1">
          <a:extLst>
            <a:ext uri="{FF2B5EF4-FFF2-40B4-BE49-F238E27FC236}">
              <a16:creationId xmlns:a16="http://schemas.microsoft.com/office/drawing/2014/main" id="{867D72AB-B521-4A40-AD4F-B8157FCDEE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9604" name="AutoShape 1">
          <a:extLst>
            <a:ext uri="{FF2B5EF4-FFF2-40B4-BE49-F238E27FC236}">
              <a16:creationId xmlns:a16="http://schemas.microsoft.com/office/drawing/2014/main" id="{6D18F93A-8FC3-478E-9781-016149E879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9605" name="AutoShape 1">
          <a:extLst>
            <a:ext uri="{FF2B5EF4-FFF2-40B4-BE49-F238E27FC236}">
              <a16:creationId xmlns:a16="http://schemas.microsoft.com/office/drawing/2014/main" id="{2BD8576B-2231-48E5-BC34-75E571AF71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9606" name="AutoShape 1">
          <a:extLst>
            <a:ext uri="{FF2B5EF4-FFF2-40B4-BE49-F238E27FC236}">
              <a16:creationId xmlns:a16="http://schemas.microsoft.com/office/drawing/2014/main" id="{C2CD33C6-48F2-4314-8CB4-E0E3895753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9607" name="AutoShape 1">
          <a:extLst>
            <a:ext uri="{FF2B5EF4-FFF2-40B4-BE49-F238E27FC236}">
              <a16:creationId xmlns:a16="http://schemas.microsoft.com/office/drawing/2014/main" id="{409B2972-31F6-40EA-A94F-A06FA2EF30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9608" name="AutoShape 1">
          <a:extLst>
            <a:ext uri="{FF2B5EF4-FFF2-40B4-BE49-F238E27FC236}">
              <a16:creationId xmlns:a16="http://schemas.microsoft.com/office/drawing/2014/main" id="{7343A73E-00C2-4DA1-92E5-09BA6A2D06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9609" name="AutoShape 1">
          <a:extLst>
            <a:ext uri="{FF2B5EF4-FFF2-40B4-BE49-F238E27FC236}">
              <a16:creationId xmlns:a16="http://schemas.microsoft.com/office/drawing/2014/main" id="{BAE4E801-2F78-474A-9224-84A5F47B87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9610" name="AutoShape 1">
          <a:extLst>
            <a:ext uri="{FF2B5EF4-FFF2-40B4-BE49-F238E27FC236}">
              <a16:creationId xmlns:a16="http://schemas.microsoft.com/office/drawing/2014/main" id="{5228849A-BF85-4282-8B44-C91B7346AB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9611" name="AutoShape 1">
          <a:extLst>
            <a:ext uri="{FF2B5EF4-FFF2-40B4-BE49-F238E27FC236}">
              <a16:creationId xmlns:a16="http://schemas.microsoft.com/office/drawing/2014/main" id="{0A50B9DB-10A4-4164-8964-08DA95CFB9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9612" name="AutoShape 1">
          <a:extLst>
            <a:ext uri="{FF2B5EF4-FFF2-40B4-BE49-F238E27FC236}">
              <a16:creationId xmlns:a16="http://schemas.microsoft.com/office/drawing/2014/main" id="{7A8A621D-94DC-4323-9B22-9F9231AFDA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9613" name="AutoShape 1">
          <a:extLst>
            <a:ext uri="{FF2B5EF4-FFF2-40B4-BE49-F238E27FC236}">
              <a16:creationId xmlns:a16="http://schemas.microsoft.com/office/drawing/2014/main" id="{0F135F30-8C34-42CA-8FC2-C7D9EFF58E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9614" name="AutoShape 1">
          <a:extLst>
            <a:ext uri="{FF2B5EF4-FFF2-40B4-BE49-F238E27FC236}">
              <a16:creationId xmlns:a16="http://schemas.microsoft.com/office/drawing/2014/main" id="{9CD04818-865C-4A06-8E2F-4CCBBD3FF0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9615" name="AutoShape 1">
          <a:extLst>
            <a:ext uri="{FF2B5EF4-FFF2-40B4-BE49-F238E27FC236}">
              <a16:creationId xmlns:a16="http://schemas.microsoft.com/office/drawing/2014/main" id="{17BB3653-717D-4E36-8031-5B3AC953F7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9616" name="AutoShape 1">
          <a:extLst>
            <a:ext uri="{FF2B5EF4-FFF2-40B4-BE49-F238E27FC236}">
              <a16:creationId xmlns:a16="http://schemas.microsoft.com/office/drawing/2014/main" id="{BDF2B6AC-B4EC-4B4C-A86D-F4885B0405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9617" name="AutoShape 1">
          <a:extLst>
            <a:ext uri="{FF2B5EF4-FFF2-40B4-BE49-F238E27FC236}">
              <a16:creationId xmlns:a16="http://schemas.microsoft.com/office/drawing/2014/main" id="{6DB80C8F-51CA-46AC-9A44-DB129FE005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9618" name="AutoShape 1">
          <a:extLst>
            <a:ext uri="{FF2B5EF4-FFF2-40B4-BE49-F238E27FC236}">
              <a16:creationId xmlns:a16="http://schemas.microsoft.com/office/drawing/2014/main" id="{E633CED4-9848-4CEA-8D4B-0A2D26FE02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9619" name="AutoShape 1">
          <a:extLst>
            <a:ext uri="{FF2B5EF4-FFF2-40B4-BE49-F238E27FC236}">
              <a16:creationId xmlns:a16="http://schemas.microsoft.com/office/drawing/2014/main" id="{77E25DD8-A0BE-4BF6-B05A-7040177170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9620" name="AutoShape 1">
          <a:extLst>
            <a:ext uri="{FF2B5EF4-FFF2-40B4-BE49-F238E27FC236}">
              <a16:creationId xmlns:a16="http://schemas.microsoft.com/office/drawing/2014/main" id="{A5F4C18C-C7E8-49AD-9439-D480D7B51A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9621" name="AutoShape 1">
          <a:extLst>
            <a:ext uri="{FF2B5EF4-FFF2-40B4-BE49-F238E27FC236}">
              <a16:creationId xmlns:a16="http://schemas.microsoft.com/office/drawing/2014/main" id="{CA0BDF21-A744-4CB7-BC80-DFE74BED00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9622" name="AutoShape 1">
          <a:extLst>
            <a:ext uri="{FF2B5EF4-FFF2-40B4-BE49-F238E27FC236}">
              <a16:creationId xmlns:a16="http://schemas.microsoft.com/office/drawing/2014/main" id="{3801C761-7DDE-470D-A299-EDDF7F5CE2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9623" name="AutoShape 1">
          <a:extLst>
            <a:ext uri="{FF2B5EF4-FFF2-40B4-BE49-F238E27FC236}">
              <a16:creationId xmlns:a16="http://schemas.microsoft.com/office/drawing/2014/main" id="{6567C0FC-44EC-41E3-BB11-EC870407DC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9624" name="AutoShape 1">
          <a:extLst>
            <a:ext uri="{FF2B5EF4-FFF2-40B4-BE49-F238E27FC236}">
              <a16:creationId xmlns:a16="http://schemas.microsoft.com/office/drawing/2014/main" id="{BAF46BC8-956D-410A-B385-CB269A12A2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9625" name="AutoShape 1">
          <a:extLst>
            <a:ext uri="{FF2B5EF4-FFF2-40B4-BE49-F238E27FC236}">
              <a16:creationId xmlns:a16="http://schemas.microsoft.com/office/drawing/2014/main" id="{A6F5C765-C78E-49D9-B15E-D743F1068E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9626" name="AutoShape 1">
          <a:extLst>
            <a:ext uri="{FF2B5EF4-FFF2-40B4-BE49-F238E27FC236}">
              <a16:creationId xmlns:a16="http://schemas.microsoft.com/office/drawing/2014/main" id="{E337B079-1D59-4BD7-9FE7-A757ACAA34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9627" name="AutoShape 1">
          <a:extLst>
            <a:ext uri="{FF2B5EF4-FFF2-40B4-BE49-F238E27FC236}">
              <a16:creationId xmlns:a16="http://schemas.microsoft.com/office/drawing/2014/main" id="{FCC83DB4-7D6C-4A3E-A8D5-FC87E0765A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9628" name="AutoShape 1">
          <a:extLst>
            <a:ext uri="{FF2B5EF4-FFF2-40B4-BE49-F238E27FC236}">
              <a16:creationId xmlns:a16="http://schemas.microsoft.com/office/drawing/2014/main" id="{0C220A46-DD83-46C8-98BE-413B0F94A3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9629" name="AutoShape 1">
          <a:extLst>
            <a:ext uri="{FF2B5EF4-FFF2-40B4-BE49-F238E27FC236}">
              <a16:creationId xmlns:a16="http://schemas.microsoft.com/office/drawing/2014/main" id="{9E562DC3-7564-47EC-960D-AD94992725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9630" name="AutoShape 1">
          <a:extLst>
            <a:ext uri="{FF2B5EF4-FFF2-40B4-BE49-F238E27FC236}">
              <a16:creationId xmlns:a16="http://schemas.microsoft.com/office/drawing/2014/main" id="{5C349640-7AF7-4D09-81A9-0042CEE575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9631" name="AutoShape 1">
          <a:extLst>
            <a:ext uri="{FF2B5EF4-FFF2-40B4-BE49-F238E27FC236}">
              <a16:creationId xmlns:a16="http://schemas.microsoft.com/office/drawing/2014/main" id="{E2CE87CB-8B34-469C-B663-9456AE23BA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9632" name="AutoShape 1">
          <a:extLst>
            <a:ext uri="{FF2B5EF4-FFF2-40B4-BE49-F238E27FC236}">
              <a16:creationId xmlns:a16="http://schemas.microsoft.com/office/drawing/2014/main" id="{2D5F74F0-BA1D-46E1-B5AC-2EF557FC92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9633" name="AutoShape 1">
          <a:extLst>
            <a:ext uri="{FF2B5EF4-FFF2-40B4-BE49-F238E27FC236}">
              <a16:creationId xmlns:a16="http://schemas.microsoft.com/office/drawing/2014/main" id="{52A37826-7930-4712-999C-87657F54D3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9634" name="AutoShape 1">
          <a:extLst>
            <a:ext uri="{FF2B5EF4-FFF2-40B4-BE49-F238E27FC236}">
              <a16:creationId xmlns:a16="http://schemas.microsoft.com/office/drawing/2014/main" id="{2F74BEE4-B05F-4355-A58C-8592228F6C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9635" name="AutoShape 1">
          <a:extLst>
            <a:ext uri="{FF2B5EF4-FFF2-40B4-BE49-F238E27FC236}">
              <a16:creationId xmlns:a16="http://schemas.microsoft.com/office/drawing/2014/main" id="{81EA72E5-7F19-4F1D-916F-AFFDD2211A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9636" name="AutoShape 1">
          <a:extLst>
            <a:ext uri="{FF2B5EF4-FFF2-40B4-BE49-F238E27FC236}">
              <a16:creationId xmlns:a16="http://schemas.microsoft.com/office/drawing/2014/main" id="{231612E1-DE94-4154-BC76-CA8AFB8014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9637" name="AutoShape 1">
          <a:extLst>
            <a:ext uri="{FF2B5EF4-FFF2-40B4-BE49-F238E27FC236}">
              <a16:creationId xmlns:a16="http://schemas.microsoft.com/office/drawing/2014/main" id="{37D879E5-AA61-46E4-94DB-9CB8830E7B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9638" name="AutoShape 1">
          <a:extLst>
            <a:ext uri="{FF2B5EF4-FFF2-40B4-BE49-F238E27FC236}">
              <a16:creationId xmlns:a16="http://schemas.microsoft.com/office/drawing/2014/main" id="{61C904FC-AB22-4007-B782-14936CC955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9639" name="AutoShape 1">
          <a:extLst>
            <a:ext uri="{FF2B5EF4-FFF2-40B4-BE49-F238E27FC236}">
              <a16:creationId xmlns:a16="http://schemas.microsoft.com/office/drawing/2014/main" id="{3386E473-5EE7-4F0D-AA77-F25AFF40F6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9640" name="AutoShape 1">
          <a:extLst>
            <a:ext uri="{FF2B5EF4-FFF2-40B4-BE49-F238E27FC236}">
              <a16:creationId xmlns:a16="http://schemas.microsoft.com/office/drawing/2014/main" id="{9338F2EF-27AA-4DE8-962A-60DFE017B9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9641" name="AutoShape 1">
          <a:extLst>
            <a:ext uri="{FF2B5EF4-FFF2-40B4-BE49-F238E27FC236}">
              <a16:creationId xmlns:a16="http://schemas.microsoft.com/office/drawing/2014/main" id="{436E2DEC-AC26-481E-B646-84615C66BB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9642" name="AutoShape 1">
          <a:extLst>
            <a:ext uri="{FF2B5EF4-FFF2-40B4-BE49-F238E27FC236}">
              <a16:creationId xmlns:a16="http://schemas.microsoft.com/office/drawing/2014/main" id="{45A8E37B-CD01-498F-A19C-769C863FE6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9643" name="AutoShape 1">
          <a:extLst>
            <a:ext uri="{FF2B5EF4-FFF2-40B4-BE49-F238E27FC236}">
              <a16:creationId xmlns:a16="http://schemas.microsoft.com/office/drawing/2014/main" id="{E2BB2483-3D28-4A2A-9B7B-385AE903FE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9644" name="AutoShape 1">
          <a:extLst>
            <a:ext uri="{FF2B5EF4-FFF2-40B4-BE49-F238E27FC236}">
              <a16:creationId xmlns:a16="http://schemas.microsoft.com/office/drawing/2014/main" id="{844DF561-B193-4B65-89A4-CFC351B4A9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9645" name="AutoShape 1">
          <a:extLst>
            <a:ext uri="{FF2B5EF4-FFF2-40B4-BE49-F238E27FC236}">
              <a16:creationId xmlns:a16="http://schemas.microsoft.com/office/drawing/2014/main" id="{69C5FEBA-C354-4E57-99E6-C4937829B4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9646" name="AutoShape 1">
          <a:extLst>
            <a:ext uri="{FF2B5EF4-FFF2-40B4-BE49-F238E27FC236}">
              <a16:creationId xmlns:a16="http://schemas.microsoft.com/office/drawing/2014/main" id="{18745C05-7B55-4DEB-9273-3666A82248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9647" name="AutoShape 1">
          <a:extLst>
            <a:ext uri="{FF2B5EF4-FFF2-40B4-BE49-F238E27FC236}">
              <a16:creationId xmlns:a16="http://schemas.microsoft.com/office/drawing/2014/main" id="{B58C19D5-35D5-42C3-A834-75CA923C84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9648" name="AutoShape 1">
          <a:extLst>
            <a:ext uri="{FF2B5EF4-FFF2-40B4-BE49-F238E27FC236}">
              <a16:creationId xmlns:a16="http://schemas.microsoft.com/office/drawing/2014/main" id="{A3554A57-5D31-41B7-A317-FDD2A042C9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9649" name="AutoShape 1">
          <a:extLst>
            <a:ext uri="{FF2B5EF4-FFF2-40B4-BE49-F238E27FC236}">
              <a16:creationId xmlns:a16="http://schemas.microsoft.com/office/drawing/2014/main" id="{F482F1C2-5123-457F-9DB6-4B54CCFBF7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9650" name="AutoShape 1">
          <a:extLst>
            <a:ext uri="{FF2B5EF4-FFF2-40B4-BE49-F238E27FC236}">
              <a16:creationId xmlns:a16="http://schemas.microsoft.com/office/drawing/2014/main" id="{BC6CF292-EF87-4FD8-BD5A-2641758AB8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9651" name="AutoShape 1">
          <a:extLst>
            <a:ext uri="{FF2B5EF4-FFF2-40B4-BE49-F238E27FC236}">
              <a16:creationId xmlns:a16="http://schemas.microsoft.com/office/drawing/2014/main" id="{0E5BC618-B672-4B04-8BF5-417744FFCB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9652" name="AutoShape 1">
          <a:extLst>
            <a:ext uri="{FF2B5EF4-FFF2-40B4-BE49-F238E27FC236}">
              <a16:creationId xmlns:a16="http://schemas.microsoft.com/office/drawing/2014/main" id="{CCFDD853-B403-4C99-9699-4B125CC41D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9653" name="AutoShape 1">
          <a:extLst>
            <a:ext uri="{FF2B5EF4-FFF2-40B4-BE49-F238E27FC236}">
              <a16:creationId xmlns:a16="http://schemas.microsoft.com/office/drawing/2014/main" id="{486740C5-0F0A-40D6-8C2B-ACE71C56A6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9654" name="AutoShape 1">
          <a:extLst>
            <a:ext uri="{FF2B5EF4-FFF2-40B4-BE49-F238E27FC236}">
              <a16:creationId xmlns:a16="http://schemas.microsoft.com/office/drawing/2014/main" id="{5CB0E2AB-C6EE-4BF7-ABF1-0A98153B8D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9655" name="AutoShape 1">
          <a:extLst>
            <a:ext uri="{FF2B5EF4-FFF2-40B4-BE49-F238E27FC236}">
              <a16:creationId xmlns:a16="http://schemas.microsoft.com/office/drawing/2014/main" id="{D939C2EB-FF44-42DC-B99A-95087A5D05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9656" name="AutoShape 1">
          <a:extLst>
            <a:ext uri="{FF2B5EF4-FFF2-40B4-BE49-F238E27FC236}">
              <a16:creationId xmlns:a16="http://schemas.microsoft.com/office/drawing/2014/main" id="{4AECE7B9-34D2-4114-ABEB-06205DA40C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9657" name="AutoShape 1">
          <a:extLst>
            <a:ext uri="{FF2B5EF4-FFF2-40B4-BE49-F238E27FC236}">
              <a16:creationId xmlns:a16="http://schemas.microsoft.com/office/drawing/2014/main" id="{23434EF5-F7E8-4B8E-BACD-B577E5B148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9658" name="AutoShape 1">
          <a:extLst>
            <a:ext uri="{FF2B5EF4-FFF2-40B4-BE49-F238E27FC236}">
              <a16:creationId xmlns:a16="http://schemas.microsoft.com/office/drawing/2014/main" id="{3109AAFB-AB28-4295-BE46-20CF5E23AF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9659" name="AutoShape 1">
          <a:extLst>
            <a:ext uri="{FF2B5EF4-FFF2-40B4-BE49-F238E27FC236}">
              <a16:creationId xmlns:a16="http://schemas.microsoft.com/office/drawing/2014/main" id="{86EC4441-B07A-47AE-AD3B-4F08177E7F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9660" name="AutoShape 1">
          <a:extLst>
            <a:ext uri="{FF2B5EF4-FFF2-40B4-BE49-F238E27FC236}">
              <a16:creationId xmlns:a16="http://schemas.microsoft.com/office/drawing/2014/main" id="{59F4C870-33A9-486B-A2DC-49FD97D353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9661" name="AutoShape 1">
          <a:extLst>
            <a:ext uri="{FF2B5EF4-FFF2-40B4-BE49-F238E27FC236}">
              <a16:creationId xmlns:a16="http://schemas.microsoft.com/office/drawing/2014/main" id="{D539A88D-FA38-4E7D-9213-4AC84C7B0E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9662" name="AutoShape 1">
          <a:extLst>
            <a:ext uri="{FF2B5EF4-FFF2-40B4-BE49-F238E27FC236}">
              <a16:creationId xmlns:a16="http://schemas.microsoft.com/office/drawing/2014/main" id="{BB635238-37AB-4E8D-B5E6-9A43D00C02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9663" name="AutoShape 1">
          <a:extLst>
            <a:ext uri="{FF2B5EF4-FFF2-40B4-BE49-F238E27FC236}">
              <a16:creationId xmlns:a16="http://schemas.microsoft.com/office/drawing/2014/main" id="{130BA4F3-98D9-48D5-BFD0-18C720D2F0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9664" name="AutoShape 1">
          <a:extLst>
            <a:ext uri="{FF2B5EF4-FFF2-40B4-BE49-F238E27FC236}">
              <a16:creationId xmlns:a16="http://schemas.microsoft.com/office/drawing/2014/main" id="{1A69A3D1-14F2-4024-8A6E-53CA64570E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9665" name="AutoShape 1">
          <a:extLst>
            <a:ext uri="{FF2B5EF4-FFF2-40B4-BE49-F238E27FC236}">
              <a16:creationId xmlns:a16="http://schemas.microsoft.com/office/drawing/2014/main" id="{12108256-94EF-4FBB-B9DF-0FF06E527F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9666" name="AutoShape 1">
          <a:extLst>
            <a:ext uri="{FF2B5EF4-FFF2-40B4-BE49-F238E27FC236}">
              <a16:creationId xmlns:a16="http://schemas.microsoft.com/office/drawing/2014/main" id="{E37A6797-EE02-4268-80AE-5039F88097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9667" name="AutoShape 1">
          <a:extLst>
            <a:ext uri="{FF2B5EF4-FFF2-40B4-BE49-F238E27FC236}">
              <a16:creationId xmlns:a16="http://schemas.microsoft.com/office/drawing/2014/main" id="{B7E5D295-55E3-43F8-B103-84A11AA925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9668" name="AutoShape 1">
          <a:extLst>
            <a:ext uri="{FF2B5EF4-FFF2-40B4-BE49-F238E27FC236}">
              <a16:creationId xmlns:a16="http://schemas.microsoft.com/office/drawing/2014/main" id="{A441523A-629E-43B8-A14D-E401AC5583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9669" name="AutoShape 1">
          <a:extLst>
            <a:ext uri="{FF2B5EF4-FFF2-40B4-BE49-F238E27FC236}">
              <a16:creationId xmlns:a16="http://schemas.microsoft.com/office/drawing/2014/main" id="{99AFE529-E41C-426A-984F-FE2908CFD3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9670" name="AutoShape 1">
          <a:extLst>
            <a:ext uri="{FF2B5EF4-FFF2-40B4-BE49-F238E27FC236}">
              <a16:creationId xmlns:a16="http://schemas.microsoft.com/office/drawing/2014/main" id="{7CCDF057-E530-46ED-830A-7820F2BC7C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9671" name="AutoShape 1">
          <a:extLst>
            <a:ext uri="{FF2B5EF4-FFF2-40B4-BE49-F238E27FC236}">
              <a16:creationId xmlns:a16="http://schemas.microsoft.com/office/drawing/2014/main" id="{3C5ADF32-A477-4883-A17F-780839C3D6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9672" name="AutoShape 1">
          <a:extLst>
            <a:ext uri="{FF2B5EF4-FFF2-40B4-BE49-F238E27FC236}">
              <a16:creationId xmlns:a16="http://schemas.microsoft.com/office/drawing/2014/main" id="{D6FF316C-EDC2-4BA5-A29C-7944C68349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9673" name="AutoShape 1">
          <a:extLst>
            <a:ext uri="{FF2B5EF4-FFF2-40B4-BE49-F238E27FC236}">
              <a16:creationId xmlns:a16="http://schemas.microsoft.com/office/drawing/2014/main" id="{4DA1C2D4-0465-424D-B4D9-5EBA34633B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9674" name="AutoShape 1">
          <a:extLst>
            <a:ext uri="{FF2B5EF4-FFF2-40B4-BE49-F238E27FC236}">
              <a16:creationId xmlns:a16="http://schemas.microsoft.com/office/drawing/2014/main" id="{39444F32-686B-4643-97DD-39AEFA1E1D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9675" name="AutoShape 1">
          <a:extLst>
            <a:ext uri="{FF2B5EF4-FFF2-40B4-BE49-F238E27FC236}">
              <a16:creationId xmlns:a16="http://schemas.microsoft.com/office/drawing/2014/main" id="{1C90C9FB-299D-4F10-BF9C-4008F1DE88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9676" name="AutoShape 1">
          <a:extLst>
            <a:ext uri="{FF2B5EF4-FFF2-40B4-BE49-F238E27FC236}">
              <a16:creationId xmlns:a16="http://schemas.microsoft.com/office/drawing/2014/main" id="{E0E1A624-9FED-4230-B7C6-7490CA26E9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9677" name="AutoShape 1">
          <a:extLst>
            <a:ext uri="{FF2B5EF4-FFF2-40B4-BE49-F238E27FC236}">
              <a16:creationId xmlns:a16="http://schemas.microsoft.com/office/drawing/2014/main" id="{1E927AD4-ECB7-4456-8D1C-E4C81BA805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9678" name="AutoShape 1">
          <a:extLst>
            <a:ext uri="{FF2B5EF4-FFF2-40B4-BE49-F238E27FC236}">
              <a16:creationId xmlns:a16="http://schemas.microsoft.com/office/drawing/2014/main" id="{5F82491D-CBFA-4925-A191-EF0740304D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9679" name="AutoShape 1">
          <a:extLst>
            <a:ext uri="{FF2B5EF4-FFF2-40B4-BE49-F238E27FC236}">
              <a16:creationId xmlns:a16="http://schemas.microsoft.com/office/drawing/2014/main" id="{23863BD3-F093-4A91-84A5-5A1BC69AF5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9680" name="AutoShape 1">
          <a:extLst>
            <a:ext uri="{FF2B5EF4-FFF2-40B4-BE49-F238E27FC236}">
              <a16:creationId xmlns:a16="http://schemas.microsoft.com/office/drawing/2014/main" id="{4F0D7400-D911-4B0B-BA4A-6751FF6472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9681" name="AutoShape 1">
          <a:extLst>
            <a:ext uri="{FF2B5EF4-FFF2-40B4-BE49-F238E27FC236}">
              <a16:creationId xmlns:a16="http://schemas.microsoft.com/office/drawing/2014/main" id="{A754910C-AE53-4B60-B6BB-B1D3DB3A9C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9682" name="AutoShape 1">
          <a:extLst>
            <a:ext uri="{FF2B5EF4-FFF2-40B4-BE49-F238E27FC236}">
              <a16:creationId xmlns:a16="http://schemas.microsoft.com/office/drawing/2014/main" id="{E3377B73-BBB9-4B03-8AE6-3F1D02EC22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9683" name="AutoShape 1">
          <a:extLst>
            <a:ext uri="{FF2B5EF4-FFF2-40B4-BE49-F238E27FC236}">
              <a16:creationId xmlns:a16="http://schemas.microsoft.com/office/drawing/2014/main" id="{4312C7E6-2DEB-4757-8B15-5023E15EBE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9684" name="AutoShape 1">
          <a:extLst>
            <a:ext uri="{FF2B5EF4-FFF2-40B4-BE49-F238E27FC236}">
              <a16:creationId xmlns:a16="http://schemas.microsoft.com/office/drawing/2014/main" id="{CF2F7469-70DB-4E15-9537-74BE3A4EDA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9685" name="AutoShape 1">
          <a:extLst>
            <a:ext uri="{FF2B5EF4-FFF2-40B4-BE49-F238E27FC236}">
              <a16:creationId xmlns:a16="http://schemas.microsoft.com/office/drawing/2014/main" id="{886E89D7-328A-43ED-87FD-DC54421214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9686" name="AutoShape 1">
          <a:extLst>
            <a:ext uri="{FF2B5EF4-FFF2-40B4-BE49-F238E27FC236}">
              <a16:creationId xmlns:a16="http://schemas.microsoft.com/office/drawing/2014/main" id="{EABEB17B-DCFB-48A9-9A09-C84174EB79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9687" name="AutoShape 1">
          <a:extLst>
            <a:ext uri="{FF2B5EF4-FFF2-40B4-BE49-F238E27FC236}">
              <a16:creationId xmlns:a16="http://schemas.microsoft.com/office/drawing/2014/main" id="{00D04EAA-F2BF-478C-84EA-5D6384AEC6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9688" name="AutoShape 1">
          <a:extLst>
            <a:ext uri="{FF2B5EF4-FFF2-40B4-BE49-F238E27FC236}">
              <a16:creationId xmlns:a16="http://schemas.microsoft.com/office/drawing/2014/main" id="{218059FC-CE02-4CE8-92C3-25F2FD69F7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9689" name="AutoShape 1">
          <a:extLst>
            <a:ext uri="{FF2B5EF4-FFF2-40B4-BE49-F238E27FC236}">
              <a16:creationId xmlns:a16="http://schemas.microsoft.com/office/drawing/2014/main" id="{DEAAA6F2-38C0-4C5E-B52E-D25677E941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9690" name="AutoShape 1">
          <a:extLst>
            <a:ext uri="{FF2B5EF4-FFF2-40B4-BE49-F238E27FC236}">
              <a16:creationId xmlns:a16="http://schemas.microsoft.com/office/drawing/2014/main" id="{230EB40B-5EF6-4701-9A1C-AEB825571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9691" name="AutoShape 1">
          <a:extLst>
            <a:ext uri="{FF2B5EF4-FFF2-40B4-BE49-F238E27FC236}">
              <a16:creationId xmlns:a16="http://schemas.microsoft.com/office/drawing/2014/main" id="{805B38ED-F92E-45AB-98AA-837DCCBF6C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9692" name="AutoShape 1">
          <a:extLst>
            <a:ext uri="{FF2B5EF4-FFF2-40B4-BE49-F238E27FC236}">
              <a16:creationId xmlns:a16="http://schemas.microsoft.com/office/drawing/2014/main" id="{1314ED61-E4DC-4BD3-B0D4-E00C63FABC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9693" name="AutoShape 1">
          <a:extLst>
            <a:ext uri="{FF2B5EF4-FFF2-40B4-BE49-F238E27FC236}">
              <a16:creationId xmlns:a16="http://schemas.microsoft.com/office/drawing/2014/main" id="{D7CEBB2D-DFEC-4349-A730-D668E68544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9694" name="AutoShape 1">
          <a:extLst>
            <a:ext uri="{FF2B5EF4-FFF2-40B4-BE49-F238E27FC236}">
              <a16:creationId xmlns:a16="http://schemas.microsoft.com/office/drawing/2014/main" id="{58940533-BC9D-4E34-B739-F98A23F281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9695" name="AutoShape 1">
          <a:extLst>
            <a:ext uri="{FF2B5EF4-FFF2-40B4-BE49-F238E27FC236}">
              <a16:creationId xmlns:a16="http://schemas.microsoft.com/office/drawing/2014/main" id="{946D7456-7B00-4200-BF22-413A54DDD4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9696" name="AutoShape 1">
          <a:extLst>
            <a:ext uri="{FF2B5EF4-FFF2-40B4-BE49-F238E27FC236}">
              <a16:creationId xmlns:a16="http://schemas.microsoft.com/office/drawing/2014/main" id="{0421B43E-DF27-48F7-9159-3C7CD1DC9F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9697" name="AutoShape 1">
          <a:extLst>
            <a:ext uri="{FF2B5EF4-FFF2-40B4-BE49-F238E27FC236}">
              <a16:creationId xmlns:a16="http://schemas.microsoft.com/office/drawing/2014/main" id="{D00BB0A7-8CD3-4B43-8E65-BFB52A1431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9698" name="AutoShape 1">
          <a:extLst>
            <a:ext uri="{FF2B5EF4-FFF2-40B4-BE49-F238E27FC236}">
              <a16:creationId xmlns:a16="http://schemas.microsoft.com/office/drawing/2014/main" id="{5F8670A7-8390-4B95-A49A-7DAE588FC8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9699" name="AutoShape 1">
          <a:extLst>
            <a:ext uri="{FF2B5EF4-FFF2-40B4-BE49-F238E27FC236}">
              <a16:creationId xmlns:a16="http://schemas.microsoft.com/office/drawing/2014/main" id="{20791A32-C372-40DF-B069-FE30B35E52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9700" name="AutoShape 1">
          <a:extLst>
            <a:ext uri="{FF2B5EF4-FFF2-40B4-BE49-F238E27FC236}">
              <a16:creationId xmlns:a16="http://schemas.microsoft.com/office/drawing/2014/main" id="{F6033515-C1F1-4DE4-A021-FB26CBDEF0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9701" name="AutoShape 1">
          <a:extLst>
            <a:ext uri="{FF2B5EF4-FFF2-40B4-BE49-F238E27FC236}">
              <a16:creationId xmlns:a16="http://schemas.microsoft.com/office/drawing/2014/main" id="{DEC3A269-B848-4E78-BDD4-3BF3C27AB7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9702" name="AutoShape 1">
          <a:extLst>
            <a:ext uri="{FF2B5EF4-FFF2-40B4-BE49-F238E27FC236}">
              <a16:creationId xmlns:a16="http://schemas.microsoft.com/office/drawing/2014/main" id="{F7832EFA-5E5B-4153-879F-EB9D78070C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9703" name="AutoShape 1">
          <a:extLst>
            <a:ext uri="{FF2B5EF4-FFF2-40B4-BE49-F238E27FC236}">
              <a16:creationId xmlns:a16="http://schemas.microsoft.com/office/drawing/2014/main" id="{C3093E00-B034-4586-A469-AA3232AEE3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9704" name="AutoShape 1">
          <a:extLst>
            <a:ext uri="{FF2B5EF4-FFF2-40B4-BE49-F238E27FC236}">
              <a16:creationId xmlns:a16="http://schemas.microsoft.com/office/drawing/2014/main" id="{5CBBDDE5-DC76-4D2F-ADAB-606C4F7670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9705" name="AutoShape 1">
          <a:extLst>
            <a:ext uri="{FF2B5EF4-FFF2-40B4-BE49-F238E27FC236}">
              <a16:creationId xmlns:a16="http://schemas.microsoft.com/office/drawing/2014/main" id="{FEFF7B00-4178-4EE4-B69E-825356FA64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9706" name="AutoShape 1">
          <a:extLst>
            <a:ext uri="{FF2B5EF4-FFF2-40B4-BE49-F238E27FC236}">
              <a16:creationId xmlns:a16="http://schemas.microsoft.com/office/drawing/2014/main" id="{81AC8604-98B1-4BED-A524-C0AACF8F5A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9707" name="AutoShape 1">
          <a:extLst>
            <a:ext uri="{FF2B5EF4-FFF2-40B4-BE49-F238E27FC236}">
              <a16:creationId xmlns:a16="http://schemas.microsoft.com/office/drawing/2014/main" id="{23E5C030-FE01-454C-8012-9B3F295979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9708" name="AutoShape 1">
          <a:extLst>
            <a:ext uri="{FF2B5EF4-FFF2-40B4-BE49-F238E27FC236}">
              <a16:creationId xmlns:a16="http://schemas.microsoft.com/office/drawing/2014/main" id="{8048131B-B087-47E3-82E6-186505158E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9709" name="AutoShape 1">
          <a:extLst>
            <a:ext uri="{FF2B5EF4-FFF2-40B4-BE49-F238E27FC236}">
              <a16:creationId xmlns:a16="http://schemas.microsoft.com/office/drawing/2014/main" id="{F39CE972-9124-4E42-A1CD-ECDFC40C87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9710" name="AutoShape 1">
          <a:extLst>
            <a:ext uri="{FF2B5EF4-FFF2-40B4-BE49-F238E27FC236}">
              <a16:creationId xmlns:a16="http://schemas.microsoft.com/office/drawing/2014/main" id="{5CD893F3-9B68-4CD5-B5F1-A063743E13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9711" name="AutoShape 1">
          <a:extLst>
            <a:ext uri="{FF2B5EF4-FFF2-40B4-BE49-F238E27FC236}">
              <a16:creationId xmlns:a16="http://schemas.microsoft.com/office/drawing/2014/main" id="{B7EE52C3-F701-4DF4-950A-9249F1BCE3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9712" name="AutoShape 1">
          <a:extLst>
            <a:ext uri="{FF2B5EF4-FFF2-40B4-BE49-F238E27FC236}">
              <a16:creationId xmlns:a16="http://schemas.microsoft.com/office/drawing/2014/main" id="{AE73B304-B038-4B2D-9D79-B6D31E89FF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9713" name="AutoShape 1">
          <a:extLst>
            <a:ext uri="{FF2B5EF4-FFF2-40B4-BE49-F238E27FC236}">
              <a16:creationId xmlns:a16="http://schemas.microsoft.com/office/drawing/2014/main" id="{16C451C4-DD17-4AC7-B651-CC437C9077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9714" name="AutoShape 1">
          <a:extLst>
            <a:ext uri="{FF2B5EF4-FFF2-40B4-BE49-F238E27FC236}">
              <a16:creationId xmlns:a16="http://schemas.microsoft.com/office/drawing/2014/main" id="{1564E407-6EF4-4018-9B74-B8123DB730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9715" name="AutoShape 1">
          <a:extLst>
            <a:ext uri="{FF2B5EF4-FFF2-40B4-BE49-F238E27FC236}">
              <a16:creationId xmlns:a16="http://schemas.microsoft.com/office/drawing/2014/main" id="{D63BBDC8-E065-4E99-84CC-66F219D17C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9716" name="AutoShape 1">
          <a:extLst>
            <a:ext uri="{FF2B5EF4-FFF2-40B4-BE49-F238E27FC236}">
              <a16:creationId xmlns:a16="http://schemas.microsoft.com/office/drawing/2014/main" id="{228D1E79-A754-4816-B9DB-2AD9C6805A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9717" name="AutoShape 1">
          <a:extLst>
            <a:ext uri="{FF2B5EF4-FFF2-40B4-BE49-F238E27FC236}">
              <a16:creationId xmlns:a16="http://schemas.microsoft.com/office/drawing/2014/main" id="{F6B40B2D-FC11-44D1-9CC1-25C7FCB857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9718" name="AutoShape 1">
          <a:extLst>
            <a:ext uri="{FF2B5EF4-FFF2-40B4-BE49-F238E27FC236}">
              <a16:creationId xmlns:a16="http://schemas.microsoft.com/office/drawing/2014/main" id="{CDF25356-088E-468E-A429-161A28D56B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9719" name="AutoShape 1">
          <a:extLst>
            <a:ext uri="{FF2B5EF4-FFF2-40B4-BE49-F238E27FC236}">
              <a16:creationId xmlns:a16="http://schemas.microsoft.com/office/drawing/2014/main" id="{BA84BC94-F42B-49C5-9F3A-0024B9A710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9720" name="AutoShape 1">
          <a:extLst>
            <a:ext uri="{FF2B5EF4-FFF2-40B4-BE49-F238E27FC236}">
              <a16:creationId xmlns:a16="http://schemas.microsoft.com/office/drawing/2014/main" id="{320BCD17-308F-469D-81F8-5DC6C9B500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9721" name="AutoShape 1">
          <a:extLst>
            <a:ext uri="{FF2B5EF4-FFF2-40B4-BE49-F238E27FC236}">
              <a16:creationId xmlns:a16="http://schemas.microsoft.com/office/drawing/2014/main" id="{72107B0A-7294-4DB9-98BD-6571C158F6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9722" name="AutoShape 1">
          <a:extLst>
            <a:ext uri="{FF2B5EF4-FFF2-40B4-BE49-F238E27FC236}">
              <a16:creationId xmlns:a16="http://schemas.microsoft.com/office/drawing/2014/main" id="{CFA64292-8766-4F3A-8D55-8E4BCDFB13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9723" name="AutoShape 1">
          <a:extLst>
            <a:ext uri="{FF2B5EF4-FFF2-40B4-BE49-F238E27FC236}">
              <a16:creationId xmlns:a16="http://schemas.microsoft.com/office/drawing/2014/main" id="{0578F685-767A-49D7-BD58-924274ED87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9724" name="AutoShape 1">
          <a:extLst>
            <a:ext uri="{FF2B5EF4-FFF2-40B4-BE49-F238E27FC236}">
              <a16:creationId xmlns:a16="http://schemas.microsoft.com/office/drawing/2014/main" id="{BE45E0C4-DAF6-4E22-A028-40834D5C22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9725" name="AutoShape 1">
          <a:extLst>
            <a:ext uri="{FF2B5EF4-FFF2-40B4-BE49-F238E27FC236}">
              <a16:creationId xmlns:a16="http://schemas.microsoft.com/office/drawing/2014/main" id="{8A7E96F3-F17A-46F7-A17B-51B18834CB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9726" name="AutoShape 1">
          <a:extLst>
            <a:ext uri="{FF2B5EF4-FFF2-40B4-BE49-F238E27FC236}">
              <a16:creationId xmlns:a16="http://schemas.microsoft.com/office/drawing/2014/main" id="{ACBF52C4-F060-4A66-9BB0-6A10A1292A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9727" name="AutoShape 1">
          <a:extLst>
            <a:ext uri="{FF2B5EF4-FFF2-40B4-BE49-F238E27FC236}">
              <a16:creationId xmlns:a16="http://schemas.microsoft.com/office/drawing/2014/main" id="{C464BAD3-B9B7-4265-A3B2-147321D5BA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9728" name="AutoShape 1">
          <a:extLst>
            <a:ext uri="{FF2B5EF4-FFF2-40B4-BE49-F238E27FC236}">
              <a16:creationId xmlns:a16="http://schemas.microsoft.com/office/drawing/2014/main" id="{0F498CD3-1BFB-4ACB-8069-023D1D4A0F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9729" name="AutoShape 1">
          <a:extLst>
            <a:ext uri="{FF2B5EF4-FFF2-40B4-BE49-F238E27FC236}">
              <a16:creationId xmlns:a16="http://schemas.microsoft.com/office/drawing/2014/main" id="{9E6A7D58-8AE4-46EA-B285-98EE9C9305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9730" name="AutoShape 1">
          <a:extLst>
            <a:ext uri="{FF2B5EF4-FFF2-40B4-BE49-F238E27FC236}">
              <a16:creationId xmlns:a16="http://schemas.microsoft.com/office/drawing/2014/main" id="{87C243D1-73DA-4A3B-AD0D-6629B35DA9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9731" name="AutoShape 1">
          <a:extLst>
            <a:ext uri="{FF2B5EF4-FFF2-40B4-BE49-F238E27FC236}">
              <a16:creationId xmlns:a16="http://schemas.microsoft.com/office/drawing/2014/main" id="{E08A2F75-A3F6-4EA5-B052-2E6380CCB8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9732" name="AutoShape 1">
          <a:extLst>
            <a:ext uri="{FF2B5EF4-FFF2-40B4-BE49-F238E27FC236}">
              <a16:creationId xmlns:a16="http://schemas.microsoft.com/office/drawing/2014/main" id="{3E3740E4-1408-479D-91EB-597F1B7E0A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9733" name="AutoShape 1">
          <a:extLst>
            <a:ext uri="{FF2B5EF4-FFF2-40B4-BE49-F238E27FC236}">
              <a16:creationId xmlns:a16="http://schemas.microsoft.com/office/drawing/2014/main" id="{30E8A8EE-D3E4-4E19-AD7D-5987A5C78C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9734" name="AutoShape 1">
          <a:extLst>
            <a:ext uri="{FF2B5EF4-FFF2-40B4-BE49-F238E27FC236}">
              <a16:creationId xmlns:a16="http://schemas.microsoft.com/office/drawing/2014/main" id="{3EE3464B-F1B5-4A96-8F75-EB01C683BD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9735" name="AutoShape 1">
          <a:extLst>
            <a:ext uri="{FF2B5EF4-FFF2-40B4-BE49-F238E27FC236}">
              <a16:creationId xmlns:a16="http://schemas.microsoft.com/office/drawing/2014/main" id="{8CE066E5-A883-4D40-9C75-B8B124B0AA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9736" name="AutoShape 1">
          <a:extLst>
            <a:ext uri="{FF2B5EF4-FFF2-40B4-BE49-F238E27FC236}">
              <a16:creationId xmlns:a16="http://schemas.microsoft.com/office/drawing/2014/main" id="{C731E0F5-2DD2-4309-AAB0-45DDAAFA8A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9737" name="AutoShape 1">
          <a:extLst>
            <a:ext uri="{FF2B5EF4-FFF2-40B4-BE49-F238E27FC236}">
              <a16:creationId xmlns:a16="http://schemas.microsoft.com/office/drawing/2014/main" id="{46E69D28-C679-448B-AB3A-54A9A83A78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9738" name="AutoShape 1">
          <a:extLst>
            <a:ext uri="{FF2B5EF4-FFF2-40B4-BE49-F238E27FC236}">
              <a16:creationId xmlns:a16="http://schemas.microsoft.com/office/drawing/2014/main" id="{B9F4FA71-644E-4058-8E41-A2077EC240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9739" name="AutoShape 1">
          <a:extLst>
            <a:ext uri="{FF2B5EF4-FFF2-40B4-BE49-F238E27FC236}">
              <a16:creationId xmlns:a16="http://schemas.microsoft.com/office/drawing/2014/main" id="{FBAD132F-3F06-43F4-BC22-961C3AC83A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9740" name="AutoShape 1">
          <a:extLst>
            <a:ext uri="{FF2B5EF4-FFF2-40B4-BE49-F238E27FC236}">
              <a16:creationId xmlns:a16="http://schemas.microsoft.com/office/drawing/2014/main" id="{6B788B50-BF6B-462E-880F-01D7A1DF76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9741" name="AutoShape 1">
          <a:extLst>
            <a:ext uri="{FF2B5EF4-FFF2-40B4-BE49-F238E27FC236}">
              <a16:creationId xmlns:a16="http://schemas.microsoft.com/office/drawing/2014/main" id="{F25A5A4D-3680-4759-979D-31E12F2F35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9742" name="AutoShape 1">
          <a:extLst>
            <a:ext uri="{FF2B5EF4-FFF2-40B4-BE49-F238E27FC236}">
              <a16:creationId xmlns:a16="http://schemas.microsoft.com/office/drawing/2014/main" id="{940B0C84-013F-42CC-B8DA-6B67F830AD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9743" name="AutoShape 1">
          <a:extLst>
            <a:ext uri="{FF2B5EF4-FFF2-40B4-BE49-F238E27FC236}">
              <a16:creationId xmlns:a16="http://schemas.microsoft.com/office/drawing/2014/main" id="{5BC640E4-2594-4AA0-A2B2-5C30F4E0EA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9744" name="AutoShape 1">
          <a:extLst>
            <a:ext uri="{FF2B5EF4-FFF2-40B4-BE49-F238E27FC236}">
              <a16:creationId xmlns:a16="http://schemas.microsoft.com/office/drawing/2014/main" id="{64A5C84F-F2E9-42D0-9D24-58A93C82AD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9745" name="AutoShape 1">
          <a:extLst>
            <a:ext uri="{FF2B5EF4-FFF2-40B4-BE49-F238E27FC236}">
              <a16:creationId xmlns:a16="http://schemas.microsoft.com/office/drawing/2014/main" id="{3404B8DC-276E-4742-ABD4-C0F7F24E17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9746" name="AutoShape 1">
          <a:extLst>
            <a:ext uri="{FF2B5EF4-FFF2-40B4-BE49-F238E27FC236}">
              <a16:creationId xmlns:a16="http://schemas.microsoft.com/office/drawing/2014/main" id="{81281899-DEB0-4F47-8CDA-701AEED0B6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9747" name="AutoShape 1">
          <a:extLst>
            <a:ext uri="{FF2B5EF4-FFF2-40B4-BE49-F238E27FC236}">
              <a16:creationId xmlns:a16="http://schemas.microsoft.com/office/drawing/2014/main" id="{01F84DCE-B7F5-4AD7-81A6-B4D7FB919C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9748" name="AutoShape 1">
          <a:extLst>
            <a:ext uri="{FF2B5EF4-FFF2-40B4-BE49-F238E27FC236}">
              <a16:creationId xmlns:a16="http://schemas.microsoft.com/office/drawing/2014/main" id="{E4213E5F-7D5D-470A-A9E4-580412BC18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9749" name="AutoShape 1">
          <a:extLst>
            <a:ext uri="{FF2B5EF4-FFF2-40B4-BE49-F238E27FC236}">
              <a16:creationId xmlns:a16="http://schemas.microsoft.com/office/drawing/2014/main" id="{8FCAF726-04F7-4C9D-AF53-CDFE3EF56E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9750" name="AutoShape 1">
          <a:extLst>
            <a:ext uri="{FF2B5EF4-FFF2-40B4-BE49-F238E27FC236}">
              <a16:creationId xmlns:a16="http://schemas.microsoft.com/office/drawing/2014/main" id="{FADF1E7D-4BAE-491F-BEB0-0E87AE0BF8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9751" name="AutoShape 1">
          <a:extLst>
            <a:ext uri="{FF2B5EF4-FFF2-40B4-BE49-F238E27FC236}">
              <a16:creationId xmlns:a16="http://schemas.microsoft.com/office/drawing/2014/main" id="{6B2AD043-6941-4B58-B8CC-2510168F43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9752" name="AutoShape 1">
          <a:extLst>
            <a:ext uri="{FF2B5EF4-FFF2-40B4-BE49-F238E27FC236}">
              <a16:creationId xmlns:a16="http://schemas.microsoft.com/office/drawing/2014/main" id="{AEB5FF23-B214-4D7F-98C9-2166E0BAA9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9753" name="AutoShape 1">
          <a:extLst>
            <a:ext uri="{FF2B5EF4-FFF2-40B4-BE49-F238E27FC236}">
              <a16:creationId xmlns:a16="http://schemas.microsoft.com/office/drawing/2014/main" id="{37FCE08C-929B-4059-8E0F-47E9A07A81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9754" name="AutoShape 1">
          <a:extLst>
            <a:ext uri="{FF2B5EF4-FFF2-40B4-BE49-F238E27FC236}">
              <a16:creationId xmlns:a16="http://schemas.microsoft.com/office/drawing/2014/main" id="{E1BAF43B-879B-4C01-AA35-CAAC07C35B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9755" name="AutoShape 1">
          <a:extLst>
            <a:ext uri="{FF2B5EF4-FFF2-40B4-BE49-F238E27FC236}">
              <a16:creationId xmlns:a16="http://schemas.microsoft.com/office/drawing/2014/main" id="{07650121-404A-409B-A421-C64F39ACDB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9756" name="AutoShape 1">
          <a:extLst>
            <a:ext uri="{FF2B5EF4-FFF2-40B4-BE49-F238E27FC236}">
              <a16:creationId xmlns:a16="http://schemas.microsoft.com/office/drawing/2014/main" id="{FC684AFC-8F22-4951-BE0A-C56AD129CE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9757" name="AutoShape 1">
          <a:extLst>
            <a:ext uri="{FF2B5EF4-FFF2-40B4-BE49-F238E27FC236}">
              <a16:creationId xmlns:a16="http://schemas.microsoft.com/office/drawing/2014/main" id="{528199F8-2978-40D1-A6D6-DF6EC7F531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9758" name="AutoShape 1">
          <a:extLst>
            <a:ext uri="{FF2B5EF4-FFF2-40B4-BE49-F238E27FC236}">
              <a16:creationId xmlns:a16="http://schemas.microsoft.com/office/drawing/2014/main" id="{47406967-FDC7-4FCA-A62B-4477C1DA55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9759" name="AutoShape 1">
          <a:extLst>
            <a:ext uri="{FF2B5EF4-FFF2-40B4-BE49-F238E27FC236}">
              <a16:creationId xmlns:a16="http://schemas.microsoft.com/office/drawing/2014/main" id="{BF9FEDE6-0F22-4FA3-97D0-B11DD0E286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9760" name="AutoShape 1">
          <a:extLst>
            <a:ext uri="{FF2B5EF4-FFF2-40B4-BE49-F238E27FC236}">
              <a16:creationId xmlns:a16="http://schemas.microsoft.com/office/drawing/2014/main" id="{27576253-90F0-4229-8C5D-BB864DE27C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9761" name="AutoShape 1">
          <a:extLst>
            <a:ext uri="{FF2B5EF4-FFF2-40B4-BE49-F238E27FC236}">
              <a16:creationId xmlns:a16="http://schemas.microsoft.com/office/drawing/2014/main" id="{E4985919-4567-4F01-AD92-FFA2FBDE6B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9762" name="AutoShape 1">
          <a:extLst>
            <a:ext uri="{FF2B5EF4-FFF2-40B4-BE49-F238E27FC236}">
              <a16:creationId xmlns:a16="http://schemas.microsoft.com/office/drawing/2014/main" id="{EC8125A8-37EF-4C1A-A63C-7066D6B017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9763" name="AutoShape 1">
          <a:extLst>
            <a:ext uri="{FF2B5EF4-FFF2-40B4-BE49-F238E27FC236}">
              <a16:creationId xmlns:a16="http://schemas.microsoft.com/office/drawing/2014/main" id="{BA9966CD-3872-4241-AFD8-84636321BD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9764" name="AutoShape 1">
          <a:extLst>
            <a:ext uri="{FF2B5EF4-FFF2-40B4-BE49-F238E27FC236}">
              <a16:creationId xmlns:a16="http://schemas.microsoft.com/office/drawing/2014/main" id="{D12852B0-8255-4097-9AFA-F61FBB8612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9765" name="AutoShape 1">
          <a:extLst>
            <a:ext uri="{FF2B5EF4-FFF2-40B4-BE49-F238E27FC236}">
              <a16:creationId xmlns:a16="http://schemas.microsoft.com/office/drawing/2014/main" id="{3517CBFD-1F5C-47A1-9C39-E79A317908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9766" name="AutoShape 1">
          <a:extLst>
            <a:ext uri="{FF2B5EF4-FFF2-40B4-BE49-F238E27FC236}">
              <a16:creationId xmlns:a16="http://schemas.microsoft.com/office/drawing/2014/main" id="{5ADD747F-A3D3-4938-8057-AA1BA7A50B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9767" name="AutoShape 1">
          <a:extLst>
            <a:ext uri="{FF2B5EF4-FFF2-40B4-BE49-F238E27FC236}">
              <a16:creationId xmlns:a16="http://schemas.microsoft.com/office/drawing/2014/main" id="{A103C885-8A1D-4135-9FBF-6C1B92EF04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9768" name="AutoShape 1">
          <a:extLst>
            <a:ext uri="{FF2B5EF4-FFF2-40B4-BE49-F238E27FC236}">
              <a16:creationId xmlns:a16="http://schemas.microsoft.com/office/drawing/2014/main" id="{5ED064A7-ABE5-47EE-917D-2D62749C18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9769" name="AutoShape 1">
          <a:extLst>
            <a:ext uri="{FF2B5EF4-FFF2-40B4-BE49-F238E27FC236}">
              <a16:creationId xmlns:a16="http://schemas.microsoft.com/office/drawing/2014/main" id="{54FFC3E3-F5B2-4D42-8B66-A692232CDC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9770" name="AutoShape 1">
          <a:extLst>
            <a:ext uri="{FF2B5EF4-FFF2-40B4-BE49-F238E27FC236}">
              <a16:creationId xmlns:a16="http://schemas.microsoft.com/office/drawing/2014/main" id="{EF4B8EAF-5ED0-42EF-ACF4-E8DBFF6FBE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9771" name="AutoShape 1">
          <a:extLst>
            <a:ext uri="{FF2B5EF4-FFF2-40B4-BE49-F238E27FC236}">
              <a16:creationId xmlns:a16="http://schemas.microsoft.com/office/drawing/2014/main" id="{81046CEE-4B1F-469F-8729-9D10E30176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9772" name="AutoShape 1">
          <a:extLst>
            <a:ext uri="{FF2B5EF4-FFF2-40B4-BE49-F238E27FC236}">
              <a16:creationId xmlns:a16="http://schemas.microsoft.com/office/drawing/2014/main" id="{FFFA6FAE-F772-45EB-BF82-4CD93D4638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9773" name="AutoShape 1">
          <a:extLst>
            <a:ext uri="{FF2B5EF4-FFF2-40B4-BE49-F238E27FC236}">
              <a16:creationId xmlns:a16="http://schemas.microsoft.com/office/drawing/2014/main" id="{04936C18-B4A6-4178-A3DD-21B5B5247F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9774" name="AutoShape 1">
          <a:extLst>
            <a:ext uri="{FF2B5EF4-FFF2-40B4-BE49-F238E27FC236}">
              <a16:creationId xmlns:a16="http://schemas.microsoft.com/office/drawing/2014/main" id="{3E845D42-A496-4756-9172-BDD7AA63A7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9775" name="AutoShape 1">
          <a:extLst>
            <a:ext uri="{FF2B5EF4-FFF2-40B4-BE49-F238E27FC236}">
              <a16:creationId xmlns:a16="http://schemas.microsoft.com/office/drawing/2014/main" id="{12AE34AC-6077-4AFC-8FF9-EFC4CFEFEB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9776" name="AutoShape 1">
          <a:extLst>
            <a:ext uri="{FF2B5EF4-FFF2-40B4-BE49-F238E27FC236}">
              <a16:creationId xmlns:a16="http://schemas.microsoft.com/office/drawing/2014/main" id="{D049D012-65CA-4E13-9708-A45A66FF86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9777" name="AutoShape 1">
          <a:extLst>
            <a:ext uri="{FF2B5EF4-FFF2-40B4-BE49-F238E27FC236}">
              <a16:creationId xmlns:a16="http://schemas.microsoft.com/office/drawing/2014/main" id="{A9D8DE47-87C3-45A6-AC26-AB9604EA06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9778" name="AutoShape 1">
          <a:extLst>
            <a:ext uri="{FF2B5EF4-FFF2-40B4-BE49-F238E27FC236}">
              <a16:creationId xmlns:a16="http://schemas.microsoft.com/office/drawing/2014/main" id="{E5A582E3-17C4-4852-88D4-F948EDBE0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9779" name="AutoShape 1">
          <a:extLst>
            <a:ext uri="{FF2B5EF4-FFF2-40B4-BE49-F238E27FC236}">
              <a16:creationId xmlns:a16="http://schemas.microsoft.com/office/drawing/2014/main" id="{0653A44F-8F90-4CBA-8850-3AEE4DC123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9780" name="AutoShape 1">
          <a:extLst>
            <a:ext uri="{FF2B5EF4-FFF2-40B4-BE49-F238E27FC236}">
              <a16:creationId xmlns:a16="http://schemas.microsoft.com/office/drawing/2014/main" id="{D8446FAD-A799-4DA8-BB60-C865CE0BD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9781" name="AutoShape 1">
          <a:extLst>
            <a:ext uri="{FF2B5EF4-FFF2-40B4-BE49-F238E27FC236}">
              <a16:creationId xmlns:a16="http://schemas.microsoft.com/office/drawing/2014/main" id="{6CF5D71B-95D0-42E4-B188-B1157D27B4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9782" name="AutoShape 1">
          <a:extLst>
            <a:ext uri="{FF2B5EF4-FFF2-40B4-BE49-F238E27FC236}">
              <a16:creationId xmlns:a16="http://schemas.microsoft.com/office/drawing/2014/main" id="{D7FA2C80-CE29-4740-8950-20EE7E5AC7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9783" name="AutoShape 1">
          <a:extLst>
            <a:ext uri="{FF2B5EF4-FFF2-40B4-BE49-F238E27FC236}">
              <a16:creationId xmlns:a16="http://schemas.microsoft.com/office/drawing/2014/main" id="{F0E6B036-4607-49D2-B785-61E10FA62C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9784" name="AutoShape 1">
          <a:extLst>
            <a:ext uri="{FF2B5EF4-FFF2-40B4-BE49-F238E27FC236}">
              <a16:creationId xmlns:a16="http://schemas.microsoft.com/office/drawing/2014/main" id="{3CE4A5E1-E970-4809-AB44-1971A936D2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9785" name="AutoShape 1">
          <a:extLst>
            <a:ext uri="{FF2B5EF4-FFF2-40B4-BE49-F238E27FC236}">
              <a16:creationId xmlns:a16="http://schemas.microsoft.com/office/drawing/2014/main" id="{4246153D-CC7A-4D13-8745-0823495965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9786" name="AutoShape 1">
          <a:extLst>
            <a:ext uri="{FF2B5EF4-FFF2-40B4-BE49-F238E27FC236}">
              <a16:creationId xmlns:a16="http://schemas.microsoft.com/office/drawing/2014/main" id="{D2A18B7A-5699-4D99-B3B0-0005ABA253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9787" name="AutoShape 1">
          <a:extLst>
            <a:ext uri="{FF2B5EF4-FFF2-40B4-BE49-F238E27FC236}">
              <a16:creationId xmlns:a16="http://schemas.microsoft.com/office/drawing/2014/main" id="{80840082-CB17-4855-830D-3F9465158F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9788" name="AutoShape 1">
          <a:extLst>
            <a:ext uri="{FF2B5EF4-FFF2-40B4-BE49-F238E27FC236}">
              <a16:creationId xmlns:a16="http://schemas.microsoft.com/office/drawing/2014/main" id="{952841F1-B98B-4634-8DF7-3E25B60ADE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9789" name="AutoShape 1">
          <a:extLst>
            <a:ext uri="{FF2B5EF4-FFF2-40B4-BE49-F238E27FC236}">
              <a16:creationId xmlns:a16="http://schemas.microsoft.com/office/drawing/2014/main" id="{34614D9E-2D9C-416E-9CD8-6FBE739D0C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9790" name="AutoShape 1">
          <a:extLst>
            <a:ext uri="{FF2B5EF4-FFF2-40B4-BE49-F238E27FC236}">
              <a16:creationId xmlns:a16="http://schemas.microsoft.com/office/drawing/2014/main" id="{56BDA1D5-FD1D-440C-8ADD-B71C3F86CA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9791" name="AutoShape 1">
          <a:extLst>
            <a:ext uri="{FF2B5EF4-FFF2-40B4-BE49-F238E27FC236}">
              <a16:creationId xmlns:a16="http://schemas.microsoft.com/office/drawing/2014/main" id="{551347A9-6D4F-427B-9BA8-7EA6A25081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9792" name="AutoShape 1">
          <a:extLst>
            <a:ext uri="{FF2B5EF4-FFF2-40B4-BE49-F238E27FC236}">
              <a16:creationId xmlns:a16="http://schemas.microsoft.com/office/drawing/2014/main" id="{91BDAEBB-87E9-49F2-8ABE-1652998926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9793" name="AutoShape 1">
          <a:extLst>
            <a:ext uri="{FF2B5EF4-FFF2-40B4-BE49-F238E27FC236}">
              <a16:creationId xmlns:a16="http://schemas.microsoft.com/office/drawing/2014/main" id="{D916871B-E755-4DDA-A940-EC7820FF4C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9794" name="AutoShape 1">
          <a:extLst>
            <a:ext uri="{FF2B5EF4-FFF2-40B4-BE49-F238E27FC236}">
              <a16:creationId xmlns:a16="http://schemas.microsoft.com/office/drawing/2014/main" id="{E5358630-43D8-4A32-9E67-D719DDA4E9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9795" name="AutoShape 1">
          <a:extLst>
            <a:ext uri="{FF2B5EF4-FFF2-40B4-BE49-F238E27FC236}">
              <a16:creationId xmlns:a16="http://schemas.microsoft.com/office/drawing/2014/main" id="{7D9B444A-96E5-4BBC-A6DB-5AC6ADF316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9796" name="AutoShape 1">
          <a:extLst>
            <a:ext uri="{FF2B5EF4-FFF2-40B4-BE49-F238E27FC236}">
              <a16:creationId xmlns:a16="http://schemas.microsoft.com/office/drawing/2014/main" id="{A8381203-50F8-4907-8920-AEE9980337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9797" name="AutoShape 1">
          <a:extLst>
            <a:ext uri="{FF2B5EF4-FFF2-40B4-BE49-F238E27FC236}">
              <a16:creationId xmlns:a16="http://schemas.microsoft.com/office/drawing/2014/main" id="{593164A8-9FC5-4B05-BD43-6A40FEEA7B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9798" name="AutoShape 1">
          <a:extLst>
            <a:ext uri="{FF2B5EF4-FFF2-40B4-BE49-F238E27FC236}">
              <a16:creationId xmlns:a16="http://schemas.microsoft.com/office/drawing/2014/main" id="{ABC2C856-A9D2-4085-985E-C635145708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9799" name="AutoShape 1">
          <a:extLst>
            <a:ext uri="{FF2B5EF4-FFF2-40B4-BE49-F238E27FC236}">
              <a16:creationId xmlns:a16="http://schemas.microsoft.com/office/drawing/2014/main" id="{C8F02AA8-7E9A-4265-8C1C-2E09739B93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9800" name="AutoShape 1">
          <a:extLst>
            <a:ext uri="{FF2B5EF4-FFF2-40B4-BE49-F238E27FC236}">
              <a16:creationId xmlns:a16="http://schemas.microsoft.com/office/drawing/2014/main" id="{B1D62331-DD50-4854-912D-023CB6DDBE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9801" name="AutoShape 1">
          <a:extLst>
            <a:ext uri="{FF2B5EF4-FFF2-40B4-BE49-F238E27FC236}">
              <a16:creationId xmlns:a16="http://schemas.microsoft.com/office/drawing/2014/main" id="{1326C07D-6E0C-4724-B518-AC7DEDFD9E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9802" name="AutoShape 1">
          <a:extLst>
            <a:ext uri="{FF2B5EF4-FFF2-40B4-BE49-F238E27FC236}">
              <a16:creationId xmlns:a16="http://schemas.microsoft.com/office/drawing/2014/main" id="{57EF57A5-BF13-467E-B382-CB4054E195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9803" name="AutoShape 1">
          <a:extLst>
            <a:ext uri="{FF2B5EF4-FFF2-40B4-BE49-F238E27FC236}">
              <a16:creationId xmlns:a16="http://schemas.microsoft.com/office/drawing/2014/main" id="{A4CF8C16-FFC9-4D04-A32A-3D5716BB81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9804" name="AutoShape 1">
          <a:extLst>
            <a:ext uri="{FF2B5EF4-FFF2-40B4-BE49-F238E27FC236}">
              <a16:creationId xmlns:a16="http://schemas.microsoft.com/office/drawing/2014/main" id="{EB04A1D2-9BA8-425D-B6A1-F2F70AA9A9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9805" name="AutoShape 1">
          <a:extLst>
            <a:ext uri="{FF2B5EF4-FFF2-40B4-BE49-F238E27FC236}">
              <a16:creationId xmlns:a16="http://schemas.microsoft.com/office/drawing/2014/main" id="{65DF85F2-9849-4DE8-A353-3E5ABA2067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9806" name="AutoShape 1">
          <a:extLst>
            <a:ext uri="{FF2B5EF4-FFF2-40B4-BE49-F238E27FC236}">
              <a16:creationId xmlns:a16="http://schemas.microsoft.com/office/drawing/2014/main" id="{54E74B1A-F0C2-4450-B19D-3F7222368A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9807" name="AutoShape 1">
          <a:extLst>
            <a:ext uri="{FF2B5EF4-FFF2-40B4-BE49-F238E27FC236}">
              <a16:creationId xmlns:a16="http://schemas.microsoft.com/office/drawing/2014/main" id="{198F8425-B1F8-45FF-AFB0-F6F09F0447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9808" name="AutoShape 1">
          <a:extLst>
            <a:ext uri="{FF2B5EF4-FFF2-40B4-BE49-F238E27FC236}">
              <a16:creationId xmlns:a16="http://schemas.microsoft.com/office/drawing/2014/main" id="{059664CC-4097-41F4-9508-E9765E86AB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9809" name="AutoShape 1">
          <a:extLst>
            <a:ext uri="{FF2B5EF4-FFF2-40B4-BE49-F238E27FC236}">
              <a16:creationId xmlns:a16="http://schemas.microsoft.com/office/drawing/2014/main" id="{1C70B741-FC7A-4741-A786-AC807364AA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9810" name="AutoShape 1">
          <a:extLst>
            <a:ext uri="{FF2B5EF4-FFF2-40B4-BE49-F238E27FC236}">
              <a16:creationId xmlns:a16="http://schemas.microsoft.com/office/drawing/2014/main" id="{AC7FA971-42F3-49D0-991E-34A31EFDC5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9811" name="AutoShape 1">
          <a:extLst>
            <a:ext uri="{FF2B5EF4-FFF2-40B4-BE49-F238E27FC236}">
              <a16:creationId xmlns:a16="http://schemas.microsoft.com/office/drawing/2014/main" id="{27864BC8-CA16-49B4-A88E-422EB1EE3A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9812" name="AutoShape 1">
          <a:extLst>
            <a:ext uri="{FF2B5EF4-FFF2-40B4-BE49-F238E27FC236}">
              <a16:creationId xmlns:a16="http://schemas.microsoft.com/office/drawing/2014/main" id="{B9CDC4E8-EB63-402B-B672-8BBCFD490B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9813" name="AutoShape 1">
          <a:extLst>
            <a:ext uri="{FF2B5EF4-FFF2-40B4-BE49-F238E27FC236}">
              <a16:creationId xmlns:a16="http://schemas.microsoft.com/office/drawing/2014/main" id="{BA88724A-AA1F-4B53-A4A0-17C6C79311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9814" name="AutoShape 1">
          <a:extLst>
            <a:ext uri="{FF2B5EF4-FFF2-40B4-BE49-F238E27FC236}">
              <a16:creationId xmlns:a16="http://schemas.microsoft.com/office/drawing/2014/main" id="{12BAE675-E009-417A-B1BE-4BCD282DA1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9815" name="AutoShape 1">
          <a:extLst>
            <a:ext uri="{FF2B5EF4-FFF2-40B4-BE49-F238E27FC236}">
              <a16:creationId xmlns:a16="http://schemas.microsoft.com/office/drawing/2014/main" id="{66A2898D-AF18-4FBF-8F67-1C1BF59085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9816" name="AutoShape 1">
          <a:extLst>
            <a:ext uri="{FF2B5EF4-FFF2-40B4-BE49-F238E27FC236}">
              <a16:creationId xmlns:a16="http://schemas.microsoft.com/office/drawing/2014/main" id="{5D0F1FBA-94B2-4DDB-952F-1C90E777FD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9817" name="AutoShape 1">
          <a:extLst>
            <a:ext uri="{FF2B5EF4-FFF2-40B4-BE49-F238E27FC236}">
              <a16:creationId xmlns:a16="http://schemas.microsoft.com/office/drawing/2014/main" id="{F745D024-F3B0-4E1F-878C-9C3A50FE4F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9818" name="AutoShape 1">
          <a:extLst>
            <a:ext uri="{FF2B5EF4-FFF2-40B4-BE49-F238E27FC236}">
              <a16:creationId xmlns:a16="http://schemas.microsoft.com/office/drawing/2014/main" id="{B5FE34E8-0CA1-47B2-A1E3-9D6F7FE647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9819" name="AutoShape 1">
          <a:extLst>
            <a:ext uri="{FF2B5EF4-FFF2-40B4-BE49-F238E27FC236}">
              <a16:creationId xmlns:a16="http://schemas.microsoft.com/office/drawing/2014/main" id="{6A700DB2-A52B-407C-90BD-0930FFA33E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9820" name="AutoShape 1">
          <a:extLst>
            <a:ext uri="{FF2B5EF4-FFF2-40B4-BE49-F238E27FC236}">
              <a16:creationId xmlns:a16="http://schemas.microsoft.com/office/drawing/2014/main" id="{0FB8EAD4-52CF-4DAD-BAFE-79C511E99D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9821" name="AutoShape 1">
          <a:extLst>
            <a:ext uri="{FF2B5EF4-FFF2-40B4-BE49-F238E27FC236}">
              <a16:creationId xmlns:a16="http://schemas.microsoft.com/office/drawing/2014/main" id="{FA30BB85-665B-4A77-A44D-83E46C1B0B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9822" name="AutoShape 1">
          <a:extLst>
            <a:ext uri="{FF2B5EF4-FFF2-40B4-BE49-F238E27FC236}">
              <a16:creationId xmlns:a16="http://schemas.microsoft.com/office/drawing/2014/main" id="{E241C44E-803F-482E-8919-6EE3B4A97D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9823" name="AutoShape 1">
          <a:extLst>
            <a:ext uri="{FF2B5EF4-FFF2-40B4-BE49-F238E27FC236}">
              <a16:creationId xmlns:a16="http://schemas.microsoft.com/office/drawing/2014/main" id="{730FE291-C8F8-4040-B30E-FBC313C432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9824" name="AutoShape 1">
          <a:extLst>
            <a:ext uri="{FF2B5EF4-FFF2-40B4-BE49-F238E27FC236}">
              <a16:creationId xmlns:a16="http://schemas.microsoft.com/office/drawing/2014/main" id="{0F5BA6C2-E0B7-440E-BD96-8FFF2E3AE7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9825" name="AutoShape 1">
          <a:extLst>
            <a:ext uri="{FF2B5EF4-FFF2-40B4-BE49-F238E27FC236}">
              <a16:creationId xmlns:a16="http://schemas.microsoft.com/office/drawing/2014/main" id="{311065FD-C563-4B2F-91F5-8825656EBE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9826" name="AutoShape 1">
          <a:extLst>
            <a:ext uri="{FF2B5EF4-FFF2-40B4-BE49-F238E27FC236}">
              <a16:creationId xmlns:a16="http://schemas.microsoft.com/office/drawing/2014/main" id="{CAB2E55C-0ACE-41CC-8A6E-7C4A76AC12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9827" name="AutoShape 1">
          <a:extLst>
            <a:ext uri="{FF2B5EF4-FFF2-40B4-BE49-F238E27FC236}">
              <a16:creationId xmlns:a16="http://schemas.microsoft.com/office/drawing/2014/main" id="{B9F565B3-AC0F-4C49-B7AE-CEED2AA6F9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9828" name="AutoShape 1">
          <a:extLst>
            <a:ext uri="{FF2B5EF4-FFF2-40B4-BE49-F238E27FC236}">
              <a16:creationId xmlns:a16="http://schemas.microsoft.com/office/drawing/2014/main" id="{D71EFB88-4D40-42F4-B5F3-BDA44C3B1D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9829" name="AutoShape 1">
          <a:extLst>
            <a:ext uri="{FF2B5EF4-FFF2-40B4-BE49-F238E27FC236}">
              <a16:creationId xmlns:a16="http://schemas.microsoft.com/office/drawing/2014/main" id="{A8DC0407-03E3-4838-8C5A-B6181DC709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9830" name="AutoShape 1">
          <a:extLst>
            <a:ext uri="{FF2B5EF4-FFF2-40B4-BE49-F238E27FC236}">
              <a16:creationId xmlns:a16="http://schemas.microsoft.com/office/drawing/2014/main" id="{A90F10FB-88D3-4989-B560-515B37E968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9831" name="AutoShape 1">
          <a:extLst>
            <a:ext uri="{FF2B5EF4-FFF2-40B4-BE49-F238E27FC236}">
              <a16:creationId xmlns:a16="http://schemas.microsoft.com/office/drawing/2014/main" id="{2D3E4402-067D-4F1C-8551-5F3B06FFFD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9832" name="AutoShape 1">
          <a:extLst>
            <a:ext uri="{FF2B5EF4-FFF2-40B4-BE49-F238E27FC236}">
              <a16:creationId xmlns:a16="http://schemas.microsoft.com/office/drawing/2014/main" id="{6E43441C-1B61-4336-81A1-78F8736497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9833" name="AutoShape 1">
          <a:extLst>
            <a:ext uri="{FF2B5EF4-FFF2-40B4-BE49-F238E27FC236}">
              <a16:creationId xmlns:a16="http://schemas.microsoft.com/office/drawing/2014/main" id="{DDDF7473-FD67-478E-AB7E-41D156C9CE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9834" name="AutoShape 1">
          <a:extLst>
            <a:ext uri="{FF2B5EF4-FFF2-40B4-BE49-F238E27FC236}">
              <a16:creationId xmlns:a16="http://schemas.microsoft.com/office/drawing/2014/main" id="{7F4F5AB9-6EE9-4F26-BCCF-FF79A6DA85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9835" name="AutoShape 1">
          <a:extLst>
            <a:ext uri="{FF2B5EF4-FFF2-40B4-BE49-F238E27FC236}">
              <a16:creationId xmlns:a16="http://schemas.microsoft.com/office/drawing/2014/main" id="{1453D601-1A12-4D72-9676-B6189B89C2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9836" name="AutoShape 1">
          <a:extLst>
            <a:ext uri="{FF2B5EF4-FFF2-40B4-BE49-F238E27FC236}">
              <a16:creationId xmlns:a16="http://schemas.microsoft.com/office/drawing/2014/main" id="{30D59890-13CB-4A7D-9DFF-2DA2B779CF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9837" name="AutoShape 1">
          <a:extLst>
            <a:ext uri="{FF2B5EF4-FFF2-40B4-BE49-F238E27FC236}">
              <a16:creationId xmlns:a16="http://schemas.microsoft.com/office/drawing/2014/main" id="{77F6123C-FA44-4625-837E-FEECF333FD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9838" name="AutoShape 1">
          <a:extLst>
            <a:ext uri="{FF2B5EF4-FFF2-40B4-BE49-F238E27FC236}">
              <a16:creationId xmlns:a16="http://schemas.microsoft.com/office/drawing/2014/main" id="{28D72497-EF03-4FE3-AE00-6D4D5C9464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9839" name="AutoShape 1">
          <a:extLst>
            <a:ext uri="{FF2B5EF4-FFF2-40B4-BE49-F238E27FC236}">
              <a16:creationId xmlns:a16="http://schemas.microsoft.com/office/drawing/2014/main" id="{E2234CA6-796A-4107-9DCD-44F2EB68D8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9840" name="AutoShape 1">
          <a:extLst>
            <a:ext uri="{FF2B5EF4-FFF2-40B4-BE49-F238E27FC236}">
              <a16:creationId xmlns:a16="http://schemas.microsoft.com/office/drawing/2014/main" id="{9C99A264-0673-424E-8F7F-6DFB89BC67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9841" name="AutoShape 1">
          <a:extLst>
            <a:ext uri="{FF2B5EF4-FFF2-40B4-BE49-F238E27FC236}">
              <a16:creationId xmlns:a16="http://schemas.microsoft.com/office/drawing/2014/main" id="{D6C73585-8825-490B-AE1E-D0DE5C0086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9842" name="AutoShape 1">
          <a:extLst>
            <a:ext uri="{FF2B5EF4-FFF2-40B4-BE49-F238E27FC236}">
              <a16:creationId xmlns:a16="http://schemas.microsoft.com/office/drawing/2014/main" id="{6031AB2E-3AEC-44CB-9483-1356DA62E8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9843" name="AutoShape 1">
          <a:extLst>
            <a:ext uri="{FF2B5EF4-FFF2-40B4-BE49-F238E27FC236}">
              <a16:creationId xmlns:a16="http://schemas.microsoft.com/office/drawing/2014/main" id="{E76C5244-76C8-4111-8BB7-1305437284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9844" name="AutoShape 1">
          <a:extLst>
            <a:ext uri="{FF2B5EF4-FFF2-40B4-BE49-F238E27FC236}">
              <a16:creationId xmlns:a16="http://schemas.microsoft.com/office/drawing/2014/main" id="{D7E0787B-387C-4990-BA81-F4898A64B8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9845" name="AutoShape 1">
          <a:extLst>
            <a:ext uri="{FF2B5EF4-FFF2-40B4-BE49-F238E27FC236}">
              <a16:creationId xmlns:a16="http://schemas.microsoft.com/office/drawing/2014/main" id="{57BA3310-70C6-4E7D-98BE-EDC34CA458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9846" name="AutoShape 1">
          <a:extLst>
            <a:ext uri="{FF2B5EF4-FFF2-40B4-BE49-F238E27FC236}">
              <a16:creationId xmlns:a16="http://schemas.microsoft.com/office/drawing/2014/main" id="{37CC26F4-4034-4D4F-82E1-1DC5236DF6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9847" name="AutoShape 1">
          <a:extLst>
            <a:ext uri="{FF2B5EF4-FFF2-40B4-BE49-F238E27FC236}">
              <a16:creationId xmlns:a16="http://schemas.microsoft.com/office/drawing/2014/main" id="{B9A1A53C-47FB-44E5-B33A-EFD8955F3C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9848" name="AutoShape 1">
          <a:extLst>
            <a:ext uri="{FF2B5EF4-FFF2-40B4-BE49-F238E27FC236}">
              <a16:creationId xmlns:a16="http://schemas.microsoft.com/office/drawing/2014/main" id="{56B6EDCF-3F6D-4AD0-AD45-1B6E61A372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9849" name="AutoShape 1">
          <a:extLst>
            <a:ext uri="{FF2B5EF4-FFF2-40B4-BE49-F238E27FC236}">
              <a16:creationId xmlns:a16="http://schemas.microsoft.com/office/drawing/2014/main" id="{A349A519-E403-413E-B8E4-B71176D653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9850" name="AutoShape 1">
          <a:extLst>
            <a:ext uri="{FF2B5EF4-FFF2-40B4-BE49-F238E27FC236}">
              <a16:creationId xmlns:a16="http://schemas.microsoft.com/office/drawing/2014/main" id="{3F20908C-2EC5-41C0-AED6-B61EB28E26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9851" name="AutoShape 1">
          <a:extLst>
            <a:ext uri="{FF2B5EF4-FFF2-40B4-BE49-F238E27FC236}">
              <a16:creationId xmlns:a16="http://schemas.microsoft.com/office/drawing/2014/main" id="{F8E7DF8D-CC3B-4A87-BBC6-D46ADFF843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9852" name="AutoShape 1">
          <a:extLst>
            <a:ext uri="{FF2B5EF4-FFF2-40B4-BE49-F238E27FC236}">
              <a16:creationId xmlns:a16="http://schemas.microsoft.com/office/drawing/2014/main" id="{2B14120B-7F58-4771-838E-AAC39F993B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9853" name="AutoShape 1">
          <a:extLst>
            <a:ext uri="{FF2B5EF4-FFF2-40B4-BE49-F238E27FC236}">
              <a16:creationId xmlns:a16="http://schemas.microsoft.com/office/drawing/2014/main" id="{F1EF382F-4717-4517-9D70-69CD77D20E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9854" name="AutoShape 1">
          <a:extLst>
            <a:ext uri="{FF2B5EF4-FFF2-40B4-BE49-F238E27FC236}">
              <a16:creationId xmlns:a16="http://schemas.microsoft.com/office/drawing/2014/main" id="{68F68134-2618-4DAD-AADC-63154B4FE8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9855" name="AutoShape 1">
          <a:extLst>
            <a:ext uri="{FF2B5EF4-FFF2-40B4-BE49-F238E27FC236}">
              <a16:creationId xmlns:a16="http://schemas.microsoft.com/office/drawing/2014/main" id="{2063F0AE-1CB7-40B9-980F-E1AB4812E3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9856" name="AutoShape 1">
          <a:extLst>
            <a:ext uri="{FF2B5EF4-FFF2-40B4-BE49-F238E27FC236}">
              <a16:creationId xmlns:a16="http://schemas.microsoft.com/office/drawing/2014/main" id="{01D7C322-BF82-47D0-8FAD-E622EE31D0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9857" name="AutoShape 1">
          <a:extLst>
            <a:ext uri="{FF2B5EF4-FFF2-40B4-BE49-F238E27FC236}">
              <a16:creationId xmlns:a16="http://schemas.microsoft.com/office/drawing/2014/main" id="{BEE55095-B89C-432D-A938-0A0FF59461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9858" name="AutoShape 1">
          <a:extLst>
            <a:ext uri="{FF2B5EF4-FFF2-40B4-BE49-F238E27FC236}">
              <a16:creationId xmlns:a16="http://schemas.microsoft.com/office/drawing/2014/main" id="{97176AAD-0F84-44C4-BB04-936C378FAE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9859" name="AutoShape 1">
          <a:extLst>
            <a:ext uri="{FF2B5EF4-FFF2-40B4-BE49-F238E27FC236}">
              <a16:creationId xmlns:a16="http://schemas.microsoft.com/office/drawing/2014/main" id="{6E449EB2-6E57-4CFA-B202-819E7E0485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9860" name="AutoShape 1">
          <a:extLst>
            <a:ext uri="{FF2B5EF4-FFF2-40B4-BE49-F238E27FC236}">
              <a16:creationId xmlns:a16="http://schemas.microsoft.com/office/drawing/2014/main" id="{C68A32CE-BA02-4813-9841-2E99F6BFD0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9861" name="AutoShape 1">
          <a:extLst>
            <a:ext uri="{FF2B5EF4-FFF2-40B4-BE49-F238E27FC236}">
              <a16:creationId xmlns:a16="http://schemas.microsoft.com/office/drawing/2014/main" id="{830E4115-A4F0-448A-B4E8-9047A3DBBB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9862" name="AutoShape 1">
          <a:extLst>
            <a:ext uri="{FF2B5EF4-FFF2-40B4-BE49-F238E27FC236}">
              <a16:creationId xmlns:a16="http://schemas.microsoft.com/office/drawing/2014/main" id="{8FCABFA7-ED19-4E50-A5BB-57939095C2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9863" name="AutoShape 1">
          <a:extLst>
            <a:ext uri="{FF2B5EF4-FFF2-40B4-BE49-F238E27FC236}">
              <a16:creationId xmlns:a16="http://schemas.microsoft.com/office/drawing/2014/main" id="{FEF2C235-C158-4E06-AADD-95D0489300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9864" name="AutoShape 1">
          <a:extLst>
            <a:ext uri="{FF2B5EF4-FFF2-40B4-BE49-F238E27FC236}">
              <a16:creationId xmlns:a16="http://schemas.microsoft.com/office/drawing/2014/main" id="{69C75454-4903-44C0-94F2-A9A047E248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9865" name="AutoShape 1">
          <a:extLst>
            <a:ext uri="{FF2B5EF4-FFF2-40B4-BE49-F238E27FC236}">
              <a16:creationId xmlns:a16="http://schemas.microsoft.com/office/drawing/2014/main" id="{72D1489E-ACE7-4021-ACA5-624CC3395C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9866" name="AutoShape 1">
          <a:extLst>
            <a:ext uri="{FF2B5EF4-FFF2-40B4-BE49-F238E27FC236}">
              <a16:creationId xmlns:a16="http://schemas.microsoft.com/office/drawing/2014/main" id="{D23D6561-A423-4273-ACF0-336189CFAA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9867" name="AutoShape 1">
          <a:extLst>
            <a:ext uri="{FF2B5EF4-FFF2-40B4-BE49-F238E27FC236}">
              <a16:creationId xmlns:a16="http://schemas.microsoft.com/office/drawing/2014/main" id="{F038FA12-CA4A-46A2-BCE1-720B458E61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9868" name="AutoShape 1">
          <a:extLst>
            <a:ext uri="{FF2B5EF4-FFF2-40B4-BE49-F238E27FC236}">
              <a16:creationId xmlns:a16="http://schemas.microsoft.com/office/drawing/2014/main" id="{0AD491F1-94BB-4465-B2E1-3497F24F67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9869" name="AutoShape 1">
          <a:extLst>
            <a:ext uri="{FF2B5EF4-FFF2-40B4-BE49-F238E27FC236}">
              <a16:creationId xmlns:a16="http://schemas.microsoft.com/office/drawing/2014/main" id="{EE812C21-F04D-4CCE-91D8-8EEB2596B5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9870" name="AutoShape 1">
          <a:extLst>
            <a:ext uri="{FF2B5EF4-FFF2-40B4-BE49-F238E27FC236}">
              <a16:creationId xmlns:a16="http://schemas.microsoft.com/office/drawing/2014/main" id="{E3EB2312-5B07-495E-B091-1B39DEA209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9871" name="AutoShape 1">
          <a:extLst>
            <a:ext uri="{FF2B5EF4-FFF2-40B4-BE49-F238E27FC236}">
              <a16:creationId xmlns:a16="http://schemas.microsoft.com/office/drawing/2014/main" id="{BE90760A-CECA-477F-8E2C-1F88E91BC1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9872" name="AutoShape 1">
          <a:extLst>
            <a:ext uri="{FF2B5EF4-FFF2-40B4-BE49-F238E27FC236}">
              <a16:creationId xmlns:a16="http://schemas.microsoft.com/office/drawing/2014/main" id="{1C4DCC0C-FE10-4737-8500-146257A0C4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9873" name="AutoShape 1">
          <a:extLst>
            <a:ext uri="{FF2B5EF4-FFF2-40B4-BE49-F238E27FC236}">
              <a16:creationId xmlns:a16="http://schemas.microsoft.com/office/drawing/2014/main" id="{CA5BF808-A55A-47B2-847F-64B47AFACA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9874" name="AutoShape 1">
          <a:extLst>
            <a:ext uri="{FF2B5EF4-FFF2-40B4-BE49-F238E27FC236}">
              <a16:creationId xmlns:a16="http://schemas.microsoft.com/office/drawing/2014/main" id="{409D1173-FE3F-4E07-A084-C8971EAA9D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9875" name="AutoShape 1">
          <a:extLst>
            <a:ext uri="{FF2B5EF4-FFF2-40B4-BE49-F238E27FC236}">
              <a16:creationId xmlns:a16="http://schemas.microsoft.com/office/drawing/2014/main" id="{7E704146-9E01-4561-83B1-19802E4366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9876" name="AutoShape 1">
          <a:extLst>
            <a:ext uri="{FF2B5EF4-FFF2-40B4-BE49-F238E27FC236}">
              <a16:creationId xmlns:a16="http://schemas.microsoft.com/office/drawing/2014/main" id="{809142D0-03C3-40AE-BE64-852763740C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9877" name="AutoShape 1">
          <a:extLst>
            <a:ext uri="{FF2B5EF4-FFF2-40B4-BE49-F238E27FC236}">
              <a16:creationId xmlns:a16="http://schemas.microsoft.com/office/drawing/2014/main" id="{E484490A-BB3A-42AE-A65A-2051E1B63A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9878" name="AutoShape 1">
          <a:extLst>
            <a:ext uri="{FF2B5EF4-FFF2-40B4-BE49-F238E27FC236}">
              <a16:creationId xmlns:a16="http://schemas.microsoft.com/office/drawing/2014/main" id="{189E831E-F092-48E6-A69E-C47834FAEF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9879" name="AutoShape 1">
          <a:extLst>
            <a:ext uri="{FF2B5EF4-FFF2-40B4-BE49-F238E27FC236}">
              <a16:creationId xmlns:a16="http://schemas.microsoft.com/office/drawing/2014/main" id="{C82CA058-7938-49E5-9846-14F150848C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9880" name="AutoShape 1">
          <a:extLst>
            <a:ext uri="{FF2B5EF4-FFF2-40B4-BE49-F238E27FC236}">
              <a16:creationId xmlns:a16="http://schemas.microsoft.com/office/drawing/2014/main" id="{2884D941-06AE-4123-BE91-1A83599FB5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9881" name="AutoShape 1">
          <a:extLst>
            <a:ext uri="{FF2B5EF4-FFF2-40B4-BE49-F238E27FC236}">
              <a16:creationId xmlns:a16="http://schemas.microsoft.com/office/drawing/2014/main" id="{4D5076B7-0F1A-44C8-8B8E-C5290B6DE5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9882" name="AutoShape 1">
          <a:extLst>
            <a:ext uri="{FF2B5EF4-FFF2-40B4-BE49-F238E27FC236}">
              <a16:creationId xmlns:a16="http://schemas.microsoft.com/office/drawing/2014/main" id="{AD83D4D8-81C3-4926-83DB-21464DB8A0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9883" name="AutoShape 1">
          <a:extLst>
            <a:ext uri="{FF2B5EF4-FFF2-40B4-BE49-F238E27FC236}">
              <a16:creationId xmlns:a16="http://schemas.microsoft.com/office/drawing/2014/main" id="{E60D904C-D0F1-4D27-9A66-F2D3AE0701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9884" name="AutoShape 1">
          <a:extLst>
            <a:ext uri="{FF2B5EF4-FFF2-40B4-BE49-F238E27FC236}">
              <a16:creationId xmlns:a16="http://schemas.microsoft.com/office/drawing/2014/main" id="{2DB977E9-C3C6-46C4-94A1-ACF1E9AA99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9885" name="AutoShape 1">
          <a:extLst>
            <a:ext uri="{FF2B5EF4-FFF2-40B4-BE49-F238E27FC236}">
              <a16:creationId xmlns:a16="http://schemas.microsoft.com/office/drawing/2014/main" id="{3934C48B-F3D3-4CE7-AFD6-E4776072B5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9886" name="AutoShape 1">
          <a:extLst>
            <a:ext uri="{FF2B5EF4-FFF2-40B4-BE49-F238E27FC236}">
              <a16:creationId xmlns:a16="http://schemas.microsoft.com/office/drawing/2014/main" id="{D140996F-DAA6-4332-B35B-1E23C786AC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9887" name="AutoShape 1">
          <a:extLst>
            <a:ext uri="{FF2B5EF4-FFF2-40B4-BE49-F238E27FC236}">
              <a16:creationId xmlns:a16="http://schemas.microsoft.com/office/drawing/2014/main" id="{225FB205-9E7D-4A9B-90A7-3C58077FB4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9888" name="AutoShape 1">
          <a:extLst>
            <a:ext uri="{FF2B5EF4-FFF2-40B4-BE49-F238E27FC236}">
              <a16:creationId xmlns:a16="http://schemas.microsoft.com/office/drawing/2014/main" id="{1E28F887-33D0-496A-8B17-98F561BD78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9889" name="AutoShape 1">
          <a:extLst>
            <a:ext uri="{FF2B5EF4-FFF2-40B4-BE49-F238E27FC236}">
              <a16:creationId xmlns:a16="http://schemas.microsoft.com/office/drawing/2014/main" id="{5D96031C-8C9B-4C30-8490-A1E53CD34D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9890" name="AutoShape 1">
          <a:extLst>
            <a:ext uri="{FF2B5EF4-FFF2-40B4-BE49-F238E27FC236}">
              <a16:creationId xmlns:a16="http://schemas.microsoft.com/office/drawing/2014/main" id="{78668837-159D-4651-95EC-9EF8DC4A49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9891" name="AutoShape 1">
          <a:extLst>
            <a:ext uri="{FF2B5EF4-FFF2-40B4-BE49-F238E27FC236}">
              <a16:creationId xmlns:a16="http://schemas.microsoft.com/office/drawing/2014/main" id="{51D4B3BD-E1A7-41EF-9B33-5143B7AEC2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9892" name="AutoShape 1">
          <a:extLst>
            <a:ext uri="{FF2B5EF4-FFF2-40B4-BE49-F238E27FC236}">
              <a16:creationId xmlns:a16="http://schemas.microsoft.com/office/drawing/2014/main" id="{AAAC437F-599C-4B30-83CC-D72B047FA6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9893" name="AutoShape 1">
          <a:extLst>
            <a:ext uri="{FF2B5EF4-FFF2-40B4-BE49-F238E27FC236}">
              <a16:creationId xmlns:a16="http://schemas.microsoft.com/office/drawing/2014/main" id="{8A92B2E0-6AB5-4CB2-9FDD-9DC0833A0C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9894" name="AutoShape 1">
          <a:extLst>
            <a:ext uri="{FF2B5EF4-FFF2-40B4-BE49-F238E27FC236}">
              <a16:creationId xmlns:a16="http://schemas.microsoft.com/office/drawing/2014/main" id="{D52318E9-27C3-4DEC-B806-A568B7B66E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9895" name="AutoShape 1">
          <a:extLst>
            <a:ext uri="{FF2B5EF4-FFF2-40B4-BE49-F238E27FC236}">
              <a16:creationId xmlns:a16="http://schemas.microsoft.com/office/drawing/2014/main" id="{6F497BA7-F8A4-401D-8BAB-2742C07CAB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9896" name="AutoShape 1">
          <a:extLst>
            <a:ext uri="{FF2B5EF4-FFF2-40B4-BE49-F238E27FC236}">
              <a16:creationId xmlns:a16="http://schemas.microsoft.com/office/drawing/2014/main" id="{91DC043A-5BE3-4825-9EC5-562BCFB74C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9897" name="AutoShape 1">
          <a:extLst>
            <a:ext uri="{FF2B5EF4-FFF2-40B4-BE49-F238E27FC236}">
              <a16:creationId xmlns:a16="http://schemas.microsoft.com/office/drawing/2014/main" id="{C404199A-44E0-42F2-A1C0-41E6B6C023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9898" name="AutoShape 1">
          <a:extLst>
            <a:ext uri="{FF2B5EF4-FFF2-40B4-BE49-F238E27FC236}">
              <a16:creationId xmlns:a16="http://schemas.microsoft.com/office/drawing/2014/main" id="{61218BF7-221F-4DF7-857E-C0EA3127CC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9899" name="AutoShape 1">
          <a:extLst>
            <a:ext uri="{FF2B5EF4-FFF2-40B4-BE49-F238E27FC236}">
              <a16:creationId xmlns:a16="http://schemas.microsoft.com/office/drawing/2014/main" id="{B5217E5C-354B-4FC9-867C-E60E65C4A2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9900" name="AutoShape 1">
          <a:extLst>
            <a:ext uri="{FF2B5EF4-FFF2-40B4-BE49-F238E27FC236}">
              <a16:creationId xmlns:a16="http://schemas.microsoft.com/office/drawing/2014/main" id="{1B2CFCE3-6A3C-4659-A519-9456CD6EB1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9901" name="AutoShape 1">
          <a:extLst>
            <a:ext uri="{FF2B5EF4-FFF2-40B4-BE49-F238E27FC236}">
              <a16:creationId xmlns:a16="http://schemas.microsoft.com/office/drawing/2014/main" id="{F38F45DB-BEBC-4481-840B-9B96FD37D4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9902" name="AutoShape 1">
          <a:extLst>
            <a:ext uri="{FF2B5EF4-FFF2-40B4-BE49-F238E27FC236}">
              <a16:creationId xmlns:a16="http://schemas.microsoft.com/office/drawing/2014/main" id="{B8AF4CAD-B327-4F3B-B525-9860518583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9903" name="AutoShape 1">
          <a:extLst>
            <a:ext uri="{FF2B5EF4-FFF2-40B4-BE49-F238E27FC236}">
              <a16:creationId xmlns:a16="http://schemas.microsoft.com/office/drawing/2014/main" id="{832210E9-57A3-4C85-A010-DE1B0F838B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9904" name="AutoShape 1">
          <a:extLst>
            <a:ext uri="{FF2B5EF4-FFF2-40B4-BE49-F238E27FC236}">
              <a16:creationId xmlns:a16="http://schemas.microsoft.com/office/drawing/2014/main" id="{35368803-9FD2-49EC-A6CA-A84E0DFA92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9905" name="AutoShape 1">
          <a:extLst>
            <a:ext uri="{FF2B5EF4-FFF2-40B4-BE49-F238E27FC236}">
              <a16:creationId xmlns:a16="http://schemas.microsoft.com/office/drawing/2014/main" id="{EDAA299B-3818-4C3B-AAAE-1BBDBA30CB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9906" name="AutoShape 1">
          <a:extLst>
            <a:ext uri="{FF2B5EF4-FFF2-40B4-BE49-F238E27FC236}">
              <a16:creationId xmlns:a16="http://schemas.microsoft.com/office/drawing/2014/main" id="{12F4D8FA-3B91-49BC-8A99-BDCB6E3EF4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9907" name="AutoShape 1">
          <a:extLst>
            <a:ext uri="{FF2B5EF4-FFF2-40B4-BE49-F238E27FC236}">
              <a16:creationId xmlns:a16="http://schemas.microsoft.com/office/drawing/2014/main" id="{6F2427C7-F954-4AE5-BD7C-4194407EED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9908" name="AutoShape 1">
          <a:extLst>
            <a:ext uri="{FF2B5EF4-FFF2-40B4-BE49-F238E27FC236}">
              <a16:creationId xmlns:a16="http://schemas.microsoft.com/office/drawing/2014/main" id="{2C6C116E-43A6-499F-BB2A-7361609294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9909" name="AutoShape 1">
          <a:extLst>
            <a:ext uri="{FF2B5EF4-FFF2-40B4-BE49-F238E27FC236}">
              <a16:creationId xmlns:a16="http://schemas.microsoft.com/office/drawing/2014/main" id="{953DFBBC-B7ED-4987-B14E-F35C4F15A6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9910" name="AutoShape 1">
          <a:extLst>
            <a:ext uri="{FF2B5EF4-FFF2-40B4-BE49-F238E27FC236}">
              <a16:creationId xmlns:a16="http://schemas.microsoft.com/office/drawing/2014/main" id="{EA9C3BBE-68F5-4148-B9B1-A2D9513E1F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9911" name="AutoShape 1">
          <a:extLst>
            <a:ext uri="{FF2B5EF4-FFF2-40B4-BE49-F238E27FC236}">
              <a16:creationId xmlns:a16="http://schemas.microsoft.com/office/drawing/2014/main" id="{376E3D38-5A9E-4BB0-8F2F-7ED9713F2C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9912" name="AutoShape 1">
          <a:extLst>
            <a:ext uri="{FF2B5EF4-FFF2-40B4-BE49-F238E27FC236}">
              <a16:creationId xmlns:a16="http://schemas.microsoft.com/office/drawing/2014/main" id="{661B85E9-4BD0-472A-8B9F-8B2F713C98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9913" name="AutoShape 1">
          <a:extLst>
            <a:ext uri="{FF2B5EF4-FFF2-40B4-BE49-F238E27FC236}">
              <a16:creationId xmlns:a16="http://schemas.microsoft.com/office/drawing/2014/main" id="{03E23C5F-B4D2-4BB8-92A4-8926592744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9914" name="AutoShape 1">
          <a:extLst>
            <a:ext uri="{FF2B5EF4-FFF2-40B4-BE49-F238E27FC236}">
              <a16:creationId xmlns:a16="http://schemas.microsoft.com/office/drawing/2014/main" id="{D4EB4812-5D36-4B6D-BF0D-9BC1C3F95F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9915" name="AutoShape 1">
          <a:extLst>
            <a:ext uri="{FF2B5EF4-FFF2-40B4-BE49-F238E27FC236}">
              <a16:creationId xmlns:a16="http://schemas.microsoft.com/office/drawing/2014/main" id="{CADF7FFF-3407-4D1A-9A89-1671307934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9916" name="AutoShape 1">
          <a:extLst>
            <a:ext uri="{FF2B5EF4-FFF2-40B4-BE49-F238E27FC236}">
              <a16:creationId xmlns:a16="http://schemas.microsoft.com/office/drawing/2014/main" id="{F2D12DB9-378F-4663-96D5-FDB9BA5C54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9917" name="AutoShape 1">
          <a:extLst>
            <a:ext uri="{FF2B5EF4-FFF2-40B4-BE49-F238E27FC236}">
              <a16:creationId xmlns:a16="http://schemas.microsoft.com/office/drawing/2014/main" id="{DA43FC50-1F9E-4705-BAED-660585182E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9918" name="AutoShape 1">
          <a:extLst>
            <a:ext uri="{FF2B5EF4-FFF2-40B4-BE49-F238E27FC236}">
              <a16:creationId xmlns:a16="http://schemas.microsoft.com/office/drawing/2014/main" id="{2F44F463-3880-45CB-910B-21F3210922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9919" name="AutoShape 1">
          <a:extLst>
            <a:ext uri="{FF2B5EF4-FFF2-40B4-BE49-F238E27FC236}">
              <a16:creationId xmlns:a16="http://schemas.microsoft.com/office/drawing/2014/main" id="{DED9D59B-598B-4079-98C9-EC35332614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9920" name="AutoShape 1">
          <a:extLst>
            <a:ext uri="{FF2B5EF4-FFF2-40B4-BE49-F238E27FC236}">
              <a16:creationId xmlns:a16="http://schemas.microsoft.com/office/drawing/2014/main" id="{78512F87-B7E7-42BF-8BC4-C4063278CA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9921" name="AutoShape 1">
          <a:extLst>
            <a:ext uri="{FF2B5EF4-FFF2-40B4-BE49-F238E27FC236}">
              <a16:creationId xmlns:a16="http://schemas.microsoft.com/office/drawing/2014/main" id="{D4483D2D-A522-4F22-93B1-B65D27D5B3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9922" name="AutoShape 1">
          <a:extLst>
            <a:ext uri="{FF2B5EF4-FFF2-40B4-BE49-F238E27FC236}">
              <a16:creationId xmlns:a16="http://schemas.microsoft.com/office/drawing/2014/main" id="{DA54E3F1-5D51-4FA0-BAF7-AAB0571598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9923" name="AutoShape 1">
          <a:extLst>
            <a:ext uri="{FF2B5EF4-FFF2-40B4-BE49-F238E27FC236}">
              <a16:creationId xmlns:a16="http://schemas.microsoft.com/office/drawing/2014/main" id="{E357689A-F0C2-438E-B3CF-344440686A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9924" name="AutoShape 1">
          <a:extLst>
            <a:ext uri="{FF2B5EF4-FFF2-40B4-BE49-F238E27FC236}">
              <a16:creationId xmlns:a16="http://schemas.microsoft.com/office/drawing/2014/main" id="{7C91829B-D381-4C38-8DD9-3238F0A904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9925" name="AutoShape 1">
          <a:extLst>
            <a:ext uri="{FF2B5EF4-FFF2-40B4-BE49-F238E27FC236}">
              <a16:creationId xmlns:a16="http://schemas.microsoft.com/office/drawing/2014/main" id="{ED8A459A-2921-4651-943C-1B77139BAC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9926" name="AutoShape 1">
          <a:extLst>
            <a:ext uri="{FF2B5EF4-FFF2-40B4-BE49-F238E27FC236}">
              <a16:creationId xmlns:a16="http://schemas.microsoft.com/office/drawing/2014/main" id="{624336C7-DC72-4522-BF82-276A994F40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9927" name="AutoShape 1">
          <a:extLst>
            <a:ext uri="{FF2B5EF4-FFF2-40B4-BE49-F238E27FC236}">
              <a16:creationId xmlns:a16="http://schemas.microsoft.com/office/drawing/2014/main" id="{BCFB4DC1-C91E-4CEA-9F16-9FCD7545A0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9928" name="AutoShape 1">
          <a:extLst>
            <a:ext uri="{FF2B5EF4-FFF2-40B4-BE49-F238E27FC236}">
              <a16:creationId xmlns:a16="http://schemas.microsoft.com/office/drawing/2014/main" id="{C0E9F2F2-7AD9-4533-BE92-356052EB6C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899</xdr:row>
      <xdr:rowOff>0</xdr:rowOff>
    </xdr:from>
    <xdr:ext cx="304800" cy="304800"/>
    <xdr:sp macro="" textlink="">
      <xdr:nvSpPr>
        <xdr:cNvPr id="9929" name="AutoShape 1">
          <a:extLst>
            <a:ext uri="{FF2B5EF4-FFF2-40B4-BE49-F238E27FC236}">
              <a16:creationId xmlns:a16="http://schemas.microsoft.com/office/drawing/2014/main" id="{5E398972-C2C6-4434-A8D4-01FF6C47EE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0</xdr:colOff>
      <xdr:row>5</xdr:row>
      <xdr:rowOff>28575</xdr:rowOff>
    </xdr:from>
    <xdr:ext cx="304800" cy="304800"/>
    <xdr:sp macro="" textlink="">
      <xdr:nvSpPr>
        <xdr:cNvPr id="9930" name="AutoShape 1">
          <a:extLst>
            <a:ext uri="{FF2B5EF4-FFF2-40B4-BE49-F238E27FC236}">
              <a16:creationId xmlns:a16="http://schemas.microsoft.com/office/drawing/2014/main" id="{85E974DB-DC49-4C57-9ADB-02C2CCFA4A90}"/>
            </a:ext>
          </a:extLst>
        </xdr:cNvPr>
        <xdr:cNvSpPr>
          <a:spLocks noChangeAspect="1" noChangeArrowheads="1"/>
        </xdr:cNvSpPr>
      </xdr:nvSpPr>
      <xdr:spPr bwMode="auto">
        <a:xfrm>
          <a:off x="13011150" y="98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9932" name="AutoShape 1">
          <a:extLst>
            <a:ext uri="{FF2B5EF4-FFF2-40B4-BE49-F238E27FC236}">
              <a16:creationId xmlns:a16="http://schemas.microsoft.com/office/drawing/2014/main" id="{18918DCB-89F8-4FA2-827F-9285CF9D56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9933" name="AutoShape 1">
          <a:extLst>
            <a:ext uri="{FF2B5EF4-FFF2-40B4-BE49-F238E27FC236}">
              <a16:creationId xmlns:a16="http://schemas.microsoft.com/office/drawing/2014/main" id="{FAA57DF6-25FE-4543-BD9E-0D377F0FDC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9934" name="AutoShape 1">
          <a:extLst>
            <a:ext uri="{FF2B5EF4-FFF2-40B4-BE49-F238E27FC236}">
              <a16:creationId xmlns:a16="http://schemas.microsoft.com/office/drawing/2014/main" id="{D7C2AD73-1090-4731-AB17-E109B8D222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9935" name="AutoShape 1">
          <a:extLst>
            <a:ext uri="{FF2B5EF4-FFF2-40B4-BE49-F238E27FC236}">
              <a16:creationId xmlns:a16="http://schemas.microsoft.com/office/drawing/2014/main" id="{EA41AB6C-8968-42FF-BFB1-C62C6E64D0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9936" name="AutoShape 1">
          <a:extLst>
            <a:ext uri="{FF2B5EF4-FFF2-40B4-BE49-F238E27FC236}">
              <a16:creationId xmlns:a16="http://schemas.microsoft.com/office/drawing/2014/main" id="{03C0A5D4-5E0A-4F86-8DFA-D4EAD06252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9937" name="AutoShape 1">
          <a:extLst>
            <a:ext uri="{FF2B5EF4-FFF2-40B4-BE49-F238E27FC236}">
              <a16:creationId xmlns:a16="http://schemas.microsoft.com/office/drawing/2014/main" id="{C9B78B29-465B-4457-B6BB-FF960FC385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9938" name="AutoShape 1">
          <a:extLst>
            <a:ext uri="{FF2B5EF4-FFF2-40B4-BE49-F238E27FC236}">
              <a16:creationId xmlns:a16="http://schemas.microsoft.com/office/drawing/2014/main" id="{FE91A905-279B-492E-8E18-E1143D1D89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9939" name="AutoShape 1">
          <a:extLst>
            <a:ext uri="{FF2B5EF4-FFF2-40B4-BE49-F238E27FC236}">
              <a16:creationId xmlns:a16="http://schemas.microsoft.com/office/drawing/2014/main" id="{DA987769-3792-4E72-B022-FD95034362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9940" name="AutoShape 1">
          <a:extLst>
            <a:ext uri="{FF2B5EF4-FFF2-40B4-BE49-F238E27FC236}">
              <a16:creationId xmlns:a16="http://schemas.microsoft.com/office/drawing/2014/main" id="{5CEA9FB7-9DE9-41C1-A83B-6373B82804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9941" name="AutoShape 1">
          <a:extLst>
            <a:ext uri="{FF2B5EF4-FFF2-40B4-BE49-F238E27FC236}">
              <a16:creationId xmlns:a16="http://schemas.microsoft.com/office/drawing/2014/main" id="{5E00E9BB-7C33-4ACF-B8B7-D3A7BFE27D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9942" name="AutoShape 1">
          <a:extLst>
            <a:ext uri="{FF2B5EF4-FFF2-40B4-BE49-F238E27FC236}">
              <a16:creationId xmlns:a16="http://schemas.microsoft.com/office/drawing/2014/main" id="{5DFA7A7B-2D91-48CE-8C3C-93F4100F77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9943" name="AutoShape 1">
          <a:extLst>
            <a:ext uri="{FF2B5EF4-FFF2-40B4-BE49-F238E27FC236}">
              <a16:creationId xmlns:a16="http://schemas.microsoft.com/office/drawing/2014/main" id="{3AFCE7EA-627B-4F0F-B731-555D8651D4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9944" name="AutoShape 1">
          <a:extLst>
            <a:ext uri="{FF2B5EF4-FFF2-40B4-BE49-F238E27FC236}">
              <a16:creationId xmlns:a16="http://schemas.microsoft.com/office/drawing/2014/main" id="{AD023839-E6A9-4B4D-8E17-E9B8F4927E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9945" name="AutoShape 1">
          <a:extLst>
            <a:ext uri="{FF2B5EF4-FFF2-40B4-BE49-F238E27FC236}">
              <a16:creationId xmlns:a16="http://schemas.microsoft.com/office/drawing/2014/main" id="{9D092098-C71A-4313-BFE0-391724EFF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9946" name="AutoShape 1">
          <a:extLst>
            <a:ext uri="{FF2B5EF4-FFF2-40B4-BE49-F238E27FC236}">
              <a16:creationId xmlns:a16="http://schemas.microsoft.com/office/drawing/2014/main" id="{96A8C0EC-9A7E-4372-9B76-C1C780A3B0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9947" name="AutoShape 1">
          <a:extLst>
            <a:ext uri="{FF2B5EF4-FFF2-40B4-BE49-F238E27FC236}">
              <a16:creationId xmlns:a16="http://schemas.microsoft.com/office/drawing/2014/main" id="{3AE0EE36-5590-4418-BA96-FC20317D0D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9948" name="AutoShape 1">
          <a:extLst>
            <a:ext uri="{FF2B5EF4-FFF2-40B4-BE49-F238E27FC236}">
              <a16:creationId xmlns:a16="http://schemas.microsoft.com/office/drawing/2014/main" id="{7B8F0D6D-2C39-48BE-985C-3E450D52E7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9949" name="AutoShape 1">
          <a:extLst>
            <a:ext uri="{FF2B5EF4-FFF2-40B4-BE49-F238E27FC236}">
              <a16:creationId xmlns:a16="http://schemas.microsoft.com/office/drawing/2014/main" id="{7C1605E8-7041-4479-A574-191931D8A3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9950" name="AutoShape 1">
          <a:extLst>
            <a:ext uri="{FF2B5EF4-FFF2-40B4-BE49-F238E27FC236}">
              <a16:creationId xmlns:a16="http://schemas.microsoft.com/office/drawing/2014/main" id="{9CF7360B-7E3B-47E4-B2E7-BEDB4A3660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9951" name="AutoShape 1">
          <a:extLst>
            <a:ext uri="{FF2B5EF4-FFF2-40B4-BE49-F238E27FC236}">
              <a16:creationId xmlns:a16="http://schemas.microsoft.com/office/drawing/2014/main" id="{CACC56F8-85A7-42B5-9067-96D95C2AD2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9952" name="AutoShape 1">
          <a:extLst>
            <a:ext uri="{FF2B5EF4-FFF2-40B4-BE49-F238E27FC236}">
              <a16:creationId xmlns:a16="http://schemas.microsoft.com/office/drawing/2014/main" id="{4C0A73E7-35AB-4A0E-AE89-DE781A84A4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9953" name="AutoShape 1">
          <a:extLst>
            <a:ext uri="{FF2B5EF4-FFF2-40B4-BE49-F238E27FC236}">
              <a16:creationId xmlns:a16="http://schemas.microsoft.com/office/drawing/2014/main" id="{98AF666E-3852-47A7-B9ED-896E9E54DD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954" name="AutoShape 1">
          <a:extLst>
            <a:ext uri="{FF2B5EF4-FFF2-40B4-BE49-F238E27FC236}">
              <a16:creationId xmlns:a16="http://schemas.microsoft.com/office/drawing/2014/main" id="{9E36A2AA-FC19-40AA-AEEC-AF0B0F084A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955" name="AutoShape 1">
          <a:extLst>
            <a:ext uri="{FF2B5EF4-FFF2-40B4-BE49-F238E27FC236}">
              <a16:creationId xmlns:a16="http://schemas.microsoft.com/office/drawing/2014/main" id="{39209604-C116-4CA5-9B62-6A8D53B83C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9956" name="AutoShape 1">
          <a:extLst>
            <a:ext uri="{FF2B5EF4-FFF2-40B4-BE49-F238E27FC236}">
              <a16:creationId xmlns:a16="http://schemas.microsoft.com/office/drawing/2014/main" id="{44FAD66E-8CE0-4769-BA1F-2B6BE64FC5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9957" name="AutoShape 1">
          <a:extLst>
            <a:ext uri="{FF2B5EF4-FFF2-40B4-BE49-F238E27FC236}">
              <a16:creationId xmlns:a16="http://schemas.microsoft.com/office/drawing/2014/main" id="{1A156FA7-5E6C-438A-834A-43913C47CF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9958" name="AutoShape 1">
          <a:extLst>
            <a:ext uri="{FF2B5EF4-FFF2-40B4-BE49-F238E27FC236}">
              <a16:creationId xmlns:a16="http://schemas.microsoft.com/office/drawing/2014/main" id="{D67A0D50-C8D8-438A-9FC3-3306ADCE60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9959" name="AutoShape 1">
          <a:extLst>
            <a:ext uri="{FF2B5EF4-FFF2-40B4-BE49-F238E27FC236}">
              <a16:creationId xmlns:a16="http://schemas.microsoft.com/office/drawing/2014/main" id="{990B3F42-BF5B-4D29-A50D-4AAFC7C631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9960" name="AutoShape 1">
          <a:extLst>
            <a:ext uri="{FF2B5EF4-FFF2-40B4-BE49-F238E27FC236}">
              <a16:creationId xmlns:a16="http://schemas.microsoft.com/office/drawing/2014/main" id="{EF89A8AB-F76D-4DED-83D6-592695D5C5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9961" name="AutoShape 1">
          <a:extLst>
            <a:ext uri="{FF2B5EF4-FFF2-40B4-BE49-F238E27FC236}">
              <a16:creationId xmlns:a16="http://schemas.microsoft.com/office/drawing/2014/main" id="{85AB595E-33F6-4CD3-9349-D2CFA19DFA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962" name="AutoShape 1">
          <a:extLst>
            <a:ext uri="{FF2B5EF4-FFF2-40B4-BE49-F238E27FC236}">
              <a16:creationId xmlns:a16="http://schemas.microsoft.com/office/drawing/2014/main" id="{34B5F233-4B4E-46DA-9459-24F9F0F0E1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963" name="AutoShape 1">
          <a:extLst>
            <a:ext uri="{FF2B5EF4-FFF2-40B4-BE49-F238E27FC236}">
              <a16:creationId xmlns:a16="http://schemas.microsoft.com/office/drawing/2014/main" id="{0D7B6DDD-1348-4AB2-85E4-6919B7ED8A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964" name="AutoShape 1">
          <a:extLst>
            <a:ext uri="{FF2B5EF4-FFF2-40B4-BE49-F238E27FC236}">
              <a16:creationId xmlns:a16="http://schemas.microsoft.com/office/drawing/2014/main" id="{7290754F-4D5A-4218-B85D-304C279324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965" name="AutoShape 1">
          <a:extLst>
            <a:ext uri="{FF2B5EF4-FFF2-40B4-BE49-F238E27FC236}">
              <a16:creationId xmlns:a16="http://schemas.microsoft.com/office/drawing/2014/main" id="{D3DCE348-9483-4437-BDA5-7B2F02844F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9966" name="AutoShape 1">
          <a:extLst>
            <a:ext uri="{FF2B5EF4-FFF2-40B4-BE49-F238E27FC236}">
              <a16:creationId xmlns:a16="http://schemas.microsoft.com/office/drawing/2014/main" id="{73AA7ABB-4921-4807-9A8A-50EC6CF827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9967" name="AutoShape 1">
          <a:extLst>
            <a:ext uri="{FF2B5EF4-FFF2-40B4-BE49-F238E27FC236}">
              <a16:creationId xmlns:a16="http://schemas.microsoft.com/office/drawing/2014/main" id="{90300094-2048-49A2-8182-F7C2150E3D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9968" name="AutoShape 1">
          <a:extLst>
            <a:ext uri="{FF2B5EF4-FFF2-40B4-BE49-F238E27FC236}">
              <a16:creationId xmlns:a16="http://schemas.microsoft.com/office/drawing/2014/main" id="{25D06404-0297-488B-88F7-ACBADD3320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9969" name="AutoShape 1">
          <a:extLst>
            <a:ext uri="{FF2B5EF4-FFF2-40B4-BE49-F238E27FC236}">
              <a16:creationId xmlns:a16="http://schemas.microsoft.com/office/drawing/2014/main" id="{C010089D-C49B-4CF8-B69D-C6FAE6C152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9970" name="AutoShape 1">
          <a:extLst>
            <a:ext uri="{FF2B5EF4-FFF2-40B4-BE49-F238E27FC236}">
              <a16:creationId xmlns:a16="http://schemas.microsoft.com/office/drawing/2014/main" id="{C5A49AA5-A9EE-4864-BE8F-6BB689A764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9971" name="AutoShape 1">
          <a:extLst>
            <a:ext uri="{FF2B5EF4-FFF2-40B4-BE49-F238E27FC236}">
              <a16:creationId xmlns:a16="http://schemas.microsoft.com/office/drawing/2014/main" id="{30235434-D06D-41E9-94AA-A5EBD5F47E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9972" name="AutoShape 1">
          <a:extLst>
            <a:ext uri="{FF2B5EF4-FFF2-40B4-BE49-F238E27FC236}">
              <a16:creationId xmlns:a16="http://schemas.microsoft.com/office/drawing/2014/main" id="{70487400-1DEC-4035-BFE2-B2642B43A1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9973" name="AutoShape 1">
          <a:extLst>
            <a:ext uri="{FF2B5EF4-FFF2-40B4-BE49-F238E27FC236}">
              <a16:creationId xmlns:a16="http://schemas.microsoft.com/office/drawing/2014/main" id="{BF3CF7A3-6105-42D0-8619-00BF9162E6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9974" name="AutoShape 1">
          <a:extLst>
            <a:ext uri="{FF2B5EF4-FFF2-40B4-BE49-F238E27FC236}">
              <a16:creationId xmlns:a16="http://schemas.microsoft.com/office/drawing/2014/main" id="{698F5A18-8F40-4FFC-AC37-2E06D326F1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9975" name="AutoShape 1">
          <a:extLst>
            <a:ext uri="{FF2B5EF4-FFF2-40B4-BE49-F238E27FC236}">
              <a16:creationId xmlns:a16="http://schemas.microsoft.com/office/drawing/2014/main" id="{834D39A8-9172-45AE-82E2-70141D5919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9976" name="AutoShape 1">
          <a:extLst>
            <a:ext uri="{FF2B5EF4-FFF2-40B4-BE49-F238E27FC236}">
              <a16:creationId xmlns:a16="http://schemas.microsoft.com/office/drawing/2014/main" id="{B18B30E8-9870-43E9-8D6B-2549C89998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9977" name="AutoShape 1">
          <a:extLst>
            <a:ext uri="{FF2B5EF4-FFF2-40B4-BE49-F238E27FC236}">
              <a16:creationId xmlns:a16="http://schemas.microsoft.com/office/drawing/2014/main" id="{EB5C896E-838F-49EA-9B13-CC3FE40D6D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9978" name="AutoShape 1">
          <a:extLst>
            <a:ext uri="{FF2B5EF4-FFF2-40B4-BE49-F238E27FC236}">
              <a16:creationId xmlns:a16="http://schemas.microsoft.com/office/drawing/2014/main" id="{B780AFFE-DA5B-4244-AE70-9E0BD818AF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9979" name="AutoShape 1">
          <a:extLst>
            <a:ext uri="{FF2B5EF4-FFF2-40B4-BE49-F238E27FC236}">
              <a16:creationId xmlns:a16="http://schemas.microsoft.com/office/drawing/2014/main" id="{C9A2752D-4128-4AF5-AB3E-7A9F13651B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9980" name="AutoShape 1">
          <a:extLst>
            <a:ext uri="{FF2B5EF4-FFF2-40B4-BE49-F238E27FC236}">
              <a16:creationId xmlns:a16="http://schemas.microsoft.com/office/drawing/2014/main" id="{0FB85734-6A98-4CB1-9651-359A168F8D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9981" name="AutoShape 1">
          <a:extLst>
            <a:ext uri="{FF2B5EF4-FFF2-40B4-BE49-F238E27FC236}">
              <a16:creationId xmlns:a16="http://schemas.microsoft.com/office/drawing/2014/main" id="{2EB6FAD1-0800-4F34-8A74-CC68898D47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9982" name="AutoShape 1">
          <a:extLst>
            <a:ext uri="{FF2B5EF4-FFF2-40B4-BE49-F238E27FC236}">
              <a16:creationId xmlns:a16="http://schemas.microsoft.com/office/drawing/2014/main" id="{C1FDD1FE-CF7B-4F5E-94AA-412C829280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9983" name="AutoShape 1">
          <a:extLst>
            <a:ext uri="{FF2B5EF4-FFF2-40B4-BE49-F238E27FC236}">
              <a16:creationId xmlns:a16="http://schemas.microsoft.com/office/drawing/2014/main" id="{D9FA73A7-0172-4500-9CE5-C3C4696E6B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9984" name="AutoShape 1">
          <a:extLst>
            <a:ext uri="{FF2B5EF4-FFF2-40B4-BE49-F238E27FC236}">
              <a16:creationId xmlns:a16="http://schemas.microsoft.com/office/drawing/2014/main" id="{A3C3D2B6-6061-4883-9CD2-9A4268DA00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9985" name="AutoShape 1">
          <a:extLst>
            <a:ext uri="{FF2B5EF4-FFF2-40B4-BE49-F238E27FC236}">
              <a16:creationId xmlns:a16="http://schemas.microsoft.com/office/drawing/2014/main" id="{9D9F2D58-DE7F-42C8-87A3-1C15FEF893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9986" name="AutoShape 1">
          <a:extLst>
            <a:ext uri="{FF2B5EF4-FFF2-40B4-BE49-F238E27FC236}">
              <a16:creationId xmlns:a16="http://schemas.microsoft.com/office/drawing/2014/main" id="{D9535FF0-EC11-45B4-A1F3-20FEF7268A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9987" name="AutoShape 1">
          <a:extLst>
            <a:ext uri="{FF2B5EF4-FFF2-40B4-BE49-F238E27FC236}">
              <a16:creationId xmlns:a16="http://schemas.microsoft.com/office/drawing/2014/main" id="{82B75D14-A310-4F09-9835-B44A349268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9988" name="AutoShape 1">
          <a:extLst>
            <a:ext uri="{FF2B5EF4-FFF2-40B4-BE49-F238E27FC236}">
              <a16:creationId xmlns:a16="http://schemas.microsoft.com/office/drawing/2014/main" id="{2A11DC30-4A42-42AA-9EA3-23D400AE10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9989" name="AutoShape 1">
          <a:extLst>
            <a:ext uri="{FF2B5EF4-FFF2-40B4-BE49-F238E27FC236}">
              <a16:creationId xmlns:a16="http://schemas.microsoft.com/office/drawing/2014/main" id="{45A5255D-06B9-436B-9D21-32BC870772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9990" name="AutoShape 1">
          <a:extLst>
            <a:ext uri="{FF2B5EF4-FFF2-40B4-BE49-F238E27FC236}">
              <a16:creationId xmlns:a16="http://schemas.microsoft.com/office/drawing/2014/main" id="{47C8A2BB-0160-43AD-8866-00E8EBEB4D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9991" name="AutoShape 1">
          <a:extLst>
            <a:ext uri="{FF2B5EF4-FFF2-40B4-BE49-F238E27FC236}">
              <a16:creationId xmlns:a16="http://schemas.microsoft.com/office/drawing/2014/main" id="{B7EFA3E4-D60C-469C-8AF7-097943B14A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9992" name="AutoShape 1">
          <a:extLst>
            <a:ext uri="{FF2B5EF4-FFF2-40B4-BE49-F238E27FC236}">
              <a16:creationId xmlns:a16="http://schemas.microsoft.com/office/drawing/2014/main" id="{5778AF5B-C7F1-4484-8F24-B76BC4D640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9993" name="AutoShape 1">
          <a:extLst>
            <a:ext uri="{FF2B5EF4-FFF2-40B4-BE49-F238E27FC236}">
              <a16:creationId xmlns:a16="http://schemas.microsoft.com/office/drawing/2014/main" id="{A943749D-75AE-4F82-8ABC-4CE47E12B9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9994" name="AutoShape 1">
          <a:extLst>
            <a:ext uri="{FF2B5EF4-FFF2-40B4-BE49-F238E27FC236}">
              <a16:creationId xmlns:a16="http://schemas.microsoft.com/office/drawing/2014/main" id="{8A2D9B75-F1BC-4A3E-95EE-D1697FAB8D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9995" name="AutoShape 1">
          <a:extLst>
            <a:ext uri="{FF2B5EF4-FFF2-40B4-BE49-F238E27FC236}">
              <a16:creationId xmlns:a16="http://schemas.microsoft.com/office/drawing/2014/main" id="{06B774C5-5D14-406E-A60E-F1F067E917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9996" name="AutoShape 1">
          <a:extLst>
            <a:ext uri="{FF2B5EF4-FFF2-40B4-BE49-F238E27FC236}">
              <a16:creationId xmlns:a16="http://schemas.microsoft.com/office/drawing/2014/main" id="{82FEADF8-59FC-439C-BB71-4E470EACBB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9997" name="AutoShape 1">
          <a:extLst>
            <a:ext uri="{FF2B5EF4-FFF2-40B4-BE49-F238E27FC236}">
              <a16:creationId xmlns:a16="http://schemas.microsoft.com/office/drawing/2014/main" id="{E44F060E-0091-4234-B21C-1B5628148B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9998" name="AutoShape 1">
          <a:extLst>
            <a:ext uri="{FF2B5EF4-FFF2-40B4-BE49-F238E27FC236}">
              <a16:creationId xmlns:a16="http://schemas.microsoft.com/office/drawing/2014/main" id="{E85B2ACC-EAFE-4930-99D4-FD5F7B621D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9999" name="AutoShape 1">
          <a:extLst>
            <a:ext uri="{FF2B5EF4-FFF2-40B4-BE49-F238E27FC236}">
              <a16:creationId xmlns:a16="http://schemas.microsoft.com/office/drawing/2014/main" id="{A497D45C-5354-4757-9F69-67B935EC95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0000" name="AutoShape 1">
          <a:extLst>
            <a:ext uri="{FF2B5EF4-FFF2-40B4-BE49-F238E27FC236}">
              <a16:creationId xmlns:a16="http://schemas.microsoft.com/office/drawing/2014/main" id="{891F345A-DFFD-4094-A224-9A7CB98400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0001" name="AutoShape 1">
          <a:extLst>
            <a:ext uri="{FF2B5EF4-FFF2-40B4-BE49-F238E27FC236}">
              <a16:creationId xmlns:a16="http://schemas.microsoft.com/office/drawing/2014/main" id="{6704D3D4-5128-4A1D-97D8-6B4AE0961F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0002" name="AutoShape 1">
          <a:extLst>
            <a:ext uri="{FF2B5EF4-FFF2-40B4-BE49-F238E27FC236}">
              <a16:creationId xmlns:a16="http://schemas.microsoft.com/office/drawing/2014/main" id="{EE64D4D8-3590-4BFA-BFDD-301182A3A9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0003" name="AutoShape 1">
          <a:extLst>
            <a:ext uri="{FF2B5EF4-FFF2-40B4-BE49-F238E27FC236}">
              <a16:creationId xmlns:a16="http://schemas.microsoft.com/office/drawing/2014/main" id="{BA81F5DD-B8C5-4A77-B5E1-818181C0EB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0004" name="AutoShape 1">
          <a:extLst>
            <a:ext uri="{FF2B5EF4-FFF2-40B4-BE49-F238E27FC236}">
              <a16:creationId xmlns:a16="http://schemas.microsoft.com/office/drawing/2014/main" id="{51689D95-2DF9-4E79-ADA3-070DB1FB75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0005" name="AutoShape 1">
          <a:extLst>
            <a:ext uri="{FF2B5EF4-FFF2-40B4-BE49-F238E27FC236}">
              <a16:creationId xmlns:a16="http://schemas.microsoft.com/office/drawing/2014/main" id="{8E6404D7-939A-48E8-8BA3-8CF478207E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0006" name="AutoShape 1">
          <a:extLst>
            <a:ext uri="{FF2B5EF4-FFF2-40B4-BE49-F238E27FC236}">
              <a16:creationId xmlns:a16="http://schemas.microsoft.com/office/drawing/2014/main" id="{27DE2DA7-6A05-4608-8517-29AE7A5E3A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0007" name="AutoShape 1">
          <a:extLst>
            <a:ext uri="{FF2B5EF4-FFF2-40B4-BE49-F238E27FC236}">
              <a16:creationId xmlns:a16="http://schemas.microsoft.com/office/drawing/2014/main" id="{997F48A0-2B8E-4439-8DBA-23D673F9A6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0008" name="AutoShape 1">
          <a:extLst>
            <a:ext uri="{FF2B5EF4-FFF2-40B4-BE49-F238E27FC236}">
              <a16:creationId xmlns:a16="http://schemas.microsoft.com/office/drawing/2014/main" id="{C79CB123-6C7A-4D89-8A2F-E9FDF48E20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0009" name="AutoShape 1">
          <a:extLst>
            <a:ext uri="{FF2B5EF4-FFF2-40B4-BE49-F238E27FC236}">
              <a16:creationId xmlns:a16="http://schemas.microsoft.com/office/drawing/2014/main" id="{20B23986-17A7-438C-B82B-D51A609907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0010" name="AutoShape 1">
          <a:extLst>
            <a:ext uri="{FF2B5EF4-FFF2-40B4-BE49-F238E27FC236}">
              <a16:creationId xmlns:a16="http://schemas.microsoft.com/office/drawing/2014/main" id="{7A3B15B5-4BA0-409D-ADB8-19CA1998E2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0011" name="AutoShape 1">
          <a:extLst>
            <a:ext uri="{FF2B5EF4-FFF2-40B4-BE49-F238E27FC236}">
              <a16:creationId xmlns:a16="http://schemas.microsoft.com/office/drawing/2014/main" id="{F64C1154-0B7B-460B-B87F-69FB4E9DFE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0012" name="AutoShape 1">
          <a:extLst>
            <a:ext uri="{FF2B5EF4-FFF2-40B4-BE49-F238E27FC236}">
              <a16:creationId xmlns:a16="http://schemas.microsoft.com/office/drawing/2014/main" id="{6D19325E-76F7-462F-9391-1129A72C60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0013" name="AutoShape 1">
          <a:extLst>
            <a:ext uri="{FF2B5EF4-FFF2-40B4-BE49-F238E27FC236}">
              <a16:creationId xmlns:a16="http://schemas.microsoft.com/office/drawing/2014/main" id="{B6B0F439-B17C-4B0B-9DA8-29C8090594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0014" name="AutoShape 1">
          <a:extLst>
            <a:ext uri="{FF2B5EF4-FFF2-40B4-BE49-F238E27FC236}">
              <a16:creationId xmlns:a16="http://schemas.microsoft.com/office/drawing/2014/main" id="{A6892B52-9408-4F22-A5EF-6C96600CB5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0015" name="AutoShape 1">
          <a:extLst>
            <a:ext uri="{FF2B5EF4-FFF2-40B4-BE49-F238E27FC236}">
              <a16:creationId xmlns:a16="http://schemas.microsoft.com/office/drawing/2014/main" id="{3C807654-EF4F-46EB-8BE8-53FD1A6A63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0016" name="AutoShape 1">
          <a:extLst>
            <a:ext uri="{FF2B5EF4-FFF2-40B4-BE49-F238E27FC236}">
              <a16:creationId xmlns:a16="http://schemas.microsoft.com/office/drawing/2014/main" id="{A29775CB-EAB0-4D84-AA6C-276B343F68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0017" name="AutoShape 1">
          <a:extLst>
            <a:ext uri="{FF2B5EF4-FFF2-40B4-BE49-F238E27FC236}">
              <a16:creationId xmlns:a16="http://schemas.microsoft.com/office/drawing/2014/main" id="{5E8D79E7-36E3-409A-ACA0-C6761130B7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0018" name="AutoShape 1">
          <a:extLst>
            <a:ext uri="{FF2B5EF4-FFF2-40B4-BE49-F238E27FC236}">
              <a16:creationId xmlns:a16="http://schemas.microsoft.com/office/drawing/2014/main" id="{2341D2C0-8014-4466-94AE-96B28B43B6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0019" name="AutoShape 1">
          <a:extLst>
            <a:ext uri="{FF2B5EF4-FFF2-40B4-BE49-F238E27FC236}">
              <a16:creationId xmlns:a16="http://schemas.microsoft.com/office/drawing/2014/main" id="{D0FB1216-DA06-4987-9076-0BDDBBFA25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0020" name="AutoShape 1">
          <a:extLst>
            <a:ext uri="{FF2B5EF4-FFF2-40B4-BE49-F238E27FC236}">
              <a16:creationId xmlns:a16="http://schemas.microsoft.com/office/drawing/2014/main" id="{2B5ECBDD-F898-4443-9663-64C9D0F964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0021" name="AutoShape 1">
          <a:extLst>
            <a:ext uri="{FF2B5EF4-FFF2-40B4-BE49-F238E27FC236}">
              <a16:creationId xmlns:a16="http://schemas.microsoft.com/office/drawing/2014/main" id="{7301161B-D476-4984-9E4F-EE516A9621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0022" name="AutoShape 1">
          <a:extLst>
            <a:ext uri="{FF2B5EF4-FFF2-40B4-BE49-F238E27FC236}">
              <a16:creationId xmlns:a16="http://schemas.microsoft.com/office/drawing/2014/main" id="{02CCB787-9500-4ECA-B916-6A064DC81C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0023" name="AutoShape 1">
          <a:extLst>
            <a:ext uri="{FF2B5EF4-FFF2-40B4-BE49-F238E27FC236}">
              <a16:creationId xmlns:a16="http://schemas.microsoft.com/office/drawing/2014/main" id="{E588F928-FA83-4DD0-AFD7-2790E39908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0024" name="AutoShape 1">
          <a:extLst>
            <a:ext uri="{FF2B5EF4-FFF2-40B4-BE49-F238E27FC236}">
              <a16:creationId xmlns:a16="http://schemas.microsoft.com/office/drawing/2014/main" id="{C1D9112B-1B3A-4D9A-9987-4A19BC1A76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0025" name="AutoShape 1">
          <a:extLst>
            <a:ext uri="{FF2B5EF4-FFF2-40B4-BE49-F238E27FC236}">
              <a16:creationId xmlns:a16="http://schemas.microsoft.com/office/drawing/2014/main" id="{BBD2184D-D095-4489-8249-8FD1767345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0026" name="AutoShape 1">
          <a:extLst>
            <a:ext uri="{FF2B5EF4-FFF2-40B4-BE49-F238E27FC236}">
              <a16:creationId xmlns:a16="http://schemas.microsoft.com/office/drawing/2014/main" id="{2E0E2BF9-F2FD-46F1-BDED-F132F3A570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0027" name="AutoShape 1">
          <a:extLst>
            <a:ext uri="{FF2B5EF4-FFF2-40B4-BE49-F238E27FC236}">
              <a16:creationId xmlns:a16="http://schemas.microsoft.com/office/drawing/2014/main" id="{3D72BC1B-E0FE-4EB1-A73D-3909473C11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0028" name="AutoShape 1">
          <a:extLst>
            <a:ext uri="{FF2B5EF4-FFF2-40B4-BE49-F238E27FC236}">
              <a16:creationId xmlns:a16="http://schemas.microsoft.com/office/drawing/2014/main" id="{B68C079F-6FA6-4713-AA60-565EE08C0C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0029" name="AutoShape 1">
          <a:extLst>
            <a:ext uri="{FF2B5EF4-FFF2-40B4-BE49-F238E27FC236}">
              <a16:creationId xmlns:a16="http://schemas.microsoft.com/office/drawing/2014/main" id="{D2113AEE-462A-4AC6-93B9-E680542875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0030" name="AutoShape 1">
          <a:extLst>
            <a:ext uri="{FF2B5EF4-FFF2-40B4-BE49-F238E27FC236}">
              <a16:creationId xmlns:a16="http://schemas.microsoft.com/office/drawing/2014/main" id="{1342AACF-5195-4F7F-8E81-E4840FAFD1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0031" name="AutoShape 1">
          <a:extLst>
            <a:ext uri="{FF2B5EF4-FFF2-40B4-BE49-F238E27FC236}">
              <a16:creationId xmlns:a16="http://schemas.microsoft.com/office/drawing/2014/main" id="{3891C6CE-471B-49E2-B8AD-3961049204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0032" name="AutoShape 1">
          <a:extLst>
            <a:ext uri="{FF2B5EF4-FFF2-40B4-BE49-F238E27FC236}">
              <a16:creationId xmlns:a16="http://schemas.microsoft.com/office/drawing/2014/main" id="{7077A2F1-B269-4870-90FA-13005413B5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0033" name="AutoShape 1">
          <a:extLst>
            <a:ext uri="{FF2B5EF4-FFF2-40B4-BE49-F238E27FC236}">
              <a16:creationId xmlns:a16="http://schemas.microsoft.com/office/drawing/2014/main" id="{AD976A64-07C3-473A-BEFC-4F1944FBCA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0034" name="AutoShape 1">
          <a:extLst>
            <a:ext uri="{FF2B5EF4-FFF2-40B4-BE49-F238E27FC236}">
              <a16:creationId xmlns:a16="http://schemas.microsoft.com/office/drawing/2014/main" id="{457223FF-807B-47E1-AA9A-E3034C82E7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0035" name="AutoShape 1">
          <a:extLst>
            <a:ext uri="{FF2B5EF4-FFF2-40B4-BE49-F238E27FC236}">
              <a16:creationId xmlns:a16="http://schemas.microsoft.com/office/drawing/2014/main" id="{F0ACCE26-BDBD-4BFC-A33A-E57CB8FD3B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0036" name="AutoShape 1">
          <a:extLst>
            <a:ext uri="{FF2B5EF4-FFF2-40B4-BE49-F238E27FC236}">
              <a16:creationId xmlns:a16="http://schemas.microsoft.com/office/drawing/2014/main" id="{41B3321F-A715-4F08-9EF9-3F2A8CB0C2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0037" name="AutoShape 1">
          <a:extLst>
            <a:ext uri="{FF2B5EF4-FFF2-40B4-BE49-F238E27FC236}">
              <a16:creationId xmlns:a16="http://schemas.microsoft.com/office/drawing/2014/main" id="{C23E6E23-28E8-4564-890C-7DC91B0508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0038" name="AutoShape 1">
          <a:extLst>
            <a:ext uri="{FF2B5EF4-FFF2-40B4-BE49-F238E27FC236}">
              <a16:creationId xmlns:a16="http://schemas.microsoft.com/office/drawing/2014/main" id="{CDF3E288-4E94-42CB-BF83-94B8A8B3FF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0039" name="AutoShape 1">
          <a:extLst>
            <a:ext uri="{FF2B5EF4-FFF2-40B4-BE49-F238E27FC236}">
              <a16:creationId xmlns:a16="http://schemas.microsoft.com/office/drawing/2014/main" id="{8F86B09F-4804-4DF8-863B-71D27A506E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0040" name="AutoShape 1">
          <a:extLst>
            <a:ext uri="{FF2B5EF4-FFF2-40B4-BE49-F238E27FC236}">
              <a16:creationId xmlns:a16="http://schemas.microsoft.com/office/drawing/2014/main" id="{F59072CC-4F5E-4114-97DF-5907F02A07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0041" name="AutoShape 1">
          <a:extLst>
            <a:ext uri="{FF2B5EF4-FFF2-40B4-BE49-F238E27FC236}">
              <a16:creationId xmlns:a16="http://schemas.microsoft.com/office/drawing/2014/main" id="{87D86A88-CD89-4E0C-843F-F11363D647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0042" name="AutoShape 1">
          <a:extLst>
            <a:ext uri="{FF2B5EF4-FFF2-40B4-BE49-F238E27FC236}">
              <a16:creationId xmlns:a16="http://schemas.microsoft.com/office/drawing/2014/main" id="{CAF42376-73F5-492D-9B05-FCB9014D45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0043" name="AutoShape 1">
          <a:extLst>
            <a:ext uri="{FF2B5EF4-FFF2-40B4-BE49-F238E27FC236}">
              <a16:creationId xmlns:a16="http://schemas.microsoft.com/office/drawing/2014/main" id="{71176FD0-DB2C-45B0-981D-90EBDEB123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0044" name="AutoShape 1">
          <a:extLst>
            <a:ext uri="{FF2B5EF4-FFF2-40B4-BE49-F238E27FC236}">
              <a16:creationId xmlns:a16="http://schemas.microsoft.com/office/drawing/2014/main" id="{41D4736A-F9E1-4A57-B0EB-47FCA928E6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0045" name="AutoShape 1">
          <a:extLst>
            <a:ext uri="{FF2B5EF4-FFF2-40B4-BE49-F238E27FC236}">
              <a16:creationId xmlns:a16="http://schemas.microsoft.com/office/drawing/2014/main" id="{F2F2D488-4E89-4215-A602-7CA2D45801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0046" name="AutoShape 1">
          <a:extLst>
            <a:ext uri="{FF2B5EF4-FFF2-40B4-BE49-F238E27FC236}">
              <a16:creationId xmlns:a16="http://schemas.microsoft.com/office/drawing/2014/main" id="{BB1B565B-8751-4014-93FB-78CD0414E4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0047" name="AutoShape 1">
          <a:extLst>
            <a:ext uri="{FF2B5EF4-FFF2-40B4-BE49-F238E27FC236}">
              <a16:creationId xmlns:a16="http://schemas.microsoft.com/office/drawing/2014/main" id="{AFF8DD06-AF8A-4750-AA4D-69FCC64FCB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0048" name="AutoShape 1">
          <a:extLst>
            <a:ext uri="{FF2B5EF4-FFF2-40B4-BE49-F238E27FC236}">
              <a16:creationId xmlns:a16="http://schemas.microsoft.com/office/drawing/2014/main" id="{28FAA49F-9347-45AF-9AC5-9CF20A77B6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0049" name="AutoShape 1">
          <a:extLst>
            <a:ext uri="{FF2B5EF4-FFF2-40B4-BE49-F238E27FC236}">
              <a16:creationId xmlns:a16="http://schemas.microsoft.com/office/drawing/2014/main" id="{182FDF0C-F08D-40FA-B5FA-24CB4BE5EF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0050" name="AutoShape 1">
          <a:extLst>
            <a:ext uri="{FF2B5EF4-FFF2-40B4-BE49-F238E27FC236}">
              <a16:creationId xmlns:a16="http://schemas.microsoft.com/office/drawing/2014/main" id="{62999AA3-1522-4C31-960B-596568FC7F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0051" name="AutoShape 1">
          <a:extLst>
            <a:ext uri="{FF2B5EF4-FFF2-40B4-BE49-F238E27FC236}">
              <a16:creationId xmlns:a16="http://schemas.microsoft.com/office/drawing/2014/main" id="{4FEDE022-8C78-42FD-BD26-528A866286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0052" name="AutoShape 1">
          <a:extLst>
            <a:ext uri="{FF2B5EF4-FFF2-40B4-BE49-F238E27FC236}">
              <a16:creationId xmlns:a16="http://schemas.microsoft.com/office/drawing/2014/main" id="{4A10F734-E193-47A3-8B1F-2B56D9466A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0053" name="AutoShape 1">
          <a:extLst>
            <a:ext uri="{FF2B5EF4-FFF2-40B4-BE49-F238E27FC236}">
              <a16:creationId xmlns:a16="http://schemas.microsoft.com/office/drawing/2014/main" id="{2B5F026B-04E7-43DF-9CFC-9E94052E6C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0054" name="AutoShape 1">
          <a:extLst>
            <a:ext uri="{FF2B5EF4-FFF2-40B4-BE49-F238E27FC236}">
              <a16:creationId xmlns:a16="http://schemas.microsoft.com/office/drawing/2014/main" id="{81F77704-EC69-4076-B5F6-0EB37C7C89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0055" name="AutoShape 1">
          <a:extLst>
            <a:ext uri="{FF2B5EF4-FFF2-40B4-BE49-F238E27FC236}">
              <a16:creationId xmlns:a16="http://schemas.microsoft.com/office/drawing/2014/main" id="{703401CE-C6B1-4BBC-A043-15BB9DB435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0056" name="AutoShape 1">
          <a:extLst>
            <a:ext uri="{FF2B5EF4-FFF2-40B4-BE49-F238E27FC236}">
              <a16:creationId xmlns:a16="http://schemas.microsoft.com/office/drawing/2014/main" id="{74B0FFC1-5372-436B-A3D3-8980844576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0057" name="AutoShape 1">
          <a:extLst>
            <a:ext uri="{FF2B5EF4-FFF2-40B4-BE49-F238E27FC236}">
              <a16:creationId xmlns:a16="http://schemas.microsoft.com/office/drawing/2014/main" id="{EE3C96BB-999A-4C9B-9EEC-5C721D6EF5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0058" name="AutoShape 1">
          <a:extLst>
            <a:ext uri="{FF2B5EF4-FFF2-40B4-BE49-F238E27FC236}">
              <a16:creationId xmlns:a16="http://schemas.microsoft.com/office/drawing/2014/main" id="{F59B74B9-06CB-4033-8B37-1B88C77DB3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0059" name="AutoShape 1">
          <a:extLst>
            <a:ext uri="{FF2B5EF4-FFF2-40B4-BE49-F238E27FC236}">
              <a16:creationId xmlns:a16="http://schemas.microsoft.com/office/drawing/2014/main" id="{D910812E-106A-440E-85B6-D170ACE336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0060" name="AutoShape 1">
          <a:extLst>
            <a:ext uri="{FF2B5EF4-FFF2-40B4-BE49-F238E27FC236}">
              <a16:creationId xmlns:a16="http://schemas.microsoft.com/office/drawing/2014/main" id="{7A10F334-CBF1-4187-8B3F-C9DFC4606F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0061" name="AutoShape 1">
          <a:extLst>
            <a:ext uri="{FF2B5EF4-FFF2-40B4-BE49-F238E27FC236}">
              <a16:creationId xmlns:a16="http://schemas.microsoft.com/office/drawing/2014/main" id="{0C92ACCD-9CBD-4E2C-825A-95C75E9429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0062" name="AutoShape 1">
          <a:extLst>
            <a:ext uri="{FF2B5EF4-FFF2-40B4-BE49-F238E27FC236}">
              <a16:creationId xmlns:a16="http://schemas.microsoft.com/office/drawing/2014/main" id="{EBBB082D-B461-4E20-A59D-75A9F4FF28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0063" name="AutoShape 1">
          <a:extLst>
            <a:ext uri="{FF2B5EF4-FFF2-40B4-BE49-F238E27FC236}">
              <a16:creationId xmlns:a16="http://schemas.microsoft.com/office/drawing/2014/main" id="{1018EEEA-8097-4C74-AFA1-36793C1C4C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0064" name="AutoShape 1">
          <a:extLst>
            <a:ext uri="{FF2B5EF4-FFF2-40B4-BE49-F238E27FC236}">
              <a16:creationId xmlns:a16="http://schemas.microsoft.com/office/drawing/2014/main" id="{5104FFE4-DF66-400B-8EEF-C74A13FAE3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0065" name="AutoShape 1">
          <a:extLst>
            <a:ext uri="{FF2B5EF4-FFF2-40B4-BE49-F238E27FC236}">
              <a16:creationId xmlns:a16="http://schemas.microsoft.com/office/drawing/2014/main" id="{86214965-823E-4EC8-B1D1-36E3DA2FB9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0066" name="AutoShape 1">
          <a:extLst>
            <a:ext uri="{FF2B5EF4-FFF2-40B4-BE49-F238E27FC236}">
              <a16:creationId xmlns:a16="http://schemas.microsoft.com/office/drawing/2014/main" id="{430CD46D-AEF7-4B67-A84A-799FB2C7A9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0067" name="AutoShape 1">
          <a:extLst>
            <a:ext uri="{FF2B5EF4-FFF2-40B4-BE49-F238E27FC236}">
              <a16:creationId xmlns:a16="http://schemas.microsoft.com/office/drawing/2014/main" id="{6E63F228-F831-4ECF-8671-84B6510563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0068" name="AutoShape 1">
          <a:extLst>
            <a:ext uri="{FF2B5EF4-FFF2-40B4-BE49-F238E27FC236}">
              <a16:creationId xmlns:a16="http://schemas.microsoft.com/office/drawing/2014/main" id="{FE737C68-3D09-4038-83CD-41CE0242F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0069" name="AutoShape 1">
          <a:extLst>
            <a:ext uri="{FF2B5EF4-FFF2-40B4-BE49-F238E27FC236}">
              <a16:creationId xmlns:a16="http://schemas.microsoft.com/office/drawing/2014/main" id="{17348E4A-62FC-4A91-925B-ED5F92745D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0070" name="AutoShape 1">
          <a:extLst>
            <a:ext uri="{FF2B5EF4-FFF2-40B4-BE49-F238E27FC236}">
              <a16:creationId xmlns:a16="http://schemas.microsoft.com/office/drawing/2014/main" id="{52916862-2BE8-4845-BB2E-C448C43092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0071" name="AutoShape 1">
          <a:extLst>
            <a:ext uri="{FF2B5EF4-FFF2-40B4-BE49-F238E27FC236}">
              <a16:creationId xmlns:a16="http://schemas.microsoft.com/office/drawing/2014/main" id="{BD5057A6-3EF1-4327-83AC-9CCD3675E6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0072" name="AutoShape 1">
          <a:extLst>
            <a:ext uri="{FF2B5EF4-FFF2-40B4-BE49-F238E27FC236}">
              <a16:creationId xmlns:a16="http://schemas.microsoft.com/office/drawing/2014/main" id="{3081967A-E08F-400D-96CC-DC19BABF8F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0073" name="AutoShape 1">
          <a:extLst>
            <a:ext uri="{FF2B5EF4-FFF2-40B4-BE49-F238E27FC236}">
              <a16:creationId xmlns:a16="http://schemas.microsoft.com/office/drawing/2014/main" id="{9801B809-2C6B-4481-ADCD-23CCF70F9C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0074" name="AutoShape 1">
          <a:extLst>
            <a:ext uri="{FF2B5EF4-FFF2-40B4-BE49-F238E27FC236}">
              <a16:creationId xmlns:a16="http://schemas.microsoft.com/office/drawing/2014/main" id="{3102F5A9-C2F7-43C1-8C65-088B9BA7C7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0075" name="AutoShape 1">
          <a:extLst>
            <a:ext uri="{FF2B5EF4-FFF2-40B4-BE49-F238E27FC236}">
              <a16:creationId xmlns:a16="http://schemas.microsoft.com/office/drawing/2014/main" id="{7E89C1A8-D919-42E6-A706-01C9677AF5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0076" name="AutoShape 1">
          <a:extLst>
            <a:ext uri="{FF2B5EF4-FFF2-40B4-BE49-F238E27FC236}">
              <a16:creationId xmlns:a16="http://schemas.microsoft.com/office/drawing/2014/main" id="{E1B6228D-9215-4992-956A-2C3A5FB13B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0077" name="AutoShape 1">
          <a:extLst>
            <a:ext uri="{FF2B5EF4-FFF2-40B4-BE49-F238E27FC236}">
              <a16:creationId xmlns:a16="http://schemas.microsoft.com/office/drawing/2014/main" id="{7E8AB73F-411F-4132-9059-830B4DFDED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0078" name="AutoShape 1">
          <a:extLst>
            <a:ext uri="{FF2B5EF4-FFF2-40B4-BE49-F238E27FC236}">
              <a16:creationId xmlns:a16="http://schemas.microsoft.com/office/drawing/2014/main" id="{E0FEDDAF-1D89-412D-885E-74787DB906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0079" name="AutoShape 1">
          <a:extLst>
            <a:ext uri="{FF2B5EF4-FFF2-40B4-BE49-F238E27FC236}">
              <a16:creationId xmlns:a16="http://schemas.microsoft.com/office/drawing/2014/main" id="{79E3B1E8-1180-4AF8-B15A-0F255D903B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0080" name="AutoShape 1">
          <a:extLst>
            <a:ext uri="{FF2B5EF4-FFF2-40B4-BE49-F238E27FC236}">
              <a16:creationId xmlns:a16="http://schemas.microsoft.com/office/drawing/2014/main" id="{B7D5FECC-B013-46F1-A9E0-3BFFCD9DEE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0081" name="AutoShape 1">
          <a:extLst>
            <a:ext uri="{FF2B5EF4-FFF2-40B4-BE49-F238E27FC236}">
              <a16:creationId xmlns:a16="http://schemas.microsoft.com/office/drawing/2014/main" id="{D5DB978A-B5AE-4615-8D81-FA4B71D9E3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0082" name="AutoShape 1">
          <a:extLst>
            <a:ext uri="{FF2B5EF4-FFF2-40B4-BE49-F238E27FC236}">
              <a16:creationId xmlns:a16="http://schemas.microsoft.com/office/drawing/2014/main" id="{F01AA0DC-B7D0-47B8-8159-CB7F1670C3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0083" name="AutoShape 1">
          <a:extLst>
            <a:ext uri="{FF2B5EF4-FFF2-40B4-BE49-F238E27FC236}">
              <a16:creationId xmlns:a16="http://schemas.microsoft.com/office/drawing/2014/main" id="{BEE65150-4B62-4A12-B321-BD8D3F00D5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0084" name="AutoShape 1">
          <a:extLst>
            <a:ext uri="{FF2B5EF4-FFF2-40B4-BE49-F238E27FC236}">
              <a16:creationId xmlns:a16="http://schemas.microsoft.com/office/drawing/2014/main" id="{4B7107EB-0D4C-422E-A030-07AFFE2DF1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0085" name="AutoShape 1">
          <a:extLst>
            <a:ext uri="{FF2B5EF4-FFF2-40B4-BE49-F238E27FC236}">
              <a16:creationId xmlns:a16="http://schemas.microsoft.com/office/drawing/2014/main" id="{BE3B28CF-7B2E-4C93-ADF0-4C1A2064DA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0086" name="AutoShape 1">
          <a:extLst>
            <a:ext uri="{FF2B5EF4-FFF2-40B4-BE49-F238E27FC236}">
              <a16:creationId xmlns:a16="http://schemas.microsoft.com/office/drawing/2014/main" id="{9F560C0F-E899-4433-93F8-A6282C282E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0087" name="AutoShape 1">
          <a:extLst>
            <a:ext uri="{FF2B5EF4-FFF2-40B4-BE49-F238E27FC236}">
              <a16:creationId xmlns:a16="http://schemas.microsoft.com/office/drawing/2014/main" id="{ED056BD1-9816-4518-AB14-897DD9533A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0088" name="AutoShape 1">
          <a:extLst>
            <a:ext uri="{FF2B5EF4-FFF2-40B4-BE49-F238E27FC236}">
              <a16:creationId xmlns:a16="http://schemas.microsoft.com/office/drawing/2014/main" id="{0965E334-039C-4FE4-BEAF-F637C6396C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0089" name="AutoShape 1">
          <a:extLst>
            <a:ext uri="{FF2B5EF4-FFF2-40B4-BE49-F238E27FC236}">
              <a16:creationId xmlns:a16="http://schemas.microsoft.com/office/drawing/2014/main" id="{26F31769-F87B-4D9A-9F78-579AD7F476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0090" name="AutoShape 1">
          <a:extLst>
            <a:ext uri="{FF2B5EF4-FFF2-40B4-BE49-F238E27FC236}">
              <a16:creationId xmlns:a16="http://schemas.microsoft.com/office/drawing/2014/main" id="{108482FD-67F3-42EA-893B-31B68BB588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0091" name="AutoShape 1">
          <a:extLst>
            <a:ext uri="{FF2B5EF4-FFF2-40B4-BE49-F238E27FC236}">
              <a16:creationId xmlns:a16="http://schemas.microsoft.com/office/drawing/2014/main" id="{CA6DE53E-3CC4-437A-8685-EC1C9C85A6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0092" name="AutoShape 1">
          <a:extLst>
            <a:ext uri="{FF2B5EF4-FFF2-40B4-BE49-F238E27FC236}">
              <a16:creationId xmlns:a16="http://schemas.microsoft.com/office/drawing/2014/main" id="{22D14935-4197-4CDF-BEAE-F6B02028AC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0093" name="AutoShape 1">
          <a:extLst>
            <a:ext uri="{FF2B5EF4-FFF2-40B4-BE49-F238E27FC236}">
              <a16:creationId xmlns:a16="http://schemas.microsoft.com/office/drawing/2014/main" id="{CBB26C48-DA27-4991-B753-5A7560F393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0094" name="AutoShape 1">
          <a:extLst>
            <a:ext uri="{FF2B5EF4-FFF2-40B4-BE49-F238E27FC236}">
              <a16:creationId xmlns:a16="http://schemas.microsoft.com/office/drawing/2014/main" id="{71FA512F-DA84-4F92-B27C-E4DAECAC2C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0095" name="AutoShape 1">
          <a:extLst>
            <a:ext uri="{FF2B5EF4-FFF2-40B4-BE49-F238E27FC236}">
              <a16:creationId xmlns:a16="http://schemas.microsoft.com/office/drawing/2014/main" id="{78E8E351-3D46-44C5-86CC-0FF846ABB7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0096" name="AutoShape 1">
          <a:extLst>
            <a:ext uri="{FF2B5EF4-FFF2-40B4-BE49-F238E27FC236}">
              <a16:creationId xmlns:a16="http://schemas.microsoft.com/office/drawing/2014/main" id="{0002751F-F14D-4B92-9176-D49B87356C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0097" name="AutoShape 1">
          <a:extLst>
            <a:ext uri="{FF2B5EF4-FFF2-40B4-BE49-F238E27FC236}">
              <a16:creationId xmlns:a16="http://schemas.microsoft.com/office/drawing/2014/main" id="{F3398248-BB51-45BD-8514-A0DA6F8903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0098" name="AutoShape 1">
          <a:extLst>
            <a:ext uri="{FF2B5EF4-FFF2-40B4-BE49-F238E27FC236}">
              <a16:creationId xmlns:a16="http://schemas.microsoft.com/office/drawing/2014/main" id="{BE058EF1-16DD-4E53-BD8D-1BD50AE1DF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0099" name="AutoShape 1">
          <a:extLst>
            <a:ext uri="{FF2B5EF4-FFF2-40B4-BE49-F238E27FC236}">
              <a16:creationId xmlns:a16="http://schemas.microsoft.com/office/drawing/2014/main" id="{27E5D0F0-213C-4FCE-871F-A86D3850F5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0100" name="AutoShape 1">
          <a:extLst>
            <a:ext uri="{FF2B5EF4-FFF2-40B4-BE49-F238E27FC236}">
              <a16:creationId xmlns:a16="http://schemas.microsoft.com/office/drawing/2014/main" id="{3C65C552-D035-41E9-A2D4-EFC26DF95D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0101" name="AutoShape 1">
          <a:extLst>
            <a:ext uri="{FF2B5EF4-FFF2-40B4-BE49-F238E27FC236}">
              <a16:creationId xmlns:a16="http://schemas.microsoft.com/office/drawing/2014/main" id="{0AAD5C9B-41F8-49CA-83AA-66C536FE60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0102" name="AutoShape 1">
          <a:extLst>
            <a:ext uri="{FF2B5EF4-FFF2-40B4-BE49-F238E27FC236}">
              <a16:creationId xmlns:a16="http://schemas.microsoft.com/office/drawing/2014/main" id="{D7148082-69CC-49CF-9A59-FEFED5A2E4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0103" name="AutoShape 1">
          <a:extLst>
            <a:ext uri="{FF2B5EF4-FFF2-40B4-BE49-F238E27FC236}">
              <a16:creationId xmlns:a16="http://schemas.microsoft.com/office/drawing/2014/main" id="{42BD3683-B998-4982-8AD9-CAF52D0ECA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0104" name="AutoShape 1">
          <a:extLst>
            <a:ext uri="{FF2B5EF4-FFF2-40B4-BE49-F238E27FC236}">
              <a16:creationId xmlns:a16="http://schemas.microsoft.com/office/drawing/2014/main" id="{4330A580-B77B-46B5-953B-81722733E1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0105" name="AutoShape 1">
          <a:extLst>
            <a:ext uri="{FF2B5EF4-FFF2-40B4-BE49-F238E27FC236}">
              <a16:creationId xmlns:a16="http://schemas.microsoft.com/office/drawing/2014/main" id="{487654EC-1A5E-43A0-BC62-58D9B5C14C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0106" name="AutoShape 1">
          <a:extLst>
            <a:ext uri="{FF2B5EF4-FFF2-40B4-BE49-F238E27FC236}">
              <a16:creationId xmlns:a16="http://schemas.microsoft.com/office/drawing/2014/main" id="{EA83B7D9-C254-4517-8B8C-E1A1BEC942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0107" name="AutoShape 1">
          <a:extLst>
            <a:ext uri="{FF2B5EF4-FFF2-40B4-BE49-F238E27FC236}">
              <a16:creationId xmlns:a16="http://schemas.microsoft.com/office/drawing/2014/main" id="{9BFB00EB-E1F4-406A-9269-398FE0DAA0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0108" name="AutoShape 1">
          <a:extLst>
            <a:ext uri="{FF2B5EF4-FFF2-40B4-BE49-F238E27FC236}">
              <a16:creationId xmlns:a16="http://schemas.microsoft.com/office/drawing/2014/main" id="{414F039A-9464-4C76-8A08-69FC772DCE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0109" name="AutoShape 1">
          <a:extLst>
            <a:ext uri="{FF2B5EF4-FFF2-40B4-BE49-F238E27FC236}">
              <a16:creationId xmlns:a16="http://schemas.microsoft.com/office/drawing/2014/main" id="{7B7E10CF-9A4F-4B4B-959E-87AEF46024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0110" name="AutoShape 1">
          <a:extLst>
            <a:ext uri="{FF2B5EF4-FFF2-40B4-BE49-F238E27FC236}">
              <a16:creationId xmlns:a16="http://schemas.microsoft.com/office/drawing/2014/main" id="{EED8A56A-8A99-4D78-BD25-6DD77AB858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0111" name="AutoShape 1">
          <a:extLst>
            <a:ext uri="{FF2B5EF4-FFF2-40B4-BE49-F238E27FC236}">
              <a16:creationId xmlns:a16="http://schemas.microsoft.com/office/drawing/2014/main" id="{24854FBC-B4FE-4066-90D5-037CE9DFC1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0112" name="AutoShape 1">
          <a:extLst>
            <a:ext uri="{FF2B5EF4-FFF2-40B4-BE49-F238E27FC236}">
              <a16:creationId xmlns:a16="http://schemas.microsoft.com/office/drawing/2014/main" id="{0B36BA62-FAF0-4135-8013-AAED44583C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0113" name="AutoShape 1">
          <a:extLst>
            <a:ext uri="{FF2B5EF4-FFF2-40B4-BE49-F238E27FC236}">
              <a16:creationId xmlns:a16="http://schemas.microsoft.com/office/drawing/2014/main" id="{98E8BCFE-C722-4D54-AFAB-4CA29C24E9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0114" name="AutoShape 1">
          <a:extLst>
            <a:ext uri="{FF2B5EF4-FFF2-40B4-BE49-F238E27FC236}">
              <a16:creationId xmlns:a16="http://schemas.microsoft.com/office/drawing/2014/main" id="{8828A02D-B6EE-40C9-B23D-9812F52BD7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0115" name="AutoShape 1">
          <a:extLst>
            <a:ext uri="{FF2B5EF4-FFF2-40B4-BE49-F238E27FC236}">
              <a16:creationId xmlns:a16="http://schemas.microsoft.com/office/drawing/2014/main" id="{303D019D-24AB-4723-A51A-61DB4FDD81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0116" name="AutoShape 1">
          <a:extLst>
            <a:ext uri="{FF2B5EF4-FFF2-40B4-BE49-F238E27FC236}">
              <a16:creationId xmlns:a16="http://schemas.microsoft.com/office/drawing/2014/main" id="{E0679B7F-87F3-4E33-96C8-05A1F4C3B1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0117" name="AutoShape 1">
          <a:extLst>
            <a:ext uri="{FF2B5EF4-FFF2-40B4-BE49-F238E27FC236}">
              <a16:creationId xmlns:a16="http://schemas.microsoft.com/office/drawing/2014/main" id="{79A817A4-ABB7-4A08-A1AA-07B790829B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0118" name="AutoShape 1">
          <a:extLst>
            <a:ext uri="{FF2B5EF4-FFF2-40B4-BE49-F238E27FC236}">
              <a16:creationId xmlns:a16="http://schemas.microsoft.com/office/drawing/2014/main" id="{C4766FA7-25B1-4931-80BF-A7E3CFE345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0119" name="AutoShape 1">
          <a:extLst>
            <a:ext uri="{FF2B5EF4-FFF2-40B4-BE49-F238E27FC236}">
              <a16:creationId xmlns:a16="http://schemas.microsoft.com/office/drawing/2014/main" id="{55F510AC-613A-4E9E-8F64-425BCC575C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0120" name="AutoShape 1">
          <a:extLst>
            <a:ext uri="{FF2B5EF4-FFF2-40B4-BE49-F238E27FC236}">
              <a16:creationId xmlns:a16="http://schemas.microsoft.com/office/drawing/2014/main" id="{DBFD5502-B089-4FAF-9F42-12BCA4028D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0121" name="AutoShape 1">
          <a:extLst>
            <a:ext uri="{FF2B5EF4-FFF2-40B4-BE49-F238E27FC236}">
              <a16:creationId xmlns:a16="http://schemas.microsoft.com/office/drawing/2014/main" id="{A2EFA813-AA01-484B-8B8D-62A235A940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0122" name="AutoShape 1">
          <a:extLst>
            <a:ext uri="{FF2B5EF4-FFF2-40B4-BE49-F238E27FC236}">
              <a16:creationId xmlns:a16="http://schemas.microsoft.com/office/drawing/2014/main" id="{A9273DE2-2E78-4534-9F89-6C826A4555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0123" name="AutoShape 1">
          <a:extLst>
            <a:ext uri="{FF2B5EF4-FFF2-40B4-BE49-F238E27FC236}">
              <a16:creationId xmlns:a16="http://schemas.microsoft.com/office/drawing/2014/main" id="{994A34BD-EA55-4478-9EAA-8F64286793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0124" name="AutoShape 1">
          <a:extLst>
            <a:ext uri="{FF2B5EF4-FFF2-40B4-BE49-F238E27FC236}">
              <a16:creationId xmlns:a16="http://schemas.microsoft.com/office/drawing/2014/main" id="{4C2FD152-3E4E-421E-A231-47F3B7C5EC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0125" name="AutoShape 1">
          <a:extLst>
            <a:ext uri="{FF2B5EF4-FFF2-40B4-BE49-F238E27FC236}">
              <a16:creationId xmlns:a16="http://schemas.microsoft.com/office/drawing/2014/main" id="{235376CC-E833-4F65-BAF8-CF4D6F4293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0126" name="AutoShape 1">
          <a:extLst>
            <a:ext uri="{FF2B5EF4-FFF2-40B4-BE49-F238E27FC236}">
              <a16:creationId xmlns:a16="http://schemas.microsoft.com/office/drawing/2014/main" id="{479A0312-3455-45BE-B0D4-B741A6CC5A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0127" name="AutoShape 1">
          <a:extLst>
            <a:ext uri="{FF2B5EF4-FFF2-40B4-BE49-F238E27FC236}">
              <a16:creationId xmlns:a16="http://schemas.microsoft.com/office/drawing/2014/main" id="{64C8F27B-14DF-4581-924D-DDC2F29B0F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0128" name="AutoShape 1">
          <a:extLst>
            <a:ext uri="{FF2B5EF4-FFF2-40B4-BE49-F238E27FC236}">
              <a16:creationId xmlns:a16="http://schemas.microsoft.com/office/drawing/2014/main" id="{7617390B-0A25-4CE6-AC94-72868D6AAB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0129" name="AutoShape 1">
          <a:extLst>
            <a:ext uri="{FF2B5EF4-FFF2-40B4-BE49-F238E27FC236}">
              <a16:creationId xmlns:a16="http://schemas.microsoft.com/office/drawing/2014/main" id="{DC9DB9A8-08A4-4C36-8E0C-82CDFE793E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0130" name="AutoShape 1">
          <a:extLst>
            <a:ext uri="{FF2B5EF4-FFF2-40B4-BE49-F238E27FC236}">
              <a16:creationId xmlns:a16="http://schemas.microsoft.com/office/drawing/2014/main" id="{ECBA0C94-2DB1-4642-BAD5-51BFE97EE0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0131" name="AutoShape 1">
          <a:extLst>
            <a:ext uri="{FF2B5EF4-FFF2-40B4-BE49-F238E27FC236}">
              <a16:creationId xmlns:a16="http://schemas.microsoft.com/office/drawing/2014/main" id="{77F59D09-0461-40E8-A180-55AEBE8101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0132" name="AutoShape 1">
          <a:extLst>
            <a:ext uri="{FF2B5EF4-FFF2-40B4-BE49-F238E27FC236}">
              <a16:creationId xmlns:a16="http://schemas.microsoft.com/office/drawing/2014/main" id="{642A5213-7B1A-44C1-AE97-EA2B36F1AE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0133" name="AutoShape 1">
          <a:extLst>
            <a:ext uri="{FF2B5EF4-FFF2-40B4-BE49-F238E27FC236}">
              <a16:creationId xmlns:a16="http://schemas.microsoft.com/office/drawing/2014/main" id="{9CD29DB0-0EA6-44EC-8CD5-D2421F02E7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0134" name="AutoShape 1">
          <a:extLst>
            <a:ext uri="{FF2B5EF4-FFF2-40B4-BE49-F238E27FC236}">
              <a16:creationId xmlns:a16="http://schemas.microsoft.com/office/drawing/2014/main" id="{FCC17DD4-F8E0-4671-8BAC-73F16D013D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0135" name="AutoShape 1">
          <a:extLst>
            <a:ext uri="{FF2B5EF4-FFF2-40B4-BE49-F238E27FC236}">
              <a16:creationId xmlns:a16="http://schemas.microsoft.com/office/drawing/2014/main" id="{8A5973F9-41D8-49D6-AF3B-60D31DA7CA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0136" name="AutoShape 1">
          <a:extLst>
            <a:ext uri="{FF2B5EF4-FFF2-40B4-BE49-F238E27FC236}">
              <a16:creationId xmlns:a16="http://schemas.microsoft.com/office/drawing/2014/main" id="{D5DF887B-F7F6-41D4-97B3-61D303F736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0137" name="AutoShape 1">
          <a:extLst>
            <a:ext uri="{FF2B5EF4-FFF2-40B4-BE49-F238E27FC236}">
              <a16:creationId xmlns:a16="http://schemas.microsoft.com/office/drawing/2014/main" id="{5D185904-0ED8-4C2A-AF7D-3BF7FE3602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0138" name="AutoShape 1">
          <a:extLst>
            <a:ext uri="{FF2B5EF4-FFF2-40B4-BE49-F238E27FC236}">
              <a16:creationId xmlns:a16="http://schemas.microsoft.com/office/drawing/2014/main" id="{4F860D86-9094-469B-B645-3D240BFE03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0139" name="AutoShape 1">
          <a:extLst>
            <a:ext uri="{FF2B5EF4-FFF2-40B4-BE49-F238E27FC236}">
              <a16:creationId xmlns:a16="http://schemas.microsoft.com/office/drawing/2014/main" id="{30C51BBC-1AB0-4568-BCD2-63282204FC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0140" name="AutoShape 1">
          <a:extLst>
            <a:ext uri="{FF2B5EF4-FFF2-40B4-BE49-F238E27FC236}">
              <a16:creationId xmlns:a16="http://schemas.microsoft.com/office/drawing/2014/main" id="{202617BF-7D0B-4B3E-A75F-F8F474826B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0141" name="AutoShape 1">
          <a:extLst>
            <a:ext uri="{FF2B5EF4-FFF2-40B4-BE49-F238E27FC236}">
              <a16:creationId xmlns:a16="http://schemas.microsoft.com/office/drawing/2014/main" id="{49141187-0DAF-4928-8132-E1CF75FFE0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0142" name="AutoShape 1">
          <a:extLst>
            <a:ext uri="{FF2B5EF4-FFF2-40B4-BE49-F238E27FC236}">
              <a16:creationId xmlns:a16="http://schemas.microsoft.com/office/drawing/2014/main" id="{B8CAABA1-D716-4067-B0D9-687DD4EAF6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0143" name="AutoShape 1">
          <a:extLst>
            <a:ext uri="{FF2B5EF4-FFF2-40B4-BE49-F238E27FC236}">
              <a16:creationId xmlns:a16="http://schemas.microsoft.com/office/drawing/2014/main" id="{29DE82E9-0FAF-48CB-B3A7-14B1F1D87A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0144" name="AutoShape 1">
          <a:extLst>
            <a:ext uri="{FF2B5EF4-FFF2-40B4-BE49-F238E27FC236}">
              <a16:creationId xmlns:a16="http://schemas.microsoft.com/office/drawing/2014/main" id="{2D2B6BF0-F70B-4A98-B05F-92E17041B5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0145" name="AutoShape 1">
          <a:extLst>
            <a:ext uri="{FF2B5EF4-FFF2-40B4-BE49-F238E27FC236}">
              <a16:creationId xmlns:a16="http://schemas.microsoft.com/office/drawing/2014/main" id="{2909ED47-09C7-4261-8C94-545DABC6EA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0146" name="AutoShape 1">
          <a:extLst>
            <a:ext uri="{FF2B5EF4-FFF2-40B4-BE49-F238E27FC236}">
              <a16:creationId xmlns:a16="http://schemas.microsoft.com/office/drawing/2014/main" id="{B5172020-8376-4381-A05C-86DA68A012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0147" name="AutoShape 1">
          <a:extLst>
            <a:ext uri="{FF2B5EF4-FFF2-40B4-BE49-F238E27FC236}">
              <a16:creationId xmlns:a16="http://schemas.microsoft.com/office/drawing/2014/main" id="{9F3D9A56-A9A1-48A2-918C-0D2B1E5053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0148" name="AutoShape 1">
          <a:extLst>
            <a:ext uri="{FF2B5EF4-FFF2-40B4-BE49-F238E27FC236}">
              <a16:creationId xmlns:a16="http://schemas.microsoft.com/office/drawing/2014/main" id="{60543928-0DCC-47DC-9EAB-B8D3FDF49A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0149" name="AutoShape 1">
          <a:extLst>
            <a:ext uri="{FF2B5EF4-FFF2-40B4-BE49-F238E27FC236}">
              <a16:creationId xmlns:a16="http://schemas.microsoft.com/office/drawing/2014/main" id="{5930AE07-4F45-4B07-B80F-3A7A423289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0150" name="AutoShape 1">
          <a:extLst>
            <a:ext uri="{FF2B5EF4-FFF2-40B4-BE49-F238E27FC236}">
              <a16:creationId xmlns:a16="http://schemas.microsoft.com/office/drawing/2014/main" id="{8756A3E7-30B3-4725-90AD-C485E19A02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0151" name="AutoShape 1">
          <a:extLst>
            <a:ext uri="{FF2B5EF4-FFF2-40B4-BE49-F238E27FC236}">
              <a16:creationId xmlns:a16="http://schemas.microsoft.com/office/drawing/2014/main" id="{D65423F4-DB14-47DF-94C3-16018E5304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0152" name="AutoShape 1">
          <a:extLst>
            <a:ext uri="{FF2B5EF4-FFF2-40B4-BE49-F238E27FC236}">
              <a16:creationId xmlns:a16="http://schemas.microsoft.com/office/drawing/2014/main" id="{D6895A76-715E-4BF8-9AE5-D0DDCE5571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0153" name="AutoShape 1">
          <a:extLst>
            <a:ext uri="{FF2B5EF4-FFF2-40B4-BE49-F238E27FC236}">
              <a16:creationId xmlns:a16="http://schemas.microsoft.com/office/drawing/2014/main" id="{6B190044-F1ED-47DC-BAB7-A8AA206E13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0154" name="AutoShape 1">
          <a:extLst>
            <a:ext uri="{FF2B5EF4-FFF2-40B4-BE49-F238E27FC236}">
              <a16:creationId xmlns:a16="http://schemas.microsoft.com/office/drawing/2014/main" id="{8AB58522-84E8-4DE2-98D2-9C9A7D3170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0155" name="AutoShape 1">
          <a:extLst>
            <a:ext uri="{FF2B5EF4-FFF2-40B4-BE49-F238E27FC236}">
              <a16:creationId xmlns:a16="http://schemas.microsoft.com/office/drawing/2014/main" id="{22FE5ED3-561E-49BD-82FB-CA9A789C3F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0156" name="AutoShape 1">
          <a:extLst>
            <a:ext uri="{FF2B5EF4-FFF2-40B4-BE49-F238E27FC236}">
              <a16:creationId xmlns:a16="http://schemas.microsoft.com/office/drawing/2014/main" id="{0DD234F4-9600-4DE5-9C0C-EB5FCDB5C4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0157" name="AutoShape 1">
          <a:extLst>
            <a:ext uri="{FF2B5EF4-FFF2-40B4-BE49-F238E27FC236}">
              <a16:creationId xmlns:a16="http://schemas.microsoft.com/office/drawing/2014/main" id="{76F64854-CC58-41B5-BB14-C964838A6A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0158" name="AutoShape 1">
          <a:extLst>
            <a:ext uri="{FF2B5EF4-FFF2-40B4-BE49-F238E27FC236}">
              <a16:creationId xmlns:a16="http://schemas.microsoft.com/office/drawing/2014/main" id="{808C2A48-3F55-4C03-B064-10AAA6B495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0159" name="AutoShape 1">
          <a:extLst>
            <a:ext uri="{FF2B5EF4-FFF2-40B4-BE49-F238E27FC236}">
              <a16:creationId xmlns:a16="http://schemas.microsoft.com/office/drawing/2014/main" id="{40A37372-F7A1-4856-AF8F-9CE85D1AF3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0160" name="AutoShape 1">
          <a:extLst>
            <a:ext uri="{FF2B5EF4-FFF2-40B4-BE49-F238E27FC236}">
              <a16:creationId xmlns:a16="http://schemas.microsoft.com/office/drawing/2014/main" id="{C84E10EC-6753-4305-A245-3948B99C24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0161" name="AutoShape 1">
          <a:extLst>
            <a:ext uri="{FF2B5EF4-FFF2-40B4-BE49-F238E27FC236}">
              <a16:creationId xmlns:a16="http://schemas.microsoft.com/office/drawing/2014/main" id="{A811B145-D3C0-4126-91F5-AFC4B74FE5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0162" name="AutoShape 1">
          <a:extLst>
            <a:ext uri="{FF2B5EF4-FFF2-40B4-BE49-F238E27FC236}">
              <a16:creationId xmlns:a16="http://schemas.microsoft.com/office/drawing/2014/main" id="{8D311E7E-B33E-47CE-81FB-C35B2C275B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0163" name="AutoShape 1">
          <a:extLst>
            <a:ext uri="{FF2B5EF4-FFF2-40B4-BE49-F238E27FC236}">
              <a16:creationId xmlns:a16="http://schemas.microsoft.com/office/drawing/2014/main" id="{2F6941C2-DA36-4B6C-BA34-CAFEC639BA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0164" name="AutoShape 1">
          <a:extLst>
            <a:ext uri="{FF2B5EF4-FFF2-40B4-BE49-F238E27FC236}">
              <a16:creationId xmlns:a16="http://schemas.microsoft.com/office/drawing/2014/main" id="{B25B3226-E90D-4C57-A51C-6BF85F87CC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0165" name="AutoShape 1">
          <a:extLst>
            <a:ext uri="{FF2B5EF4-FFF2-40B4-BE49-F238E27FC236}">
              <a16:creationId xmlns:a16="http://schemas.microsoft.com/office/drawing/2014/main" id="{5D64276A-FBFD-4EA4-94A9-BCDB1D0EF0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0166" name="AutoShape 1">
          <a:extLst>
            <a:ext uri="{FF2B5EF4-FFF2-40B4-BE49-F238E27FC236}">
              <a16:creationId xmlns:a16="http://schemas.microsoft.com/office/drawing/2014/main" id="{6A1BD1BA-01FD-48D2-9B63-ED233B26C3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0167" name="AutoShape 1">
          <a:extLst>
            <a:ext uri="{FF2B5EF4-FFF2-40B4-BE49-F238E27FC236}">
              <a16:creationId xmlns:a16="http://schemas.microsoft.com/office/drawing/2014/main" id="{D498F523-9E8C-46D3-93A8-556CD78162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0168" name="AutoShape 1">
          <a:extLst>
            <a:ext uri="{FF2B5EF4-FFF2-40B4-BE49-F238E27FC236}">
              <a16:creationId xmlns:a16="http://schemas.microsoft.com/office/drawing/2014/main" id="{D0D9C6EB-B1DD-4F09-9FF8-12CFDAEFE2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0169" name="AutoShape 1">
          <a:extLst>
            <a:ext uri="{FF2B5EF4-FFF2-40B4-BE49-F238E27FC236}">
              <a16:creationId xmlns:a16="http://schemas.microsoft.com/office/drawing/2014/main" id="{A21659A8-28C9-4981-844E-F2CD11B859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0170" name="AutoShape 1">
          <a:extLst>
            <a:ext uri="{FF2B5EF4-FFF2-40B4-BE49-F238E27FC236}">
              <a16:creationId xmlns:a16="http://schemas.microsoft.com/office/drawing/2014/main" id="{1B070C2C-AF83-4415-8C6A-31CBAFF7F9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0171" name="AutoShape 1">
          <a:extLst>
            <a:ext uri="{FF2B5EF4-FFF2-40B4-BE49-F238E27FC236}">
              <a16:creationId xmlns:a16="http://schemas.microsoft.com/office/drawing/2014/main" id="{CDD0443A-5FE1-44C5-A0E1-3B7D67610E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0172" name="AutoShape 1">
          <a:extLst>
            <a:ext uri="{FF2B5EF4-FFF2-40B4-BE49-F238E27FC236}">
              <a16:creationId xmlns:a16="http://schemas.microsoft.com/office/drawing/2014/main" id="{5B7A2685-CD11-4A4E-BEEB-035229D0A9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0173" name="AutoShape 1">
          <a:extLst>
            <a:ext uri="{FF2B5EF4-FFF2-40B4-BE49-F238E27FC236}">
              <a16:creationId xmlns:a16="http://schemas.microsoft.com/office/drawing/2014/main" id="{41AFD20A-6FF8-4593-B68A-293B8B3185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0174" name="AutoShape 1">
          <a:extLst>
            <a:ext uri="{FF2B5EF4-FFF2-40B4-BE49-F238E27FC236}">
              <a16:creationId xmlns:a16="http://schemas.microsoft.com/office/drawing/2014/main" id="{42DA4BAA-09D3-4A1B-BBA3-912F3771FF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0175" name="AutoShape 1">
          <a:extLst>
            <a:ext uri="{FF2B5EF4-FFF2-40B4-BE49-F238E27FC236}">
              <a16:creationId xmlns:a16="http://schemas.microsoft.com/office/drawing/2014/main" id="{CABB277F-2953-406B-A29D-209E6A694B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0176" name="AutoShape 1">
          <a:extLst>
            <a:ext uri="{FF2B5EF4-FFF2-40B4-BE49-F238E27FC236}">
              <a16:creationId xmlns:a16="http://schemas.microsoft.com/office/drawing/2014/main" id="{FB19FBAB-1DC9-4051-8959-0D38BF311E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0177" name="AutoShape 1">
          <a:extLst>
            <a:ext uri="{FF2B5EF4-FFF2-40B4-BE49-F238E27FC236}">
              <a16:creationId xmlns:a16="http://schemas.microsoft.com/office/drawing/2014/main" id="{E671B60D-FFF9-41C6-B732-8BFD1EBA2C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0178" name="AutoShape 1">
          <a:extLst>
            <a:ext uri="{FF2B5EF4-FFF2-40B4-BE49-F238E27FC236}">
              <a16:creationId xmlns:a16="http://schemas.microsoft.com/office/drawing/2014/main" id="{26E37F3E-F7DD-4C83-A6B0-4F1C297FE8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0179" name="AutoShape 1">
          <a:extLst>
            <a:ext uri="{FF2B5EF4-FFF2-40B4-BE49-F238E27FC236}">
              <a16:creationId xmlns:a16="http://schemas.microsoft.com/office/drawing/2014/main" id="{D43EC058-2C79-40B0-9E1C-063B969F4C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0180" name="AutoShape 1">
          <a:extLst>
            <a:ext uri="{FF2B5EF4-FFF2-40B4-BE49-F238E27FC236}">
              <a16:creationId xmlns:a16="http://schemas.microsoft.com/office/drawing/2014/main" id="{52F2264D-F02D-4506-BDF5-3146811E08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0181" name="AutoShape 1">
          <a:extLst>
            <a:ext uri="{FF2B5EF4-FFF2-40B4-BE49-F238E27FC236}">
              <a16:creationId xmlns:a16="http://schemas.microsoft.com/office/drawing/2014/main" id="{1ACB8EA2-FE71-4251-8BE2-792A21F805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0182" name="AutoShape 1">
          <a:extLst>
            <a:ext uri="{FF2B5EF4-FFF2-40B4-BE49-F238E27FC236}">
              <a16:creationId xmlns:a16="http://schemas.microsoft.com/office/drawing/2014/main" id="{D90C8C12-8966-4060-AFC7-51659F6C81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0183" name="AutoShape 1">
          <a:extLst>
            <a:ext uri="{FF2B5EF4-FFF2-40B4-BE49-F238E27FC236}">
              <a16:creationId xmlns:a16="http://schemas.microsoft.com/office/drawing/2014/main" id="{F3B0D3A5-F785-46CD-9A67-83822BC9BD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0184" name="AutoShape 1">
          <a:extLst>
            <a:ext uri="{FF2B5EF4-FFF2-40B4-BE49-F238E27FC236}">
              <a16:creationId xmlns:a16="http://schemas.microsoft.com/office/drawing/2014/main" id="{32A700FE-0DEA-4C24-8850-4EA9DED741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0185" name="AutoShape 1">
          <a:extLst>
            <a:ext uri="{FF2B5EF4-FFF2-40B4-BE49-F238E27FC236}">
              <a16:creationId xmlns:a16="http://schemas.microsoft.com/office/drawing/2014/main" id="{DC602B19-2602-45C4-A0FA-E0BEB4B4FD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0186" name="AutoShape 1">
          <a:extLst>
            <a:ext uri="{FF2B5EF4-FFF2-40B4-BE49-F238E27FC236}">
              <a16:creationId xmlns:a16="http://schemas.microsoft.com/office/drawing/2014/main" id="{6D947B5E-7A8A-4EF1-9600-3B0F777E8E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0187" name="AutoShape 1">
          <a:extLst>
            <a:ext uri="{FF2B5EF4-FFF2-40B4-BE49-F238E27FC236}">
              <a16:creationId xmlns:a16="http://schemas.microsoft.com/office/drawing/2014/main" id="{C125E893-5BA8-4553-B21E-EF318AC94B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0188" name="AutoShape 1">
          <a:extLst>
            <a:ext uri="{FF2B5EF4-FFF2-40B4-BE49-F238E27FC236}">
              <a16:creationId xmlns:a16="http://schemas.microsoft.com/office/drawing/2014/main" id="{7832C671-B6B2-4E74-85AF-BAD6C0AD82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0189" name="AutoShape 1">
          <a:extLst>
            <a:ext uri="{FF2B5EF4-FFF2-40B4-BE49-F238E27FC236}">
              <a16:creationId xmlns:a16="http://schemas.microsoft.com/office/drawing/2014/main" id="{3FC9ECC4-A504-470B-AA13-247D2198A0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0190" name="AutoShape 1">
          <a:extLst>
            <a:ext uri="{FF2B5EF4-FFF2-40B4-BE49-F238E27FC236}">
              <a16:creationId xmlns:a16="http://schemas.microsoft.com/office/drawing/2014/main" id="{B90A4BBD-857C-47FA-89B3-BEFECB72D0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0191" name="AutoShape 1">
          <a:extLst>
            <a:ext uri="{FF2B5EF4-FFF2-40B4-BE49-F238E27FC236}">
              <a16:creationId xmlns:a16="http://schemas.microsoft.com/office/drawing/2014/main" id="{E254A46E-15EA-44BC-8F18-245CF26545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0192" name="AutoShape 1">
          <a:extLst>
            <a:ext uri="{FF2B5EF4-FFF2-40B4-BE49-F238E27FC236}">
              <a16:creationId xmlns:a16="http://schemas.microsoft.com/office/drawing/2014/main" id="{0C88F877-87D6-4DF2-AD6E-50255B62F5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0193" name="AutoShape 1">
          <a:extLst>
            <a:ext uri="{FF2B5EF4-FFF2-40B4-BE49-F238E27FC236}">
              <a16:creationId xmlns:a16="http://schemas.microsoft.com/office/drawing/2014/main" id="{BC26FC9D-E704-4E05-8655-BA37506B0D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0194" name="AutoShape 1">
          <a:extLst>
            <a:ext uri="{FF2B5EF4-FFF2-40B4-BE49-F238E27FC236}">
              <a16:creationId xmlns:a16="http://schemas.microsoft.com/office/drawing/2014/main" id="{E81C4642-2FF5-4DFF-B1AD-D29E7F1117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0195" name="AutoShape 1">
          <a:extLst>
            <a:ext uri="{FF2B5EF4-FFF2-40B4-BE49-F238E27FC236}">
              <a16:creationId xmlns:a16="http://schemas.microsoft.com/office/drawing/2014/main" id="{18B620D6-5FB6-4D13-8D92-6C6ECE5CAD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0196" name="AutoShape 1">
          <a:extLst>
            <a:ext uri="{FF2B5EF4-FFF2-40B4-BE49-F238E27FC236}">
              <a16:creationId xmlns:a16="http://schemas.microsoft.com/office/drawing/2014/main" id="{72A3F587-8829-48FA-8ECC-674B432AD4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0197" name="AutoShape 1">
          <a:extLst>
            <a:ext uri="{FF2B5EF4-FFF2-40B4-BE49-F238E27FC236}">
              <a16:creationId xmlns:a16="http://schemas.microsoft.com/office/drawing/2014/main" id="{7EDCD378-8063-4E3E-849D-BBF0CA858E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0198" name="AutoShape 1">
          <a:extLst>
            <a:ext uri="{FF2B5EF4-FFF2-40B4-BE49-F238E27FC236}">
              <a16:creationId xmlns:a16="http://schemas.microsoft.com/office/drawing/2014/main" id="{C66A6B2C-C6B5-464F-9FCB-B7771DA435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0199" name="AutoShape 1">
          <a:extLst>
            <a:ext uri="{FF2B5EF4-FFF2-40B4-BE49-F238E27FC236}">
              <a16:creationId xmlns:a16="http://schemas.microsoft.com/office/drawing/2014/main" id="{8DAF8EB3-0502-4199-9289-1AA121BFF1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0200" name="AutoShape 1">
          <a:extLst>
            <a:ext uri="{FF2B5EF4-FFF2-40B4-BE49-F238E27FC236}">
              <a16:creationId xmlns:a16="http://schemas.microsoft.com/office/drawing/2014/main" id="{53ABF3FE-2FF6-4065-9E47-AFBFBA846C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0201" name="AutoShape 1">
          <a:extLst>
            <a:ext uri="{FF2B5EF4-FFF2-40B4-BE49-F238E27FC236}">
              <a16:creationId xmlns:a16="http://schemas.microsoft.com/office/drawing/2014/main" id="{C62002C6-C28D-49D6-9C2D-C67B82999B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0202" name="AutoShape 1">
          <a:extLst>
            <a:ext uri="{FF2B5EF4-FFF2-40B4-BE49-F238E27FC236}">
              <a16:creationId xmlns:a16="http://schemas.microsoft.com/office/drawing/2014/main" id="{B7DA5C62-16EF-4F0D-93CD-518B0B6CE9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0203" name="AutoShape 1">
          <a:extLst>
            <a:ext uri="{FF2B5EF4-FFF2-40B4-BE49-F238E27FC236}">
              <a16:creationId xmlns:a16="http://schemas.microsoft.com/office/drawing/2014/main" id="{2FBE3DD9-CF25-40F4-B5E3-514D06B490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0204" name="AutoShape 1">
          <a:extLst>
            <a:ext uri="{FF2B5EF4-FFF2-40B4-BE49-F238E27FC236}">
              <a16:creationId xmlns:a16="http://schemas.microsoft.com/office/drawing/2014/main" id="{A2A01B14-FC08-48EB-AF7E-64CDD9159F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0205" name="AutoShape 1">
          <a:extLst>
            <a:ext uri="{FF2B5EF4-FFF2-40B4-BE49-F238E27FC236}">
              <a16:creationId xmlns:a16="http://schemas.microsoft.com/office/drawing/2014/main" id="{FE7F26B4-2547-48B8-A54A-C1A1EE03B5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0206" name="AutoShape 1">
          <a:extLst>
            <a:ext uri="{FF2B5EF4-FFF2-40B4-BE49-F238E27FC236}">
              <a16:creationId xmlns:a16="http://schemas.microsoft.com/office/drawing/2014/main" id="{AD5857ED-9DD8-49B3-A705-41FC319CD4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0207" name="AutoShape 1">
          <a:extLst>
            <a:ext uri="{FF2B5EF4-FFF2-40B4-BE49-F238E27FC236}">
              <a16:creationId xmlns:a16="http://schemas.microsoft.com/office/drawing/2014/main" id="{CA569103-F4E6-4700-8D9B-DB363D5406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0208" name="AutoShape 1">
          <a:extLst>
            <a:ext uri="{FF2B5EF4-FFF2-40B4-BE49-F238E27FC236}">
              <a16:creationId xmlns:a16="http://schemas.microsoft.com/office/drawing/2014/main" id="{BC08757E-BC00-44A9-B7EE-9D8DF79C9C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0209" name="AutoShape 1">
          <a:extLst>
            <a:ext uri="{FF2B5EF4-FFF2-40B4-BE49-F238E27FC236}">
              <a16:creationId xmlns:a16="http://schemas.microsoft.com/office/drawing/2014/main" id="{A99CCB8D-625B-466E-A8BF-6E0CDC6AA7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0210" name="AutoShape 1">
          <a:extLst>
            <a:ext uri="{FF2B5EF4-FFF2-40B4-BE49-F238E27FC236}">
              <a16:creationId xmlns:a16="http://schemas.microsoft.com/office/drawing/2014/main" id="{A7C75254-C61C-412B-BB07-835261DDC8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0211" name="AutoShape 1">
          <a:extLst>
            <a:ext uri="{FF2B5EF4-FFF2-40B4-BE49-F238E27FC236}">
              <a16:creationId xmlns:a16="http://schemas.microsoft.com/office/drawing/2014/main" id="{83332DB9-9448-4643-AB7D-3FE5EA08C8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0212" name="AutoShape 1">
          <a:extLst>
            <a:ext uri="{FF2B5EF4-FFF2-40B4-BE49-F238E27FC236}">
              <a16:creationId xmlns:a16="http://schemas.microsoft.com/office/drawing/2014/main" id="{F8E173B1-EEF1-40AD-89AD-98A530B282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0213" name="AutoShape 1">
          <a:extLst>
            <a:ext uri="{FF2B5EF4-FFF2-40B4-BE49-F238E27FC236}">
              <a16:creationId xmlns:a16="http://schemas.microsoft.com/office/drawing/2014/main" id="{F361045C-73E4-4410-92CA-7D404E209C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0214" name="AutoShape 1">
          <a:extLst>
            <a:ext uri="{FF2B5EF4-FFF2-40B4-BE49-F238E27FC236}">
              <a16:creationId xmlns:a16="http://schemas.microsoft.com/office/drawing/2014/main" id="{1C194F34-B4A5-4EEA-BA2A-8E3B506103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0215" name="AutoShape 1">
          <a:extLst>
            <a:ext uri="{FF2B5EF4-FFF2-40B4-BE49-F238E27FC236}">
              <a16:creationId xmlns:a16="http://schemas.microsoft.com/office/drawing/2014/main" id="{5AC6DBE4-5D62-454E-BC5E-D5389473A5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0216" name="AutoShape 1">
          <a:extLst>
            <a:ext uri="{FF2B5EF4-FFF2-40B4-BE49-F238E27FC236}">
              <a16:creationId xmlns:a16="http://schemas.microsoft.com/office/drawing/2014/main" id="{5C7E09AD-1341-4BD4-AB4D-977D45B84E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0217" name="AutoShape 1">
          <a:extLst>
            <a:ext uri="{FF2B5EF4-FFF2-40B4-BE49-F238E27FC236}">
              <a16:creationId xmlns:a16="http://schemas.microsoft.com/office/drawing/2014/main" id="{54E5788D-FAF1-419F-A7D1-D62564CF57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0218" name="AutoShape 1">
          <a:extLst>
            <a:ext uri="{FF2B5EF4-FFF2-40B4-BE49-F238E27FC236}">
              <a16:creationId xmlns:a16="http://schemas.microsoft.com/office/drawing/2014/main" id="{D7EE3BCE-3968-4C9C-B074-A95C52F93B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0219" name="AutoShape 1">
          <a:extLst>
            <a:ext uri="{FF2B5EF4-FFF2-40B4-BE49-F238E27FC236}">
              <a16:creationId xmlns:a16="http://schemas.microsoft.com/office/drawing/2014/main" id="{7CCCF5A6-96A8-43C8-85E3-71C71345CD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0220" name="AutoShape 1">
          <a:extLst>
            <a:ext uri="{FF2B5EF4-FFF2-40B4-BE49-F238E27FC236}">
              <a16:creationId xmlns:a16="http://schemas.microsoft.com/office/drawing/2014/main" id="{C878C278-FFEC-4658-B722-28C3982CB5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0221" name="AutoShape 1">
          <a:extLst>
            <a:ext uri="{FF2B5EF4-FFF2-40B4-BE49-F238E27FC236}">
              <a16:creationId xmlns:a16="http://schemas.microsoft.com/office/drawing/2014/main" id="{57AF11AA-0476-4510-985C-B73A4055DD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0222" name="AutoShape 1">
          <a:extLst>
            <a:ext uri="{FF2B5EF4-FFF2-40B4-BE49-F238E27FC236}">
              <a16:creationId xmlns:a16="http://schemas.microsoft.com/office/drawing/2014/main" id="{5856807C-B38B-413E-91AA-FFF58066CF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0223" name="AutoShape 1">
          <a:extLst>
            <a:ext uri="{FF2B5EF4-FFF2-40B4-BE49-F238E27FC236}">
              <a16:creationId xmlns:a16="http://schemas.microsoft.com/office/drawing/2014/main" id="{8FF82FD0-D9A7-4CAD-90CD-4AD0ECDF7D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0224" name="AutoShape 1">
          <a:extLst>
            <a:ext uri="{FF2B5EF4-FFF2-40B4-BE49-F238E27FC236}">
              <a16:creationId xmlns:a16="http://schemas.microsoft.com/office/drawing/2014/main" id="{0927D3F8-A682-4F32-B36D-1ED9D453BE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0225" name="AutoShape 1">
          <a:extLst>
            <a:ext uri="{FF2B5EF4-FFF2-40B4-BE49-F238E27FC236}">
              <a16:creationId xmlns:a16="http://schemas.microsoft.com/office/drawing/2014/main" id="{D34124A5-6985-4E45-8237-32121C7E06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0226" name="AutoShape 1">
          <a:extLst>
            <a:ext uri="{FF2B5EF4-FFF2-40B4-BE49-F238E27FC236}">
              <a16:creationId xmlns:a16="http://schemas.microsoft.com/office/drawing/2014/main" id="{52BACFA6-C488-41C8-A5C9-EDE885D366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0227" name="AutoShape 1">
          <a:extLst>
            <a:ext uri="{FF2B5EF4-FFF2-40B4-BE49-F238E27FC236}">
              <a16:creationId xmlns:a16="http://schemas.microsoft.com/office/drawing/2014/main" id="{3314AC4E-4498-43F5-80D3-1DF498A4D8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0228" name="AutoShape 1">
          <a:extLst>
            <a:ext uri="{FF2B5EF4-FFF2-40B4-BE49-F238E27FC236}">
              <a16:creationId xmlns:a16="http://schemas.microsoft.com/office/drawing/2014/main" id="{81B2C9AD-1CC4-4772-8262-A90233FC16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0229" name="AutoShape 1">
          <a:extLst>
            <a:ext uri="{FF2B5EF4-FFF2-40B4-BE49-F238E27FC236}">
              <a16:creationId xmlns:a16="http://schemas.microsoft.com/office/drawing/2014/main" id="{31C1605E-AFD0-4906-882D-DC52260805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0230" name="AutoShape 1">
          <a:extLst>
            <a:ext uri="{FF2B5EF4-FFF2-40B4-BE49-F238E27FC236}">
              <a16:creationId xmlns:a16="http://schemas.microsoft.com/office/drawing/2014/main" id="{044C0FD0-189C-4944-B429-DE8A604349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0231" name="AutoShape 1">
          <a:extLst>
            <a:ext uri="{FF2B5EF4-FFF2-40B4-BE49-F238E27FC236}">
              <a16:creationId xmlns:a16="http://schemas.microsoft.com/office/drawing/2014/main" id="{AD8D892F-6EEC-4103-8145-F4C5D5A323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0232" name="AutoShape 1">
          <a:extLst>
            <a:ext uri="{FF2B5EF4-FFF2-40B4-BE49-F238E27FC236}">
              <a16:creationId xmlns:a16="http://schemas.microsoft.com/office/drawing/2014/main" id="{BF0E6059-E86A-4CFE-A3F7-61ECB65C28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0233" name="AutoShape 1">
          <a:extLst>
            <a:ext uri="{FF2B5EF4-FFF2-40B4-BE49-F238E27FC236}">
              <a16:creationId xmlns:a16="http://schemas.microsoft.com/office/drawing/2014/main" id="{00C7BFF1-ECF7-445E-8348-FF0785D260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0234" name="AutoShape 1">
          <a:extLst>
            <a:ext uri="{FF2B5EF4-FFF2-40B4-BE49-F238E27FC236}">
              <a16:creationId xmlns:a16="http://schemas.microsoft.com/office/drawing/2014/main" id="{D6FE641B-6F95-422A-98EB-8B0D13E16F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0235" name="AutoShape 1">
          <a:extLst>
            <a:ext uri="{FF2B5EF4-FFF2-40B4-BE49-F238E27FC236}">
              <a16:creationId xmlns:a16="http://schemas.microsoft.com/office/drawing/2014/main" id="{ED6F8172-9BC8-42CB-ABF3-16DF2965BE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0236" name="AutoShape 1">
          <a:extLst>
            <a:ext uri="{FF2B5EF4-FFF2-40B4-BE49-F238E27FC236}">
              <a16:creationId xmlns:a16="http://schemas.microsoft.com/office/drawing/2014/main" id="{E61A7DC9-8C4E-45A2-A48D-35AFCF39D0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0237" name="AutoShape 1">
          <a:extLst>
            <a:ext uri="{FF2B5EF4-FFF2-40B4-BE49-F238E27FC236}">
              <a16:creationId xmlns:a16="http://schemas.microsoft.com/office/drawing/2014/main" id="{885C86F3-2919-4E27-8D4D-87AEA60DF4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0238" name="AutoShape 1">
          <a:extLst>
            <a:ext uri="{FF2B5EF4-FFF2-40B4-BE49-F238E27FC236}">
              <a16:creationId xmlns:a16="http://schemas.microsoft.com/office/drawing/2014/main" id="{A32CECB2-231B-46EC-A124-86235ACA65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0239" name="AutoShape 1">
          <a:extLst>
            <a:ext uri="{FF2B5EF4-FFF2-40B4-BE49-F238E27FC236}">
              <a16:creationId xmlns:a16="http://schemas.microsoft.com/office/drawing/2014/main" id="{0AB49F9D-09E2-415D-AF40-C7CD076D41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0240" name="AutoShape 1">
          <a:extLst>
            <a:ext uri="{FF2B5EF4-FFF2-40B4-BE49-F238E27FC236}">
              <a16:creationId xmlns:a16="http://schemas.microsoft.com/office/drawing/2014/main" id="{3AC97E30-1F95-4CAE-B9AF-894E3397B3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0241" name="AutoShape 1">
          <a:extLst>
            <a:ext uri="{FF2B5EF4-FFF2-40B4-BE49-F238E27FC236}">
              <a16:creationId xmlns:a16="http://schemas.microsoft.com/office/drawing/2014/main" id="{06461D0E-290D-48B5-B97B-9B59908C48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0242" name="AutoShape 1">
          <a:extLst>
            <a:ext uri="{FF2B5EF4-FFF2-40B4-BE49-F238E27FC236}">
              <a16:creationId xmlns:a16="http://schemas.microsoft.com/office/drawing/2014/main" id="{EE3686A9-D745-46C0-8860-3D4B331590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0243" name="AutoShape 1">
          <a:extLst>
            <a:ext uri="{FF2B5EF4-FFF2-40B4-BE49-F238E27FC236}">
              <a16:creationId xmlns:a16="http://schemas.microsoft.com/office/drawing/2014/main" id="{6F1136C9-D0D3-4A91-BB57-060C993CE1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0244" name="AutoShape 1">
          <a:extLst>
            <a:ext uri="{FF2B5EF4-FFF2-40B4-BE49-F238E27FC236}">
              <a16:creationId xmlns:a16="http://schemas.microsoft.com/office/drawing/2014/main" id="{C9C08D54-AB60-4451-B5D7-3AB6D6AE14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0245" name="AutoShape 1">
          <a:extLst>
            <a:ext uri="{FF2B5EF4-FFF2-40B4-BE49-F238E27FC236}">
              <a16:creationId xmlns:a16="http://schemas.microsoft.com/office/drawing/2014/main" id="{2416C0AA-542E-4870-9CF9-17AA26B7B2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0246" name="AutoShape 1">
          <a:extLst>
            <a:ext uri="{FF2B5EF4-FFF2-40B4-BE49-F238E27FC236}">
              <a16:creationId xmlns:a16="http://schemas.microsoft.com/office/drawing/2014/main" id="{4519B781-47AB-4007-8224-2018F2C4DC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0247" name="AutoShape 1">
          <a:extLst>
            <a:ext uri="{FF2B5EF4-FFF2-40B4-BE49-F238E27FC236}">
              <a16:creationId xmlns:a16="http://schemas.microsoft.com/office/drawing/2014/main" id="{84A751AB-6777-4330-85EB-F6038324BE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0248" name="AutoShape 1">
          <a:extLst>
            <a:ext uri="{FF2B5EF4-FFF2-40B4-BE49-F238E27FC236}">
              <a16:creationId xmlns:a16="http://schemas.microsoft.com/office/drawing/2014/main" id="{4A6E99DD-7374-49C0-85AF-214E8D3E5E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0249" name="AutoShape 1">
          <a:extLst>
            <a:ext uri="{FF2B5EF4-FFF2-40B4-BE49-F238E27FC236}">
              <a16:creationId xmlns:a16="http://schemas.microsoft.com/office/drawing/2014/main" id="{3BB492E7-3262-414F-8A1C-E2FAF713B0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0250" name="AutoShape 1">
          <a:extLst>
            <a:ext uri="{FF2B5EF4-FFF2-40B4-BE49-F238E27FC236}">
              <a16:creationId xmlns:a16="http://schemas.microsoft.com/office/drawing/2014/main" id="{16A0CECB-F69B-45C6-BCAC-154E5F8B1E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0251" name="AutoShape 1">
          <a:extLst>
            <a:ext uri="{FF2B5EF4-FFF2-40B4-BE49-F238E27FC236}">
              <a16:creationId xmlns:a16="http://schemas.microsoft.com/office/drawing/2014/main" id="{D2BB39DE-6ED8-44E6-BB67-FCDC87D48D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0252" name="AutoShape 1">
          <a:extLst>
            <a:ext uri="{FF2B5EF4-FFF2-40B4-BE49-F238E27FC236}">
              <a16:creationId xmlns:a16="http://schemas.microsoft.com/office/drawing/2014/main" id="{342567D2-761A-45B6-B035-A2B09110F9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0253" name="AutoShape 1">
          <a:extLst>
            <a:ext uri="{FF2B5EF4-FFF2-40B4-BE49-F238E27FC236}">
              <a16:creationId xmlns:a16="http://schemas.microsoft.com/office/drawing/2014/main" id="{25C7AEB8-AF5A-443E-A0E2-BD65C2A00B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0254" name="AutoShape 1">
          <a:extLst>
            <a:ext uri="{FF2B5EF4-FFF2-40B4-BE49-F238E27FC236}">
              <a16:creationId xmlns:a16="http://schemas.microsoft.com/office/drawing/2014/main" id="{94C8CE6A-11E9-49E4-AF95-29E2E5E9B4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0255" name="AutoShape 1">
          <a:extLst>
            <a:ext uri="{FF2B5EF4-FFF2-40B4-BE49-F238E27FC236}">
              <a16:creationId xmlns:a16="http://schemas.microsoft.com/office/drawing/2014/main" id="{1C883D0A-2F57-45ED-9B07-0F99130176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0256" name="AutoShape 1">
          <a:extLst>
            <a:ext uri="{FF2B5EF4-FFF2-40B4-BE49-F238E27FC236}">
              <a16:creationId xmlns:a16="http://schemas.microsoft.com/office/drawing/2014/main" id="{9B74D175-F004-4EEE-815A-A35C91A70C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0257" name="AutoShape 1">
          <a:extLst>
            <a:ext uri="{FF2B5EF4-FFF2-40B4-BE49-F238E27FC236}">
              <a16:creationId xmlns:a16="http://schemas.microsoft.com/office/drawing/2014/main" id="{593499F1-666B-4EA3-9A6C-7D4275A93D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0258" name="AutoShape 1">
          <a:extLst>
            <a:ext uri="{FF2B5EF4-FFF2-40B4-BE49-F238E27FC236}">
              <a16:creationId xmlns:a16="http://schemas.microsoft.com/office/drawing/2014/main" id="{F354B6E1-5343-4773-8F15-D1F49BA984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0259" name="AutoShape 1">
          <a:extLst>
            <a:ext uri="{FF2B5EF4-FFF2-40B4-BE49-F238E27FC236}">
              <a16:creationId xmlns:a16="http://schemas.microsoft.com/office/drawing/2014/main" id="{96B57BB4-B14A-4FB5-ADFA-D715927894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0260" name="AutoShape 1">
          <a:extLst>
            <a:ext uri="{FF2B5EF4-FFF2-40B4-BE49-F238E27FC236}">
              <a16:creationId xmlns:a16="http://schemas.microsoft.com/office/drawing/2014/main" id="{6CFB6B5E-9A29-448C-A9B5-226D8E7B7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0261" name="AutoShape 1">
          <a:extLst>
            <a:ext uri="{FF2B5EF4-FFF2-40B4-BE49-F238E27FC236}">
              <a16:creationId xmlns:a16="http://schemas.microsoft.com/office/drawing/2014/main" id="{43A4205B-9CA6-4C90-8165-5658E4708D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0262" name="AutoShape 1">
          <a:extLst>
            <a:ext uri="{FF2B5EF4-FFF2-40B4-BE49-F238E27FC236}">
              <a16:creationId xmlns:a16="http://schemas.microsoft.com/office/drawing/2014/main" id="{4B8E31A7-942D-4986-BFBF-55676056AC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0263" name="AutoShape 1">
          <a:extLst>
            <a:ext uri="{FF2B5EF4-FFF2-40B4-BE49-F238E27FC236}">
              <a16:creationId xmlns:a16="http://schemas.microsoft.com/office/drawing/2014/main" id="{429460A2-CAD9-43CF-BE49-F503DECAA0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0264" name="AutoShape 1">
          <a:extLst>
            <a:ext uri="{FF2B5EF4-FFF2-40B4-BE49-F238E27FC236}">
              <a16:creationId xmlns:a16="http://schemas.microsoft.com/office/drawing/2014/main" id="{8274186E-8F12-4107-A90B-A683E2CF0F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0265" name="AutoShape 1">
          <a:extLst>
            <a:ext uri="{FF2B5EF4-FFF2-40B4-BE49-F238E27FC236}">
              <a16:creationId xmlns:a16="http://schemas.microsoft.com/office/drawing/2014/main" id="{9C71343C-F403-4815-BD67-3B4BD0D0B8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0266" name="AutoShape 1">
          <a:extLst>
            <a:ext uri="{FF2B5EF4-FFF2-40B4-BE49-F238E27FC236}">
              <a16:creationId xmlns:a16="http://schemas.microsoft.com/office/drawing/2014/main" id="{F62DD70E-7896-4DC9-8CCE-DB09D23C1D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0267" name="AutoShape 1">
          <a:extLst>
            <a:ext uri="{FF2B5EF4-FFF2-40B4-BE49-F238E27FC236}">
              <a16:creationId xmlns:a16="http://schemas.microsoft.com/office/drawing/2014/main" id="{3EF44E4F-1B52-4125-9388-CF58CC9ED7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0268" name="AutoShape 1">
          <a:extLst>
            <a:ext uri="{FF2B5EF4-FFF2-40B4-BE49-F238E27FC236}">
              <a16:creationId xmlns:a16="http://schemas.microsoft.com/office/drawing/2014/main" id="{2FD57E1A-1824-47C8-B2B4-F0E392C906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0269" name="AutoShape 1">
          <a:extLst>
            <a:ext uri="{FF2B5EF4-FFF2-40B4-BE49-F238E27FC236}">
              <a16:creationId xmlns:a16="http://schemas.microsoft.com/office/drawing/2014/main" id="{5A495E36-7439-404E-B669-039F20EB2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0270" name="AutoShape 1">
          <a:extLst>
            <a:ext uri="{FF2B5EF4-FFF2-40B4-BE49-F238E27FC236}">
              <a16:creationId xmlns:a16="http://schemas.microsoft.com/office/drawing/2014/main" id="{A97BF622-43BA-4C3B-8515-B97F9F22B0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0271" name="AutoShape 1">
          <a:extLst>
            <a:ext uri="{FF2B5EF4-FFF2-40B4-BE49-F238E27FC236}">
              <a16:creationId xmlns:a16="http://schemas.microsoft.com/office/drawing/2014/main" id="{007534D2-F00B-4CDC-B74E-A5D807E36D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0272" name="AutoShape 1">
          <a:extLst>
            <a:ext uri="{FF2B5EF4-FFF2-40B4-BE49-F238E27FC236}">
              <a16:creationId xmlns:a16="http://schemas.microsoft.com/office/drawing/2014/main" id="{9CAE8D2C-D3CE-4A42-8F64-068558AB60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0273" name="AutoShape 1">
          <a:extLst>
            <a:ext uri="{FF2B5EF4-FFF2-40B4-BE49-F238E27FC236}">
              <a16:creationId xmlns:a16="http://schemas.microsoft.com/office/drawing/2014/main" id="{7B53CB52-6D8F-4DA6-8064-E5591813D8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0274" name="AutoShape 1">
          <a:extLst>
            <a:ext uri="{FF2B5EF4-FFF2-40B4-BE49-F238E27FC236}">
              <a16:creationId xmlns:a16="http://schemas.microsoft.com/office/drawing/2014/main" id="{B43AC986-D9AD-4F22-9434-9075F33B70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0275" name="AutoShape 1">
          <a:extLst>
            <a:ext uri="{FF2B5EF4-FFF2-40B4-BE49-F238E27FC236}">
              <a16:creationId xmlns:a16="http://schemas.microsoft.com/office/drawing/2014/main" id="{77B21253-63E5-49E0-A526-EB2458B982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0276" name="AutoShape 1">
          <a:extLst>
            <a:ext uri="{FF2B5EF4-FFF2-40B4-BE49-F238E27FC236}">
              <a16:creationId xmlns:a16="http://schemas.microsoft.com/office/drawing/2014/main" id="{C0AD2230-1A63-4CCF-84FA-EF9967D833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0277" name="AutoShape 1">
          <a:extLst>
            <a:ext uri="{FF2B5EF4-FFF2-40B4-BE49-F238E27FC236}">
              <a16:creationId xmlns:a16="http://schemas.microsoft.com/office/drawing/2014/main" id="{4DD3FD8E-63B2-4637-B7AA-C7F8EC91D4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0278" name="AutoShape 1">
          <a:extLst>
            <a:ext uri="{FF2B5EF4-FFF2-40B4-BE49-F238E27FC236}">
              <a16:creationId xmlns:a16="http://schemas.microsoft.com/office/drawing/2014/main" id="{6D33B241-0E27-4B48-BF34-B85366E870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0279" name="AutoShape 1">
          <a:extLst>
            <a:ext uri="{FF2B5EF4-FFF2-40B4-BE49-F238E27FC236}">
              <a16:creationId xmlns:a16="http://schemas.microsoft.com/office/drawing/2014/main" id="{A77DB2F9-6586-4BA4-8B0D-123C191A1A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0280" name="AutoShape 1">
          <a:extLst>
            <a:ext uri="{FF2B5EF4-FFF2-40B4-BE49-F238E27FC236}">
              <a16:creationId xmlns:a16="http://schemas.microsoft.com/office/drawing/2014/main" id="{EA1F5D60-736C-4371-AEEB-D517FE614E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0281" name="AutoShape 1">
          <a:extLst>
            <a:ext uri="{FF2B5EF4-FFF2-40B4-BE49-F238E27FC236}">
              <a16:creationId xmlns:a16="http://schemas.microsoft.com/office/drawing/2014/main" id="{FA04CF64-B815-45A1-A96C-F4A1FCE53E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0282" name="AutoShape 1">
          <a:extLst>
            <a:ext uri="{FF2B5EF4-FFF2-40B4-BE49-F238E27FC236}">
              <a16:creationId xmlns:a16="http://schemas.microsoft.com/office/drawing/2014/main" id="{64E284B4-47E6-49EE-8A20-75A35A0012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0283" name="AutoShape 1">
          <a:extLst>
            <a:ext uri="{FF2B5EF4-FFF2-40B4-BE49-F238E27FC236}">
              <a16:creationId xmlns:a16="http://schemas.microsoft.com/office/drawing/2014/main" id="{C2BE13B0-4B1A-4C61-A023-408F95400C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0284" name="AutoShape 1">
          <a:extLst>
            <a:ext uri="{FF2B5EF4-FFF2-40B4-BE49-F238E27FC236}">
              <a16:creationId xmlns:a16="http://schemas.microsoft.com/office/drawing/2014/main" id="{12479CDF-2E66-4BC4-A65D-1A19FD8106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0285" name="AutoShape 1">
          <a:extLst>
            <a:ext uri="{FF2B5EF4-FFF2-40B4-BE49-F238E27FC236}">
              <a16:creationId xmlns:a16="http://schemas.microsoft.com/office/drawing/2014/main" id="{CB8CE40E-D649-4152-9643-F0133E350F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0286" name="AutoShape 1">
          <a:extLst>
            <a:ext uri="{FF2B5EF4-FFF2-40B4-BE49-F238E27FC236}">
              <a16:creationId xmlns:a16="http://schemas.microsoft.com/office/drawing/2014/main" id="{60AFA45D-7556-4D1E-8C55-79609A2252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0287" name="AutoShape 1">
          <a:extLst>
            <a:ext uri="{FF2B5EF4-FFF2-40B4-BE49-F238E27FC236}">
              <a16:creationId xmlns:a16="http://schemas.microsoft.com/office/drawing/2014/main" id="{DB17F775-C30F-4587-AE0E-078E2A845B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0288" name="AutoShape 1">
          <a:extLst>
            <a:ext uri="{FF2B5EF4-FFF2-40B4-BE49-F238E27FC236}">
              <a16:creationId xmlns:a16="http://schemas.microsoft.com/office/drawing/2014/main" id="{8C575035-1FF5-41BA-9213-3601544FAD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0289" name="AutoShape 1">
          <a:extLst>
            <a:ext uri="{FF2B5EF4-FFF2-40B4-BE49-F238E27FC236}">
              <a16:creationId xmlns:a16="http://schemas.microsoft.com/office/drawing/2014/main" id="{2FA9623E-55FD-401C-B44A-C957F932F2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0290" name="AutoShape 1">
          <a:extLst>
            <a:ext uri="{FF2B5EF4-FFF2-40B4-BE49-F238E27FC236}">
              <a16:creationId xmlns:a16="http://schemas.microsoft.com/office/drawing/2014/main" id="{4894273B-1D58-434D-9987-B9A47D0B34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0291" name="AutoShape 1">
          <a:extLst>
            <a:ext uri="{FF2B5EF4-FFF2-40B4-BE49-F238E27FC236}">
              <a16:creationId xmlns:a16="http://schemas.microsoft.com/office/drawing/2014/main" id="{B14D9B30-B8D2-4EDC-96F8-491E928D40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0292" name="AutoShape 1">
          <a:extLst>
            <a:ext uri="{FF2B5EF4-FFF2-40B4-BE49-F238E27FC236}">
              <a16:creationId xmlns:a16="http://schemas.microsoft.com/office/drawing/2014/main" id="{2CF22EE3-42FF-49C5-B516-2D3B8518FD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0293" name="AutoShape 1">
          <a:extLst>
            <a:ext uri="{FF2B5EF4-FFF2-40B4-BE49-F238E27FC236}">
              <a16:creationId xmlns:a16="http://schemas.microsoft.com/office/drawing/2014/main" id="{2DA8EFC3-88C0-42B1-B774-FBE340C383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0294" name="AutoShape 1">
          <a:extLst>
            <a:ext uri="{FF2B5EF4-FFF2-40B4-BE49-F238E27FC236}">
              <a16:creationId xmlns:a16="http://schemas.microsoft.com/office/drawing/2014/main" id="{877A0EEB-DE52-481F-A3EE-F93F602978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0295" name="AutoShape 1">
          <a:extLst>
            <a:ext uri="{FF2B5EF4-FFF2-40B4-BE49-F238E27FC236}">
              <a16:creationId xmlns:a16="http://schemas.microsoft.com/office/drawing/2014/main" id="{EB098C1B-CA70-4217-ADD5-7A16A1D336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0296" name="AutoShape 1">
          <a:extLst>
            <a:ext uri="{FF2B5EF4-FFF2-40B4-BE49-F238E27FC236}">
              <a16:creationId xmlns:a16="http://schemas.microsoft.com/office/drawing/2014/main" id="{2C18FE83-0137-4DB8-A70B-C87D980B0B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0297" name="AutoShape 1">
          <a:extLst>
            <a:ext uri="{FF2B5EF4-FFF2-40B4-BE49-F238E27FC236}">
              <a16:creationId xmlns:a16="http://schemas.microsoft.com/office/drawing/2014/main" id="{1601B240-3D53-4E01-BC6E-EAA01CA56D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0298" name="AutoShape 1">
          <a:extLst>
            <a:ext uri="{FF2B5EF4-FFF2-40B4-BE49-F238E27FC236}">
              <a16:creationId xmlns:a16="http://schemas.microsoft.com/office/drawing/2014/main" id="{EBDF88F9-A83E-4CDD-85F7-C9C9CE98B9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0299" name="AutoShape 1">
          <a:extLst>
            <a:ext uri="{FF2B5EF4-FFF2-40B4-BE49-F238E27FC236}">
              <a16:creationId xmlns:a16="http://schemas.microsoft.com/office/drawing/2014/main" id="{C4BF1011-7BF2-40BB-9724-751D494801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0300" name="AutoShape 1">
          <a:extLst>
            <a:ext uri="{FF2B5EF4-FFF2-40B4-BE49-F238E27FC236}">
              <a16:creationId xmlns:a16="http://schemas.microsoft.com/office/drawing/2014/main" id="{FA0D6389-72D5-43D2-90A4-89B2A03D14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0301" name="AutoShape 1">
          <a:extLst>
            <a:ext uri="{FF2B5EF4-FFF2-40B4-BE49-F238E27FC236}">
              <a16:creationId xmlns:a16="http://schemas.microsoft.com/office/drawing/2014/main" id="{300EC9BE-50B4-4EEE-8AE7-F94ED37369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0302" name="AutoShape 1">
          <a:extLst>
            <a:ext uri="{FF2B5EF4-FFF2-40B4-BE49-F238E27FC236}">
              <a16:creationId xmlns:a16="http://schemas.microsoft.com/office/drawing/2014/main" id="{27DD8AE5-8382-42F1-83CD-5B610C9FA6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0303" name="AutoShape 1">
          <a:extLst>
            <a:ext uri="{FF2B5EF4-FFF2-40B4-BE49-F238E27FC236}">
              <a16:creationId xmlns:a16="http://schemas.microsoft.com/office/drawing/2014/main" id="{EBB37D3C-3AC8-4613-B34D-A3C5C28F39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0304" name="AutoShape 1">
          <a:extLst>
            <a:ext uri="{FF2B5EF4-FFF2-40B4-BE49-F238E27FC236}">
              <a16:creationId xmlns:a16="http://schemas.microsoft.com/office/drawing/2014/main" id="{BE6AF1D6-13C0-4A46-A017-2F9177A06A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0305" name="AutoShape 1">
          <a:extLst>
            <a:ext uri="{FF2B5EF4-FFF2-40B4-BE49-F238E27FC236}">
              <a16:creationId xmlns:a16="http://schemas.microsoft.com/office/drawing/2014/main" id="{C039FD7E-D0AF-4E9C-B2E3-C92361DAE9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0306" name="AutoShape 1">
          <a:extLst>
            <a:ext uri="{FF2B5EF4-FFF2-40B4-BE49-F238E27FC236}">
              <a16:creationId xmlns:a16="http://schemas.microsoft.com/office/drawing/2014/main" id="{3503D26C-06ED-427F-9C30-306EB1C995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0307" name="AutoShape 1">
          <a:extLst>
            <a:ext uri="{FF2B5EF4-FFF2-40B4-BE49-F238E27FC236}">
              <a16:creationId xmlns:a16="http://schemas.microsoft.com/office/drawing/2014/main" id="{9A41FB8B-25A1-445B-8EF3-9BBAA53783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0308" name="AutoShape 1">
          <a:extLst>
            <a:ext uri="{FF2B5EF4-FFF2-40B4-BE49-F238E27FC236}">
              <a16:creationId xmlns:a16="http://schemas.microsoft.com/office/drawing/2014/main" id="{CD35BA5A-5F22-4160-8E86-65069DB417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0309" name="AutoShape 1">
          <a:extLst>
            <a:ext uri="{FF2B5EF4-FFF2-40B4-BE49-F238E27FC236}">
              <a16:creationId xmlns:a16="http://schemas.microsoft.com/office/drawing/2014/main" id="{146B152F-2990-4838-9804-9E36B514DD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0310" name="AutoShape 1">
          <a:extLst>
            <a:ext uri="{FF2B5EF4-FFF2-40B4-BE49-F238E27FC236}">
              <a16:creationId xmlns:a16="http://schemas.microsoft.com/office/drawing/2014/main" id="{B75C43DA-4D49-4C11-B156-17B18A7763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0311" name="AutoShape 1">
          <a:extLst>
            <a:ext uri="{FF2B5EF4-FFF2-40B4-BE49-F238E27FC236}">
              <a16:creationId xmlns:a16="http://schemas.microsoft.com/office/drawing/2014/main" id="{2F759E40-B5DF-47A1-BF59-D5C49A77FA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0312" name="AutoShape 1">
          <a:extLst>
            <a:ext uri="{FF2B5EF4-FFF2-40B4-BE49-F238E27FC236}">
              <a16:creationId xmlns:a16="http://schemas.microsoft.com/office/drawing/2014/main" id="{8DA2D80E-DAB2-45C4-98BD-F7620F1737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0313" name="AutoShape 1">
          <a:extLst>
            <a:ext uri="{FF2B5EF4-FFF2-40B4-BE49-F238E27FC236}">
              <a16:creationId xmlns:a16="http://schemas.microsoft.com/office/drawing/2014/main" id="{292318D7-B02A-47CD-906C-746E350138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0314" name="AutoShape 1">
          <a:extLst>
            <a:ext uri="{FF2B5EF4-FFF2-40B4-BE49-F238E27FC236}">
              <a16:creationId xmlns:a16="http://schemas.microsoft.com/office/drawing/2014/main" id="{C6A7F91E-D3B8-43E0-AE7A-5FE517C394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0315" name="AutoShape 1">
          <a:extLst>
            <a:ext uri="{FF2B5EF4-FFF2-40B4-BE49-F238E27FC236}">
              <a16:creationId xmlns:a16="http://schemas.microsoft.com/office/drawing/2014/main" id="{1BBDE200-0542-4378-B3A7-2C3FD3012E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0316" name="AutoShape 1">
          <a:extLst>
            <a:ext uri="{FF2B5EF4-FFF2-40B4-BE49-F238E27FC236}">
              <a16:creationId xmlns:a16="http://schemas.microsoft.com/office/drawing/2014/main" id="{A2FFDCC3-D2D5-443B-8775-11D4B982F2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0317" name="AutoShape 1">
          <a:extLst>
            <a:ext uri="{FF2B5EF4-FFF2-40B4-BE49-F238E27FC236}">
              <a16:creationId xmlns:a16="http://schemas.microsoft.com/office/drawing/2014/main" id="{70D79F6C-6F82-452F-AE99-98E56C6839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0318" name="AutoShape 1">
          <a:extLst>
            <a:ext uri="{FF2B5EF4-FFF2-40B4-BE49-F238E27FC236}">
              <a16:creationId xmlns:a16="http://schemas.microsoft.com/office/drawing/2014/main" id="{1D119CE3-5088-4847-92E2-A9B4831F84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0319" name="AutoShape 1">
          <a:extLst>
            <a:ext uri="{FF2B5EF4-FFF2-40B4-BE49-F238E27FC236}">
              <a16:creationId xmlns:a16="http://schemas.microsoft.com/office/drawing/2014/main" id="{8C2FE57B-1BD1-453C-9C3E-50AA6BD058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0320" name="AutoShape 1">
          <a:extLst>
            <a:ext uri="{FF2B5EF4-FFF2-40B4-BE49-F238E27FC236}">
              <a16:creationId xmlns:a16="http://schemas.microsoft.com/office/drawing/2014/main" id="{DBAAA614-3FC8-478A-803F-80BCDEB616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0321" name="AutoShape 1">
          <a:extLst>
            <a:ext uri="{FF2B5EF4-FFF2-40B4-BE49-F238E27FC236}">
              <a16:creationId xmlns:a16="http://schemas.microsoft.com/office/drawing/2014/main" id="{B03BCAA2-C317-4064-AAF3-236CBBFAD3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0322" name="AutoShape 1">
          <a:extLst>
            <a:ext uri="{FF2B5EF4-FFF2-40B4-BE49-F238E27FC236}">
              <a16:creationId xmlns:a16="http://schemas.microsoft.com/office/drawing/2014/main" id="{686BCF3D-23BD-425A-9AD1-C9AF3D8BCB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0323" name="AutoShape 1">
          <a:extLst>
            <a:ext uri="{FF2B5EF4-FFF2-40B4-BE49-F238E27FC236}">
              <a16:creationId xmlns:a16="http://schemas.microsoft.com/office/drawing/2014/main" id="{27457BD3-6482-425F-9D88-62B17759FC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0324" name="AutoShape 1">
          <a:extLst>
            <a:ext uri="{FF2B5EF4-FFF2-40B4-BE49-F238E27FC236}">
              <a16:creationId xmlns:a16="http://schemas.microsoft.com/office/drawing/2014/main" id="{1B260A1F-B91C-4EA3-844D-EE4A2950BE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0325" name="AutoShape 1">
          <a:extLst>
            <a:ext uri="{FF2B5EF4-FFF2-40B4-BE49-F238E27FC236}">
              <a16:creationId xmlns:a16="http://schemas.microsoft.com/office/drawing/2014/main" id="{4C772F15-D6B1-47DC-BB5C-F0D0F00587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0326" name="AutoShape 1">
          <a:extLst>
            <a:ext uri="{FF2B5EF4-FFF2-40B4-BE49-F238E27FC236}">
              <a16:creationId xmlns:a16="http://schemas.microsoft.com/office/drawing/2014/main" id="{E82C92A1-A23D-41E8-89C7-3601420B3A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0327" name="AutoShape 1">
          <a:extLst>
            <a:ext uri="{FF2B5EF4-FFF2-40B4-BE49-F238E27FC236}">
              <a16:creationId xmlns:a16="http://schemas.microsoft.com/office/drawing/2014/main" id="{852251E4-FDFC-4D9E-A52D-02F8FAEF8B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0328" name="AutoShape 1">
          <a:extLst>
            <a:ext uri="{FF2B5EF4-FFF2-40B4-BE49-F238E27FC236}">
              <a16:creationId xmlns:a16="http://schemas.microsoft.com/office/drawing/2014/main" id="{FA864342-D5B2-4406-B54F-7D8B11CC43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0329" name="AutoShape 1">
          <a:extLst>
            <a:ext uri="{FF2B5EF4-FFF2-40B4-BE49-F238E27FC236}">
              <a16:creationId xmlns:a16="http://schemas.microsoft.com/office/drawing/2014/main" id="{9847F068-1414-4CAF-B433-84DA710B66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0330" name="AutoShape 1">
          <a:extLst>
            <a:ext uri="{FF2B5EF4-FFF2-40B4-BE49-F238E27FC236}">
              <a16:creationId xmlns:a16="http://schemas.microsoft.com/office/drawing/2014/main" id="{E9CAA0D7-D095-4A89-B47B-DF694EC6FC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0331" name="AutoShape 1">
          <a:extLst>
            <a:ext uri="{FF2B5EF4-FFF2-40B4-BE49-F238E27FC236}">
              <a16:creationId xmlns:a16="http://schemas.microsoft.com/office/drawing/2014/main" id="{1743CC97-292D-4BBE-B274-CFCADB9EF1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0332" name="AutoShape 1">
          <a:extLst>
            <a:ext uri="{FF2B5EF4-FFF2-40B4-BE49-F238E27FC236}">
              <a16:creationId xmlns:a16="http://schemas.microsoft.com/office/drawing/2014/main" id="{B3B0F889-4AF3-4A26-9E51-AA8C6D6D4C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0333" name="AutoShape 1">
          <a:extLst>
            <a:ext uri="{FF2B5EF4-FFF2-40B4-BE49-F238E27FC236}">
              <a16:creationId xmlns:a16="http://schemas.microsoft.com/office/drawing/2014/main" id="{6E20B034-3829-487C-8F68-183EAEAA5E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0334" name="AutoShape 1">
          <a:extLst>
            <a:ext uri="{FF2B5EF4-FFF2-40B4-BE49-F238E27FC236}">
              <a16:creationId xmlns:a16="http://schemas.microsoft.com/office/drawing/2014/main" id="{A27FF576-2E72-4167-A47E-C7F6954876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0335" name="AutoShape 1">
          <a:extLst>
            <a:ext uri="{FF2B5EF4-FFF2-40B4-BE49-F238E27FC236}">
              <a16:creationId xmlns:a16="http://schemas.microsoft.com/office/drawing/2014/main" id="{36890D04-BB18-4673-85F9-45A900AF6E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0336" name="AutoShape 1">
          <a:extLst>
            <a:ext uri="{FF2B5EF4-FFF2-40B4-BE49-F238E27FC236}">
              <a16:creationId xmlns:a16="http://schemas.microsoft.com/office/drawing/2014/main" id="{6F40AF6C-832B-4093-9DA0-E8F8EC4342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0337" name="AutoShape 1">
          <a:extLst>
            <a:ext uri="{FF2B5EF4-FFF2-40B4-BE49-F238E27FC236}">
              <a16:creationId xmlns:a16="http://schemas.microsoft.com/office/drawing/2014/main" id="{5281904A-5CFA-42A0-BF4D-4A2C640313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0338" name="AutoShape 1">
          <a:extLst>
            <a:ext uri="{FF2B5EF4-FFF2-40B4-BE49-F238E27FC236}">
              <a16:creationId xmlns:a16="http://schemas.microsoft.com/office/drawing/2014/main" id="{C55FC911-6119-4F5B-B686-FF8A5838D0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0339" name="AutoShape 1">
          <a:extLst>
            <a:ext uri="{FF2B5EF4-FFF2-40B4-BE49-F238E27FC236}">
              <a16:creationId xmlns:a16="http://schemas.microsoft.com/office/drawing/2014/main" id="{2542D9BF-A074-4B74-BD6A-C4C3790AA8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0340" name="AutoShape 1">
          <a:extLst>
            <a:ext uri="{FF2B5EF4-FFF2-40B4-BE49-F238E27FC236}">
              <a16:creationId xmlns:a16="http://schemas.microsoft.com/office/drawing/2014/main" id="{454346E3-FC43-4E22-9424-EFF44209CE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0341" name="AutoShape 1">
          <a:extLst>
            <a:ext uri="{FF2B5EF4-FFF2-40B4-BE49-F238E27FC236}">
              <a16:creationId xmlns:a16="http://schemas.microsoft.com/office/drawing/2014/main" id="{4493DCE8-8324-44E1-BB75-DB1A596C72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0342" name="AutoShape 1">
          <a:extLst>
            <a:ext uri="{FF2B5EF4-FFF2-40B4-BE49-F238E27FC236}">
              <a16:creationId xmlns:a16="http://schemas.microsoft.com/office/drawing/2014/main" id="{9E4CC736-E07B-4D5B-A446-F111B9860F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0343" name="AutoShape 1">
          <a:extLst>
            <a:ext uri="{FF2B5EF4-FFF2-40B4-BE49-F238E27FC236}">
              <a16:creationId xmlns:a16="http://schemas.microsoft.com/office/drawing/2014/main" id="{AA1F4487-E119-4FC8-84D3-51E67BD9CF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0344" name="AutoShape 1">
          <a:extLst>
            <a:ext uri="{FF2B5EF4-FFF2-40B4-BE49-F238E27FC236}">
              <a16:creationId xmlns:a16="http://schemas.microsoft.com/office/drawing/2014/main" id="{BD245B38-317C-4530-9E57-0275E3C611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0345" name="AutoShape 1">
          <a:extLst>
            <a:ext uri="{FF2B5EF4-FFF2-40B4-BE49-F238E27FC236}">
              <a16:creationId xmlns:a16="http://schemas.microsoft.com/office/drawing/2014/main" id="{FF13CAD0-8587-422D-9FB6-A98F327719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0346" name="AutoShape 1">
          <a:extLst>
            <a:ext uri="{FF2B5EF4-FFF2-40B4-BE49-F238E27FC236}">
              <a16:creationId xmlns:a16="http://schemas.microsoft.com/office/drawing/2014/main" id="{13FA7346-6D37-434C-9DFC-B79533C983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0347" name="AutoShape 1">
          <a:extLst>
            <a:ext uri="{FF2B5EF4-FFF2-40B4-BE49-F238E27FC236}">
              <a16:creationId xmlns:a16="http://schemas.microsoft.com/office/drawing/2014/main" id="{98FA6EE3-643F-4EFE-9462-A16E35E216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0348" name="AutoShape 1">
          <a:extLst>
            <a:ext uri="{FF2B5EF4-FFF2-40B4-BE49-F238E27FC236}">
              <a16:creationId xmlns:a16="http://schemas.microsoft.com/office/drawing/2014/main" id="{4BE1B37D-B373-45A4-A44D-0D0107556C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0349" name="AutoShape 1">
          <a:extLst>
            <a:ext uri="{FF2B5EF4-FFF2-40B4-BE49-F238E27FC236}">
              <a16:creationId xmlns:a16="http://schemas.microsoft.com/office/drawing/2014/main" id="{526881C6-547C-42CA-BFAB-5D0EEEB4FA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0350" name="AutoShape 1">
          <a:extLst>
            <a:ext uri="{FF2B5EF4-FFF2-40B4-BE49-F238E27FC236}">
              <a16:creationId xmlns:a16="http://schemas.microsoft.com/office/drawing/2014/main" id="{C7E0C432-519B-44C6-80CA-823F2F29A9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0351" name="AutoShape 1">
          <a:extLst>
            <a:ext uri="{FF2B5EF4-FFF2-40B4-BE49-F238E27FC236}">
              <a16:creationId xmlns:a16="http://schemas.microsoft.com/office/drawing/2014/main" id="{2533DC5C-0939-4ADA-9825-4D04E22DAA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0352" name="AutoShape 1">
          <a:extLst>
            <a:ext uri="{FF2B5EF4-FFF2-40B4-BE49-F238E27FC236}">
              <a16:creationId xmlns:a16="http://schemas.microsoft.com/office/drawing/2014/main" id="{057D85D4-6716-49B6-9A8C-C017EFA7E5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0353" name="AutoShape 1">
          <a:extLst>
            <a:ext uri="{FF2B5EF4-FFF2-40B4-BE49-F238E27FC236}">
              <a16:creationId xmlns:a16="http://schemas.microsoft.com/office/drawing/2014/main" id="{520A2227-A727-4DDF-A132-56E3A6150D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0354" name="AutoShape 1">
          <a:extLst>
            <a:ext uri="{FF2B5EF4-FFF2-40B4-BE49-F238E27FC236}">
              <a16:creationId xmlns:a16="http://schemas.microsoft.com/office/drawing/2014/main" id="{13AF5009-044D-4357-835F-40D8CD0FA3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0355" name="AutoShape 1">
          <a:extLst>
            <a:ext uri="{FF2B5EF4-FFF2-40B4-BE49-F238E27FC236}">
              <a16:creationId xmlns:a16="http://schemas.microsoft.com/office/drawing/2014/main" id="{B839D3BC-A646-43E5-93AA-6B837849E1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0356" name="AutoShape 1">
          <a:extLst>
            <a:ext uri="{FF2B5EF4-FFF2-40B4-BE49-F238E27FC236}">
              <a16:creationId xmlns:a16="http://schemas.microsoft.com/office/drawing/2014/main" id="{D06B4D52-F369-4C11-A858-21B36716F5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0357" name="AutoShape 1">
          <a:extLst>
            <a:ext uri="{FF2B5EF4-FFF2-40B4-BE49-F238E27FC236}">
              <a16:creationId xmlns:a16="http://schemas.microsoft.com/office/drawing/2014/main" id="{3B803BB9-7EC4-4D3C-9DD4-A6A4F1E0DB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0358" name="AutoShape 1">
          <a:extLst>
            <a:ext uri="{FF2B5EF4-FFF2-40B4-BE49-F238E27FC236}">
              <a16:creationId xmlns:a16="http://schemas.microsoft.com/office/drawing/2014/main" id="{DF0CF3F1-6FFB-4082-87CE-3D36707280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0359" name="AutoShape 1">
          <a:extLst>
            <a:ext uri="{FF2B5EF4-FFF2-40B4-BE49-F238E27FC236}">
              <a16:creationId xmlns:a16="http://schemas.microsoft.com/office/drawing/2014/main" id="{828A1590-6239-4E32-B71B-A58F988A49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0360" name="AutoShape 1">
          <a:extLst>
            <a:ext uri="{FF2B5EF4-FFF2-40B4-BE49-F238E27FC236}">
              <a16:creationId xmlns:a16="http://schemas.microsoft.com/office/drawing/2014/main" id="{B28FAC6E-3FA6-4B7C-8119-F96CBC4336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0361" name="AutoShape 1">
          <a:extLst>
            <a:ext uri="{FF2B5EF4-FFF2-40B4-BE49-F238E27FC236}">
              <a16:creationId xmlns:a16="http://schemas.microsoft.com/office/drawing/2014/main" id="{B39A0D9D-343A-4F89-AF72-4F80213B62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0362" name="AutoShape 1">
          <a:extLst>
            <a:ext uri="{FF2B5EF4-FFF2-40B4-BE49-F238E27FC236}">
              <a16:creationId xmlns:a16="http://schemas.microsoft.com/office/drawing/2014/main" id="{56C8EEC5-30A2-4484-94C3-DF9380873B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0363" name="AutoShape 1">
          <a:extLst>
            <a:ext uri="{FF2B5EF4-FFF2-40B4-BE49-F238E27FC236}">
              <a16:creationId xmlns:a16="http://schemas.microsoft.com/office/drawing/2014/main" id="{73FD8D39-E673-49AC-8342-853238C234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0364" name="AutoShape 1">
          <a:extLst>
            <a:ext uri="{FF2B5EF4-FFF2-40B4-BE49-F238E27FC236}">
              <a16:creationId xmlns:a16="http://schemas.microsoft.com/office/drawing/2014/main" id="{2E73F120-AA34-48E0-BFF8-BF5E2F9481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0365" name="AutoShape 1">
          <a:extLst>
            <a:ext uri="{FF2B5EF4-FFF2-40B4-BE49-F238E27FC236}">
              <a16:creationId xmlns:a16="http://schemas.microsoft.com/office/drawing/2014/main" id="{9E26F70D-C255-47C1-AD5C-D9E364C781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0366" name="AutoShape 1">
          <a:extLst>
            <a:ext uri="{FF2B5EF4-FFF2-40B4-BE49-F238E27FC236}">
              <a16:creationId xmlns:a16="http://schemas.microsoft.com/office/drawing/2014/main" id="{E3D7744A-03B3-4550-8A74-2F0F2E8466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0367" name="AutoShape 1">
          <a:extLst>
            <a:ext uri="{FF2B5EF4-FFF2-40B4-BE49-F238E27FC236}">
              <a16:creationId xmlns:a16="http://schemas.microsoft.com/office/drawing/2014/main" id="{57539302-92EB-46C3-B4FD-A686117215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0368" name="AutoShape 1">
          <a:extLst>
            <a:ext uri="{FF2B5EF4-FFF2-40B4-BE49-F238E27FC236}">
              <a16:creationId xmlns:a16="http://schemas.microsoft.com/office/drawing/2014/main" id="{500BB6F0-C3A3-4D99-8EBD-33BDEDB68C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0369" name="AutoShape 1">
          <a:extLst>
            <a:ext uri="{FF2B5EF4-FFF2-40B4-BE49-F238E27FC236}">
              <a16:creationId xmlns:a16="http://schemas.microsoft.com/office/drawing/2014/main" id="{E0D1AEAE-68DE-443A-9BDD-5A747207C7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0370" name="AutoShape 1">
          <a:extLst>
            <a:ext uri="{FF2B5EF4-FFF2-40B4-BE49-F238E27FC236}">
              <a16:creationId xmlns:a16="http://schemas.microsoft.com/office/drawing/2014/main" id="{2BBFAAAF-D346-4DF4-833C-78467786C3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0371" name="AutoShape 1">
          <a:extLst>
            <a:ext uri="{FF2B5EF4-FFF2-40B4-BE49-F238E27FC236}">
              <a16:creationId xmlns:a16="http://schemas.microsoft.com/office/drawing/2014/main" id="{8547EA5C-7F88-4412-A07E-AE8E32832E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0372" name="AutoShape 1">
          <a:extLst>
            <a:ext uri="{FF2B5EF4-FFF2-40B4-BE49-F238E27FC236}">
              <a16:creationId xmlns:a16="http://schemas.microsoft.com/office/drawing/2014/main" id="{483BC492-F8DE-460E-97B9-C7590174AB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0373" name="AutoShape 1">
          <a:extLst>
            <a:ext uri="{FF2B5EF4-FFF2-40B4-BE49-F238E27FC236}">
              <a16:creationId xmlns:a16="http://schemas.microsoft.com/office/drawing/2014/main" id="{00D45A56-210F-45F2-9CF2-401270EC1D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0374" name="AutoShape 1">
          <a:extLst>
            <a:ext uri="{FF2B5EF4-FFF2-40B4-BE49-F238E27FC236}">
              <a16:creationId xmlns:a16="http://schemas.microsoft.com/office/drawing/2014/main" id="{AC888F83-B611-481F-868D-8FA71589C4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0375" name="AutoShape 1">
          <a:extLst>
            <a:ext uri="{FF2B5EF4-FFF2-40B4-BE49-F238E27FC236}">
              <a16:creationId xmlns:a16="http://schemas.microsoft.com/office/drawing/2014/main" id="{1706E144-2724-46A6-A4CC-30F0B40370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0376" name="AutoShape 1">
          <a:extLst>
            <a:ext uri="{FF2B5EF4-FFF2-40B4-BE49-F238E27FC236}">
              <a16:creationId xmlns:a16="http://schemas.microsoft.com/office/drawing/2014/main" id="{33F2439E-F491-467D-AF7E-5B9A85C7CA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0377" name="AutoShape 1">
          <a:extLst>
            <a:ext uri="{FF2B5EF4-FFF2-40B4-BE49-F238E27FC236}">
              <a16:creationId xmlns:a16="http://schemas.microsoft.com/office/drawing/2014/main" id="{1169432D-7F71-4CB4-9887-286D1F5045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0378" name="AutoShape 1">
          <a:extLst>
            <a:ext uri="{FF2B5EF4-FFF2-40B4-BE49-F238E27FC236}">
              <a16:creationId xmlns:a16="http://schemas.microsoft.com/office/drawing/2014/main" id="{F6D26F70-6157-485D-AB96-FFA16F12DC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0379" name="AutoShape 1">
          <a:extLst>
            <a:ext uri="{FF2B5EF4-FFF2-40B4-BE49-F238E27FC236}">
              <a16:creationId xmlns:a16="http://schemas.microsoft.com/office/drawing/2014/main" id="{C9875ABB-C313-4133-B758-D1E086E703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0380" name="AutoShape 1">
          <a:extLst>
            <a:ext uri="{FF2B5EF4-FFF2-40B4-BE49-F238E27FC236}">
              <a16:creationId xmlns:a16="http://schemas.microsoft.com/office/drawing/2014/main" id="{247DCBA7-A9BE-4DF9-A0C6-B6A03181A2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0381" name="AutoShape 1">
          <a:extLst>
            <a:ext uri="{FF2B5EF4-FFF2-40B4-BE49-F238E27FC236}">
              <a16:creationId xmlns:a16="http://schemas.microsoft.com/office/drawing/2014/main" id="{F8657CB4-180F-4F62-9B58-E88DCC4520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0382" name="AutoShape 1">
          <a:extLst>
            <a:ext uri="{FF2B5EF4-FFF2-40B4-BE49-F238E27FC236}">
              <a16:creationId xmlns:a16="http://schemas.microsoft.com/office/drawing/2014/main" id="{8BDAFB85-5CF8-4771-A41B-6B0D617F7C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0383" name="AutoShape 1">
          <a:extLst>
            <a:ext uri="{FF2B5EF4-FFF2-40B4-BE49-F238E27FC236}">
              <a16:creationId xmlns:a16="http://schemas.microsoft.com/office/drawing/2014/main" id="{4BA29819-0409-44C2-8ED2-F1EC73AA70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0384" name="AutoShape 1">
          <a:extLst>
            <a:ext uri="{FF2B5EF4-FFF2-40B4-BE49-F238E27FC236}">
              <a16:creationId xmlns:a16="http://schemas.microsoft.com/office/drawing/2014/main" id="{0E7AAD87-E7CF-4D9A-8745-69547F4447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0385" name="AutoShape 1">
          <a:extLst>
            <a:ext uri="{FF2B5EF4-FFF2-40B4-BE49-F238E27FC236}">
              <a16:creationId xmlns:a16="http://schemas.microsoft.com/office/drawing/2014/main" id="{16D07FA2-959D-4F0A-97AD-13EB92AA57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0386" name="AutoShape 1">
          <a:extLst>
            <a:ext uri="{FF2B5EF4-FFF2-40B4-BE49-F238E27FC236}">
              <a16:creationId xmlns:a16="http://schemas.microsoft.com/office/drawing/2014/main" id="{0C933FF9-BBA3-465A-BCD1-12697DB5D8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0387" name="AutoShape 1">
          <a:extLst>
            <a:ext uri="{FF2B5EF4-FFF2-40B4-BE49-F238E27FC236}">
              <a16:creationId xmlns:a16="http://schemas.microsoft.com/office/drawing/2014/main" id="{FF8222E0-3D84-4C3D-84D1-206FA2E0A1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0388" name="AutoShape 1">
          <a:extLst>
            <a:ext uri="{FF2B5EF4-FFF2-40B4-BE49-F238E27FC236}">
              <a16:creationId xmlns:a16="http://schemas.microsoft.com/office/drawing/2014/main" id="{1315C41A-2BAC-498E-9BCD-97B4CABEFD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0389" name="AutoShape 1">
          <a:extLst>
            <a:ext uri="{FF2B5EF4-FFF2-40B4-BE49-F238E27FC236}">
              <a16:creationId xmlns:a16="http://schemas.microsoft.com/office/drawing/2014/main" id="{AA296B35-D592-4FA0-B286-B5E83CE95B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0390" name="AutoShape 1">
          <a:extLst>
            <a:ext uri="{FF2B5EF4-FFF2-40B4-BE49-F238E27FC236}">
              <a16:creationId xmlns:a16="http://schemas.microsoft.com/office/drawing/2014/main" id="{6F47C5C0-643D-4473-AA46-309F62A39C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0391" name="AutoShape 1">
          <a:extLst>
            <a:ext uri="{FF2B5EF4-FFF2-40B4-BE49-F238E27FC236}">
              <a16:creationId xmlns:a16="http://schemas.microsoft.com/office/drawing/2014/main" id="{D1CA882A-AB89-483C-92F6-06E9509499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0392" name="AutoShape 1">
          <a:extLst>
            <a:ext uri="{FF2B5EF4-FFF2-40B4-BE49-F238E27FC236}">
              <a16:creationId xmlns:a16="http://schemas.microsoft.com/office/drawing/2014/main" id="{45F86947-8917-4A33-B00A-865EE94CA7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0393" name="AutoShape 1">
          <a:extLst>
            <a:ext uri="{FF2B5EF4-FFF2-40B4-BE49-F238E27FC236}">
              <a16:creationId xmlns:a16="http://schemas.microsoft.com/office/drawing/2014/main" id="{80B8766E-087D-463D-A686-4381C18ACC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0394" name="AutoShape 1">
          <a:extLst>
            <a:ext uri="{FF2B5EF4-FFF2-40B4-BE49-F238E27FC236}">
              <a16:creationId xmlns:a16="http://schemas.microsoft.com/office/drawing/2014/main" id="{D0FFFCA6-09B8-4BBE-BF75-C1F48EB675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0395" name="AutoShape 1">
          <a:extLst>
            <a:ext uri="{FF2B5EF4-FFF2-40B4-BE49-F238E27FC236}">
              <a16:creationId xmlns:a16="http://schemas.microsoft.com/office/drawing/2014/main" id="{DB0329D5-5ED1-4368-866E-D66C3A47B0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0396" name="AutoShape 1">
          <a:extLst>
            <a:ext uri="{FF2B5EF4-FFF2-40B4-BE49-F238E27FC236}">
              <a16:creationId xmlns:a16="http://schemas.microsoft.com/office/drawing/2014/main" id="{2D760057-3643-45A4-95B4-D2BF40CD04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0397" name="AutoShape 1">
          <a:extLst>
            <a:ext uri="{FF2B5EF4-FFF2-40B4-BE49-F238E27FC236}">
              <a16:creationId xmlns:a16="http://schemas.microsoft.com/office/drawing/2014/main" id="{6D4CCA52-B8A0-44E4-8DCA-9DE7F45CD3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0398" name="AutoShape 1">
          <a:extLst>
            <a:ext uri="{FF2B5EF4-FFF2-40B4-BE49-F238E27FC236}">
              <a16:creationId xmlns:a16="http://schemas.microsoft.com/office/drawing/2014/main" id="{1178F07B-3C23-47A6-8CC4-C5E98AF8EA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0399" name="AutoShape 1">
          <a:extLst>
            <a:ext uri="{FF2B5EF4-FFF2-40B4-BE49-F238E27FC236}">
              <a16:creationId xmlns:a16="http://schemas.microsoft.com/office/drawing/2014/main" id="{D2BD6635-6F96-478B-989F-ACEBD13DCF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0400" name="AutoShape 1">
          <a:extLst>
            <a:ext uri="{FF2B5EF4-FFF2-40B4-BE49-F238E27FC236}">
              <a16:creationId xmlns:a16="http://schemas.microsoft.com/office/drawing/2014/main" id="{C3F0F951-81F0-494A-BFAD-0D2FBE7FE6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0401" name="AutoShape 1">
          <a:extLst>
            <a:ext uri="{FF2B5EF4-FFF2-40B4-BE49-F238E27FC236}">
              <a16:creationId xmlns:a16="http://schemas.microsoft.com/office/drawing/2014/main" id="{4F0C51E1-86EF-45BB-A380-7C8683FAE2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0402" name="AutoShape 1">
          <a:extLst>
            <a:ext uri="{FF2B5EF4-FFF2-40B4-BE49-F238E27FC236}">
              <a16:creationId xmlns:a16="http://schemas.microsoft.com/office/drawing/2014/main" id="{F98E4B8A-28D1-41CD-8521-036E90E944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0403" name="AutoShape 1">
          <a:extLst>
            <a:ext uri="{FF2B5EF4-FFF2-40B4-BE49-F238E27FC236}">
              <a16:creationId xmlns:a16="http://schemas.microsoft.com/office/drawing/2014/main" id="{84715B68-3E8C-4286-9B79-16F29A6EA3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0404" name="AutoShape 1">
          <a:extLst>
            <a:ext uri="{FF2B5EF4-FFF2-40B4-BE49-F238E27FC236}">
              <a16:creationId xmlns:a16="http://schemas.microsoft.com/office/drawing/2014/main" id="{40535FB4-37BD-4F36-9D99-D8CA053301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0405" name="AutoShape 1">
          <a:extLst>
            <a:ext uri="{FF2B5EF4-FFF2-40B4-BE49-F238E27FC236}">
              <a16:creationId xmlns:a16="http://schemas.microsoft.com/office/drawing/2014/main" id="{7837A3CA-21DC-41D9-A068-A0F614A916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0406" name="AutoShape 1">
          <a:extLst>
            <a:ext uri="{FF2B5EF4-FFF2-40B4-BE49-F238E27FC236}">
              <a16:creationId xmlns:a16="http://schemas.microsoft.com/office/drawing/2014/main" id="{0F74B7A6-EE1B-4494-92E1-DF7E502992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0407" name="AutoShape 1">
          <a:extLst>
            <a:ext uri="{FF2B5EF4-FFF2-40B4-BE49-F238E27FC236}">
              <a16:creationId xmlns:a16="http://schemas.microsoft.com/office/drawing/2014/main" id="{E091B745-740D-4234-96F2-1C13361202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0408" name="AutoShape 1">
          <a:extLst>
            <a:ext uri="{FF2B5EF4-FFF2-40B4-BE49-F238E27FC236}">
              <a16:creationId xmlns:a16="http://schemas.microsoft.com/office/drawing/2014/main" id="{8FFE6BCE-66C1-4909-8F70-062183B6F8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0409" name="AutoShape 1">
          <a:extLst>
            <a:ext uri="{FF2B5EF4-FFF2-40B4-BE49-F238E27FC236}">
              <a16:creationId xmlns:a16="http://schemas.microsoft.com/office/drawing/2014/main" id="{7F591AFD-4FF5-4C89-8931-7E895C1E43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0410" name="AutoShape 1">
          <a:extLst>
            <a:ext uri="{FF2B5EF4-FFF2-40B4-BE49-F238E27FC236}">
              <a16:creationId xmlns:a16="http://schemas.microsoft.com/office/drawing/2014/main" id="{403CFA08-EFCB-433A-86A2-2D0433E02D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0411" name="AutoShape 1">
          <a:extLst>
            <a:ext uri="{FF2B5EF4-FFF2-40B4-BE49-F238E27FC236}">
              <a16:creationId xmlns:a16="http://schemas.microsoft.com/office/drawing/2014/main" id="{72EBC6EE-49AB-4BA5-98B4-CA19F3B9A3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0412" name="AutoShape 1">
          <a:extLst>
            <a:ext uri="{FF2B5EF4-FFF2-40B4-BE49-F238E27FC236}">
              <a16:creationId xmlns:a16="http://schemas.microsoft.com/office/drawing/2014/main" id="{F33BBF90-FBFD-41F3-B144-D756250EA3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0413" name="AutoShape 1">
          <a:extLst>
            <a:ext uri="{FF2B5EF4-FFF2-40B4-BE49-F238E27FC236}">
              <a16:creationId xmlns:a16="http://schemas.microsoft.com/office/drawing/2014/main" id="{1F9652A5-5B4E-42A4-9187-EAB2BCA69E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0414" name="AutoShape 1">
          <a:extLst>
            <a:ext uri="{FF2B5EF4-FFF2-40B4-BE49-F238E27FC236}">
              <a16:creationId xmlns:a16="http://schemas.microsoft.com/office/drawing/2014/main" id="{252E3458-78FC-4CC4-BDFA-142E322127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0415" name="AutoShape 1">
          <a:extLst>
            <a:ext uri="{FF2B5EF4-FFF2-40B4-BE49-F238E27FC236}">
              <a16:creationId xmlns:a16="http://schemas.microsoft.com/office/drawing/2014/main" id="{D6808D58-3542-4233-AD49-D00DCF368C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0416" name="AutoShape 1">
          <a:extLst>
            <a:ext uri="{FF2B5EF4-FFF2-40B4-BE49-F238E27FC236}">
              <a16:creationId xmlns:a16="http://schemas.microsoft.com/office/drawing/2014/main" id="{7E6E00B5-BCBE-45A5-9386-664EDC8434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0417" name="AutoShape 1">
          <a:extLst>
            <a:ext uri="{FF2B5EF4-FFF2-40B4-BE49-F238E27FC236}">
              <a16:creationId xmlns:a16="http://schemas.microsoft.com/office/drawing/2014/main" id="{FC466A0A-1CF3-41FC-94BE-6D8AF51364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0418" name="AutoShape 1">
          <a:extLst>
            <a:ext uri="{FF2B5EF4-FFF2-40B4-BE49-F238E27FC236}">
              <a16:creationId xmlns:a16="http://schemas.microsoft.com/office/drawing/2014/main" id="{6368B1E6-3945-4440-B469-A25728AF11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0419" name="AutoShape 1">
          <a:extLst>
            <a:ext uri="{FF2B5EF4-FFF2-40B4-BE49-F238E27FC236}">
              <a16:creationId xmlns:a16="http://schemas.microsoft.com/office/drawing/2014/main" id="{50DF4352-9FCE-48C5-911E-5518857A95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0420" name="AutoShape 1">
          <a:extLst>
            <a:ext uri="{FF2B5EF4-FFF2-40B4-BE49-F238E27FC236}">
              <a16:creationId xmlns:a16="http://schemas.microsoft.com/office/drawing/2014/main" id="{2B45C75A-6FE1-44F0-9F1F-1073C9FAE2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0421" name="AutoShape 1">
          <a:extLst>
            <a:ext uri="{FF2B5EF4-FFF2-40B4-BE49-F238E27FC236}">
              <a16:creationId xmlns:a16="http://schemas.microsoft.com/office/drawing/2014/main" id="{27573F32-429F-45E4-8F91-535DC5541F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0422" name="AutoShape 1">
          <a:extLst>
            <a:ext uri="{FF2B5EF4-FFF2-40B4-BE49-F238E27FC236}">
              <a16:creationId xmlns:a16="http://schemas.microsoft.com/office/drawing/2014/main" id="{FDA996EE-E9E0-4B5B-BAC3-92448C1FED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0423" name="AutoShape 1">
          <a:extLst>
            <a:ext uri="{FF2B5EF4-FFF2-40B4-BE49-F238E27FC236}">
              <a16:creationId xmlns:a16="http://schemas.microsoft.com/office/drawing/2014/main" id="{389B3996-9775-4363-8D6F-3A80BFD868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0424" name="AutoShape 1">
          <a:extLst>
            <a:ext uri="{FF2B5EF4-FFF2-40B4-BE49-F238E27FC236}">
              <a16:creationId xmlns:a16="http://schemas.microsoft.com/office/drawing/2014/main" id="{026C0E19-566D-406F-BC4A-F30A8816AE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0425" name="AutoShape 1">
          <a:extLst>
            <a:ext uri="{FF2B5EF4-FFF2-40B4-BE49-F238E27FC236}">
              <a16:creationId xmlns:a16="http://schemas.microsoft.com/office/drawing/2014/main" id="{8B1AFDB7-6232-4092-A36E-ECFFE5CCF4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0426" name="AutoShape 1">
          <a:extLst>
            <a:ext uri="{FF2B5EF4-FFF2-40B4-BE49-F238E27FC236}">
              <a16:creationId xmlns:a16="http://schemas.microsoft.com/office/drawing/2014/main" id="{D137B214-ECD3-4134-9887-C6CC9D4C63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0427" name="AutoShape 1">
          <a:extLst>
            <a:ext uri="{FF2B5EF4-FFF2-40B4-BE49-F238E27FC236}">
              <a16:creationId xmlns:a16="http://schemas.microsoft.com/office/drawing/2014/main" id="{CDE3A924-E7A7-4091-8138-7023C09833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0428" name="AutoShape 1">
          <a:extLst>
            <a:ext uri="{FF2B5EF4-FFF2-40B4-BE49-F238E27FC236}">
              <a16:creationId xmlns:a16="http://schemas.microsoft.com/office/drawing/2014/main" id="{E2CB5C1A-0605-4EF1-B695-F6E02DEF02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0429" name="AutoShape 1">
          <a:extLst>
            <a:ext uri="{FF2B5EF4-FFF2-40B4-BE49-F238E27FC236}">
              <a16:creationId xmlns:a16="http://schemas.microsoft.com/office/drawing/2014/main" id="{6F63D9D5-9FC1-48BE-A059-CA5D6D59DD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0430" name="AutoShape 1">
          <a:extLst>
            <a:ext uri="{FF2B5EF4-FFF2-40B4-BE49-F238E27FC236}">
              <a16:creationId xmlns:a16="http://schemas.microsoft.com/office/drawing/2014/main" id="{98A58511-7B33-4C69-9A42-B7028AF3E0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0431" name="AutoShape 1">
          <a:extLst>
            <a:ext uri="{FF2B5EF4-FFF2-40B4-BE49-F238E27FC236}">
              <a16:creationId xmlns:a16="http://schemas.microsoft.com/office/drawing/2014/main" id="{9881096C-4DB0-446A-A9E9-6599DC4F53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0432" name="AutoShape 1">
          <a:extLst>
            <a:ext uri="{FF2B5EF4-FFF2-40B4-BE49-F238E27FC236}">
              <a16:creationId xmlns:a16="http://schemas.microsoft.com/office/drawing/2014/main" id="{1F33318A-63DA-41B4-A19C-7CE688BC9D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0433" name="AutoShape 1">
          <a:extLst>
            <a:ext uri="{FF2B5EF4-FFF2-40B4-BE49-F238E27FC236}">
              <a16:creationId xmlns:a16="http://schemas.microsoft.com/office/drawing/2014/main" id="{6EDE882E-1ACD-42D8-9D50-BCDCABC9E5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0434" name="AutoShape 1">
          <a:extLst>
            <a:ext uri="{FF2B5EF4-FFF2-40B4-BE49-F238E27FC236}">
              <a16:creationId xmlns:a16="http://schemas.microsoft.com/office/drawing/2014/main" id="{EC0CDACE-A053-4D2D-B845-5CF983E180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0435" name="AutoShape 1">
          <a:extLst>
            <a:ext uri="{FF2B5EF4-FFF2-40B4-BE49-F238E27FC236}">
              <a16:creationId xmlns:a16="http://schemas.microsoft.com/office/drawing/2014/main" id="{18C51145-570E-404B-8E9A-77B9C02C35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0436" name="AutoShape 1">
          <a:extLst>
            <a:ext uri="{FF2B5EF4-FFF2-40B4-BE49-F238E27FC236}">
              <a16:creationId xmlns:a16="http://schemas.microsoft.com/office/drawing/2014/main" id="{70A26723-329F-4C4E-A57C-CEE083991F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0437" name="AutoShape 1">
          <a:extLst>
            <a:ext uri="{FF2B5EF4-FFF2-40B4-BE49-F238E27FC236}">
              <a16:creationId xmlns:a16="http://schemas.microsoft.com/office/drawing/2014/main" id="{5568E58A-86E7-4B70-B767-579028DAC7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0438" name="AutoShape 1">
          <a:extLst>
            <a:ext uri="{FF2B5EF4-FFF2-40B4-BE49-F238E27FC236}">
              <a16:creationId xmlns:a16="http://schemas.microsoft.com/office/drawing/2014/main" id="{D852A5BC-D0A2-45ED-9DF4-645C5D1B8B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0439" name="AutoShape 1">
          <a:extLst>
            <a:ext uri="{FF2B5EF4-FFF2-40B4-BE49-F238E27FC236}">
              <a16:creationId xmlns:a16="http://schemas.microsoft.com/office/drawing/2014/main" id="{4229D6C7-5490-46E8-820F-179CF512DF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0440" name="AutoShape 1">
          <a:extLst>
            <a:ext uri="{FF2B5EF4-FFF2-40B4-BE49-F238E27FC236}">
              <a16:creationId xmlns:a16="http://schemas.microsoft.com/office/drawing/2014/main" id="{31E601C2-7C45-418B-BC1D-01A29EEE9D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0441" name="AutoShape 1">
          <a:extLst>
            <a:ext uri="{FF2B5EF4-FFF2-40B4-BE49-F238E27FC236}">
              <a16:creationId xmlns:a16="http://schemas.microsoft.com/office/drawing/2014/main" id="{5CCCF7C3-7677-4136-A481-056A506797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0442" name="AutoShape 1">
          <a:extLst>
            <a:ext uri="{FF2B5EF4-FFF2-40B4-BE49-F238E27FC236}">
              <a16:creationId xmlns:a16="http://schemas.microsoft.com/office/drawing/2014/main" id="{5C43CD90-9273-4353-B226-469E9D6636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0443" name="AutoShape 1">
          <a:extLst>
            <a:ext uri="{FF2B5EF4-FFF2-40B4-BE49-F238E27FC236}">
              <a16:creationId xmlns:a16="http://schemas.microsoft.com/office/drawing/2014/main" id="{B9F91538-17F7-4C6E-A567-E4C7FC9795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0444" name="AutoShape 1">
          <a:extLst>
            <a:ext uri="{FF2B5EF4-FFF2-40B4-BE49-F238E27FC236}">
              <a16:creationId xmlns:a16="http://schemas.microsoft.com/office/drawing/2014/main" id="{38F8989D-D438-484C-87AF-0D47AB1308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0445" name="AutoShape 1">
          <a:extLst>
            <a:ext uri="{FF2B5EF4-FFF2-40B4-BE49-F238E27FC236}">
              <a16:creationId xmlns:a16="http://schemas.microsoft.com/office/drawing/2014/main" id="{9FA7EB19-ED68-4F88-B458-4511987775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0446" name="AutoShape 1">
          <a:extLst>
            <a:ext uri="{FF2B5EF4-FFF2-40B4-BE49-F238E27FC236}">
              <a16:creationId xmlns:a16="http://schemas.microsoft.com/office/drawing/2014/main" id="{D7551CD3-9431-4BDE-9A56-036EA83675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0447" name="AutoShape 1">
          <a:extLst>
            <a:ext uri="{FF2B5EF4-FFF2-40B4-BE49-F238E27FC236}">
              <a16:creationId xmlns:a16="http://schemas.microsoft.com/office/drawing/2014/main" id="{2548B2C8-AADB-4534-A4BF-F6C4FC4222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0448" name="AutoShape 1">
          <a:extLst>
            <a:ext uri="{FF2B5EF4-FFF2-40B4-BE49-F238E27FC236}">
              <a16:creationId xmlns:a16="http://schemas.microsoft.com/office/drawing/2014/main" id="{B5A9FC3F-F12E-418A-998E-E570E6166E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0449" name="AutoShape 1">
          <a:extLst>
            <a:ext uri="{FF2B5EF4-FFF2-40B4-BE49-F238E27FC236}">
              <a16:creationId xmlns:a16="http://schemas.microsoft.com/office/drawing/2014/main" id="{8F02ACA1-9863-4A80-BB21-CD585AA0A9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0450" name="AutoShape 1">
          <a:extLst>
            <a:ext uri="{FF2B5EF4-FFF2-40B4-BE49-F238E27FC236}">
              <a16:creationId xmlns:a16="http://schemas.microsoft.com/office/drawing/2014/main" id="{F70E8378-7F09-4A31-8240-89DE80762C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0451" name="AutoShape 1">
          <a:extLst>
            <a:ext uri="{FF2B5EF4-FFF2-40B4-BE49-F238E27FC236}">
              <a16:creationId xmlns:a16="http://schemas.microsoft.com/office/drawing/2014/main" id="{F4C30F5B-B427-4FC6-804F-3E9735791C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0452" name="AutoShape 1">
          <a:extLst>
            <a:ext uri="{FF2B5EF4-FFF2-40B4-BE49-F238E27FC236}">
              <a16:creationId xmlns:a16="http://schemas.microsoft.com/office/drawing/2014/main" id="{4F65C38C-2C31-4C06-95BF-85A4B45E73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0453" name="AutoShape 1">
          <a:extLst>
            <a:ext uri="{FF2B5EF4-FFF2-40B4-BE49-F238E27FC236}">
              <a16:creationId xmlns:a16="http://schemas.microsoft.com/office/drawing/2014/main" id="{1C2D9BCA-9E13-4957-B56C-1C624B58FD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0454" name="AutoShape 1">
          <a:extLst>
            <a:ext uri="{FF2B5EF4-FFF2-40B4-BE49-F238E27FC236}">
              <a16:creationId xmlns:a16="http://schemas.microsoft.com/office/drawing/2014/main" id="{0DBA228A-490B-46F5-BFF6-6DC4775E36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0455" name="AutoShape 1">
          <a:extLst>
            <a:ext uri="{FF2B5EF4-FFF2-40B4-BE49-F238E27FC236}">
              <a16:creationId xmlns:a16="http://schemas.microsoft.com/office/drawing/2014/main" id="{46962A31-51D6-4E23-9509-493BD3CFF3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0456" name="AutoShape 1">
          <a:extLst>
            <a:ext uri="{FF2B5EF4-FFF2-40B4-BE49-F238E27FC236}">
              <a16:creationId xmlns:a16="http://schemas.microsoft.com/office/drawing/2014/main" id="{6C36DBE3-1FE6-4022-B6CA-01AE3AE3D0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0457" name="AutoShape 1">
          <a:extLst>
            <a:ext uri="{FF2B5EF4-FFF2-40B4-BE49-F238E27FC236}">
              <a16:creationId xmlns:a16="http://schemas.microsoft.com/office/drawing/2014/main" id="{14EC80BF-8E60-4830-B079-7CD45DE6CA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0458" name="AutoShape 1">
          <a:extLst>
            <a:ext uri="{FF2B5EF4-FFF2-40B4-BE49-F238E27FC236}">
              <a16:creationId xmlns:a16="http://schemas.microsoft.com/office/drawing/2014/main" id="{3CA77E65-0E8B-4FD1-884E-DFD802AC64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0459" name="AutoShape 1">
          <a:extLst>
            <a:ext uri="{FF2B5EF4-FFF2-40B4-BE49-F238E27FC236}">
              <a16:creationId xmlns:a16="http://schemas.microsoft.com/office/drawing/2014/main" id="{FC3B8EB1-54E4-44A2-B456-7759D1CE46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0460" name="AutoShape 1">
          <a:extLst>
            <a:ext uri="{FF2B5EF4-FFF2-40B4-BE49-F238E27FC236}">
              <a16:creationId xmlns:a16="http://schemas.microsoft.com/office/drawing/2014/main" id="{D778F813-1B71-4C5B-9440-ED57855849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0461" name="AutoShape 1">
          <a:extLst>
            <a:ext uri="{FF2B5EF4-FFF2-40B4-BE49-F238E27FC236}">
              <a16:creationId xmlns:a16="http://schemas.microsoft.com/office/drawing/2014/main" id="{DCAAF9E2-255A-4E93-9449-AA2E3B1063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0462" name="AutoShape 1">
          <a:extLst>
            <a:ext uri="{FF2B5EF4-FFF2-40B4-BE49-F238E27FC236}">
              <a16:creationId xmlns:a16="http://schemas.microsoft.com/office/drawing/2014/main" id="{B1E953E3-B031-44AF-BC53-E7AF3440F1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0463" name="AutoShape 1">
          <a:extLst>
            <a:ext uri="{FF2B5EF4-FFF2-40B4-BE49-F238E27FC236}">
              <a16:creationId xmlns:a16="http://schemas.microsoft.com/office/drawing/2014/main" id="{D10876AA-4498-4C99-9A4B-C9765284C6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0464" name="AutoShape 1">
          <a:extLst>
            <a:ext uri="{FF2B5EF4-FFF2-40B4-BE49-F238E27FC236}">
              <a16:creationId xmlns:a16="http://schemas.microsoft.com/office/drawing/2014/main" id="{896B349A-8836-4542-A224-7C618D427B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0465" name="AutoShape 1">
          <a:extLst>
            <a:ext uri="{FF2B5EF4-FFF2-40B4-BE49-F238E27FC236}">
              <a16:creationId xmlns:a16="http://schemas.microsoft.com/office/drawing/2014/main" id="{C3975220-3CAF-45E4-9CDE-CE096C274B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0466" name="AutoShape 1">
          <a:extLst>
            <a:ext uri="{FF2B5EF4-FFF2-40B4-BE49-F238E27FC236}">
              <a16:creationId xmlns:a16="http://schemas.microsoft.com/office/drawing/2014/main" id="{D5813549-31EE-4223-92E1-96B1E33C71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0467" name="AutoShape 1">
          <a:extLst>
            <a:ext uri="{FF2B5EF4-FFF2-40B4-BE49-F238E27FC236}">
              <a16:creationId xmlns:a16="http://schemas.microsoft.com/office/drawing/2014/main" id="{16898CB5-8F4B-4F52-8126-C75B0B9085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0468" name="AutoShape 1">
          <a:extLst>
            <a:ext uri="{FF2B5EF4-FFF2-40B4-BE49-F238E27FC236}">
              <a16:creationId xmlns:a16="http://schemas.microsoft.com/office/drawing/2014/main" id="{8309F42B-A662-4F3B-95AC-D14C004A06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0469" name="AutoShape 1">
          <a:extLst>
            <a:ext uri="{FF2B5EF4-FFF2-40B4-BE49-F238E27FC236}">
              <a16:creationId xmlns:a16="http://schemas.microsoft.com/office/drawing/2014/main" id="{81827882-0D5F-4315-A86B-46B204A7D6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0470" name="AutoShape 1">
          <a:extLst>
            <a:ext uri="{FF2B5EF4-FFF2-40B4-BE49-F238E27FC236}">
              <a16:creationId xmlns:a16="http://schemas.microsoft.com/office/drawing/2014/main" id="{63B4E3D8-C67C-4533-92F8-D7C511EB4C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0471" name="AutoShape 1">
          <a:extLst>
            <a:ext uri="{FF2B5EF4-FFF2-40B4-BE49-F238E27FC236}">
              <a16:creationId xmlns:a16="http://schemas.microsoft.com/office/drawing/2014/main" id="{EEC8230E-5856-4E75-9F27-08E3D39983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0472" name="AutoShape 1">
          <a:extLst>
            <a:ext uri="{FF2B5EF4-FFF2-40B4-BE49-F238E27FC236}">
              <a16:creationId xmlns:a16="http://schemas.microsoft.com/office/drawing/2014/main" id="{855BE9B0-6D1C-4577-91D0-585EB8870A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0473" name="AutoShape 1">
          <a:extLst>
            <a:ext uri="{FF2B5EF4-FFF2-40B4-BE49-F238E27FC236}">
              <a16:creationId xmlns:a16="http://schemas.microsoft.com/office/drawing/2014/main" id="{39278CFF-F5B6-403B-AE88-86CDAD1FC4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0474" name="AutoShape 1">
          <a:extLst>
            <a:ext uri="{FF2B5EF4-FFF2-40B4-BE49-F238E27FC236}">
              <a16:creationId xmlns:a16="http://schemas.microsoft.com/office/drawing/2014/main" id="{9079ABC2-0428-46BC-8415-56541BE4FC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0475" name="AutoShape 1">
          <a:extLst>
            <a:ext uri="{FF2B5EF4-FFF2-40B4-BE49-F238E27FC236}">
              <a16:creationId xmlns:a16="http://schemas.microsoft.com/office/drawing/2014/main" id="{EA83E033-5614-405D-9BC3-537A6957E5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0476" name="AutoShape 1">
          <a:extLst>
            <a:ext uri="{FF2B5EF4-FFF2-40B4-BE49-F238E27FC236}">
              <a16:creationId xmlns:a16="http://schemas.microsoft.com/office/drawing/2014/main" id="{3B662422-535A-46CB-9CF6-F7CB4ADD07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0477" name="AutoShape 1">
          <a:extLst>
            <a:ext uri="{FF2B5EF4-FFF2-40B4-BE49-F238E27FC236}">
              <a16:creationId xmlns:a16="http://schemas.microsoft.com/office/drawing/2014/main" id="{B53D5231-7787-457D-A84B-E97739A399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0478" name="AutoShape 1">
          <a:extLst>
            <a:ext uri="{FF2B5EF4-FFF2-40B4-BE49-F238E27FC236}">
              <a16:creationId xmlns:a16="http://schemas.microsoft.com/office/drawing/2014/main" id="{3F82917B-C6F0-450B-8881-D598BD6431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0479" name="AutoShape 1">
          <a:extLst>
            <a:ext uri="{FF2B5EF4-FFF2-40B4-BE49-F238E27FC236}">
              <a16:creationId xmlns:a16="http://schemas.microsoft.com/office/drawing/2014/main" id="{88B95693-CD87-4A66-9482-067DFD60D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0480" name="AutoShape 1">
          <a:extLst>
            <a:ext uri="{FF2B5EF4-FFF2-40B4-BE49-F238E27FC236}">
              <a16:creationId xmlns:a16="http://schemas.microsoft.com/office/drawing/2014/main" id="{424915C3-DB67-4C70-8969-EDD6F74453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0481" name="AutoShape 1">
          <a:extLst>
            <a:ext uri="{FF2B5EF4-FFF2-40B4-BE49-F238E27FC236}">
              <a16:creationId xmlns:a16="http://schemas.microsoft.com/office/drawing/2014/main" id="{195E74C7-AF79-4836-A165-73252F5DED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0482" name="AutoShape 1">
          <a:extLst>
            <a:ext uri="{FF2B5EF4-FFF2-40B4-BE49-F238E27FC236}">
              <a16:creationId xmlns:a16="http://schemas.microsoft.com/office/drawing/2014/main" id="{F3DE9612-9FAA-48F5-871F-E232F528B3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0483" name="AutoShape 1">
          <a:extLst>
            <a:ext uri="{FF2B5EF4-FFF2-40B4-BE49-F238E27FC236}">
              <a16:creationId xmlns:a16="http://schemas.microsoft.com/office/drawing/2014/main" id="{0DB5FBF6-6D15-4E85-ACB2-1F3C8BE07A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0484" name="AutoShape 1">
          <a:extLst>
            <a:ext uri="{FF2B5EF4-FFF2-40B4-BE49-F238E27FC236}">
              <a16:creationId xmlns:a16="http://schemas.microsoft.com/office/drawing/2014/main" id="{80C8FBB6-EC1A-4169-B9A0-FA757956C6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0485" name="AutoShape 1">
          <a:extLst>
            <a:ext uri="{FF2B5EF4-FFF2-40B4-BE49-F238E27FC236}">
              <a16:creationId xmlns:a16="http://schemas.microsoft.com/office/drawing/2014/main" id="{BFD6356F-B711-42DF-A1A2-F2A523D804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0486" name="AutoShape 1">
          <a:extLst>
            <a:ext uri="{FF2B5EF4-FFF2-40B4-BE49-F238E27FC236}">
              <a16:creationId xmlns:a16="http://schemas.microsoft.com/office/drawing/2014/main" id="{8F588706-EC5D-4D54-9F81-480B4A4D54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0487" name="AutoShape 1">
          <a:extLst>
            <a:ext uri="{FF2B5EF4-FFF2-40B4-BE49-F238E27FC236}">
              <a16:creationId xmlns:a16="http://schemas.microsoft.com/office/drawing/2014/main" id="{09805BA0-9F3C-45D4-9E8E-5491790200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0488" name="AutoShape 1">
          <a:extLst>
            <a:ext uri="{FF2B5EF4-FFF2-40B4-BE49-F238E27FC236}">
              <a16:creationId xmlns:a16="http://schemas.microsoft.com/office/drawing/2014/main" id="{1D556356-FDEF-4716-99C0-6CC1980F3E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0489" name="AutoShape 1">
          <a:extLst>
            <a:ext uri="{FF2B5EF4-FFF2-40B4-BE49-F238E27FC236}">
              <a16:creationId xmlns:a16="http://schemas.microsoft.com/office/drawing/2014/main" id="{AA632BB5-940A-408C-9A0E-697B645745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0490" name="AutoShape 1">
          <a:extLst>
            <a:ext uri="{FF2B5EF4-FFF2-40B4-BE49-F238E27FC236}">
              <a16:creationId xmlns:a16="http://schemas.microsoft.com/office/drawing/2014/main" id="{F5C023B0-A6BD-48C9-B871-5BCB0F1665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0491" name="AutoShape 1">
          <a:extLst>
            <a:ext uri="{FF2B5EF4-FFF2-40B4-BE49-F238E27FC236}">
              <a16:creationId xmlns:a16="http://schemas.microsoft.com/office/drawing/2014/main" id="{E79208F1-3F92-4992-9E1C-D420AE4786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0492" name="AutoShape 1">
          <a:extLst>
            <a:ext uri="{FF2B5EF4-FFF2-40B4-BE49-F238E27FC236}">
              <a16:creationId xmlns:a16="http://schemas.microsoft.com/office/drawing/2014/main" id="{85E21A06-4AC9-4988-9A60-1620F5255D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0493" name="AutoShape 1">
          <a:extLst>
            <a:ext uri="{FF2B5EF4-FFF2-40B4-BE49-F238E27FC236}">
              <a16:creationId xmlns:a16="http://schemas.microsoft.com/office/drawing/2014/main" id="{3DEC29A0-D091-4180-BD72-C21AC050BB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0494" name="AutoShape 1">
          <a:extLst>
            <a:ext uri="{FF2B5EF4-FFF2-40B4-BE49-F238E27FC236}">
              <a16:creationId xmlns:a16="http://schemas.microsoft.com/office/drawing/2014/main" id="{EAB7BB90-3B84-4135-ACA3-06FF4CD5D4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0495" name="AutoShape 1">
          <a:extLst>
            <a:ext uri="{FF2B5EF4-FFF2-40B4-BE49-F238E27FC236}">
              <a16:creationId xmlns:a16="http://schemas.microsoft.com/office/drawing/2014/main" id="{D3209FAE-E3C8-4F61-808B-47A6007DF9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0496" name="AutoShape 1">
          <a:extLst>
            <a:ext uri="{FF2B5EF4-FFF2-40B4-BE49-F238E27FC236}">
              <a16:creationId xmlns:a16="http://schemas.microsoft.com/office/drawing/2014/main" id="{0A2235C7-6661-40E6-B607-EF63F7DB47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0497" name="AutoShape 1">
          <a:extLst>
            <a:ext uri="{FF2B5EF4-FFF2-40B4-BE49-F238E27FC236}">
              <a16:creationId xmlns:a16="http://schemas.microsoft.com/office/drawing/2014/main" id="{8805E399-1BDE-4086-A816-34FFA99CE9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0498" name="AutoShape 1">
          <a:extLst>
            <a:ext uri="{FF2B5EF4-FFF2-40B4-BE49-F238E27FC236}">
              <a16:creationId xmlns:a16="http://schemas.microsoft.com/office/drawing/2014/main" id="{1D8B97DC-74CC-4662-BB45-B7080C5139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0499" name="AutoShape 1">
          <a:extLst>
            <a:ext uri="{FF2B5EF4-FFF2-40B4-BE49-F238E27FC236}">
              <a16:creationId xmlns:a16="http://schemas.microsoft.com/office/drawing/2014/main" id="{12371159-7DBF-45D1-9FAB-A7B5DBB606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0500" name="AutoShape 1">
          <a:extLst>
            <a:ext uri="{FF2B5EF4-FFF2-40B4-BE49-F238E27FC236}">
              <a16:creationId xmlns:a16="http://schemas.microsoft.com/office/drawing/2014/main" id="{973F3087-A837-441A-A779-4FC6A9AE5A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0501" name="AutoShape 1">
          <a:extLst>
            <a:ext uri="{FF2B5EF4-FFF2-40B4-BE49-F238E27FC236}">
              <a16:creationId xmlns:a16="http://schemas.microsoft.com/office/drawing/2014/main" id="{AC3C49DD-2EFD-4CCA-9D42-DA26E1D07E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0502" name="AutoShape 1">
          <a:extLst>
            <a:ext uri="{FF2B5EF4-FFF2-40B4-BE49-F238E27FC236}">
              <a16:creationId xmlns:a16="http://schemas.microsoft.com/office/drawing/2014/main" id="{FFFAF0A9-ABCD-4ACE-A520-7D639F6641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0503" name="AutoShape 1">
          <a:extLst>
            <a:ext uri="{FF2B5EF4-FFF2-40B4-BE49-F238E27FC236}">
              <a16:creationId xmlns:a16="http://schemas.microsoft.com/office/drawing/2014/main" id="{E29C00A1-2DEE-4ED5-AE53-96E82358AD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0504" name="AutoShape 1">
          <a:extLst>
            <a:ext uri="{FF2B5EF4-FFF2-40B4-BE49-F238E27FC236}">
              <a16:creationId xmlns:a16="http://schemas.microsoft.com/office/drawing/2014/main" id="{9CC832D0-9776-4970-BFC6-A6E83B5FD2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0505" name="AutoShape 1">
          <a:extLst>
            <a:ext uri="{FF2B5EF4-FFF2-40B4-BE49-F238E27FC236}">
              <a16:creationId xmlns:a16="http://schemas.microsoft.com/office/drawing/2014/main" id="{95E25AE9-E31F-49A1-9DAB-9824A23534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0506" name="AutoShape 1">
          <a:extLst>
            <a:ext uri="{FF2B5EF4-FFF2-40B4-BE49-F238E27FC236}">
              <a16:creationId xmlns:a16="http://schemas.microsoft.com/office/drawing/2014/main" id="{5E702F0C-70F6-474E-9F77-6D484E76DC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0507" name="AutoShape 1">
          <a:extLst>
            <a:ext uri="{FF2B5EF4-FFF2-40B4-BE49-F238E27FC236}">
              <a16:creationId xmlns:a16="http://schemas.microsoft.com/office/drawing/2014/main" id="{64354785-771F-4875-BC12-C5DF6DEA36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0508" name="AutoShape 1">
          <a:extLst>
            <a:ext uri="{FF2B5EF4-FFF2-40B4-BE49-F238E27FC236}">
              <a16:creationId xmlns:a16="http://schemas.microsoft.com/office/drawing/2014/main" id="{50F1456B-B083-4CEF-A1AF-AD6B5410DC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0509" name="AutoShape 1">
          <a:extLst>
            <a:ext uri="{FF2B5EF4-FFF2-40B4-BE49-F238E27FC236}">
              <a16:creationId xmlns:a16="http://schemas.microsoft.com/office/drawing/2014/main" id="{1784ACED-B6A9-4E99-86C0-AFB4D26594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0510" name="AutoShape 1">
          <a:extLst>
            <a:ext uri="{FF2B5EF4-FFF2-40B4-BE49-F238E27FC236}">
              <a16:creationId xmlns:a16="http://schemas.microsoft.com/office/drawing/2014/main" id="{3C4BA28B-2E53-4655-AD26-E58606F801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0511" name="AutoShape 1">
          <a:extLst>
            <a:ext uri="{FF2B5EF4-FFF2-40B4-BE49-F238E27FC236}">
              <a16:creationId xmlns:a16="http://schemas.microsoft.com/office/drawing/2014/main" id="{4A7DD726-FB5D-4039-B6E0-D866278065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0512" name="AutoShape 1">
          <a:extLst>
            <a:ext uri="{FF2B5EF4-FFF2-40B4-BE49-F238E27FC236}">
              <a16:creationId xmlns:a16="http://schemas.microsoft.com/office/drawing/2014/main" id="{14F1ADD7-2925-42FE-92A5-3CBF329D50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0513" name="AutoShape 1">
          <a:extLst>
            <a:ext uri="{FF2B5EF4-FFF2-40B4-BE49-F238E27FC236}">
              <a16:creationId xmlns:a16="http://schemas.microsoft.com/office/drawing/2014/main" id="{69CDCD30-8CD3-45D6-8F7C-5D8E104D90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0514" name="AutoShape 1">
          <a:extLst>
            <a:ext uri="{FF2B5EF4-FFF2-40B4-BE49-F238E27FC236}">
              <a16:creationId xmlns:a16="http://schemas.microsoft.com/office/drawing/2014/main" id="{A3DC3598-7F40-4CAE-B69B-1508856EDC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0515" name="AutoShape 1">
          <a:extLst>
            <a:ext uri="{FF2B5EF4-FFF2-40B4-BE49-F238E27FC236}">
              <a16:creationId xmlns:a16="http://schemas.microsoft.com/office/drawing/2014/main" id="{1A0DB642-F249-4237-8E52-0C7E45FEC1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0516" name="AutoShape 1">
          <a:extLst>
            <a:ext uri="{FF2B5EF4-FFF2-40B4-BE49-F238E27FC236}">
              <a16:creationId xmlns:a16="http://schemas.microsoft.com/office/drawing/2014/main" id="{C8AFE155-EAA0-4CE0-8C35-8C42D6BDB7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0517" name="AutoShape 1">
          <a:extLst>
            <a:ext uri="{FF2B5EF4-FFF2-40B4-BE49-F238E27FC236}">
              <a16:creationId xmlns:a16="http://schemas.microsoft.com/office/drawing/2014/main" id="{2D43331B-7A67-4DA4-9BAA-CFD978F9D7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0518" name="AutoShape 1">
          <a:extLst>
            <a:ext uri="{FF2B5EF4-FFF2-40B4-BE49-F238E27FC236}">
              <a16:creationId xmlns:a16="http://schemas.microsoft.com/office/drawing/2014/main" id="{F92315EF-937C-4E7D-B688-8D62458721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0519" name="AutoShape 1">
          <a:extLst>
            <a:ext uri="{FF2B5EF4-FFF2-40B4-BE49-F238E27FC236}">
              <a16:creationId xmlns:a16="http://schemas.microsoft.com/office/drawing/2014/main" id="{4E7C1576-9B76-4274-997E-2EAFED3894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0520" name="AutoShape 1">
          <a:extLst>
            <a:ext uri="{FF2B5EF4-FFF2-40B4-BE49-F238E27FC236}">
              <a16:creationId xmlns:a16="http://schemas.microsoft.com/office/drawing/2014/main" id="{4A1C221B-AD50-499A-9956-2E867E39F1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0521" name="AutoShape 1">
          <a:extLst>
            <a:ext uri="{FF2B5EF4-FFF2-40B4-BE49-F238E27FC236}">
              <a16:creationId xmlns:a16="http://schemas.microsoft.com/office/drawing/2014/main" id="{A7766A49-C01B-43E9-9C52-1380324E01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0522" name="AutoShape 1">
          <a:extLst>
            <a:ext uri="{FF2B5EF4-FFF2-40B4-BE49-F238E27FC236}">
              <a16:creationId xmlns:a16="http://schemas.microsoft.com/office/drawing/2014/main" id="{25F86E1A-9330-45D8-B49D-0CCABED0C9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0523" name="AutoShape 1">
          <a:extLst>
            <a:ext uri="{FF2B5EF4-FFF2-40B4-BE49-F238E27FC236}">
              <a16:creationId xmlns:a16="http://schemas.microsoft.com/office/drawing/2014/main" id="{0BB4AF15-185A-46F2-B797-C3423FF8EF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0524" name="AutoShape 1">
          <a:extLst>
            <a:ext uri="{FF2B5EF4-FFF2-40B4-BE49-F238E27FC236}">
              <a16:creationId xmlns:a16="http://schemas.microsoft.com/office/drawing/2014/main" id="{30A94717-41BC-4064-98E8-ED9EB5D093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0525" name="AutoShape 1">
          <a:extLst>
            <a:ext uri="{FF2B5EF4-FFF2-40B4-BE49-F238E27FC236}">
              <a16:creationId xmlns:a16="http://schemas.microsoft.com/office/drawing/2014/main" id="{3E58A5E6-B4B5-4205-8244-84A9335C38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0526" name="AutoShape 1">
          <a:extLst>
            <a:ext uri="{FF2B5EF4-FFF2-40B4-BE49-F238E27FC236}">
              <a16:creationId xmlns:a16="http://schemas.microsoft.com/office/drawing/2014/main" id="{0B61A040-BE12-41FF-8A6C-21B9511ACD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0527" name="AutoShape 1">
          <a:extLst>
            <a:ext uri="{FF2B5EF4-FFF2-40B4-BE49-F238E27FC236}">
              <a16:creationId xmlns:a16="http://schemas.microsoft.com/office/drawing/2014/main" id="{8545F101-16EB-484E-8DB3-A3CFD0DF34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0528" name="AutoShape 1">
          <a:extLst>
            <a:ext uri="{FF2B5EF4-FFF2-40B4-BE49-F238E27FC236}">
              <a16:creationId xmlns:a16="http://schemas.microsoft.com/office/drawing/2014/main" id="{B6F5DBB6-1A32-4201-BB81-1248560F48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0529" name="AutoShape 1">
          <a:extLst>
            <a:ext uri="{FF2B5EF4-FFF2-40B4-BE49-F238E27FC236}">
              <a16:creationId xmlns:a16="http://schemas.microsoft.com/office/drawing/2014/main" id="{706CA886-EC5C-471E-B686-AAF6A5F7B5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0530" name="AutoShape 1">
          <a:extLst>
            <a:ext uri="{FF2B5EF4-FFF2-40B4-BE49-F238E27FC236}">
              <a16:creationId xmlns:a16="http://schemas.microsoft.com/office/drawing/2014/main" id="{62EF5078-F8BA-44C5-A6A4-314266F0AB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0531" name="AutoShape 1">
          <a:extLst>
            <a:ext uri="{FF2B5EF4-FFF2-40B4-BE49-F238E27FC236}">
              <a16:creationId xmlns:a16="http://schemas.microsoft.com/office/drawing/2014/main" id="{2455AD98-249B-459B-BA32-055D34D0E2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0532" name="AutoShape 1">
          <a:extLst>
            <a:ext uri="{FF2B5EF4-FFF2-40B4-BE49-F238E27FC236}">
              <a16:creationId xmlns:a16="http://schemas.microsoft.com/office/drawing/2014/main" id="{691A997A-7D06-4200-9FF4-4A2B24B630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0533" name="AutoShape 1">
          <a:extLst>
            <a:ext uri="{FF2B5EF4-FFF2-40B4-BE49-F238E27FC236}">
              <a16:creationId xmlns:a16="http://schemas.microsoft.com/office/drawing/2014/main" id="{F5217663-686E-49CB-9FD3-78A77E8D6E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0534" name="AutoShape 1">
          <a:extLst>
            <a:ext uri="{FF2B5EF4-FFF2-40B4-BE49-F238E27FC236}">
              <a16:creationId xmlns:a16="http://schemas.microsoft.com/office/drawing/2014/main" id="{29EFEE88-4335-4757-8E57-B68A470E37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0535" name="AutoShape 1">
          <a:extLst>
            <a:ext uri="{FF2B5EF4-FFF2-40B4-BE49-F238E27FC236}">
              <a16:creationId xmlns:a16="http://schemas.microsoft.com/office/drawing/2014/main" id="{36A353E4-3C6B-40DE-9249-2DA7E1CD9A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0536" name="AutoShape 1">
          <a:extLst>
            <a:ext uri="{FF2B5EF4-FFF2-40B4-BE49-F238E27FC236}">
              <a16:creationId xmlns:a16="http://schemas.microsoft.com/office/drawing/2014/main" id="{9C4A237E-5A05-4DE5-ADB6-578DA485D2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0537" name="AutoShape 1">
          <a:extLst>
            <a:ext uri="{FF2B5EF4-FFF2-40B4-BE49-F238E27FC236}">
              <a16:creationId xmlns:a16="http://schemas.microsoft.com/office/drawing/2014/main" id="{95E0670A-198F-4321-82DF-61AAD687AC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0538" name="AutoShape 1">
          <a:extLst>
            <a:ext uri="{FF2B5EF4-FFF2-40B4-BE49-F238E27FC236}">
              <a16:creationId xmlns:a16="http://schemas.microsoft.com/office/drawing/2014/main" id="{2C700BC2-BA01-4AC2-8C99-3E931666A2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0539" name="AutoShape 1">
          <a:extLst>
            <a:ext uri="{FF2B5EF4-FFF2-40B4-BE49-F238E27FC236}">
              <a16:creationId xmlns:a16="http://schemas.microsoft.com/office/drawing/2014/main" id="{AD60357B-B65C-4DA2-AB29-A68F78B093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0540" name="AutoShape 1">
          <a:extLst>
            <a:ext uri="{FF2B5EF4-FFF2-40B4-BE49-F238E27FC236}">
              <a16:creationId xmlns:a16="http://schemas.microsoft.com/office/drawing/2014/main" id="{1D3B8C09-2DE8-49E8-A643-D9096A57E0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0541" name="AutoShape 1">
          <a:extLst>
            <a:ext uri="{FF2B5EF4-FFF2-40B4-BE49-F238E27FC236}">
              <a16:creationId xmlns:a16="http://schemas.microsoft.com/office/drawing/2014/main" id="{D6A2CC99-7116-4A2E-B250-94FFE73FB8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0542" name="AutoShape 1">
          <a:extLst>
            <a:ext uri="{FF2B5EF4-FFF2-40B4-BE49-F238E27FC236}">
              <a16:creationId xmlns:a16="http://schemas.microsoft.com/office/drawing/2014/main" id="{84BCB2D6-3D90-4C2D-A3A9-3B60DA4F48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0543" name="AutoShape 1">
          <a:extLst>
            <a:ext uri="{FF2B5EF4-FFF2-40B4-BE49-F238E27FC236}">
              <a16:creationId xmlns:a16="http://schemas.microsoft.com/office/drawing/2014/main" id="{A3B7D46C-737E-47D5-BE1F-6D0625534B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0544" name="AutoShape 1">
          <a:extLst>
            <a:ext uri="{FF2B5EF4-FFF2-40B4-BE49-F238E27FC236}">
              <a16:creationId xmlns:a16="http://schemas.microsoft.com/office/drawing/2014/main" id="{F1623D9C-0052-4AC0-BCE2-051A9097F2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0545" name="AutoShape 1">
          <a:extLst>
            <a:ext uri="{FF2B5EF4-FFF2-40B4-BE49-F238E27FC236}">
              <a16:creationId xmlns:a16="http://schemas.microsoft.com/office/drawing/2014/main" id="{16F3BDBF-B742-4FAD-82BF-FC68922ABF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0546" name="AutoShape 1">
          <a:extLst>
            <a:ext uri="{FF2B5EF4-FFF2-40B4-BE49-F238E27FC236}">
              <a16:creationId xmlns:a16="http://schemas.microsoft.com/office/drawing/2014/main" id="{33E64CB8-06FD-460F-B20D-54337CBA91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0547" name="AutoShape 1">
          <a:extLst>
            <a:ext uri="{FF2B5EF4-FFF2-40B4-BE49-F238E27FC236}">
              <a16:creationId xmlns:a16="http://schemas.microsoft.com/office/drawing/2014/main" id="{08BF82E3-DDFD-4071-B61B-0D1EEB3975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0548" name="AutoShape 1">
          <a:extLst>
            <a:ext uri="{FF2B5EF4-FFF2-40B4-BE49-F238E27FC236}">
              <a16:creationId xmlns:a16="http://schemas.microsoft.com/office/drawing/2014/main" id="{51DDAF93-79F4-40F4-9C34-B3B664FD67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0549" name="AutoShape 1">
          <a:extLst>
            <a:ext uri="{FF2B5EF4-FFF2-40B4-BE49-F238E27FC236}">
              <a16:creationId xmlns:a16="http://schemas.microsoft.com/office/drawing/2014/main" id="{3CC1D06E-8CCC-41D8-9BA2-A6175F8AB7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0550" name="AutoShape 1">
          <a:extLst>
            <a:ext uri="{FF2B5EF4-FFF2-40B4-BE49-F238E27FC236}">
              <a16:creationId xmlns:a16="http://schemas.microsoft.com/office/drawing/2014/main" id="{CFF9B016-F1BC-49B0-BAF4-32D1EC7E7D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0551" name="AutoShape 1">
          <a:extLst>
            <a:ext uri="{FF2B5EF4-FFF2-40B4-BE49-F238E27FC236}">
              <a16:creationId xmlns:a16="http://schemas.microsoft.com/office/drawing/2014/main" id="{7F6E45FA-786F-48CD-8726-4CCE1A2499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0552" name="AutoShape 1">
          <a:extLst>
            <a:ext uri="{FF2B5EF4-FFF2-40B4-BE49-F238E27FC236}">
              <a16:creationId xmlns:a16="http://schemas.microsoft.com/office/drawing/2014/main" id="{38C70512-78B5-4478-8D0D-462A76FAE0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0553" name="AutoShape 1">
          <a:extLst>
            <a:ext uri="{FF2B5EF4-FFF2-40B4-BE49-F238E27FC236}">
              <a16:creationId xmlns:a16="http://schemas.microsoft.com/office/drawing/2014/main" id="{A88E6842-3726-48BC-AD79-01E57E8259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0554" name="AutoShape 1">
          <a:extLst>
            <a:ext uri="{FF2B5EF4-FFF2-40B4-BE49-F238E27FC236}">
              <a16:creationId xmlns:a16="http://schemas.microsoft.com/office/drawing/2014/main" id="{C900FE18-8C0F-4365-A26B-60BF3FF9A4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0555" name="AutoShape 1">
          <a:extLst>
            <a:ext uri="{FF2B5EF4-FFF2-40B4-BE49-F238E27FC236}">
              <a16:creationId xmlns:a16="http://schemas.microsoft.com/office/drawing/2014/main" id="{08CF250B-27B8-4F16-9CE2-E289F34403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0556" name="AutoShape 1">
          <a:extLst>
            <a:ext uri="{FF2B5EF4-FFF2-40B4-BE49-F238E27FC236}">
              <a16:creationId xmlns:a16="http://schemas.microsoft.com/office/drawing/2014/main" id="{02F7DB4A-4182-42F7-A082-A2E605AC4E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0557" name="AutoShape 1">
          <a:extLst>
            <a:ext uri="{FF2B5EF4-FFF2-40B4-BE49-F238E27FC236}">
              <a16:creationId xmlns:a16="http://schemas.microsoft.com/office/drawing/2014/main" id="{1C570B03-327B-4C90-A4D6-F9848B9948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0558" name="AutoShape 1">
          <a:extLst>
            <a:ext uri="{FF2B5EF4-FFF2-40B4-BE49-F238E27FC236}">
              <a16:creationId xmlns:a16="http://schemas.microsoft.com/office/drawing/2014/main" id="{D79BCA4B-9752-42C7-B9F8-6623474DD1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0559" name="AutoShape 1">
          <a:extLst>
            <a:ext uri="{FF2B5EF4-FFF2-40B4-BE49-F238E27FC236}">
              <a16:creationId xmlns:a16="http://schemas.microsoft.com/office/drawing/2014/main" id="{B6984F99-ECEE-449C-B8CA-77A3B3D1EB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0560" name="AutoShape 1">
          <a:extLst>
            <a:ext uri="{FF2B5EF4-FFF2-40B4-BE49-F238E27FC236}">
              <a16:creationId xmlns:a16="http://schemas.microsoft.com/office/drawing/2014/main" id="{6C4110DB-414B-443A-9651-33BDE9EF06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0561" name="AutoShape 1">
          <a:extLst>
            <a:ext uri="{FF2B5EF4-FFF2-40B4-BE49-F238E27FC236}">
              <a16:creationId xmlns:a16="http://schemas.microsoft.com/office/drawing/2014/main" id="{0A5A1B1A-5E89-40BB-A647-5861F5753E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0562" name="AutoShape 1">
          <a:extLst>
            <a:ext uri="{FF2B5EF4-FFF2-40B4-BE49-F238E27FC236}">
              <a16:creationId xmlns:a16="http://schemas.microsoft.com/office/drawing/2014/main" id="{E7956E41-CB03-4D3F-A65C-EA8E1C6954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0563" name="AutoShape 1">
          <a:extLst>
            <a:ext uri="{FF2B5EF4-FFF2-40B4-BE49-F238E27FC236}">
              <a16:creationId xmlns:a16="http://schemas.microsoft.com/office/drawing/2014/main" id="{FD048D86-CBD9-4076-BDCD-0C4269463D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0564" name="AutoShape 1">
          <a:extLst>
            <a:ext uri="{FF2B5EF4-FFF2-40B4-BE49-F238E27FC236}">
              <a16:creationId xmlns:a16="http://schemas.microsoft.com/office/drawing/2014/main" id="{AC9D564C-0344-4B1D-8F25-C03477B877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0565" name="AutoShape 1">
          <a:extLst>
            <a:ext uri="{FF2B5EF4-FFF2-40B4-BE49-F238E27FC236}">
              <a16:creationId xmlns:a16="http://schemas.microsoft.com/office/drawing/2014/main" id="{D7D8F6E9-35E1-4AE5-8135-A9A1A980ED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0566" name="AutoShape 1">
          <a:extLst>
            <a:ext uri="{FF2B5EF4-FFF2-40B4-BE49-F238E27FC236}">
              <a16:creationId xmlns:a16="http://schemas.microsoft.com/office/drawing/2014/main" id="{6F812E9A-0D66-4782-B3C7-500F1A43E5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0567" name="AutoShape 1">
          <a:extLst>
            <a:ext uri="{FF2B5EF4-FFF2-40B4-BE49-F238E27FC236}">
              <a16:creationId xmlns:a16="http://schemas.microsoft.com/office/drawing/2014/main" id="{F7AF2A12-B731-4479-A2EF-10B2057F94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0568" name="AutoShape 1">
          <a:extLst>
            <a:ext uri="{FF2B5EF4-FFF2-40B4-BE49-F238E27FC236}">
              <a16:creationId xmlns:a16="http://schemas.microsoft.com/office/drawing/2014/main" id="{5DC78D77-D8E2-4409-B3F6-31632B7FC8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0569" name="AutoShape 1">
          <a:extLst>
            <a:ext uri="{FF2B5EF4-FFF2-40B4-BE49-F238E27FC236}">
              <a16:creationId xmlns:a16="http://schemas.microsoft.com/office/drawing/2014/main" id="{6F4419E1-E595-4CAD-8879-3C1753F0EA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0570" name="AutoShape 1">
          <a:extLst>
            <a:ext uri="{FF2B5EF4-FFF2-40B4-BE49-F238E27FC236}">
              <a16:creationId xmlns:a16="http://schemas.microsoft.com/office/drawing/2014/main" id="{2E9A163B-D919-43BB-94F4-B4518D33A0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0571" name="AutoShape 1">
          <a:extLst>
            <a:ext uri="{FF2B5EF4-FFF2-40B4-BE49-F238E27FC236}">
              <a16:creationId xmlns:a16="http://schemas.microsoft.com/office/drawing/2014/main" id="{078190D5-08DB-4FE1-8343-63E4153209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0572" name="AutoShape 1">
          <a:extLst>
            <a:ext uri="{FF2B5EF4-FFF2-40B4-BE49-F238E27FC236}">
              <a16:creationId xmlns:a16="http://schemas.microsoft.com/office/drawing/2014/main" id="{721BB3B9-DFB6-4CAF-B93F-AC74473785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0573" name="AutoShape 1">
          <a:extLst>
            <a:ext uri="{FF2B5EF4-FFF2-40B4-BE49-F238E27FC236}">
              <a16:creationId xmlns:a16="http://schemas.microsoft.com/office/drawing/2014/main" id="{91A9C237-93AE-4BEF-B733-32CBDC1316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0574" name="AutoShape 1">
          <a:extLst>
            <a:ext uri="{FF2B5EF4-FFF2-40B4-BE49-F238E27FC236}">
              <a16:creationId xmlns:a16="http://schemas.microsoft.com/office/drawing/2014/main" id="{31425B59-B852-443C-A7EB-4C2EA5917A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0575" name="AutoShape 1">
          <a:extLst>
            <a:ext uri="{FF2B5EF4-FFF2-40B4-BE49-F238E27FC236}">
              <a16:creationId xmlns:a16="http://schemas.microsoft.com/office/drawing/2014/main" id="{91FB7D39-5912-4CD5-A3CA-3DA83E4FAE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0576" name="AutoShape 1">
          <a:extLst>
            <a:ext uri="{FF2B5EF4-FFF2-40B4-BE49-F238E27FC236}">
              <a16:creationId xmlns:a16="http://schemas.microsoft.com/office/drawing/2014/main" id="{A6974BFC-7F19-470A-9774-AB4F8DD92A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0577" name="AutoShape 1">
          <a:extLst>
            <a:ext uri="{FF2B5EF4-FFF2-40B4-BE49-F238E27FC236}">
              <a16:creationId xmlns:a16="http://schemas.microsoft.com/office/drawing/2014/main" id="{15875642-0121-4033-B0E5-64225064E3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0578" name="AutoShape 1">
          <a:extLst>
            <a:ext uri="{FF2B5EF4-FFF2-40B4-BE49-F238E27FC236}">
              <a16:creationId xmlns:a16="http://schemas.microsoft.com/office/drawing/2014/main" id="{C8F8F324-8BF1-44AB-A45C-F9324661E9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0579" name="AutoShape 1">
          <a:extLst>
            <a:ext uri="{FF2B5EF4-FFF2-40B4-BE49-F238E27FC236}">
              <a16:creationId xmlns:a16="http://schemas.microsoft.com/office/drawing/2014/main" id="{5F95E57D-15DF-45C3-9D66-3EA647B4E5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0580" name="AutoShape 1">
          <a:extLst>
            <a:ext uri="{FF2B5EF4-FFF2-40B4-BE49-F238E27FC236}">
              <a16:creationId xmlns:a16="http://schemas.microsoft.com/office/drawing/2014/main" id="{1A8C962E-279A-4245-8AFC-A67FBE6F02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0581" name="AutoShape 1">
          <a:extLst>
            <a:ext uri="{FF2B5EF4-FFF2-40B4-BE49-F238E27FC236}">
              <a16:creationId xmlns:a16="http://schemas.microsoft.com/office/drawing/2014/main" id="{CDABF7CD-4AE7-48E1-A9A7-20003290D6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0582" name="AutoShape 1">
          <a:extLst>
            <a:ext uri="{FF2B5EF4-FFF2-40B4-BE49-F238E27FC236}">
              <a16:creationId xmlns:a16="http://schemas.microsoft.com/office/drawing/2014/main" id="{6CD0809D-7514-40E8-A981-F81C2FD2D8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0583" name="AutoShape 1">
          <a:extLst>
            <a:ext uri="{FF2B5EF4-FFF2-40B4-BE49-F238E27FC236}">
              <a16:creationId xmlns:a16="http://schemas.microsoft.com/office/drawing/2014/main" id="{238D2C21-35E0-4627-BF44-A5D2A67D83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0584" name="AutoShape 1">
          <a:extLst>
            <a:ext uri="{FF2B5EF4-FFF2-40B4-BE49-F238E27FC236}">
              <a16:creationId xmlns:a16="http://schemas.microsoft.com/office/drawing/2014/main" id="{A0BA4865-A206-4E19-BB8E-71F0E7AD90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0585" name="AutoShape 1">
          <a:extLst>
            <a:ext uri="{FF2B5EF4-FFF2-40B4-BE49-F238E27FC236}">
              <a16:creationId xmlns:a16="http://schemas.microsoft.com/office/drawing/2014/main" id="{510B6CCF-9D41-4D29-BFB7-A087F6D8E2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0586" name="AutoShape 1">
          <a:extLst>
            <a:ext uri="{FF2B5EF4-FFF2-40B4-BE49-F238E27FC236}">
              <a16:creationId xmlns:a16="http://schemas.microsoft.com/office/drawing/2014/main" id="{AB8207BA-6B1E-494B-A696-AF9678F082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0587" name="AutoShape 1">
          <a:extLst>
            <a:ext uri="{FF2B5EF4-FFF2-40B4-BE49-F238E27FC236}">
              <a16:creationId xmlns:a16="http://schemas.microsoft.com/office/drawing/2014/main" id="{858F8054-C20A-41A8-AD83-BD32D0D707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0588" name="AutoShape 1">
          <a:extLst>
            <a:ext uri="{FF2B5EF4-FFF2-40B4-BE49-F238E27FC236}">
              <a16:creationId xmlns:a16="http://schemas.microsoft.com/office/drawing/2014/main" id="{ACA31EEB-5EA8-4954-9F31-9CCAC09317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0589" name="AutoShape 1">
          <a:extLst>
            <a:ext uri="{FF2B5EF4-FFF2-40B4-BE49-F238E27FC236}">
              <a16:creationId xmlns:a16="http://schemas.microsoft.com/office/drawing/2014/main" id="{4190D956-8928-49D1-8BEF-9F954F5DAB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0590" name="AutoShape 1">
          <a:extLst>
            <a:ext uri="{FF2B5EF4-FFF2-40B4-BE49-F238E27FC236}">
              <a16:creationId xmlns:a16="http://schemas.microsoft.com/office/drawing/2014/main" id="{7864694B-6967-47B5-B504-DADF5B80DB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0591" name="AutoShape 1">
          <a:extLst>
            <a:ext uri="{FF2B5EF4-FFF2-40B4-BE49-F238E27FC236}">
              <a16:creationId xmlns:a16="http://schemas.microsoft.com/office/drawing/2014/main" id="{567C1CE6-67E5-4022-9FD8-92DB1D58F6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0592" name="AutoShape 1">
          <a:extLst>
            <a:ext uri="{FF2B5EF4-FFF2-40B4-BE49-F238E27FC236}">
              <a16:creationId xmlns:a16="http://schemas.microsoft.com/office/drawing/2014/main" id="{F9198144-FE24-4FBA-9E1C-A4503584F5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0593" name="AutoShape 1">
          <a:extLst>
            <a:ext uri="{FF2B5EF4-FFF2-40B4-BE49-F238E27FC236}">
              <a16:creationId xmlns:a16="http://schemas.microsoft.com/office/drawing/2014/main" id="{8A56951F-F405-40EA-8577-2ACDE6A49C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0594" name="AutoShape 1">
          <a:extLst>
            <a:ext uri="{FF2B5EF4-FFF2-40B4-BE49-F238E27FC236}">
              <a16:creationId xmlns:a16="http://schemas.microsoft.com/office/drawing/2014/main" id="{5C6EB9A9-97B4-4EBE-A783-4CF0BFA918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0595" name="AutoShape 1">
          <a:extLst>
            <a:ext uri="{FF2B5EF4-FFF2-40B4-BE49-F238E27FC236}">
              <a16:creationId xmlns:a16="http://schemas.microsoft.com/office/drawing/2014/main" id="{32CED56E-2D42-4DF8-A736-6E94AD8B58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0596" name="AutoShape 1">
          <a:extLst>
            <a:ext uri="{FF2B5EF4-FFF2-40B4-BE49-F238E27FC236}">
              <a16:creationId xmlns:a16="http://schemas.microsoft.com/office/drawing/2014/main" id="{B6BD4073-382B-40A6-8B9A-179446E8D6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0597" name="AutoShape 1">
          <a:extLst>
            <a:ext uri="{FF2B5EF4-FFF2-40B4-BE49-F238E27FC236}">
              <a16:creationId xmlns:a16="http://schemas.microsoft.com/office/drawing/2014/main" id="{8037E2EF-F869-47DF-BD60-E46F101E6F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0598" name="AutoShape 1">
          <a:extLst>
            <a:ext uri="{FF2B5EF4-FFF2-40B4-BE49-F238E27FC236}">
              <a16:creationId xmlns:a16="http://schemas.microsoft.com/office/drawing/2014/main" id="{DB57391E-72C2-4D4C-8F16-E172972BCA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0599" name="AutoShape 1">
          <a:extLst>
            <a:ext uri="{FF2B5EF4-FFF2-40B4-BE49-F238E27FC236}">
              <a16:creationId xmlns:a16="http://schemas.microsoft.com/office/drawing/2014/main" id="{E1028127-C935-44CA-B795-07CC34A986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0600" name="AutoShape 1">
          <a:extLst>
            <a:ext uri="{FF2B5EF4-FFF2-40B4-BE49-F238E27FC236}">
              <a16:creationId xmlns:a16="http://schemas.microsoft.com/office/drawing/2014/main" id="{0C24174F-54F8-487A-BF5F-BD667E79D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0601" name="AutoShape 1">
          <a:extLst>
            <a:ext uri="{FF2B5EF4-FFF2-40B4-BE49-F238E27FC236}">
              <a16:creationId xmlns:a16="http://schemas.microsoft.com/office/drawing/2014/main" id="{D2713966-E4AF-45B7-B7E3-20C48D6BB6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0602" name="AutoShape 1">
          <a:extLst>
            <a:ext uri="{FF2B5EF4-FFF2-40B4-BE49-F238E27FC236}">
              <a16:creationId xmlns:a16="http://schemas.microsoft.com/office/drawing/2014/main" id="{F202B8F4-BFE3-4071-9941-74455138D1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0603" name="AutoShape 1">
          <a:extLst>
            <a:ext uri="{FF2B5EF4-FFF2-40B4-BE49-F238E27FC236}">
              <a16:creationId xmlns:a16="http://schemas.microsoft.com/office/drawing/2014/main" id="{15A23D18-0C86-411A-9616-B798B497E9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0604" name="AutoShape 1">
          <a:extLst>
            <a:ext uri="{FF2B5EF4-FFF2-40B4-BE49-F238E27FC236}">
              <a16:creationId xmlns:a16="http://schemas.microsoft.com/office/drawing/2014/main" id="{7913E4E5-0955-4701-804E-7D38CACDA5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0605" name="AutoShape 1">
          <a:extLst>
            <a:ext uri="{FF2B5EF4-FFF2-40B4-BE49-F238E27FC236}">
              <a16:creationId xmlns:a16="http://schemas.microsoft.com/office/drawing/2014/main" id="{185F59FC-A9A7-4929-92BE-8C6CA53A7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0606" name="AutoShape 1">
          <a:extLst>
            <a:ext uri="{FF2B5EF4-FFF2-40B4-BE49-F238E27FC236}">
              <a16:creationId xmlns:a16="http://schemas.microsoft.com/office/drawing/2014/main" id="{DD5FEA2B-AA92-4DDB-9157-4796937304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0607" name="AutoShape 1">
          <a:extLst>
            <a:ext uri="{FF2B5EF4-FFF2-40B4-BE49-F238E27FC236}">
              <a16:creationId xmlns:a16="http://schemas.microsoft.com/office/drawing/2014/main" id="{641E0E23-4D6D-4667-91EA-8CAF478AEF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0608" name="AutoShape 1">
          <a:extLst>
            <a:ext uri="{FF2B5EF4-FFF2-40B4-BE49-F238E27FC236}">
              <a16:creationId xmlns:a16="http://schemas.microsoft.com/office/drawing/2014/main" id="{F060AEE5-C8BE-4770-8704-F924BAD29E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0609" name="AutoShape 1">
          <a:extLst>
            <a:ext uri="{FF2B5EF4-FFF2-40B4-BE49-F238E27FC236}">
              <a16:creationId xmlns:a16="http://schemas.microsoft.com/office/drawing/2014/main" id="{C92AB45B-1154-42C8-9F28-F638BBBBCA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0610" name="AutoShape 1">
          <a:extLst>
            <a:ext uri="{FF2B5EF4-FFF2-40B4-BE49-F238E27FC236}">
              <a16:creationId xmlns:a16="http://schemas.microsoft.com/office/drawing/2014/main" id="{1897B4FB-E171-4700-A39F-F86AB11459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0611" name="AutoShape 1">
          <a:extLst>
            <a:ext uri="{FF2B5EF4-FFF2-40B4-BE49-F238E27FC236}">
              <a16:creationId xmlns:a16="http://schemas.microsoft.com/office/drawing/2014/main" id="{AB90637A-0B80-4B6E-9446-63C1F3CDAA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0612" name="AutoShape 1">
          <a:extLst>
            <a:ext uri="{FF2B5EF4-FFF2-40B4-BE49-F238E27FC236}">
              <a16:creationId xmlns:a16="http://schemas.microsoft.com/office/drawing/2014/main" id="{348AF47D-7039-4559-8FD9-F8BF315361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0613" name="AutoShape 1">
          <a:extLst>
            <a:ext uri="{FF2B5EF4-FFF2-40B4-BE49-F238E27FC236}">
              <a16:creationId xmlns:a16="http://schemas.microsoft.com/office/drawing/2014/main" id="{34E6C621-3380-4B94-A761-3D2E59B6AC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0614" name="AutoShape 1">
          <a:extLst>
            <a:ext uri="{FF2B5EF4-FFF2-40B4-BE49-F238E27FC236}">
              <a16:creationId xmlns:a16="http://schemas.microsoft.com/office/drawing/2014/main" id="{6D8F8CA3-AB93-4927-AF06-6FFF3A4EC8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0615" name="AutoShape 1">
          <a:extLst>
            <a:ext uri="{FF2B5EF4-FFF2-40B4-BE49-F238E27FC236}">
              <a16:creationId xmlns:a16="http://schemas.microsoft.com/office/drawing/2014/main" id="{7F47D5D4-FC27-479A-B09B-D6A9EB461D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0616" name="AutoShape 1">
          <a:extLst>
            <a:ext uri="{FF2B5EF4-FFF2-40B4-BE49-F238E27FC236}">
              <a16:creationId xmlns:a16="http://schemas.microsoft.com/office/drawing/2014/main" id="{B992D55D-4A22-4267-BFAC-2445EEE8B6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0617" name="AutoShape 1">
          <a:extLst>
            <a:ext uri="{FF2B5EF4-FFF2-40B4-BE49-F238E27FC236}">
              <a16:creationId xmlns:a16="http://schemas.microsoft.com/office/drawing/2014/main" id="{1B7FBB39-3C86-425F-92CC-DAC8456077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0618" name="AutoShape 1">
          <a:extLst>
            <a:ext uri="{FF2B5EF4-FFF2-40B4-BE49-F238E27FC236}">
              <a16:creationId xmlns:a16="http://schemas.microsoft.com/office/drawing/2014/main" id="{477BA646-A2A6-4184-8EFC-8A3122576B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0619" name="AutoShape 1">
          <a:extLst>
            <a:ext uri="{FF2B5EF4-FFF2-40B4-BE49-F238E27FC236}">
              <a16:creationId xmlns:a16="http://schemas.microsoft.com/office/drawing/2014/main" id="{F9A797E2-C9C7-4113-9E60-7E55BE45F5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0620" name="AutoShape 1">
          <a:extLst>
            <a:ext uri="{FF2B5EF4-FFF2-40B4-BE49-F238E27FC236}">
              <a16:creationId xmlns:a16="http://schemas.microsoft.com/office/drawing/2014/main" id="{53792E27-FB18-482E-AA34-11F83BE6E7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0621" name="AutoShape 1">
          <a:extLst>
            <a:ext uri="{FF2B5EF4-FFF2-40B4-BE49-F238E27FC236}">
              <a16:creationId xmlns:a16="http://schemas.microsoft.com/office/drawing/2014/main" id="{F6CC187D-626D-4D96-B633-AD376F4A7E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0622" name="AutoShape 1">
          <a:extLst>
            <a:ext uri="{FF2B5EF4-FFF2-40B4-BE49-F238E27FC236}">
              <a16:creationId xmlns:a16="http://schemas.microsoft.com/office/drawing/2014/main" id="{7A765F96-D919-4CC3-B0F9-CB3B4A049D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0623" name="AutoShape 1">
          <a:extLst>
            <a:ext uri="{FF2B5EF4-FFF2-40B4-BE49-F238E27FC236}">
              <a16:creationId xmlns:a16="http://schemas.microsoft.com/office/drawing/2014/main" id="{55FFF2CF-E3DB-4CFD-951F-7BA85970F7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0624" name="AutoShape 1">
          <a:extLst>
            <a:ext uri="{FF2B5EF4-FFF2-40B4-BE49-F238E27FC236}">
              <a16:creationId xmlns:a16="http://schemas.microsoft.com/office/drawing/2014/main" id="{76661288-27D5-427F-A18E-6AFFFF101E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0625" name="AutoShape 1">
          <a:extLst>
            <a:ext uri="{FF2B5EF4-FFF2-40B4-BE49-F238E27FC236}">
              <a16:creationId xmlns:a16="http://schemas.microsoft.com/office/drawing/2014/main" id="{75A2AC8A-98FD-4A87-B0FC-2CA6D301D8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0626" name="AutoShape 1">
          <a:extLst>
            <a:ext uri="{FF2B5EF4-FFF2-40B4-BE49-F238E27FC236}">
              <a16:creationId xmlns:a16="http://schemas.microsoft.com/office/drawing/2014/main" id="{97D05A06-F800-4360-9AE2-46EF54256F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0627" name="AutoShape 1">
          <a:extLst>
            <a:ext uri="{FF2B5EF4-FFF2-40B4-BE49-F238E27FC236}">
              <a16:creationId xmlns:a16="http://schemas.microsoft.com/office/drawing/2014/main" id="{C5E11146-329E-4B8B-BF13-5331CCFFB9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0628" name="AutoShape 1">
          <a:extLst>
            <a:ext uri="{FF2B5EF4-FFF2-40B4-BE49-F238E27FC236}">
              <a16:creationId xmlns:a16="http://schemas.microsoft.com/office/drawing/2014/main" id="{33BC1CB1-AF80-4E3E-B9F5-E0840BD5DF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0629" name="AutoShape 1">
          <a:extLst>
            <a:ext uri="{FF2B5EF4-FFF2-40B4-BE49-F238E27FC236}">
              <a16:creationId xmlns:a16="http://schemas.microsoft.com/office/drawing/2014/main" id="{3AE5473D-0A49-4493-9B97-089886FC90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0630" name="AutoShape 1">
          <a:extLst>
            <a:ext uri="{FF2B5EF4-FFF2-40B4-BE49-F238E27FC236}">
              <a16:creationId xmlns:a16="http://schemas.microsoft.com/office/drawing/2014/main" id="{26B6C920-B6D1-48D9-89BC-C07FED1A34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0631" name="AutoShape 1">
          <a:extLst>
            <a:ext uri="{FF2B5EF4-FFF2-40B4-BE49-F238E27FC236}">
              <a16:creationId xmlns:a16="http://schemas.microsoft.com/office/drawing/2014/main" id="{B830F51A-7B7F-495C-AF75-B5DB468ACA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0632" name="AutoShape 1">
          <a:extLst>
            <a:ext uri="{FF2B5EF4-FFF2-40B4-BE49-F238E27FC236}">
              <a16:creationId xmlns:a16="http://schemas.microsoft.com/office/drawing/2014/main" id="{37949BA9-A0C2-4ABA-8968-093E629A53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0633" name="AutoShape 1">
          <a:extLst>
            <a:ext uri="{FF2B5EF4-FFF2-40B4-BE49-F238E27FC236}">
              <a16:creationId xmlns:a16="http://schemas.microsoft.com/office/drawing/2014/main" id="{45163BAB-6D2D-4229-8519-CD36DF4E6B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0634" name="AutoShape 1">
          <a:extLst>
            <a:ext uri="{FF2B5EF4-FFF2-40B4-BE49-F238E27FC236}">
              <a16:creationId xmlns:a16="http://schemas.microsoft.com/office/drawing/2014/main" id="{0BEB3DD6-ADA0-42FB-835B-B5C2D1D52D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0635" name="AutoShape 1">
          <a:extLst>
            <a:ext uri="{FF2B5EF4-FFF2-40B4-BE49-F238E27FC236}">
              <a16:creationId xmlns:a16="http://schemas.microsoft.com/office/drawing/2014/main" id="{19DB4C80-FB83-4261-8534-1A74064D9D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0636" name="AutoShape 1">
          <a:extLst>
            <a:ext uri="{FF2B5EF4-FFF2-40B4-BE49-F238E27FC236}">
              <a16:creationId xmlns:a16="http://schemas.microsoft.com/office/drawing/2014/main" id="{62F9C09C-2BA7-4CC4-8FDB-A03BE3E9E7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0637" name="AutoShape 1">
          <a:extLst>
            <a:ext uri="{FF2B5EF4-FFF2-40B4-BE49-F238E27FC236}">
              <a16:creationId xmlns:a16="http://schemas.microsoft.com/office/drawing/2014/main" id="{9960B38A-811A-4B76-A9AF-9E1F41B2B1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0638" name="AutoShape 1">
          <a:extLst>
            <a:ext uri="{FF2B5EF4-FFF2-40B4-BE49-F238E27FC236}">
              <a16:creationId xmlns:a16="http://schemas.microsoft.com/office/drawing/2014/main" id="{4744EE85-18A2-4F15-AF1D-85BFE44D70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0639" name="AutoShape 1">
          <a:extLst>
            <a:ext uri="{FF2B5EF4-FFF2-40B4-BE49-F238E27FC236}">
              <a16:creationId xmlns:a16="http://schemas.microsoft.com/office/drawing/2014/main" id="{68948B23-1860-4896-8363-AEEA31E3D2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0640" name="AutoShape 1">
          <a:extLst>
            <a:ext uri="{FF2B5EF4-FFF2-40B4-BE49-F238E27FC236}">
              <a16:creationId xmlns:a16="http://schemas.microsoft.com/office/drawing/2014/main" id="{D89DA027-898E-4849-AE77-903E5A0C6D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0641" name="AutoShape 1">
          <a:extLst>
            <a:ext uri="{FF2B5EF4-FFF2-40B4-BE49-F238E27FC236}">
              <a16:creationId xmlns:a16="http://schemas.microsoft.com/office/drawing/2014/main" id="{9673670A-7889-432E-A96B-6B9090C5C2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0642" name="AutoShape 1">
          <a:extLst>
            <a:ext uri="{FF2B5EF4-FFF2-40B4-BE49-F238E27FC236}">
              <a16:creationId xmlns:a16="http://schemas.microsoft.com/office/drawing/2014/main" id="{FC3455E2-82C0-4702-910F-91FCF491A4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0643" name="AutoShape 1">
          <a:extLst>
            <a:ext uri="{FF2B5EF4-FFF2-40B4-BE49-F238E27FC236}">
              <a16:creationId xmlns:a16="http://schemas.microsoft.com/office/drawing/2014/main" id="{6FCF4AA9-FA20-4183-8B98-C8FC957123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0644" name="AutoShape 1">
          <a:extLst>
            <a:ext uri="{FF2B5EF4-FFF2-40B4-BE49-F238E27FC236}">
              <a16:creationId xmlns:a16="http://schemas.microsoft.com/office/drawing/2014/main" id="{2F4AE5A2-4C4F-4401-A24F-94C760DBA4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0645" name="AutoShape 1">
          <a:extLst>
            <a:ext uri="{FF2B5EF4-FFF2-40B4-BE49-F238E27FC236}">
              <a16:creationId xmlns:a16="http://schemas.microsoft.com/office/drawing/2014/main" id="{88DFAA4A-DB00-4EC9-8A0D-C8C7C31919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0646" name="AutoShape 1">
          <a:extLst>
            <a:ext uri="{FF2B5EF4-FFF2-40B4-BE49-F238E27FC236}">
              <a16:creationId xmlns:a16="http://schemas.microsoft.com/office/drawing/2014/main" id="{9B5FF4D8-2F58-4923-9A8F-0B68C7E9A2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0647" name="AutoShape 1">
          <a:extLst>
            <a:ext uri="{FF2B5EF4-FFF2-40B4-BE49-F238E27FC236}">
              <a16:creationId xmlns:a16="http://schemas.microsoft.com/office/drawing/2014/main" id="{82BC097C-2662-41F0-930E-955D82B5B4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0648" name="AutoShape 1">
          <a:extLst>
            <a:ext uri="{FF2B5EF4-FFF2-40B4-BE49-F238E27FC236}">
              <a16:creationId xmlns:a16="http://schemas.microsoft.com/office/drawing/2014/main" id="{483A0692-51AC-4134-83E1-A4A8341E53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0649" name="AutoShape 1">
          <a:extLst>
            <a:ext uri="{FF2B5EF4-FFF2-40B4-BE49-F238E27FC236}">
              <a16:creationId xmlns:a16="http://schemas.microsoft.com/office/drawing/2014/main" id="{48D97C0B-FA95-45D5-B9BC-8F8135E767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0650" name="AutoShape 1">
          <a:extLst>
            <a:ext uri="{FF2B5EF4-FFF2-40B4-BE49-F238E27FC236}">
              <a16:creationId xmlns:a16="http://schemas.microsoft.com/office/drawing/2014/main" id="{4830F35F-AE8C-4077-822C-C33016DEC5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0651" name="AutoShape 1">
          <a:extLst>
            <a:ext uri="{FF2B5EF4-FFF2-40B4-BE49-F238E27FC236}">
              <a16:creationId xmlns:a16="http://schemas.microsoft.com/office/drawing/2014/main" id="{0A5AA8AF-7BF8-4E3D-A05C-4FEB94800A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0652" name="AutoShape 1">
          <a:extLst>
            <a:ext uri="{FF2B5EF4-FFF2-40B4-BE49-F238E27FC236}">
              <a16:creationId xmlns:a16="http://schemas.microsoft.com/office/drawing/2014/main" id="{5E765818-8A24-4E29-9A5F-1A40E5226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0653" name="AutoShape 1">
          <a:extLst>
            <a:ext uri="{FF2B5EF4-FFF2-40B4-BE49-F238E27FC236}">
              <a16:creationId xmlns:a16="http://schemas.microsoft.com/office/drawing/2014/main" id="{7AE96700-128B-4584-A189-4D2FBC12C7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0654" name="AutoShape 1">
          <a:extLst>
            <a:ext uri="{FF2B5EF4-FFF2-40B4-BE49-F238E27FC236}">
              <a16:creationId xmlns:a16="http://schemas.microsoft.com/office/drawing/2014/main" id="{320A9247-D5C8-4D73-9348-A122847337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0655" name="AutoShape 1">
          <a:extLst>
            <a:ext uri="{FF2B5EF4-FFF2-40B4-BE49-F238E27FC236}">
              <a16:creationId xmlns:a16="http://schemas.microsoft.com/office/drawing/2014/main" id="{36909188-2BF8-4FB7-AEB0-1AF8FF4C43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0656" name="AutoShape 1">
          <a:extLst>
            <a:ext uri="{FF2B5EF4-FFF2-40B4-BE49-F238E27FC236}">
              <a16:creationId xmlns:a16="http://schemas.microsoft.com/office/drawing/2014/main" id="{4E409598-99F4-4C3F-A93B-8E5C633E1C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0657" name="AutoShape 1">
          <a:extLst>
            <a:ext uri="{FF2B5EF4-FFF2-40B4-BE49-F238E27FC236}">
              <a16:creationId xmlns:a16="http://schemas.microsoft.com/office/drawing/2014/main" id="{BA2C57D4-C4AE-49AB-BD92-251DFAD6F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0658" name="AutoShape 1">
          <a:extLst>
            <a:ext uri="{FF2B5EF4-FFF2-40B4-BE49-F238E27FC236}">
              <a16:creationId xmlns:a16="http://schemas.microsoft.com/office/drawing/2014/main" id="{22994AA5-B67A-485B-8CE9-B182FE397B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0659" name="AutoShape 1">
          <a:extLst>
            <a:ext uri="{FF2B5EF4-FFF2-40B4-BE49-F238E27FC236}">
              <a16:creationId xmlns:a16="http://schemas.microsoft.com/office/drawing/2014/main" id="{7D6433AA-0947-4C95-B022-B8B2D3DBE8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0660" name="AutoShape 1">
          <a:extLst>
            <a:ext uri="{FF2B5EF4-FFF2-40B4-BE49-F238E27FC236}">
              <a16:creationId xmlns:a16="http://schemas.microsoft.com/office/drawing/2014/main" id="{315E18BD-0C42-4A2F-AFD5-C2A3B01EDA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0661" name="AutoShape 1">
          <a:extLst>
            <a:ext uri="{FF2B5EF4-FFF2-40B4-BE49-F238E27FC236}">
              <a16:creationId xmlns:a16="http://schemas.microsoft.com/office/drawing/2014/main" id="{50B34952-A9A8-422F-ACD4-71CB79B5DE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0662" name="AutoShape 1">
          <a:extLst>
            <a:ext uri="{FF2B5EF4-FFF2-40B4-BE49-F238E27FC236}">
              <a16:creationId xmlns:a16="http://schemas.microsoft.com/office/drawing/2014/main" id="{F147108D-0F1F-4946-94B8-828E8A332D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0663" name="AutoShape 1">
          <a:extLst>
            <a:ext uri="{FF2B5EF4-FFF2-40B4-BE49-F238E27FC236}">
              <a16:creationId xmlns:a16="http://schemas.microsoft.com/office/drawing/2014/main" id="{57E8F1C9-7E3E-4A7D-9026-60AE62F069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0664" name="AutoShape 1">
          <a:extLst>
            <a:ext uri="{FF2B5EF4-FFF2-40B4-BE49-F238E27FC236}">
              <a16:creationId xmlns:a16="http://schemas.microsoft.com/office/drawing/2014/main" id="{8D13CBC0-0200-4A77-9E54-FA7C457593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0665" name="AutoShape 1">
          <a:extLst>
            <a:ext uri="{FF2B5EF4-FFF2-40B4-BE49-F238E27FC236}">
              <a16:creationId xmlns:a16="http://schemas.microsoft.com/office/drawing/2014/main" id="{758C049E-7516-4705-BDAF-2EA564F853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0666" name="AutoShape 1">
          <a:extLst>
            <a:ext uri="{FF2B5EF4-FFF2-40B4-BE49-F238E27FC236}">
              <a16:creationId xmlns:a16="http://schemas.microsoft.com/office/drawing/2014/main" id="{79E8B094-68AD-4502-963A-BB44E1D76F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0667" name="AutoShape 1">
          <a:extLst>
            <a:ext uri="{FF2B5EF4-FFF2-40B4-BE49-F238E27FC236}">
              <a16:creationId xmlns:a16="http://schemas.microsoft.com/office/drawing/2014/main" id="{2C527562-2AD9-4A44-B3EB-A75E49A904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0668" name="AutoShape 1">
          <a:extLst>
            <a:ext uri="{FF2B5EF4-FFF2-40B4-BE49-F238E27FC236}">
              <a16:creationId xmlns:a16="http://schemas.microsoft.com/office/drawing/2014/main" id="{4AF959B6-D20A-4B77-A59F-C267521D8F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0669" name="AutoShape 1">
          <a:extLst>
            <a:ext uri="{FF2B5EF4-FFF2-40B4-BE49-F238E27FC236}">
              <a16:creationId xmlns:a16="http://schemas.microsoft.com/office/drawing/2014/main" id="{8CF6E337-A460-4C35-943F-801E5CDD37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0670" name="AutoShape 1">
          <a:extLst>
            <a:ext uri="{FF2B5EF4-FFF2-40B4-BE49-F238E27FC236}">
              <a16:creationId xmlns:a16="http://schemas.microsoft.com/office/drawing/2014/main" id="{56445623-DFF7-45E1-A077-E9B077BADF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0671" name="AutoShape 1">
          <a:extLst>
            <a:ext uri="{FF2B5EF4-FFF2-40B4-BE49-F238E27FC236}">
              <a16:creationId xmlns:a16="http://schemas.microsoft.com/office/drawing/2014/main" id="{FE278A92-411D-4DD2-9A3E-4333C8AA7A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0672" name="AutoShape 1">
          <a:extLst>
            <a:ext uri="{FF2B5EF4-FFF2-40B4-BE49-F238E27FC236}">
              <a16:creationId xmlns:a16="http://schemas.microsoft.com/office/drawing/2014/main" id="{1A8A22B8-D7F0-4297-8E92-FA369596CB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0673" name="AutoShape 1">
          <a:extLst>
            <a:ext uri="{FF2B5EF4-FFF2-40B4-BE49-F238E27FC236}">
              <a16:creationId xmlns:a16="http://schemas.microsoft.com/office/drawing/2014/main" id="{A314BD2F-82E8-4066-861A-39AADEE20B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0674" name="AutoShape 1">
          <a:extLst>
            <a:ext uri="{FF2B5EF4-FFF2-40B4-BE49-F238E27FC236}">
              <a16:creationId xmlns:a16="http://schemas.microsoft.com/office/drawing/2014/main" id="{BB003D02-29D7-478B-8A24-9772712B22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0675" name="AutoShape 1">
          <a:extLst>
            <a:ext uri="{FF2B5EF4-FFF2-40B4-BE49-F238E27FC236}">
              <a16:creationId xmlns:a16="http://schemas.microsoft.com/office/drawing/2014/main" id="{2AAEA843-B84A-463A-A1E3-9A715500BC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0676" name="AutoShape 1">
          <a:extLst>
            <a:ext uri="{FF2B5EF4-FFF2-40B4-BE49-F238E27FC236}">
              <a16:creationId xmlns:a16="http://schemas.microsoft.com/office/drawing/2014/main" id="{EB012ED3-6FDF-4D90-BDEA-A025751E17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0677" name="AutoShape 1">
          <a:extLst>
            <a:ext uri="{FF2B5EF4-FFF2-40B4-BE49-F238E27FC236}">
              <a16:creationId xmlns:a16="http://schemas.microsoft.com/office/drawing/2014/main" id="{4B5855C6-FACC-44D6-9CCE-12E6B0DBC5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0678" name="AutoShape 1">
          <a:extLst>
            <a:ext uri="{FF2B5EF4-FFF2-40B4-BE49-F238E27FC236}">
              <a16:creationId xmlns:a16="http://schemas.microsoft.com/office/drawing/2014/main" id="{42F9A0CD-90DC-41B6-8774-62C2D5859D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0679" name="AutoShape 1">
          <a:extLst>
            <a:ext uri="{FF2B5EF4-FFF2-40B4-BE49-F238E27FC236}">
              <a16:creationId xmlns:a16="http://schemas.microsoft.com/office/drawing/2014/main" id="{8180160D-D05B-4E6B-BCB5-6F7D80B11A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0680" name="AutoShape 1">
          <a:extLst>
            <a:ext uri="{FF2B5EF4-FFF2-40B4-BE49-F238E27FC236}">
              <a16:creationId xmlns:a16="http://schemas.microsoft.com/office/drawing/2014/main" id="{3533F216-4DF6-4969-8AA3-ED4D2CEB0A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0681" name="AutoShape 1">
          <a:extLst>
            <a:ext uri="{FF2B5EF4-FFF2-40B4-BE49-F238E27FC236}">
              <a16:creationId xmlns:a16="http://schemas.microsoft.com/office/drawing/2014/main" id="{4EBA866C-0A08-4154-B94D-7505452479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0682" name="AutoShape 1">
          <a:extLst>
            <a:ext uri="{FF2B5EF4-FFF2-40B4-BE49-F238E27FC236}">
              <a16:creationId xmlns:a16="http://schemas.microsoft.com/office/drawing/2014/main" id="{E10A7A02-FDD4-49D7-ABCA-9EB6BECD45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0683" name="AutoShape 1">
          <a:extLst>
            <a:ext uri="{FF2B5EF4-FFF2-40B4-BE49-F238E27FC236}">
              <a16:creationId xmlns:a16="http://schemas.microsoft.com/office/drawing/2014/main" id="{9BA127BE-48CB-4234-B2B3-9644DA005C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0684" name="AutoShape 1">
          <a:extLst>
            <a:ext uri="{FF2B5EF4-FFF2-40B4-BE49-F238E27FC236}">
              <a16:creationId xmlns:a16="http://schemas.microsoft.com/office/drawing/2014/main" id="{E29BD0AB-8E65-4DEF-9173-4584FBF736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0685" name="AutoShape 1">
          <a:extLst>
            <a:ext uri="{FF2B5EF4-FFF2-40B4-BE49-F238E27FC236}">
              <a16:creationId xmlns:a16="http://schemas.microsoft.com/office/drawing/2014/main" id="{234C9E33-C9AC-4AB1-B493-7577D83D15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0686" name="AutoShape 1">
          <a:extLst>
            <a:ext uri="{FF2B5EF4-FFF2-40B4-BE49-F238E27FC236}">
              <a16:creationId xmlns:a16="http://schemas.microsoft.com/office/drawing/2014/main" id="{C1F9681A-953D-4448-B726-BF7314D4E6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0687" name="AutoShape 1">
          <a:extLst>
            <a:ext uri="{FF2B5EF4-FFF2-40B4-BE49-F238E27FC236}">
              <a16:creationId xmlns:a16="http://schemas.microsoft.com/office/drawing/2014/main" id="{60D17FF1-36EA-4517-993F-AA6E7E1DBB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0688" name="AutoShape 1">
          <a:extLst>
            <a:ext uri="{FF2B5EF4-FFF2-40B4-BE49-F238E27FC236}">
              <a16:creationId xmlns:a16="http://schemas.microsoft.com/office/drawing/2014/main" id="{73BE8DE8-3554-4809-B5D9-8EE22A292D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0689" name="AutoShape 1">
          <a:extLst>
            <a:ext uri="{FF2B5EF4-FFF2-40B4-BE49-F238E27FC236}">
              <a16:creationId xmlns:a16="http://schemas.microsoft.com/office/drawing/2014/main" id="{8489D7B7-044C-4C15-9974-A81D6EEFE0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0690" name="AutoShape 1">
          <a:extLst>
            <a:ext uri="{FF2B5EF4-FFF2-40B4-BE49-F238E27FC236}">
              <a16:creationId xmlns:a16="http://schemas.microsoft.com/office/drawing/2014/main" id="{1B09BEAC-DCF5-4BA4-9FDC-766E55FD76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0691" name="AutoShape 1">
          <a:extLst>
            <a:ext uri="{FF2B5EF4-FFF2-40B4-BE49-F238E27FC236}">
              <a16:creationId xmlns:a16="http://schemas.microsoft.com/office/drawing/2014/main" id="{3602F6C2-AE08-4B95-8A74-35A57E7E48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0692" name="AutoShape 1">
          <a:extLst>
            <a:ext uri="{FF2B5EF4-FFF2-40B4-BE49-F238E27FC236}">
              <a16:creationId xmlns:a16="http://schemas.microsoft.com/office/drawing/2014/main" id="{1530E494-CD4F-4C70-81EC-D3D1032BFB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0693" name="AutoShape 1">
          <a:extLst>
            <a:ext uri="{FF2B5EF4-FFF2-40B4-BE49-F238E27FC236}">
              <a16:creationId xmlns:a16="http://schemas.microsoft.com/office/drawing/2014/main" id="{89D2F319-D129-4A56-832B-59056FC433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0694" name="AutoShape 1">
          <a:extLst>
            <a:ext uri="{FF2B5EF4-FFF2-40B4-BE49-F238E27FC236}">
              <a16:creationId xmlns:a16="http://schemas.microsoft.com/office/drawing/2014/main" id="{78C14C2E-68C1-4C97-979C-3D381E2CF1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0695" name="AutoShape 1">
          <a:extLst>
            <a:ext uri="{FF2B5EF4-FFF2-40B4-BE49-F238E27FC236}">
              <a16:creationId xmlns:a16="http://schemas.microsoft.com/office/drawing/2014/main" id="{AC92AA68-1F0D-419C-9A05-ECC8EDD84D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0696" name="AutoShape 1">
          <a:extLst>
            <a:ext uri="{FF2B5EF4-FFF2-40B4-BE49-F238E27FC236}">
              <a16:creationId xmlns:a16="http://schemas.microsoft.com/office/drawing/2014/main" id="{129B8724-B24A-416D-B0A0-75E90E7BB7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0697" name="AutoShape 1">
          <a:extLst>
            <a:ext uri="{FF2B5EF4-FFF2-40B4-BE49-F238E27FC236}">
              <a16:creationId xmlns:a16="http://schemas.microsoft.com/office/drawing/2014/main" id="{911C286E-F0F4-46B1-AB0F-96C7313EA5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0698" name="AutoShape 1">
          <a:extLst>
            <a:ext uri="{FF2B5EF4-FFF2-40B4-BE49-F238E27FC236}">
              <a16:creationId xmlns:a16="http://schemas.microsoft.com/office/drawing/2014/main" id="{65DEDFBC-D1B2-435F-A6A7-7018DF6073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0699" name="AutoShape 1">
          <a:extLst>
            <a:ext uri="{FF2B5EF4-FFF2-40B4-BE49-F238E27FC236}">
              <a16:creationId xmlns:a16="http://schemas.microsoft.com/office/drawing/2014/main" id="{3A9E9B0F-822C-45B7-9830-2A0F59E0EA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0700" name="AutoShape 1">
          <a:extLst>
            <a:ext uri="{FF2B5EF4-FFF2-40B4-BE49-F238E27FC236}">
              <a16:creationId xmlns:a16="http://schemas.microsoft.com/office/drawing/2014/main" id="{815F8AA3-19ED-41FE-B1A6-6B562BBC04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0701" name="AutoShape 1">
          <a:extLst>
            <a:ext uri="{FF2B5EF4-FFF2-40B4-BE49-F238E27FC236}">
              <a16:creationId xmlns:a16="http://schemas.microsoft.com/office/drawing/2014/main" id="{A401A775-B951-4DEB-93D3-E31A2CC092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0702" name="AutoShape 1">
          <a:extLst>
            <a:ext uri="{FF2B5EF4-FFF2-40B4-BE49-F238E27FC236}">
              <a16:creationId xmlns:a16="http://schemas.microsoft.com/office/drawing/2014/main" id="{64436D80-BE5B-42E4-AB65-E9FA41F09B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0703" name="AutoShape 1">
          <a:extLst>
            <a:ext uri="{FF2B5EF4-FFF2-40B4-BE49-F238E27FC236}">
              <a16:creationId xmlns:a16="http://schemas.microsoft.com/office/drawing/2014/main" id="{FFE9BA58-C1C3-4CE5-84A4-F0E806F960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0704" name="AutoShape 1">
          <a:extLst>
            <a:ext uri="{FF2B5EF4-FFF2-40B4-BE49-F238E27FC236}">
              <a16:creationId xmlns:a16="http://schemas.microsoft.com/office/drawing/2014/main" id="{6080C52C-1A71-44AB-A8D9-A7414163DF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0705" name="AutoShape 1">
          <a:extLst>
            <a:ext uri="{FF2B5EF4-FFF2-40B4-BE49-F238E27FC236}">
              <a16:creationId xmlns:a16="http://schemas.microsoft.com/office/drawing/2014/main" id="{3F199067-63AA-4F85-9A69-0596BD6F66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0706" name="AutoShape 1">
          <a:extLst>
            <a:ext uri="{FF2B5EF4-FFF2-40B4-BE49-F238E27FC236}">
              <a16:creationId xmlns:a16="http://schemas.microsoft.com/office/drawing/2014/main" id="{DB5B5A7F-D408-4EA3-8977-2F468506BA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0707" name="AutoShape 1">
          <a:extLst>
            <a:ext uri="{FF2B5EF4-FFF2-40B4-BE49-F238E27FC236}">
              <a16:creationId xmlns:a16="http://schemas.microsoft.com/office/drawing/2014/main" id="{CF114E23-C182-431B-8BA6-CE159FC9E1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0708" name="AutoShape 1">
          <a:extLst>
            <a:ext uri="{FF2B5EF4-FFF2-40B4-BE49-F238E27FC236}">
              <a16:creationId xmlns:a16="http://schemas.microsoft.com/office/drawing/2014/main" id="{7D3B83F0-A830-40C3-A32C-81D21D240A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0709" name="AutoShape 1">
          <a:extLst>
            <a:ext uri="{FF2B5EF4-FFF2-40B4-BE49-F238E27FC236}">
              <a16:creationId xmlns:a16="http://schemas.microsoft.com/office/drawing/2014/main" id="{24655377-F097-420D-8403-B0029C996C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0710" name="AutoShape 1">
          <a:extLst>
            <a:ext uri="{FF2B5EF4-FFF2-40B4-BE49-F238E27FC236}">
              <a16:creationId xmlns:a16="http://schemas.microsoft.com/office/drawing/2014/main" id="{256D684A-AE44-40EE-A265-46550469C9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0711" name="AutoShape 1">
          <a:extLst>
            <a:ext uri="{FF2B5EF4-FFF2-40B4-BE49-F238E27FC236}">
              <a16:creationId xmlns:a16="http://schemas.microsoft.com/office/drawing/2014/main" id="{C4163681-74C6-4C39-8880-41D584ABD5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0712" name="AutoShape 1">
          <a:extLst>
            <a:ext uri="{FF2B5EF4-FFF2-40B4-BE49-F238E27FC236}">
              <a16:creationId xmlns:a16="http://schemas.microsoft.com/office/drawing/2014/main" id="{9DB15135-99EB-4E18-9B7E-CBA9854FB5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0713" name="AutoShape 1">
          <a:extLst>
            <a:ext uri="{FF2B5EF4-FFF2-40B4-BE49-F238E27FC236}">
              <a16:creationId xmlns:a16="http://schemas.microsoft.com/office/drawing/2014/main" id="{F2234524-1EF3-4CE0-B8FF-FC2D24CA6D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0714" name="AutoShape 1">
          <a:extLst>
            <a:ext uri="{FF2B5EF4-FFF2-40B4-BE49-F238E27FC236}">
              <a16:creationId xmlns:a16="http://schemas.microsoft.com/office/drawing/2014/main" id="{5ABC0C85-A732-40DE-AA30-DCFC4EE79E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0715" name="AutoShape 1">
          <a:extLst>
            <a:ext uri="{FF2B5EF4-FFF2-40B4-BE49-F238E27FC236}">
              <a16:creationId xmlns:a16="http://schemas.microsoft.com/office/drawing/2014/main" id="{16DA95C8-475A-4947-A25E-B9514FDC6D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0716" name="AutoShape 1">
          <a:extLst>
            <a:ext uri="{FF2B5EF4-FFF2-40B4-BE49-F238E27FC236}">
              <a16:creationId xmlns:a16="http://schemas.microsoft.com/office/drawing/2014/main" id="{38A57CFB-3C34-4CCB-9012-E748B9710E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0717" name="AutoShape 1">
          <a:extLst>
            <a:ext uri="{FF2B5EF4-FFF2-40B4-BE49-F238E27FC236}">
              <a16:creationId xmlns:a16="http://schemas.microsoft.com/office/drawing/2014/main" id="{AFF8DC9E-E545-4BF2-9F01-B46B104BFC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0718" name="AutoShape 1">
          <a:extLst>
            <a:ext uri="{FF2B5EF4-FFF2-40B4-BE49-F238E27FC236}">
              <a16:creationId xmlns:a16="http://schemas.microsoft.com/office/drawing/2014/main" id="{BAC45535-4D69-4730-8519-6A3053C639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0719" name="AutoShape 1">
          <a:extLst>
            <a:ext uri="{FF2B5EF4-FFF2-40B4-BE49-F238E27FC236}">
              <a16:creationId xmlns:a16="http://schemas.microsoft.com/office/drawing/2014/main" id="{5B058DD6-81F5-44D3-8F9D-F0DE6FEC45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0720" name="AutoShape 1">
          <a:extLst>
            <a:ext uri="{FF2B5EF4-FFF2-40B4-BE49-F238E27FC236}">
              <a16:creationId xmlns:a16="http://schemas.microsoft.com/office/drawing/2014/main" id="{2797E483-F0B0-4B81-9CBD-8F443B893E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0721" name="AutoShape 1">
          <a:extLst>
            <a:ext uri="{FF2B5EF4-FFF2-40B4-BE49-F238E27FC236}">
              <a16:creationId xmlns:a16="http://schemas.microsoft.com/office/drawing/2014/main" id="{FC9FBBDB-C881-47C1-87D9-0B236555AA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0722" name="AutoShape 1">
          <a:extLst>
            <a:ext uri="{FF2B5EF4-FFF2-40B4-BE49-F238E27FC236}">
              <a16:creationId xmlns:a16="http://schemas.microsoft.com/office/drawing/2014/main" id="{D06F4887-1BE5-4EDD-A503-F1979994AE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0723" name="AutoShape 1">
          <a:extLst>
            <a:ext uri="{FF2B5EF4-FFF2-40B4-BE49-F238E27FC236}">
              <a16:creationId xmlns:a16="http://schemas.microsoft.com/office/drawing/2014/main" id="{35874156-B141-41A4-947E-73251A3A11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0724" name="AutoShape 1">
          <a:extLst>
            <a:ext uri="{FF2B5EF4-FFF2-40B4-BE49-F238E27FC236}">
              <a16:creationId xmlns:a16="http://schemas.microsoft.com/office/drawing/2014/main" id="{1CE29859-E017-4A86-B4EF-ABEB30C576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0725" name="AutoShape 1">
          <a:extLst>
            <a:ext uri="{FF2B5EF4-FFF2-40B4-BE49-F238E27FC236}">
              <a16:creationId xmlns:a16="http://schemas.microsoft.com/office/drawing/2014/main" id="{6ECA3B6E-98EC-482F-A94F-50FC33F7F6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0726" name="AutoShape 1">
          <a:extLst>
            <a:ext uri="{FF2B5EF4-FFF2-40B4-BE49-F238E27FC236}">
              <a16:creationId xmlns:a16="http://schemas.microsoft.com/office/drawing/2014/main" id="{8C729989-31B4-48EC-A1F6-082482181C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0727" name="AutoShape 1">
          <a:extLst>
            <a:ext uri="{FF2B5EF4-FFF2-40B4-BE49-F238E27FC236}">
              <a16:creationId xmlns:a16="http://schemas.microsoft.com/office/drawing/2014/main" id="{7B2C2C6B-A6E2-4CCE-9C2D-B72D1688C3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0728" name="AutoShape 1">
          <a:extLst>
            <a:ext uri="{FF2B5EF4-FFF2-40B4-BE49-F238E27FC236}">
              <a16:creationId xmlns:a16="http://schemas.microsoft.com/office/drawing/2014/main" id="{2F74B78D-EEBE-4A39-88D3-B9358733F3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0729" name="AutoShape 1">
          <a:extLst>
            <a:ext uri="{FF2B5EF4-FFF2-40B4-BE49-F238E27FC236}">
              <a16:creationId xmlns:a16="http://schemas.microsoft.com/office/drawing/2014/main" id="{F63374AF-9036-4C26-BFF4-24652DCA46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0730" name="AutoShape 1">
          <a:extLst>
            <a:ext uri="{FF2B5EF4-FFF2-40B4-BE49-F238E27FC236}">
              <a16:creationId xmlns:a16="http://schemas.microsoft.com/office/drawing/2014/main" id="{57540B86-5FA4-4449-AF9C-FE971A815A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0731" name="AutoShape 1">
          <a:extLst>
            <a:ext uri="{FF2B5EF4-FFF2-40B4-BE49-F238E27FC236}">
              <a16:creationId xmlns:a16="http://schemas.microsoft.com/office/drawing/2014/main" id="{AE72ED9C-6482-4E5D-B62D-AC6F017488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0732" name="AutoShape 1">
          <a:extLst>
            <a:ext uri="{FF2B5EF4-FFF2-40B4-BE49-F238E27FC236}">
              <a16:creationId xmlns:a16="http://schemas.microsoft.com/office/drawing/2014/main" id="{543D1263-92A6-46B1-BEFD-3B5F850087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0733" name="AutoShape 1">
          <a:extLst>
            <a:ext uri="{FF2B5EF4-FFF2-40B4-BE49-F238E27FC236}">
              <a16:creationId xmlns:a16="http://schemas.microsoft.com/office/drawing/2014/main" id="{19AC504C-8861-4F63-A5A3-921A0F7537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0734" name="AutoShape 1">
          <a:extLst>
            <a:ext uri="{FF2B5EF4-FFF2-40B4-BE49-F238E27FC236}">
              <a16:creationId xmlns:a16="http://schemas.microsoft.com/office/drawing/2014/main" id="{88877621-64C1-47D5-B248-E775E0FE6D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0735" name="AutoShape 1">
          <a:extLst>
            <a:ext uri="{FF2B5EF4-FFF2-40B4-BE49-F238E27FC236}">
              <a16:creationId xmlns:a16="http://schemas.microsoft.com/office/drawing/2014/main" id="{C1507CDD-A5AF-4E5B-B4A6-A9E8D0DF83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0736" name="AutoShape 1">
          <a:extLst>
            <a:ext uri="{FF2B5EF4-FFF2-40B4-BE49-F238E27FC236}">
              <a16:creationId xmlns:a16="http://schemas.microsoft.com/office/drawing/2014/main" id="{9CD301A5-2FC5-4F70-96E4-471198554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0737" name="AutoShape 1">
          <a:extLst>
            <a:ext uri="{FF2B5EF4-FFF2-40B4-BE49-F238E27FC236}">
              <a16:creationId xmlns:a16="http://schemas.microsoft.com/office/drawing/2014/main" id="{3D44D816-B4F5-4D91-9D30-172A9C3A2E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0738" name="AutoShape 1">
          <a:extLst>
            <a:ext uri="{FF2B5EF4-FFF2-40B4-BE49-F238E27FC236}">
              <a16:creationId xmlns:a16="http://schemas.microsoft.com/office/drawing/2014/main" id="{90199DC4-476F-4DBA-89E6-ACA35E534F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0739" name="AutoShape 1">
          <a:extLst>
            <a:ext uri="{FF2B5EF4-FFF2-40B4-BE49-F238E27FC236}">
              <a16:creationId xmlns:a16="http://schemas.microsoft.com/office/drawing/2014/main" id="{7580606B-3944-4417-A308-06DFE2A9D5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0740" name="AutoShape 1">
          <a:extLst>
            <a:ext uri="{FF2B5EF4-FFF2-40B4-BE49-F238E27FC236}">
              <a16:creationId xmlns:a16="http://schemas.microsoft.com/office/drawing/2014/main" id="{460B58E6-2F33-47BF-A80B-6BF2A8D0A3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0741" name="AutoShape 1">
          <a:extLst>
            <a:ext uri="{FF2B5EF4-FFF2-40B4-BE49-F238E27FC236}">
              <a16:creationId xmlns:a16="http://schemas.microsoft.com/office/drawing/2014/main" id="{E264458F-78A7-4B4D-85AC-17B0B3E930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0742" name="AutoShape 1">
          <a:extLst>
            <a:ext uri="{FF2B5EF4-FFF2-40B4-BE49-F238E27FC236}">
              <a16:creationId xmlns:a16="http://schemas.microsoft.com/office/drawing/2014/main" id="{B87EE758-B819-4E7F-B80F-900E83ED3F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0743" name="AutoShape 1">
          <a:extLst>
            <a:ext uri="{FF2B5EF4-FFF2-40B4-BE49-F238E27FC236}">
              <a16:creationId xmlns:a16="http://schemas.microsoft.com/office/drawing/2014/main" id="{4776AF05-5AAB-4455-B067-DB2FC79B40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0744" name="AutoShape 1">
          <a:extLst>
            <a:ext uri="{FF2B5EF4-FFF2-40B4-BE49-F238E27FC236}">
              <a16:creationId xmlns:a16="http://schemas.microsoft.com/office/drawing/2014/main" id="{13EC1E31-C2A5-40D6-AD11-37BE3F7ABD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0745" name="AutoShape 1">
          <a:extLst>
            <a:ext uri="{FF2B5EF4-FFF2-40B4-BE49-F238E27FC236}">
              <a16:creationId xmlns:a16="http://schemas.microsoft.com/office/drawing/2014/main" id="{219EE8A8-737F-4854-92E5-5F82866611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0746" name="AutoShape 1">
          <a:extLst>
            <a:ext uri="{FF2B5EF4-FFF2-40B4-BE49-F238E27FC236}">
              <a16:creationId xmlns:a16="http://schemas.microsoft.com/office/drawing/2014/main" id="{4333645F-3AF5-4640-9CB1-7DAAE82D6E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0747" name="AutoShape 1">
          <a:extLst>
            <a:ext uri="{FF2B5EF4-FFF2-40B4-BE49-F238E27FC236}">
              <a16:creationId xmlns:a16="http://schemas.microsoft.com/office/drawing/2014/main" id="{AB8C66E8-746D-4B12-8D9D-2B883B009B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0748" name="AutoShape 1">
          <a:extLst>
            <a:ext uri="{FF2B5EF4-FFF2-40B4-BE49-F238E27FC236}">
              <a16:creationId xmlns:a16="http://schemas.microsoft.com/office/drawing/2014/main" id="{1CE56B29-ABDA-4D1A-8F9C-CAFEBC4115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0749" name="AutoShape 1">
          <a:extLst>
            <a:ext uri="{FF2B5EF4-FFF2-40B4-BE49-F238E27FC236}">
              <a16:creationId xmlns:a16="http://schemas.microsoft.com/office/drawing/2014/main" id="{D74D2477-CAF0-46EF-BE03-322169E2DF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0750" name="AutoShape 1">
          <a:extLst>
            <a:ext uri="{FF2B5EF4-FFF2-40B4-BE49-F238E27FC236}">
              <a16:creationId xmlns:a16="http://schemas.microsoft.com/office/drawing/2014/main" id="{A94B85CD-851D-4296-A3F7-D1691460C2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0751" name="AutoShape 1">
          <a:extLst>
            <a:ext uri="{FF2B5EF4-FFF2-40B4-BE49-F238E27FC236}">
              <a16:creationId xmlns:a16="http://schemas.microsoft.com/office/drawing/2014/main" id="{567897B0-4622-42FE-B94D-3C2E346316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0752" name="AutoShape 1">
          <a:extLst>
            <a:ext uri="{FF2B5EF4-FFF2-40B4-BE49-F238E27FC236}">
              <a16:creationId xmlns:a16="http://schemas.microsoft.com/office/drawing/2014/main" id="{F1B955F8-28E8-4C0A-A7D9-61D402CF6F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0753" name="AutoShape 1">
          <a:extLst>
            <a:ext uri="{FF2B5EF4-FFF2-40B4-BE49-F238E27FC236}">
              <a16:creationId xmlns:a16="http://schemas.microsoft.com/office/drawing/2014/main" id="{5341A31A-5E6D-4916-9E4B-BEC63CC534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0754" name="AutoShape 1">
          <a:extLst>
            <a:ext uri="{FF2B5EF4-FFF2-40B4-BE49-F238E27FC236}">
              <a16:creationId xmlns:a16="http://schemas.microsoft.com/office/drawing/2014/main" id="{B2EAC726-805E-4E32-9976-ABDA9FCE9C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0755" name="AutoShape 1">
          <a:extLst>
            <a:ext uri="{FF2B5EF4-FFF2-40B4-BE49-F238E27FC236}">
              <a16:creationId xmlns:a16="http://schemas.microsoft.com/office/drawing/2014/main" id="{1A03C183-A21B-46F0-8889-033D91FAC7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0756" name="AutoShape 1">
          <a:extLst>
            <a:ext uri="{FF2B5EF4-FFF2-40B4-BE49-F238E27FC236}">
              <a16:creationId xmlns:a16="http://schemas.microsoft.com/office/drawing/2014/main" id="{38379B57-9877-409D-9E5C-C9B460D7FF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0757" name="AutoShape 1">
          <a:extLst>
            <a:ext uri="{FF2B5EF4-FFF2-40B4-BE49-F238E27FC236}">
              <a16:creationId xmlns:a16="http://schemas.microsoft.com/office/drawing/2014/main" id="{8211B9F7-784F-4E8D-A83E-730E79F20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0758" name="AutoShape 1">
          <a:extLst>
            <a:ext uri="{FF2B5EF4-FFF2-40B4-BE49-F238E27FC236}">
              <a16:creationId xmlns:a16="http://schemas.microsoft.com/office/drawing/2014/main" id="{CE777492-8E45-4549-ADDC-7466F74BA4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0759" name="AutoShape 1">
          <a:extLst>
            <a:ext uri="{FF2B5EF4-FFF2-40B4-BE49-F238E27FC236}">
              <a16:creationId xmlns:a16="http://schemas.microsoft.com/office/drawing/2014/main" id="{3E3342D3-1423-4C49-A9D7-E371B3F97E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0760" name="AutoShape 1">
          <a:extLst>
            <a:ext uri="{FF2B5EF4-FFF2-40B4-BE49-F238E27FC236}">
              <a16:creationId xmlns:a16="http://schemas.microsoft.com/office/drawing/2014/main" id="{41C7AC87-FC96-49A0-A42D-7522C16180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0761" name="AutoShape 1">
          <a:extLst>
            <a:ext uri="{FF2B5EF4-FFF2-40B4-BE49-F238E27FC236}">
              <a16:creationId xmlns:a16="http://schemas.microsoft.com/office/drawing/2014/main" id="{9CC47768-AA7E-4775-B75E-B20000FC67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0762" name="AutoShape 1">
          <a:extLst>
            <a:ext uri="{FF2B5EF4-FFF2-40B4-BE49-F238E27FC236}">
              <a16:creationId xmlns:a16="http://schemas.microsoft.com/office/drawing/2014/main" id="{891513EC-441A-4012-B689-A7B94C82A9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0763" name="AutoShape 1">
          <a:extLst>
            <a:ext uri="{FF2B5EF4-FFF2-40B4-BE49-F238E27FC236}">
              <a16:creationId xmlns:a16="http://schemas.microsoft.com/office/drawing/2014/main" id="{E0E0431D-70DD-4C7E-8028-2B220B8FA9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0764" name="AutoShape 1">
          <a:extLst>
            <a:ext uri="{FF2B5EF4-FFF2-40B4-BE49-F238E27FC236}">
              <a16:creationId xmlns:a16="http://schemas.microsoft.com/office/drawing/2014/main" id="{B00678D6-2CB9-464D-9BAD-9477E35EC1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0765" name="AutoShape 1">
          <a:extLst>
            <a:ext uri="{FF2B5EF4-FFF2-40B4-BE49-F238E27FC236}">
              <a16:creationId xmlns:a16="http://schemas.microsoft.com/office/drawing/2014/main" id="{2D5A3B8C-9CDC-4BDA-9F5A-9DD1A1799D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0766" name="AutoShape 1">
          <a:extLst>
            <a:ext uri="{FF2B5EF4-FFF2-40B4-BE49-F238E27FC236}">
              <a16:creationId xmlns:a16="http://schemas.microsoft.com/office/drawing/2014/main" id="{FECD6CF3-EC09-4ACD-863C-80DF876229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0767" name="AutoShape 1">
          <a:extLst>
            <a:ext uri="{FF2B5EF4-FFF2-40B4-BE49-F238E27FC236}">
              <a16:creationId xmlns:a16="http://schemas.microsoft.com/office/drawing/2014/main" id="{C02A81A5-1B39-4030-BDF1-A68F798FDF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0768" name="AutoShape 1">
          <a:extLst>
            <a:ext uri="{FF2B5EF4-FFF2-40B4-BE49-F238E27FC236}">
              <a16:creationId xmlns:a16="http://schemas.microsoft.com/office/drawing/2014/main" id="{AEB2B9A9-19DE-42B2-BF40-08BDF62200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0769" name="AutoShape 1">
          <a:extLst>
            <a:ext uri="{FF2B5EF4-FFF2-40B4-BE49-F238E27FC236}">
              <a16:creationId xmlns:a16="http://schemas.microsoft.com/office/drawing/2014/main" id="{E5EF6248-881E-4592-B913-A9391ACB02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0770" name="AutoShape 1">
          <a:extLst>
            <a:ext uri="{FF2B5EF4-FFF2-40B4-BE49-F238E27FC236}">
              <a16:creationId xmlns:a16="http://schemas.microsoft.com/office/drawing/2014/main" id="{6592C6AA-AA73-44D7-8C84-E346EED217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0771" name="AutoShape 1">
          <a:extLst>
            <a:ext uri="{FF2B5EF4-FFF2-40B4-BE49-F238E27FC236}">
              <a16:creationId xmlns:a16="http://schemas.microsoft.com/office/drawing/2014/main" id="{470BA8A7-AB63-4EA0-834D-1964007A78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0772" name="AutoShape 1">
          <a:extLst>
            <a:ext uri="{FF2B5EF4-FFF2-40B4-BE49-F238E27FC236}">
              <a16:creationId xmlns:a16="http://schemas.microsoft.com/office/drawing/2014/main" id="{2BBF452F-AE10-4D22-92B9-945D46DBD7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0773" name="AutoShape 1">
          <a:extLst>
            <a:ext uri="{FF2B5EF4-FFF2-40B4-BE49-F238E27FC236}">
              <a16:creationId xmlns:a16="http://schemas.microsoft.com/office/drawing/2014/main" id="{F0327787-C9B2-470E-8D7C-AD9C956EC6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0774" name="AutoShape 1">
          <a:extLst>
            <a:ext uri="{FF2B5EF4-FFF2-40B4-BE49-F238E27FC236}">
              <a16:creationId xmlns:a16="http://schemas.microsoft.com/office/drawing/2014/main" id="{EA9220D6-7A83-4443-9942-C2F1D844E5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0775" name="AutoShape 1">
          <a:extLst>
            <a:ext uri="{FF2B5EF4-FFF2-40B4-BE49-F238E27FC236}">
              <a16:creationId xmlns:a16="http://schemas.microsoft.com/office/drawing/2014/main" id="{3CE7C478-B25B-4AF4-9B44-2FA5774DD2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0776" name="AutoShape 1">
          <a:extLst>
            <a:ext uri="{FF2B5EF4-FFF2-40B4-BE49-F238E27FC236}">
              <a16:creationId xmlns:a16="http://schemas.microsoft.com/office/drawing/2014/main" id="{8BCD7508-FAF1-42F6-BF3D-E7D59EA08D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0777" name="AutoShape 1">
          <a:extLst>
            <a:ext uri="{FF2B5EF4-FFF2-40B4-BE49-F238E27FC236}">
              <a16:creationId xmlns:a16="http://schemas.microsoft.com/office/drawing/2014/main" id="{138226EF-F4F9-47EA-9CE3-1CC7CDF6FB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0778" name="AutoShape 1">
          <a:extLst>
            <a:ext uri="{FF2B5EF4-FFF2-40B4-BE49-F238E27FC236}">
              <a16:creationId xmlns:a16="http://schemas.microsoft.com/office/drawing/2014/main" id="{E81FE703-FC27-4018-AAD0-B84EFB480E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0779" name="AutoShape 1">
          <a:extLst>
            <a:ext uri="{FF2B5EF4-FFF2-40B4-BE49-F238E27FC236}">
              <a16:creationId xmlns:a16="http://schemas.microsoft.com/office/drawing/2014/main" id="{3BA8A368-6F20-403C-9387-BA4698DAA1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0780" name="AutoShape 1">
          <a:extLst>
            <a:ext uri="{FF2B5EF4-FFF2-40B4-BE49-F238E27FC236}">
              <a16:creationId xmlns:a16="http://schemas.microsoft.com/office/drawing/2014/main" id="{F7638B38-F24E-4FFE-82AF-AFAB180119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0781" name="AutoShape 1">
          <a:extLst>
            <a:ext uri="{FF2B5EF4-FFF2-40B4-BE49-F238E27FC236}">
              <a16:creationId xmlns:a16="http://schemas.microsoft.com/office/drawing/2014/main" id="{0FEF4472-63D4-4CAC-8E03-C6F65715A5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0782" name="AutoShape 1">
          <a:extLst>
            <a:ext uri="{FF2B5EF4-FFF2-40B4-BE49-F238E27FC236}">
              <a16:creationId xmlns:a16="http://schemas.microsoft.com/office/drawing/2014/main" id="{30DC47CD-A3FC-404A-9F57-E81F9ED933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0783" name="AutoShape 1">
          <a:extLst>
            <a:ext uri="{FF2B5EF4-FFF2-40B4-BE49-F238E27FC236}">
              <a16:creationId xmlns:a16="http://schemas.microsoft.com/office/drawing/2014/main" id="{16369C28-BE9A-45DA-B1E7-9579EB5C02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0784" name="AutoShape 1">
          <a:extLst>
            <a:ext uri="{FF2B5EF4-FFF2-40B4-BE49-F238E27FC236}">
              <a16:creationId xmlns:a16="http://schemas.microsoft.com/office/drawing/2014/main" id="{BAA24DD1-6F1B-41EF-8FE9-3F581B44F4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0785" name="AutoShape 1">
          <a:extLst>
            <a:ext uri="{FF2B5EF4-FFF2-40B4-BE49-F238E27FC236}">
              <a16:creationId xmlns:a16="http://schemas.microsoft.com/office/drawing/2014/main" id="{5E9D3B29-4682-44CE-94A7-4C1B7978BB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0786" name="AutoShape 1">
          <a:extLst>
            <a:ext uri="{FF2B5EF4-FFF2-40B4-BE49-F238E27FC236}">
              <a16:creationId xmlns:a16="http://schemas.microsoft.com/office/drawing/2014/main" id="{D059027B-D6AB-4B1E-BFB0-CDAA9E126F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0787" name="AutoShape 1">
          <a:extLst>
            <a:ext uri="{FF2B5EF4-FFF2-40B4-BE49-F238E27FC236}">
              <a16:creationId xmlns:a16="http://schemas.microsoft.com/office/drawing/2014/main" id="{C27D3BDE-6BDB-480B-AAC4-4D127BAB31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0788" name="AutoShape 1">
          <a:extLst>
            <a:ext uri="{FF2B5EF4-FFF2-40B4-BE49-F238E27FC236}">
              <a16:creationId xmlns:a16="http://schemas.microsoft.com/office/drawing/2014/main" id="{7C59D8B7-0E7C-4A9F-92EA-D03EBF6BA6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0789" name="AutoShape 1">
          <a:extLst>
            <a:ext uri="{FF2B5EF4-FFF2-40B4-BE49-F238E27FC236}">
              <a16:creationId xmlns:a16="http://schemas.microsoft.com/office/drawing/2014/main" id="{84A8BC58-F650-4BD3-B457-D93A747C88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0790" name="AutoShape 1">
          <a:extLst>
            <a:ext uri="{FF2B5EF4-FFF2-40B4-BE49-F238E27FC236}">
              <a16:creationId xmlns:a16="http://schemas.microsoft.com/office/drawing/2014/main" id="{3F04224D-6AEA-41CF-9839-0AF5B25880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0791" name="AutoShape 1">
          <a:extLst>
            <a:ext uri="{FF2B5EF4-FFF2-40B4-BE49-F238E27FC236}">
              <a16:creationId xmlns:a16="http://schemas.microsoft.com/office/drawing/2014/main" id="{B22A57D9-D1B1-44DA-A4B9-5C30DDDA84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0792" name="AutoShape 1">
          <a:extLst>
            <a:ext uri="{FF2B5EF4-FFF2-40B4-BE49-F238E27FC236}">
              <a16:creationId xmlns:a16="http://schemas.microsoft.com/office/drawing/2014/main" id="{798DBBBC-48DE-42DF-846C-DF55E598F0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0793" name="AutoShape 1">
          <a:extLst>
            <a:ext uri="{FF2B5EF4-FFF2-40B4-BE49-F238E27FC236}">
              <a16:creationId xmlns:a16="http://schemas.microsoft.com/office/drawing/2014/main" id="{FEA8457A-C5E2-4FA4-B31C-CF58394C76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0794" name="AutoShape 1">
          <a:extLst>
            <a:ext uri="{FF2B5EF4-FFF2-40B4-BE49-F238E27FC236}">
              <a16:creationId xmlns:a16="http://schemas.microsoft.com/office/drawing/2014/main" id="{8255CAA0-6332-4F3B-8477-69C6BEE450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0795" name="AutoShape 1">
          <a:extLst>
            <a:ext uri="{FF2B5EF4-FFF2-40B4-BE49-F238E27FC236}">
              <a16:creationId xmlns:a16="http://schemas.microsoft.com/office/drawing/2014/main" id="{CA010D40-6195-48EA-8B42-B2F2814FFE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0796" name="AutoShape 1">
          <a:extLst>
            <a:ext uri="{FF2B5EF4-FFF2-40B4-BE49-F238E27FC236}">
              <a16:creationId xmlns:a16="http://schemas.microsoft.com/office/drawing/2014/main" id="{4343E388-0F34-4A8F-A0D5-0FF2222E90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0797" name="AutoShape 1">
          <a:extLst>
            <a:ext uri="{FF2B5EF4-FFF2-40B4-BE49-F238E27FC236}">
              <a16:creationId xmlns:a16="http://schemas.microsoft.com/office/drawing/2014/main" id="{69FF2D28-09A6-4D33-A6AB-88FB3890A6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0798" name="AutoShape 1">
          <a:extLst>
            <a:ext uri="{FF2B5EF4-FFF2-40B4-BE49-F238E27FC236}">
              <a16:creationId xmlns:a16="http://schemas.microsoft.com/office/drawing/2014/main" id="{C0C5AA50-99E0-4DA4-A6DE-D10C12DCBC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0799" name="AutoShape 1">
          <a:extLst>
            <a:ext uri="{FF2B5EF4-FFF2-40B4-BE49-F238E27FC236}">
              <a16:creationId xmlns:a16="http://schemas.microsoft.com/office/drawing/2014/main" id="{C6400EC9-172C-4FB0-AD98-672EDB22F5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0800" name="AutoShape 1">
          <a:extLst>
            <a:ext uri="{FF2B5EF4-FFF2-40B4-BE49-F238E27FC236}">
              <a16:creationId xmlns:a16="http://schemas.microsoft.com/office/drawing/2014/main" id="{B57C6091-E163-405D-80D1-CFECCCECD6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0801" name="AutoShape 1">
          <a:extLst>
            <a:ext uri="{FF2B5EF4-FFF2-40B4-BE49-F238E27FC236}">
              <a16:creationId xmlns:a16="http://schemas.microsoft.com/office/drawing/2014/main" id="{7A045E81-D0ED-4181-985A-E201CD7CC9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0802" name="AutoShape 1">
          <a:extLst>
            <a:ext uri="{FF2B5EF4-FFF2-40B4-BE49-F238E27FC236}">
              <a16:creationId xmlns:a16="http://schemas.microsoft.com/office/drawing/2014/main" id="{6ADC8D4C-B0A9-4CE5-9E03-EF70B2CB6C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0803" name="AutoShape 1">
          <a:extLst>
            <a:ext uri="{FF2B5EF4-FFF2-40B4-BE49-F238E27FC236}">
              <a16:creationId xmlns:a16="http://schemas.microsoft.com/office/drawing/2014/main" id="{0D739E38-D6CB-4572-82F4-28EDDE863E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0804" name="AutoShape 1">
          <a:extLst>
            <a:ext uri="{FF2B5EF4-FFF2-40B4-BE49-F238E27FC236}">
              <a16:creationId xmlns:a16="http://schemas.microsoft.com/office/drawing/2014/main" id="{AF0C0B87-37DA-4025-8D19-CAD631E6F1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0805" name="AutoShape 1">
          <a:extLst>
            <a:ext uri="{FF2B5EF4-FFF2-40B4-BE49-F238E27FC236}">
              <a16:creationId xmlns:a16="http://schemas.microsoft.com/office/drawing/2014/main" id="{B80F6D7C-0550-4444-897F-5ECCE1ACA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0806" name="AutoShape 1">
          <a:extLst>
            <a:ext uri="{FF2B5EF4-FFF2-40B4-BE49-F238E27FC236}">
              <a16:creationId xmlns:a16="http://schemas.microsoft.com/office/drawing/2014/main" id="{614EA1E2-ACA7-4DFE-9CA8-A7B5D3B609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0807" name="AutoShape 1">
          <a:extLst>
            <a:ext uri="{FF2B5EF4-FFF2-40B4-BE49-F238E27FC236}">
              <a16:creationId xmlns:a16="http://schemas.microsoft.com/office/drawing/2014/main" id="{94AEEE51-7DD9-4E0D-92E4-4F1AC35E03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0808" name="AutoShape 1">
          <a:extLst>
            <a:ext uri="{FF2B5EF4-FFF2-40B4-BE49-F238E27FC236}">
              <a16:creationId xmlns:a16="http://schemas.microsoft.com/office/drawing/2014/main" id="{A1029884-FFC8-4A9C-9531-EDA34F7EE8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0809" name="AutoShape 1">
          <a:extLst>
            <a:ext uri="{FF2B5EF4-FFF2-40B4-BE49-F238E27FC236}">
              <a16:creationId xmlns:a16="http://schemas.microsoft.com/office/drawing/2014/main" id="{E9AC149B-05E1-4780-A2E0-B46C40643A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0810" name="AutoShape 1">
          <a:extLst>
            <a:ext uri="{FF2B5EF4-FFF2-40B4-BE49-F238E27FC236}">
              <a16:creationId xmlns:a16="http://schemas.microsoft.com/office/drawing/2014/main" id="{5B831254-2AD6-4F9A-8B18-F84C95444B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0811" name="AutoShape 1">
          <a:extLst>
            <a:ext uri="{FF2B5EF4-FFF2-40B4-BE49-F238E27FC236}">
              <a16:creationId xmlns:a16="http://schemas.microsoft.com/office/drawing/2014/main" id="{22BBFAED-5DDD-4B35-92E1-93838E63BE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0812" name="AutoShape 1">
          <a:extLst>
            <a:ext uri="{FF2B5EF4-FFF2-40B4-BE49-F238E27FC236}">
              <a16:creationId xmlns:a16="http://schemas.microsoft.com/office/drawing/2014/main" id="{68C748F4-3E69-411A-8983-D7E3CA575A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0813" name="AutoShape 1">
          <a:extLst>
            <a:ext uri="{FF2B5EF4-FFF2-40B4-BE49-F238E27FC236}">
              <a16:creationId xmlns:a16="http://schemas.microsoft.com/office/drawing/2014/main" id="{1127A3C5-1549-46AB-8496-5A7495E8EB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0814" name="AutoShape 1">
          <a:extLst>
            <a:ext uri="{FF2B5EF4-FFF2-40B4-BE49-F238E27FC236}">
              <a16:creationId xmlns:a16="http://schemas.microsoft.com/office/drawing/2014/main" id="{919DDD91-42BC-4693-8D22-006A7DBB37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0815" name="AutoShape 1">
          <a:extLst>
            <a:ext uri="{FF2B5EF4-FFF2-40B4-BE49-F238E27FC236}">
              <a16:creationId xmlns:a16="http://schemas.microsoft.com/office/drawing/2014/main" id="{B3A8C761-95BC-4B00-A0AB-1EE64ADAEB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0816" name="AutoShape 1">
          <a:extLst>
            <a:ext uri="{FF2B5EF4-FFF2-40B4-BE49-F238E27FC236}">
              <a16:creationId xmlns:a16="http://schemas.microsoft.com/office/drawing/2014/main" id="{6E4C4D42-7C6A-41A7-BAD0-718CAD1E40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0817" name="AutoShape 1">
          <a:extLst>
            <a:ext uri="{FF2B5EF4-FFF2-40B4-BE49-F238E27FC236}">
              <a16:creationId xmlns:a16="http://schemas.microsoft.com/office/drawing/2014/main" id="{66F2967E-F074-47E4-B28F-0812861A89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0818" name="AutoShape 1">
          <a:extLst>
            <a:ext uri="{FF2B5EF4-FFF2-40B4-BE49-F238E27FC236}">
              <a16:creationId xmlns:a16="http://schemas.microsoft.com/office/drawing/2014/main" id="{7E5C45C4-2C2F-409E-BF54-A5755BEEBF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0819" name="AutoShape 1">
          <a:extLst>
            <a:ext uri="{FF2B5EF4-FFF2-40B4-BE49-F238E27FC236}">
              <a16:creationId xmlns:a16="http://schemas.microsoft.com/office/drawing/2014/main" id="{ED88534E-1AA5-4165-B930-A3EE1D3245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0820" name="AutoShape 1">
          <a:extLst>
            <a:ext uri="{FF2B5EF4-FFF2-40B4-BE49-F238E27FC236}">
              <a16:creationId xmlns:a16="http://schemas.microsoft.com/office/drawing/2014/main" id="{85294F82-06B8-48C7-A48A-1CBCCB2667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0821" name="AutoShape 1">
          <a:extLst>
            <a:ext uri="{FF2B5EF4-FFF2-40B4-BE49-F238E27FC236}">
              <a16:creationId xmlns:a16="http://schemas.microsoft.com/office/drawing/2014/main" id="{322A5EAB-E1AB-4DFB-87D3-4913E9BDEA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0822" name="AutoShape 1">
          <a:extLst>
            <a:ext uri="{FF2B5EF4-FFF2-40B4-BE49-F238E27FC236}">
              <a16:creationId xmlns:a16="http://schemas.microsoft.com/office/drawing/2014/main" id="{FA81AAAC-4F7D-4B52-93BD-8D40BFABF1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0823" name="AutoShape 1">
          <a:extLst>
            <a:ext uri="{FF2B5EF4-FFF2-40B4-BE49-F238E27FC236}">
              <a16:creationId xmlns:a16="http://schemas.microsoft.com/office/drawing/2014/main" id="{F5DCA43F-CD7B-4EB9-BD3F-9158AE3E0E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0824" name="AutoShape 1">
          <a:extLst>
            <a:ext uri="{FF2B5EF4-FFF2-40B4-BE49-F238E27FC236}">
              <a16:creationId xmlns:a16="http://schemas.microsoft.com/office/drawing/2014/main" id="{1070D481-3486-4301-AFD3-DC7DC0927C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0825" name="AutoShape 1">
          <a:extLst>
            <a:ext uri="{FF2B5EF4-FFF2-40B4-BE49-F238E27FC236}">
              <a16:creationId xmlns:a16="http://schemas.microsoft.com/office/drawing/2014/main" id="{1451AF76-3428-43AF-8274-CB19302AB6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0826" name="AutoShape 1">
          <a:extLst>
            <a:ext uri="{FF2B5EF4-FFF2-40B4-BE49-F238E27FC236}">
              <a16:creationId xmlns:a16="http://schemas.microsoft.com/office/drawing/2014/main" id="{41D63F46-71CB-4389-AFFD-832A28A437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0827" name="AutoShape 1">
          <a:extLst>
            <a:ext uri="{FF2B5EF4-FFF2-40B4-BE49-F238E27FC236}">
              <a16:creationId xmlns:a16="http://schemas.microsoft.com/office/drawing/2014/main" id="{C2F1F6E5-1C25-4EA8-8D9F-5B8E637F94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0828" name="AutoShape 1">
          <a:extLst>
            <a:ext uri="{FF2B5EF4-FFF2-40B4-BE49-F238E27FC236}">
              <a16:creationId xmlns:a16="http://schemas.microsoft.com/office/drawing/2014/main" id="{9047AD07-7D61-4591-84C0-CDA608A12B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0829" name="AutoShape 1">
          <a:extLst>
            <a:ext uri="{FF2B5EF4-FFF2-40B4-BE49-F238E27FC236}">
              <a16:creationId xmlns:a16="http://schemas.microsoft.com/office/drawing/2014/main" id="{E8CE5406-F878-4C17-AE1B-2D854CF032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0830" name="AutoShape 1">
          <a:extLst>
            <a:ext uri="{FF2B5EF4-FFF2-40B4-BE49-F238E27FC236}">
              <a16:creationId xmlns:a16="http://schemas.microsoft.com/office/drawing/2014/main" id="{5C622933-8E1D-488C-BE06-AFE4D90A46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0831" name="AutoShape 1">
          <a:extLst>
            <a:ext uri="{FF2B5EF4-FFF2-40B4-BE49-F238E27FC236}">
              <a16:creationId xmlns:a16="http://schemas.microsoft.com/office/drawing/2014/main" id="{9545BEAD-0A2C-4966-906C-C22EB41FDF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0832" name="AutoShape 1">
          <a:extLst>
            <a:ext uri="{FF2B5EF4-FFF2-40B4-BE49-F238E27FC236}">
              <a16:creationId xmlns:a16="http://schemas.microsoft.com/office/drawing/2014/main" id="{5441986F-6029-4220-B2FA-22A321F0BD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0833" name="AutoShape 1">
          <a:extLst>
            <a:ext uri="{FF2B5EF4-FFF2-40B4-BE49-F238E27FC236}">
              <a16:creationId xmlns:a16="http://schemas.microsoft.com/office/drawing/2014/main" id="{33D9C7BE-1D53-45AE-B7ED-3B7DA9F1B9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0834" name="AutoShape 1">
          <a:extLst>
            <a:ext uri="{FF2B5EF4-FFF2-40B4-BE49-F238E27FC236}">
              <a16:creationId xmlns:a16="http://schemas.microsoft.com/office/drawing/2014/main" id="{9981F064-F516-42F7-8CC0-23D77CD520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0835" name="AutoShape 1">
          <a:extLst>
            <a:ext uri="{FF2B5EF4-FFF2-40B4-BE49-F238E27FC236}">
              <a16:creationId xmlns:a16="http://schemas.microsoft.com/office/drawing/2014/main" id="{15C0811B-5773-4D62-9DE5-499292FC0E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0836" name="AutoShape 1">
          <a:extLst>
            <a:ext uri="{FF2B5EF4-FFF2-40B4-BE49-F238E27FC236}">
              <a16:creationId xmlns:a16="http://schemas.microsoft.com/office/drawing/2014/main" id="{8305DB9E-8F07-4E30-BCDB-E9DDEE1E61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0837" name="AutoShape 1">
          <a:extLst>
            <a:ext uri="{FF2B5EF4-FFF2-40B4-BE49-F238E27FC236}">
              <a16:creationId xmlns:a16="http://schemas.microsoft.com/office/drawing/2014/main" id="{A3A3782A-9B1B-4E1E-B4F1-75AFE738AA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0838" name="AutoShape 1">
          <a:extLst>
            <a:ext uri="{FF2B5EF4-FFF2-40B4-BE49-F238E27FC236}">
              <a16:creationId xmlns:a16="http://schemas.microsoft.com/office/drawing/2014/main" id="{4DF3F320-812A-465F-A877-CE7B1163BC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0839" name="AutoShape 1">
          <a:extLst>
            <a:ext uri="{FF2B5EF4-FFF2-40B4-BE49-F238E27FC236}">
              <a16:creationId xmlns:a16="http://schemas.microsoft.com/office/drawing/2014/main" id="{CEDC78F0-40FD-4115-865F-08593E9F06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0840" name="AutoShape 1">
          <a:extLst>
            <a:ext uri="{FF2B5EF4-FFF2-40B4-BE49-F238E27FC236}">
              <a16:creationId xmlns:a16="http://schemas.microsoft.com/office/drawing/2014/main" id="{E9C2B3BD-4355-4CD7-ABB7-F1AEA9A849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0841" name="AutoShape 1">
          <a:extLst>
            <a:ext uri="{FF2B5EF4-FFF2-40B4-BE49-F238E27FC236}">
              <a16:creationId xmlns:a16="http://schemas.microsoft.com/office/drawing/2014/main" id="{AAA1056A-CA1D-403F-A637-3B2D2B4D56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0842" name="AutoShape 1">
          <a:extLst>
            <a:ext uri="{FF2B5EF4-FFF2-40B4-BE49-F238E27FC236}">
              <a16:creationId xmlns:a16="http://schemas.microsoft.com/office/drawing/2014/main" id="{F31C0DF3-78ED-45A8-B380-3105C9283A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0843" name="AutoShape 1">
          <a:extLst>
            <a:ext uri="{FF2B5EF4-FFF2-40B4-BE49-F238E27FC236}">
              <a16:creationId xmlns:a16="http://schemas.microsoft.com/office/drawing/2014/main" id="{3E42C070-5423-4973-A17C-846ED873FB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0844" name="AutoShape 1">
          <a:extLst>
            <a:ext uri="{FF2B5EF4-FFF2-40B4-BE49-F238E27FC236}">
              <a16:creationId xmlns:a16="http://schemas.microsoft.com/office/drawing/2014/main" id="{C2496D2F-8C2D-4326-B2AD-59D6BC3B3B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0845" name="AutoShape 1">
          <a:extLst>
            <a:ext uri="{FF2B5EF4-FFF2-40B4-BE49-F238E27FC236}">
              <a16:creationId xmlns:a16="http://schemas.microsoft.com/office/drawing/2014/main" id="{B955427B-5E6E-4D9D-BA31-A9CA8E4964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0846" name="AutoShape 1">
          <a:extLst>
            <a:ext uri="{FF2B5EF4-FFF2-40B4-BE49-F238E27FC236}">
              <a16:creationId xmlns:a16="http://schemas.microsoft.com/office/drawing/2014/main" id="{82B5BA8D-2152-4DAF-9270-3BE3A68C75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0847" name="AutoShape 1">
          <a:extLst>
            <a:ext uri="{FF2B5EF4-FFF2-40B4-BE49-F238E27FC236}">
              <a16:creationId xmlns:a16="http://schemas.microsoft.com/office/drawing/2014/main" id="{99C809EE-20A1-4A87-BA3D-6D7435F96A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0848" name="AutoShape 1">
          <a:extLst>
            <a:ext uri="{FF2B5EF4-FFF2-40B4-BE49-F238E27FC236}">
              <a16:creationId xmlns:a16="http://schemas.microsoft.com/office/drawing/2014/main" id="{5C237AED-98DB-4774-AE4B-B44BF10D15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0849" name="AutoShape 1">
          <a:extLst>
            <a:ext uri="{FF2B5EF4-FFF2-40B4-BE49-F238E27FC236}">
              <a16:creationId xmlns:a16="http://schemas.microsoft.com/office/drawing/2014/main" id="{A58B80BF-4DCF-4AAE-87FD-16D88D7D57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0850" name="AutoShape 1">
          <a:extLst>
            <a:ext uri="{FF2B5EF4-FFF2-40B4-BE49-F238E27FC236}">
              <a16:creationId xmlns:a16="http://schemas.microsoft.com/office/drawing/2014/main" id="{54E40073-5221-4363-B3F7-7456CBE68B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0851" name="AutoShape 1">
          <a:extLst>
            <a:ext uri="{FF2B5EF4-FFF2-40B4-BE49-F238E27FC236}">
              <a16:creationId xmlns:a16="http://schemas.microsoft.com/office/drawing/2014/main" id="{34DE9EC9-0E21-482B-BA9F-52681C9B47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0852" name="AutoShape 1">
          <a:extLst>
            <a:ext uri="{FF2B5EF4-FFF2-40B4-BE49-F238E27FC236}">
              <a16:creationId xmlns:a16="http://schemas.microsoft.com/office/drawing/2014/main" id="{B4D1198A-562A-4CD1-B0EA-76D150104F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0853" name="AutoShape 1">
          <a:extLst>
            <a:ext uri="{FF2B5EF4-FFF2-40B4-BE49-F238E27FC236}">
              <a16:creationId xmlns:a16="http://schemas.microsoft.com/office/drawing/2014/main" id="{E48DD212-FBCD-4EE9-9453-EA145821FA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0854" name="AutoShape 1">
          <a:extLst>
            <a:ext uri="{FF2B5EF4-FFF2-40B4-BE49-F238E27FC236}">
              <a16:creationId xmlns:a16="http://schemas.microsoft.com/office/drawing/2014/main" id="{F6D3506E-26B0-4DDE-AD8F-90C0E05CDB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0855" name="AutoShape 1">
          <a:extLst>
            <a:ext uri="{FF2B5EF4-FFF2-40B4-BE49-F238E27FC236}">
              <a16:creationId xmlns:a16="http://schemas.microsoft.com/office/drawing/2014/main" id="{D1732275-7795-441E-8AE8-63D46F54E6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0856" name="AutoShape 1">
          <a:extLst>
            <a:ext uri="{FF2B5EF4-FFF2-40B4-BE49-F238E27FC236}">
              <a16:creationId xmlns:a16="http://schemas.microsoft.com/office/drawing/2014/main" id="{7C0B4929-00D4-415D-8E08-BDD61D5BC3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0857" name="AutoShape 1">
          <a:extLst>
            <a:ext uri="{FF2B5EF4-FFF2-40B4-BE49-F238E27FC236}">
              <a16:creationId xmlns:a16="http://schemas.microsoft.com/office/drawing/2014/main" id="{7665AB88-70AE-4C22-A537-02E953A05D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0858" name="AutoShape 1">
          <a:extLst>
            <a:ext uri="{FF2B5EF4-FFF2-40B4-BE49-F238E27FC236}">
              <a16:creationId xmlns:a16="http://schemas.microsoft.com/office/drawing/2014/main" id="{36771417-48E8-40A3-9958-A55582D4F6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0859" name="AutoShape 1">
          <a:extLst>
            <a:ext uri="{FF2B5EF4-FFF2-40B4-BE49-F238E27FC236}">
              <a16:creationId xmlns:a16="http://schemas.microsoft.com/office/drawing/2014/main" id="{070062C5-1E35-4BEB-896E-A5209ED361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0860" name="AutoShape 1">
          <a:extLst>
            <a:ext uri="{FF2B5EF4-FFF2-40B4-BE49-F238E27FC236}">
              <a16:creationId xmlns:a16="http://schemas.microsoft.com/office/drawing/2014/main" id="{DC0EC9F3-B7E2-4899-AE24-E38DE4F2FF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0861" name="AutoShape 1">
          <a:extLst>
            <a:ext uri="{FF2B5EF4-FFF2-40B4-BE49-F238E27FC236}">
              <a16:creationId xmlns:a16="http://schemas.microsoft.com/office/drawing/2014/main" id="{8075FE63-0E1E-4A65-872D-088D88131A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0862" name="AutoShape 1">
          <a:extLst>
            <a:ext uri="{FF2B5EF4-FFF2-40B4-BE49-F238E27FC236}">
              <a16:creationId xmlns:a16="http://schemas.microsoft.com/office/drawing/2014/main" id="{A294DBB0-F83A-4AA0-B68E-8097A91EE2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0863" name="AutoShape 1">
          <a:extLst>
            <a:ext uri="{FF2B5EF4-FFF2-40B4-BE49-F238E27FC236}">
              <a16:creationId xmlns:a16="http://schemas.microsoft.com/office/drawing/2014/main" id="{A723EBC7-00DB-4B4F-BE9A-46AEADD1B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0864" name="AutoShape 1">
          <a:extLst>
            <a:ext uri="{FF2B5EF4-FFF2-40B4-BE49-F238E27FC236}">
              <a16:creationId xmlns:a16="http://schemas.microsoft.com/office/drawing/2014/main" id="{18E7098A-A705-46D1-9A92-4E28D6BCD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0865" name="AutoShape 1">
          <a:extLst>
            <a:ext uri="{FF2B5EF4-FFF2-40B4-BE49-F238E27FC236}">
              <a16:creationId xmlns:a16="http://schemas.microsoft.com/office/drawing/2014/main" id="{97C4B94C-3506-43A9-8D20-1F6022B08D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0866" name="AutoShape 1">
          <a:extLst>
            <a:ext uri="{FF2B5EF4-FFF2-40B4-BE49-F238E27FC236}">
              <a16:creationId xmlns:a16="http://schemas.microsoft.com/office/drawing/2014/main" id="{AE5D01AE-4FEB-4EAE-B865-F7E6471B4D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0867" name="AutoShape 1">
          <a:extLst>
            <a:ext uri="{FF2B5EF4-FFF2-40B4-BE49-F238E27FC236}">
              <a16:creationId xmlns:a16="http://schemas.microsoft.com/office/drawing/2014/main" id="{4092834A-BF56-41A6-B2BF-1C08B925D0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0868" name="AutoShape 1">
          <a:extLst>
            <a:ext uri="{FF2B5EF4-FFF2-40B4-BE49-F238E27FC236}">
              <a16:creationId xmlns:a16="http://schemas.microsoft.com/office/drawing/2014/main" id="{A0A5C9B1-29DE-4B93-B9FD-D10A9A39C9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0869" name="AutoShape 1">
          <a:extLst>
            <a:ext uri="{FF2B5EF4-FFF2-40B4-BE49-F238E27FC236}">
              <a16:creationId xmlns:a16="http://schemas.microsoft.com/office/drawing/2014/main" id="{DB32C716-AECD-40FC-991A-8A8DAB7FDA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0870" name="AutoShape 1">
          <a:extLst>
            <a:ext uri="{FF2B5EF4-FFF2-40B4-BE49-F238E27FC236}">
              <a16:creationId xmlns:a16="http://schemas.microsoft.com/office/drawing/2014/main" id="{E007C205-5B49-41A1-8885-4E4B3D4789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0871" name="AutoShape 1">
          <a:extLst>
            <a:ext uri="{FF2B5EF4-FFF2-40B4-BE49-F238E27FC236}">
              <a16:creationId xmlns:a16="http://schemas.microsoft.com/office/drawing/2014/main" id="{1C43A5FB-F9D4-456D-8ED5-BD1136339F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0872" name="AutoShape 1">
          <a:extLst>
            <a:ext uri="{FF2B5EF4-FFF2-40B4-BE49-F238E27FC236}">
              <a16:creationId xmlns:a16="http://schemas.microsoft.com/office/drawing/2014/main" id="{C1C4C20F-4957-49A9-885D-B45A9693E0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0873" name="AutoShape 1">
          <a:extLst>
            <a:ext uri="{FF2B5EF4-FFF2-40B4-BE49-F238E27FC236}">
              <a16:creationId xmlns:a16="http://schemas.microsoft.com/office/drawing/2014/main" id="{D2B22B07-C935-4D42-AEF2-D82A248434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0874" name="AutoShape 1">
          <a:extLst>
            <a:ext uri="{FF2B5EF4-FFF2-40B4-BE49-F238E27FC236}">
              <a16:creationId xmlns:a16="http://schemas.microsoft.com/office/drawing/2014/main" id="{AB2BB4CF-1E2C-42F4-9CF6-D379715AF0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0875" name="AutoShape 1">
          <a:extLst>
            <a:ext uri="{FF2B5EF4-FFF2-40B4-BE49-F238E27FC236}">
              <a16:creationId xmlns:a16="http://schemas.microsoft.com/office/drawing/2014/main" id="{6C0C739C-AB55-4694-87C1-6F6C5D619B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0876" name="AutoShape 1">
          <a:extLst>
            <a:ext uri="{FF2B5EF4-FFF2-40B4-BE49-F238E27FC236}">
              <a16:creationId xmlns:a16="http://schemas.microsoft.com/office/drawing/2014/main" id="{F3DCF3A9-00F1-4937-A34C-D20A6BB55B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0877" name="AutoShape 1">
          <a:extLst>
            <a:ext uri="{FF2B5EF4-FFF2-40B4-BE49-F238E27FC236}">
              <a16:creationId xmlns:a16="http://schemas.microsoft.com/office/drawing/2014/main" id="{BBC48D67-6E71-4203-B36D-B9DD1C532A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0878" name="AutoShape 1">
          <a:extLst>
            <a:ext uri="{FF2B5EF4-FFF2-40B4-BE49-F238E27FC236}">
              <a16:creationId xmlns:a16="http://schemas.microsoft.com/office/drawing/2014/main" id="{9F030C6E-E719-44A9-8C2A-1325DBB353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0879" name="AutoShape 1">
          <a:extLst>
            <a:ext uri="{FF2B5EF4-FFF2-40B4-BE49-F238E27FC236}">
              <a16:creationId xmlns:a16="http://schemas.microsoft.com/office/drawing/2014/main" id="{1E01DD61-6504-4080-A532-3B693D7FC0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0880" name="AutoShape 1">
          <a:extLst>
            <a:ext uri="{FF2B5EF4-FFF2-40B4-BE49-F238E27FC236}">
              <a16:creationId xmlns:a16="http://schemas.microsoft.com/office/drawing/2014/main" id="{1D79E07A-4A60-43FD-A467-80CE46E320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0881" name="AutoShape 1">
          <a:extLst>
            <a:ext uri="{FF2B5EF4-FFF2-40B4-BE49-F238E27FC236}">
              <a16:creationId xmlns:a16="http://schemas.microsoft.com/office/drawing/2014/main" id="{00B321AE-D417-417B-BB63-9CE7D7CBA5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0882" name="AutoShape 1">
          <a:extLst>
            <a:ext uri="{FF2B5EF4-FFF2-40B4-BE49-F238E27FC236}">
              <a16:creationId xmlns:a16="http://schemas.microsoft.com/office/drawing/2014/main" id="{11F779BC-1767-4D09-818F-3C09214F98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0883" name="AutoShape 1">
          <a:extLst>
            <a:ext uri="{FF2B5EF4-FFF2-40B4-BE49-F238E27FC236}">
              <a16:creationId xmlns:a16="http://schemas.microsoft.com/office/drawing/2014/main" id="{B5795CEA-82C3-4168-AADA-698D8F9148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0884" name="AutoShape 1">
          <a:extLst>
            <a:ext uri="{FF2B5EF4-FFF2-40B4-BE49-F238E27FC236}">
              <a16:creationId xmlns:a16="http://schemas.microsoft.com/office/drawing/2014/main" id="{4A17AEF6-B4EE-4CE1-A7A0-E50999339E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0885" name="AutoShape 1">
          <a:extLst>
            <a:ext uri="{FF2B5EF4-FFF2-40B4-BE49-F238E27FC236}">
              <a16:creationId xmlns:a16="http://schemas.microsoft.com/office/drawing/2014/main" id="{FC8AFC7E-C80A-4395-8EEB-C956EE688F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0886" name="AutoShape 1">
          <a:extLst>
            <a:ext uri="{FF2B5EF4-FFF2-40B4-BE49-F238E27FC236}">
              <a16:creationId xmlns:a16="http://schemas.microsoft.com/office/drawing/2014/main" id="{40C18022-7842-41BE-87E1-A5FC2E350B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0887" name="AutoShape 1">
          <a:extLst>
            <a:ext uri="{FF2B5EF4-FFF2-40B4-BE49-F238E27FC236}">
              <a16:creationId xmlns:a16="http://schemas.microsoft.com/office/drawing/2014/main" id="{DD1B8774-3915-4C88-A027-8C483D5E9A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0888" name="AutoShape 1">
          <a:extLst>
            <a:ext uri="{FF2B5EF4-FFF2-40B4-BE49-F238E27FC236}">
              <a16:creationId xmlns:a16="http://schemas.microsoft.com/office/drawing/2014/main" id="{71A21931-A4A4-4E86-8255-135611A9FE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0889" name="AutoShape 1">
          <a:extLst>
            <a:ext uri="{FF2B5EF4-FFF2-40B4-BE49-F238E27FC236}">
              <a16:creationId xmlns:a16="http://schemas.microsoft.com/office/drawing/2014/main" id="{5BA94082-C5A1-43BF-8053-DB108C99C1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0890" name="AutoShape 1">
          <a:extLst>
            <a:ext uri="{FF2B5EF4-FFF2-40B4-BE49-F238E27FC236}">
              <a16:creationId xmlns:a16="http://schemas.microsoft.com/office/drawing/2014/main" id="{1589AD02-BCC9-4F1E-B432-F670E0D1D7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0891" name="AutoShape 1">
          <a:extLst>
            <a:ext uri="{FF2B5EF4-FFF2-40B4-BE49-F238E27FC236}">
              <a16:creationId xmlns:a16="http://schemas.microsoft.com/office/drawing/2014/main" id="{2BF303BC-0E14-4A09-BA48-A2F9BF258C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0892" name="AutoShape 1">
          <a:extLst>
            <a:ext uri="{FF2B5EF4-FFF2-40B4-BE49-F238E27FC236}">
              <a16:creationId xmlns:a16="http://schemas.microsoft.com/office/drawing/2014/main" id="{AD242B7B-9870-41FF-A583-44AECC95EC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0893" name="AutoShape 1">
          <a:extLst>
            <a:ext uri="{FF2B5EF4-FFF2-40B4-BE49-F238E27FC236}">
              <a16:creationId xmlns:a16="http://schemas.microsoft.com/office/drawing/2014/main" id="{171E3586-3979-454F-B422-80397B6061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0894" name="AutoShape 1">
          <a:extLst>
            <a:ext uri="{FF2B5EF4-FFF2-40B4-BE49-F238E27FC236}">
              <a16:creationId xmlns:a16="http://schemas.microsoft.com/office/drawing/2014/main" id="{AECD0E6F-F6E9-4FDA-93FF-BE67B6CDF2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0895" name="AutoShape 1">
          <a:extLst>
            <a:ext uri="{FF2B5EF4-FFF2-40B4-BE49-F238E27FC236}">
              <a16:creationId xmlns:a16="http://schemas.microsoft.com/office/drawing/2014/main" id="{40AF987A-A238-4631-B60B-D3968CE745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0896" name="AutoShape 1">
          <a:extLst>
            <a:ext uri="{FF2B5EF4-FFF2-40B4-BE49-F238E27FC236}">
              <a16:creationId xmlns:a16="http://schemas.microsoft.com/office/drawing/2014/main" id="{DA3D2028-974E-465C-A316-10777B5E7D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0897" name="AutoShape 1">
          <a:extLst>
            <a:ext uri="{FF2B5EF4-FFF2-40B4-BE49-F238E27FC236}">
              <a16:creationId xmlns:a16="http://schemas.microsoft.com/office/drawing/2014/main" id="{E327312D-F555-4F48-982B-F7A1F69E12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0898" name="AutoShape 1">
          <a:extLst>
            <a:ext uri="{FF2B5EF4-FFF2-40B4-BE49-F238E27FC236}">
              <a16:creationId xmlns:a16="http://schemas.microsoft.com/office/drawing/2014/main" id="{964AF55B-0ECB-4E3B-86A3-0B2B3B7BA8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0899" name="AutoShape 1">
          <a:extLst>
            <a:ext uri="{FF2B5EF4-FFF2-40B4-BE49-F238E27FC236}">
              <a16:creationId xmlns:a16="http://schemas.microsoft.com/office/drawing/2014/main" id="{03EC17F1-8485-4903-B3EE-35E77AF78E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0900" name="AutoShape 1">
          <a:extLst>
            <a:ext uri="{FF2B5EF4-FFF2-40B4-BE49-F238E27FC236}">
              <a16:creationId xmlns:a16="http://schemas.microsoft.com/office/drawing/2014/main" id="{883CC196-3B21-4D49-929C-2D460AC383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0901" name="AutoShape 1">
          <a:extLst>
            <a:ext uri="{FF2B5EF4-FFF2-40B4-BE49-F238E27FC236}">
              <a16:creationId xmlns:a16="http://schemas.microsoft.com/office/drawing/2014/main" id="{529291C9-3A3C-4A86-8700-50A88187B8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0902" name="AutoShape 1">
          <a:extLst>
            <a:ext uri="{FF2B5EF4-FFF2-40B4-BE49-F238E27FC236}">
              <a16:creationId xmlns:a16="http://schemas.microsoft.com/office/drawing/2014/main" id="{D0EC76A2-3983-49CE-952C-5BCB7F0B14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0903" name="AutoShape 1">
          <a:extLst>
            <a:ext uri="{FF2B5EF4-FFF2-40B4-BE49-F238E27FC236}">
              <a16:creationId xmlns:a16="http://schemas.microsoft.com/office/drawing/2014/main" id="{97D3A4EB-3A93-41CD-A351-C6A3096D38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0904" name="AutoShape 1">
          <a:extLst>
            <a:ext uri="{FF2B5EF4-FFF2-40B4-BE49-F238E27FC236}">
              <a16:creationId xmlns:a16="http://schemas.microsoft.com/office/drawing/2014/main" id="{5A0BB330-DA11-4F33-981C-4F02D64A48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0905" name="AutoShape 1">
          <a:extLst>
            <a:ext uri="{FF2B5EF4-FFF2-40B4-BE49-F238E27FC236}">
              <a16:creationId xmlns:a16="http://schemas.microsoft.com/office/drawing/2014/main" id="{313E6241-938D-4A5B-8FFD-05B69A20C6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0906" name="AutoShape 1">
          <a:extLst>
            <a:ext uri="{FF2B5EF4-FFF2-40B4-BE49-F238E27FC236}">
              <a16:creationId xmlns:a16="http://schemas.microsoft.com/office/drawing/2014/main" id="{67E26217-005D-4C78-83E5-399F89C194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0907" name="AutoShape 1">
          <a:extLst>
            <a:ext uri="{FF2B5EF4-FFF2-40B4-BE49-F238E27FC236}">
              <a16:creationId xmlns:a16="http://schemas.microsoft.com/office/drawing/2014/main" id="{2DC0FA42-E3AD-4A3A-9E10-A91911418B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0908" name="AutoShape 1">
          <a:extLst>
            <a:ext uri="{FF2B5EF4-FFF2-40B4-BE49-F238E27FC236}">
              <a16:creationId xmlns:a16="http://schemas.microsoft.com/office/drawing/2014/main" id="{90B76977-404E-40CE-AA6D-6EA8B9B64A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0909" name="AutoShape 1">
          <a:extLst>
            <a:ext uri="{FF2B5EF4-FFF2-40B4-BE49-F238E27FC236}">
              <a16:creationId xmlns:a16="http://schemas.microsoft.com/office/drawing/2014/main" id="{089F2DAD-CF5A-46A1-B5BF-1248D9533A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0910" name="AutoShape 1">
          <a:extLst>
            <a:ext uri="{FF2B5EF4-FFF2-40B4-BE49-F238E27FC236}">
              <a16:creationId xmlns:a16="http://schemas.microsoft.com/office/drawing/2014/main" id="{53D831E4-2543-4CFF-BF19-CD6C2695ED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0911" name="AutoShape 1">
          <a:extLst>
            <a:ext uri="{FF2B5EF4-FFF2-40B4-BE49-F238E27FC236}">
              <a16:creationId xmlns:a16="http://schemas.microsoft.com/office/drawing/2014/main" id="{20606A88-066E-4F3B-B65D-C2EA33912B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0912" name="AutoShape 1">
          <a:extLst>
            <a:ext uri="{FF2B5EF4-FFF2-40B4-BE49-F238E27FC236}">
              <a16:creationId xmlns:a16="http://schemas.microsoft.com/office/drawing/2014/main" id="{365EF5CD-605B-4B98-BEB8-4940924313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0913" name="AutoShape 1">
          <a:extLst>
            <a:ext uri="{FF2B5EF4-FFF2-40B4-BE49-F238E27FC236}">
              <a16:creationId xmlns:a16="http://schemas.microsoft.com/office/drawing/2014/main" id="{2D97B0D9-65EA-438F-AC55-ECE8AB0C43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0914" name="AutoShape 1">
          <a:extLst>
            <a:ext uri="{FF2B5EF4-FFF2-40B4-BE49-F238E27FC236}">
              <a16:creationId xmlns:a16="http://schemas.microsoft.com/office/drawing/2014/main" id="{C389586B-B4C0-41E5-A79E-D88AB3D5D7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0915" name="AutoShape 1">
          <a:extLst>
            <a:ext uri="{FF2B5EF4-FFF2-40B4-BE49-F238E27FC236}">
              <a16:creationId xmlns:a16="http://schemas.microsoft.com/office/drawing/2014/main" id="{01BE73CE-5F56-4F34-8664-C6BAF96B08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0916" name="AutoShape 1">
          <a:extLst>
            <a:ext uri="{FF2B5EF4-FFF2-40B4-BE49-F238E27FC236}">
              <a16:creationId xmlns:a16="http://schemas.microsoft.com/office/drawing/2014/main" id="{3B4D5EBF-5EE2-4D12-B0E0-0203CAF0F7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0917" name="AutoShape 1">
          <a:extLst>
            <a:ext uri="{FF2B5EF4-FFF2-40B4-BE49-F238E27FC236}">
              <a16:creationId xmlns:a16="http://schemas.microsoft.com/office/drawing/2014/main" id="{3463B2C4-9E3F-4C7B-95B1-43B7710E7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0918" name="AutoShape 1">
          <a:extLst>
            <a:ext uri="{FF2B5EF4-FFF2-40B4-BE49-F238E27FC236}">
              <a16:creationId xmlns:a16="http://schemas.microsoft.com/office/drawing/2014/main" id="{A820137A-BAA6-4143-AB3E-4BD00E4AF1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0919" name="AutoShape 1">
          <a:extLst>
            <a:ext uri="{FF2B5EF4-FFF2-40B4-BE49-F238E27FC236}">
              <a16:creationId xmlns:a16="http://schemas.microsoft.com/office/drawing/2014/main" id="{A9F74347-72F6-4351-AD43-6BF9D1357C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0920" name="AutoShape 1">
          <a:extLst>
            <a:ext uri="{FF2B5EF4-FFF2-40B4-BE49-F238E27FC236}">
              <a16:creationId xmlns:a16="http://schemas.microsoft.com/office/drawing/2014/main" id="{0F46D1E6-13A6-4C09-82A7-578CCE999A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0921" name="AutoShape 1">
          <a:extLst>
            <a:ext uri="{FF2B5EF4-FFF2-40B4-BE49-F238E27FC236}">
              <a16:creationId xmlns:a16="http://schemas.microsoft.com/office/drawing/2014/main" id="{1BCF2884-077D-460A-9A90-D7F6A1242A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0922" name="AutoShape 1">
          <a:extLst>
            <a:ext uri="{FF2B5EF4-FFF2-40B4-BE49-F238E27FC236}">
              <a16:creationId xmlns:a16="http://schemas.microsoft.com/office/drawing/2014/main" id="{F564F4D3-6466-4A96-8150-701D9B2816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0923" name="AutoShape 1">
          <a:extLst>
            <a:ext uri="{FF2B5EF4-FFF2-40B4-BE49-F238E27FC236}">
              <a16:creationId xmlns:a16="http://schemas.microsoft.com/office/drawing/2014/main" id="{E40B6700-C70A-4570-ACE4-77822F798A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0924" name="AutoShape 1">
          <a:extLst>
            <a:ext uri="{FF2B5EF4-FFF2-40B4-BE49-F238E27FC236}">
              <a16:creationId xmlns:a16="http://schemas.microsoft.com/office/drawing/2014/main" id="{8C38B9A8-6C39-406C-A1E6-15B4F48383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0925" name="AutoShape 1">
          <a:extLst>
            <a:ext uri="{FF2B5EF4-FFF2-40B4-BE49-F238E27FC236}">
              <a16:creationId xmlns:a16="http://schemas.microsoft.com/office/drawing/2014/main" id="{5C1BBF38-D85C-47ED-9D5D-7EDEEFB1BB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0926" name="AutoShape 1">
          <a:extLst>
            <a:ext uri="{FF2B5EF4-FFF2-40B4-BE49-F238E27FC236}">
              <a16:creationId xmlns:a16="http://schemas.microsoft.com/office/drawing/2014/main" id="{157E43CE-1725-45D4-BE61-449A80C50A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0927" name="AutoShape 1">
          <a:extLst>
            <a:ext uri="{FF2B5EF4-FFF2-40B4-BE49-F238E27FC236}">
              <a16:creationId xmlns:a16="http://schemas.microsoft.com/office/drawing/2014/main" id="{D2BBDAF1-56F9-4782-ADDF-D57BEBC545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0928" name="AutoShape 1">
          <a:extLst>
            <a:ext uri="{FF2B5EF4-FFF2-40B4-BE49-F238E27FC236}">
              <a16:creationId xmlns:a16="http://schemas.microsoft.com/office/drawing/2014/main" id="{17412730-2618-4D95-BF29-29DB5366F7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0929" name="AutoShape 1">
          <a:extLst>
            <a:ext uri="{FF2B5EF4-FFF2-40B4-BE49-F238E27FC236}">
              <a16:creationId xmlns:a16="http://schemas.microsoft.com/office/drawing/2014/main" id="{BA022270-2E25-4B72-AB37-9F49ECE592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0930" name="AutoShape 1">
          <a:extLst>
            <a:ext uri="{FF2B5EF4-FFF2-40B4-BE49-F238E27FC236}">
              <a16:creationId xmlns:a16="http://schemas.microsoft.com/office/drawing/2014/main" id="{060DF832-9FC5-4E31-916C-C8EBC9A7F5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0931" name="AutoShape 1">
          <a:extLst>
            <a:ext uri="{FF2B5EF4-FFF2-40B4-BE49-F238E27FC236}">
              <a16:creationId xmlns:a16="http://schemas.microsoft.com/office/drawing/2014/main" id="{38263B84-A2B3-4693-9AD0-C5BE7E3F03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0932" name="AutoShape 1">
          <a:extLst>
            <a:ext uri="{FF2B5EF4-FFF2-40B4-BE49-F238E27FC236}">
              <a16:creationId xmlns:a16="http://schemas.microsoft.com/office/drawing/2014/main" id="{EBD3C14C-0BC7-4EF8-8E36-751DA8ADE7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0933" name="AutoShape 1">
          <a:extLst>
            <a:ext uri="{FF2B5EF4-FFF2-40B4-BE49-F238E27FC236}">
              <a16:creationId xmlns:a16="http://schemas.microsoft.com/office/drawing/2014/main" id="{BDC9F5E7-8532-465D-9D26-A82907133C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0934" name="AutoShape 1">
          <a:extLst>
            <a:ext uri="{FF2B5EF4-FFF2-40B4-BE49-F238E27FC236}">
              <a16:creationId xmlns:a16="http://schemas.microsoft.com/office/drawing/2014/main" id="{50899666-2C59-4C1C-8785-A00CC8B051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0935" name="AutoShape 1">
          <a:extLst>
            <a:ext uri="{FF2B5EF4-FFF2-40B4-BE49-F238E27FC236}">
              <a16:creationId xmlns:a16="http://schemas.microsoft.com/office/drawing/2014/main" id="{F35387D9-38B5-4672-A992-C08088DB14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0936" name="AutoShape 1">
          <a:extLst>
            <a:ext uri="{FF2B5EF4-FFF2-40B4-BE49-F238E27FC236}">
              <a16:creationId xmlns:a16="http://schemas.microsoft.com/office/drawing/2014/main" id="{2F892277-58BE-449E-BD32-DA9A3F2690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0937" name="AutoShape 1">
          <a:extLst>
            <a:ext uri="{FF2B5EF4-FFF2-40B4-BE49-F238E27FC236}">
              <a16:creationId xmlns:a16="http://schemas.microsoft.com/office/drawing/2014/main" id="{02230EF2-DF14-4C45-A74B-1D4130EBAE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0938" name="AutoShape 1">
          <a:extLst>
            <a:ext uri="{FF2B5EF4-FFF2-40B4-BE49-F238E27FC236}">
              <a16:creationId xmlns:a16="http://schemas.microsoft.com/office/drawing/2014/main" id="{93CCCB40-194F-4321-AD8F-1BCA4474F3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0939" name="AutoShape 1">
          <a:extLst>
            <a:ext uri="{FF2B5EF4-FFF2-40B4-BE49-F238E27FC236}">
              <a16:creationId xmlns:a16="http://schemas.microsoft.com/office/drawing/2014/main" id="{8E0842AF-A501-40CE-9E23-4E6B203EEE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0940" name="AutoShape 1">
          <a:extLst>
            <a:ext uri="{FF2B5EF4-FFF2-40B4-BE49-F238E27FC236}">
              <a16:creationId xmlns:a16="http://schemas.microsoft.com/office/drawing/2014/main" id="{5F223155-8A56-4848-863E-5B28D0DF71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0941" name="AutoShape 1">
          <a:extLst>
            <a:ext uri="{FF2B5EF4-FFF2-40B4-BE49-F238E27FC236}">
              <a16:creationId xmlns:a16="http://schemas.microsoft.com/office/drawing/2014/main" id="{EFD2790B-72D7-43BE-B829-B6235B3A30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0942" name="AutoShape 1">
          <a:extLst>
            <a:ext uri="{FF2B5EF4-FFF2-40B4-BE49-F238E27FC236}">
              <a16:creationId xmlns:a16="http://schemas.microsoft.com/office/drawing/2014/main" id="{904E8936-F5A9-47A4-A738-19FFFE0121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0943" name="AutoShape 1">
          <a:extLst>
            <a:ext uri="{FF2B5EF4-FFF2-40B4-BE49-F238E27FC236}">
              <a16:creationId xmlns:a16="http://schemas.microsoft.com/office/drawing/2014/main" id="{E3FECC78-2106-499E-92ED-3A6128DDBE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0944" name="AutoShape 1">
          <a:extLst>
            <a:ext uri="{FF2B5EF4-FFF2-40B4-BE49-F238E27FC236}">
              <a16:creationId xmlns:a16="http://schemas.microsoft.com/office/drawing/2014/main" id="{750D1E5F-3A59-473B-B644-309C4FB00B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0945" name="AutoShape 1">
          <a:extLst>
            <a:ext uri="{FF2B5EF4-FFF2-40B4-BE49-F238E27FC236}">
              <a16:creationId xmlns:a16="http://schemas.microsoft.com/office/drawing/2014/main" id="{98397B6C-4B44-423E-BE64-09FEC9BAF7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0946" name="AutoShape 1">
          <a:extLst>
            <a:ext uri="{FF2B5EF4-FFF2-40B4-BE49-F238E27FC236}">
              <a16:creationId xmlns:a16="http://schemas.microsoft.com/office/drawing/2014/main" id="{149E4612-88DB-458F-8929-4A9CBADA54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0947" name="AutoShape 1">
          <a:extLst>
            <a:ext uri="{FF2B5EF4-FFF2-40B4-BE49-F238E27FC236}">
              <a16:creationId xmlns:a16="http://schemas.microsoft.com/office/drawing/2014/main" id="{6AADDAAC-58DA-423D-9615-604A1A37E4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0948" name="AutoShape 1">
          <a:extLst>
            <a:ext uri="{FF2B5EF4-FFF2-40B4-BE49-F238E27FC236}">
              <a16:creationId xmlns:a16="http://schemas.microsoft.com/office/drawing/2014/main" id="{B2629A22-C95C-4367-8E14-8C3C489994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0949" name="AutoShape 1">
          <a:extLst>
            <a:ext uri="{FF2B5EF4-FFF2-40B4-BE49-F238E27FC236}">
              <a16:creationId xmlns:a16="http://schemas.microsoft.com/office/drawing/2014/main" id="{845AFFFF-5F56-42BB-B809-6479BCD7D9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0950" name="AutoShape 1">
          <a:extLst>
            <a:ext uri="{FF2B5EF4-FFF2-40B4-BE49-F238E27FC236}">
              <a16:creationId xmlns:a16="http://schemas.microsoft.com/office/drawing/2014/main" id="{A5FC6464-B16F-425A-8112-5471193ED5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0951" name="AutoShape 1">
          <a:extLst>
            <a:ext uri="{FF2B5EF4-FFF2-40B4-BE49-F238E27FC236}">
              <a16:creationId xmlns:a16="http://schemas.microsoft.com/office/drawing/2014/main" id="{A7CB4988-CA4D-4F19-8944-BCB50919BB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0952" name="AutoShape 1">
          <a:extLst>
            <a:ext uri="{FF2B5EF4-FFF2-40B4-BE49-F238E27FC236}">
              <a16:creationId xmlns:a16="http://schemas.microsoft.com/office/drawing/2014/main" id="{CD905106-94F9-47AB-9E25-C66D36D079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0953" name="AutoShape 1">
          <a:extLst>
            <a:ext uri="{FF2B5EF4-FFF2-40B4-BE49-F238E27FC236}">
              <a16:creationId xmlns:a16="http://schemas.microsoft.com/office/drawing/2014/main" id="{34126939-1DCE-43CC-BC3F-9AE5B410C9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0954" name="AutoShape 1">
          <a:extLst>
            <a:ext uri="{FF2B5EF4-FFF2-40B4-BE49-F238E27FC236}">
              <a16:creationId xmlns:a16="http://schemas.microsoft.com/office/drawing/2014/main" id="{3835A100-FC82-489C-81FB-4DD226C6B7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0955" name="AutoShape 1">
          <a:extLst>
            <a:ext uri="{FF2B5EF4-FFF2-40B4-BE49-F238E27FC236}">
              <a16:creationId xmlns:a16="http://schemas.microsoft.com/office/drawing/2014/main" id="{F642B224-26A3-4F76-8BA7-295B6B179D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0956" name="AutoShape 1">
          <a:extLst>
            <a:ext uri="{FF2B5EF4-FFF2-40B4-BE49-F238E27FC236}">
              <a16:creationId xmlns:a16="http://schemas.microsoft.com/office/drawing/2014/main" id="{F17EC729-1D5D-4F0A-983C-F1034FA074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0957" name="AutoShape 1">
          <a:extLst>
            <a:ext uri="{FF2B5EF4-FFF2-40B4-BE49-F238E27FC236}">
              <a16:creationId xmlns:a16="http://schemas.microsoft.com/office/drawing/2014/main" id="{16B2B786-CF66-41EB-95DF-C1BA3C3C32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0958" name="AutoShape 1">
          <a:extLst>
            <a:ext uri="{FF2B5EF4-FFF2-40B4-BE49-F238E27FC236}">
              <a16:creationId xmlns:a16="http://schemas.microsoft.com/office/drawing/2014/main" id="{832FDC6D-78BD-4EB1-94C0-5A311E9BAA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0959" name="AutoShape 1">
          <a:extLst>
            <a:ext uri="{FF2B5EF4-FFF2-40B4-BE49-F238E27FC236}">
              <a16:creationId xmlns:a16="http://schemas.microsoft.com/office/drawing/2014/main" id="{A5D289EB-BFBB-4551-B3A5-9235FBA767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0960" name="AutoShape 1">
          <a:extLst>
            <a:ext uri="{FF2B5EF4-FFF2-40B4-BE49-F238E27FC236}">
              <a16:creationId xmlns:a16="http://schemas.microsoft.com/office/drawing/2014/main" id="{7B2CCA6A-1141-4934-A66D-974EE2B3FE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0961" name="AutoShape 1">
          <a:extLst>
            <a:ext uri="{FF2B5EF4-FFF2-40B4-BE49-F238E27FC236}">
              <a16:creationId xmlns:a16="http://schemas.microsoft.com/office/drawing/2014/main" id="{ABE94148-4B4D-4D55-8B3D-61B0CCB80D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0962" name="AutoShape 1">
          <a:extLst>
            <a:ext uri="{FF2B5EF4-FFF2-40B4-BE49-F238E27FC236}">
              <a16:creationId xmlns:a16="http://schemas.microsoft.com/office/drawing/2014/main" id="{E6F5FC97-E930-41D6-8EA2-ED50ACCF83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0963" name="AutoShape 1">
          <a:extLst>
            <a:ext uri="{FF2B5EF4-FFF2-40B4-BE49-F238E27FC236}">
              <a16:creationId xmlns:a16="http://schemas.microsoft.com/office/drawing/2014/main" id="{4C42FCE7-4302-4D3F-9FA6-1E953AC8E4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0964" name="AutoShape 1">
          <a:extLst>
            <a:ext uri="{FF2B5EF4-FFF2-40B4-BE49-F238E27FC236}">
              <a16:creationId xmlns:a16="http://schemas.microsoft.com/office/drawing/2014/main" id="{5B241E65-83E0-44A0-A85F-708AB26B2B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0965" name="AutoShape 1">
          <a:extLst>
            <a:ext uri="{FF2B5EF4-FFF2-40B4-BE49-F238E27FC236}">
              <a16:creationId xmlns:a16="http://schemas.microsoft.com/office/drawing/2014/main" id="{BC9CEC7E-3DB6-45CC-AEF9-FF70F52D3A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0966" name="AutoShape 1">
          <a:extLst>
            <a:ext uri="{FF2B5EF4-FFF2-40B4-BE49-F238E27FC236}">
              <a16:creationId xmlns:a16="http://schemas.microsoft.com/office/drawing/2014/main" id="{6CBA8F3A-CCE2-470A-8348-FF36C403C1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0967" name="AutoShape 1">
          <a:extLst>
            <a:ext uri="{FF2B5EF4-FFF2-40B4-BE49-F238E27FC236}">
              <a16:creationId xmlns:a16="http://schemas.microsoft.com/office/drawing/2014/main" id="{917F0583-B5BE-4159-838A-52CE764EF2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0968" name="AutoShape 1">
          <a:extLst>
            <a:ext uri="{FF2B5EF4-FFF2-40B4-BE49-F238E27FC236}">
              <a16:creationId xmlns:a16="http://schemas.microsoft.com/office/drawing/2014/main" id="{065041ED-033A-4C74-BF24-340DA1E6DD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0969" name="AutoShape 1">
          <a:extLst>
            <a:ext uri="{FF2B5EF4-FFF2-40B4-BE49-F238E27FC236}">
              <a16:creationId xmlns:a16="http://schemas.microsoft.com/office/drawing/2014/main" id="{2C984D2E-9033-45D1-9993-E459B2CEA6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0970" name="AutoShape 1">
          <a:extLst>
            <a:ext uri="{FF2B5EF4-FFF2-40B4-BE49-F238E27FC236}">
              <a16:creationId xmlns:a16="http://schemas.microsoft.com/office/drawing/2014/main" id="{0DB61A6B-9583-49D4-846A-33B91BC814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0971" name="AutoShape 1">
          <a:extLst>
            <a:ext uri="{FF2B5EF4-FFF2-40B4-BE49-F238E27FC236}">
              <a16:creationId xmlns:a16="http://schemas.microsoft.com/office/drawing/2014/main" id="{8232E9A9-7E52-46E0-836F-8ABBF5B5CE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0972" name="AutoShape 1">
          <a:extLst>
            <a:ext uri="{FF2B5EF4-FFF2-40B4-BE49-F238E27FC236}">
              <a16:creationId xmlns:a16="http://schemas.microsoft.com/office/drawing/2014/main" id="{9E62296D-53C3-47F9-97D2-036FCCC89F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0973" name="AutoShape 1">
          <a:extLst>
            <a:ext uri="{FF2B5EF4-FFF2-40B4-BE49-F238E27FC236}">
              <a16:creationId xmlns:a16="http://schemas.microsoft.com/office/drawing/2014/main" id="{D6713C08-EA7E-4AF4-8533-10495BF7C1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0974" name="AutoShape 1">
          <a:extLst>
            <a:ext uri="{FF2B5EF4-FFF2-40B4-BE49-F238E27FC236}">
              <a16:creationId xmlns:a16="http://schemas.microsoft.com/office/drawing/2014/main" id="{11565F71-0E1E-4FA3-8D36-72F8907647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0975" name="AutoShape 1">
          <a:extLst>
            <a:ext uri="{FF2B5EF4-FFF2-40B4-BE49-F238E27FC236}">
              <a16:creationId xmlns:a16="http://schemas.microsoft.com/office/drawing/2014/main" id="{F6DD1590-C28A-4AB7-95B5-A8170CDBC2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0976" name="AutoShape 1">
          <a:extLst>
            <a:ext uri="{FF2B5EF4-FFF2-40B4-BE49-F238E27FC236}">
              <a16:creationId xmlns:a16="http://schemas.microsoft.com/office/drawing/2014/main" id="{F6E22DEF-F0A9-4E68-8CFB-98405E695E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0977" name="AutoShape 1">
          <a:extLst>
            <a:ext uri="{FF2B5EF4-FFF2-40B4-BE49-F238E27FC236}">
              <a16:creationId xmlns:a16="http://schemas.microsoft.com/office/drawing/2014/main" id="{54810B8B-44E4-420A-9F9C-85D5DD855F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0978" name="AutoShape 1">
          <a:extLst>
            <a:ext uri="{FF2B5EF4-FFF2-40B4-BE49-F238E27FC236}">
              <a16:creationId xmlns:a16="http://schemas.microsoft.com/office/drawing/2014/main" id="{F2AB6755-6345-4EF7-8671-F5B8A71B78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0979" name="AutoShape 1">
          <a:extLst>
            <a:ext uri="{FF2B5EF4-FFF2-40B4-BE49-F238E27FC236}">
              <a16:creationId xmlns:a16="http://schemas.microsoft.com/office/drawing/2014/main" id="{132D14A6-8EE6-4889-893C-7874381DDB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0980" name="AutoShape 1">
          <a:extLst>
            <a:ext uri="{FF2B5EF4-FFF2-40B4-BE49-F238E27FC236}">
              <a16:creationId xmlns:a16="http://schemas.microsoft.com/office/drawing/2014/main" id="{B2C001CA-4215-4B16-AF4C-85B16C2090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0981" name="AutoShape 1">
          <a:extLst>
            <a:ext uri="{FF2B5EF4-FFF2-40B4-BE49-F238E27FC236}">
              <a16:creationId xmlns:a16="http://schemas.microsoft.com/office/drawing/2014/main" id="{4ACE0AF4-8507-4785-9EA1-601228EE22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0982" name="AutoShape 1">
          <a:extLst>
            <a:ext uri="{FF2B5EF4-FFF2-40B4-BE49-F238E27FC236}">
              <a16:creationId xmlns:a16="http://schemas.microsoft.com/office/drawing/2014/main" id="{F5471EEC-4022-46F0-8E8F-BC156821DB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0983" name="AutoShape 1">
          <a:extLst>
            <a:ext uri="{FF2B5EF4-FFF2-40B4-BE49-F238E27FC236}">
              <a16:creationId xmlns:a16="http://schemas.microsoft.com/office/drawing/2014/main" id="{08BFC262-95FE-4A2A-BA7B-21263AD300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0984" name="AutoShape 1">
          <a:extLst>
            <a:ext uri="{FF2B5EF4-FFF2-40B4-BE49-F238E27FC236}">
              <a16:creationId xmlns:a16="http://schemas.microsoft.com/office/drawing/2014/main" id="{B721D183-23F5-4F75-BD1B-229DCF4433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0985" name="AutoShape 1">
          <a:extLst>
            <a:ext uri="{FF2B5EF4-FFF2-40B4-BE49-F238E27FC236}">
              <a16:creationId xmlns:a16="http://schemas.microsoft.com/office/drawing/2014/main" id="{1DF3D7D2-E18D-44D2-99B6-4F19AD6581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0986" name="AutoShape 1">
          <a:extLst>
            <a:ext uri="{FF2B5EF4-FFF2-40B4-BE49-F238E27FC236}">
              <a16:creationId xmlns:a16="http://schemas.microsoft.com/office/drawing/2014/main" id="{17AC30A2-FE96-4A8F-BE0F-7ABFF52325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0987" name="AutoShape 1">
          <a:extLst>
            <a:ext uri="{FF2B5EF4-FFF2-40B4-BE49-F238E27FC236}">
              <a16:creationId xmlns:a16="http://schemas.microsoft.com/office/drawing/2014/main" id="{79B8D3D7-C769-4884-838E-B3F8079BF6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0988" name="AutoShape 1">
          <a:extLst>
            <a:ext uri="{FF2B5EF4-FFF2-40B4-BE49-F238E27FC236}">
              <a16:creationId xmlns:a16="http://schemas.microsoft.com/office/drawing/2014/main" id="{BD4E9EA0-FB68-4E6A-86D0-3F82E79051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0989" name="AutoShape 1">
          <a:extLst>
            <a:ext uri="{FF2B5EF4-FFF2-40B4-BE49-F238E27FC236}">
              <a16:creationId xmlns:a16="http://schemas.microsoft.com/office/drawing/2014/main" id="{1202DA97-8AE4-410F-B0A0-003696BE32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0990" name="AutoShape 1">
          <a:extLst>
            <a:ext uri="{FF2B5EF4-FFF2-40B4-BE49-F238E27FC236}">
              <a16:creationId xmlns:a16="http://schemas.microsoft.com/office/drawing/2014/main" id="{04DC5A40-A587-497D-AEFF-C21E27E449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0991" name="AutoShape 1">
          <a:extLst>
            <a:ext uri="{FF2B5EF4-FFF2-40B4-BE49-F238E27FC236}">
              <a16:creationId xmlns:a16="http://schemas.microsoft.com/office/drawing/2014/main" id="{8AF3DE25-FE9C-409B-AF52-F643367141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0992" name="AutoShape 1">
          <a:extLst>
            <a:ext uri="{FF2B5EF4-FFF2-40B4-BE49-F238E27FC236}">
              <a16:creationId xmlns:a16="http://schemas.microsoft.com/office/drawing/2014/main" id="{9D1754F5-2032-402A-9512-479587885A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0993" name="AutoShape 1">
          <a:extLst>
            <a:ext uri="{FF2B5EF4-FFF2-40B4-BE49-F238E27FC236}">
              <a16:creationId xmlns:a16="http://schemas.microsoft.com/office/drawing/2014/main" id="{029FBBC7-EFEA-43AE-9694-A148CFBD35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0994" name="AutoShape 1">
          <a:extLst>
            <a:ext uri="{FF2B5EF4-FFF2-40B4-BE49-F238E27FC236}">
              <a16:creationId xmlns:a16="http://schemas.microsoft.com/office/drawing/2014/main" id="{031BA876-A347-4047-AB9C-05F15C5021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0995" name="AutoShape 1">
          <a:extLst>
            <a:ext uri="{FF2B5EF4-FFF2-40B4-BE49-F238E27FC236}">
              <a16:creationId xmlns:a16="http://schemas.microsoft.com/office/drawing/2014/main" id="{9F94462E-E7AC-4E84-8E56-9B11F7C1CB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0996" name="AutoShape 1">
          <a:extLst>
            <a:ext uri="{FF2B5EF4-FFF2-40B4-BE49-F238E27FC236}">
              <a16:creationId xmlns:a16="http://schemas.microsoft.com/office/drawing/2014/main" id="{D591A1FB-D29B-4DD2-A106-CF46B444C8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0997" name="AutoShape 1">
          <a:extLst>
            <a:ext uri="{FF2B5EF4-FFF2-40B4-BE49-F238E27FC236}">
              <a16:creationId xmlns:a16="http://schemas.microsoft.com/office/drawing/2014/main" id="{B6B6664D-47DD-408A-9E5C-4B60CBA356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0998" name="AutoShape 1">
          <a:extLst>
            <a:ext uri="{FF2B5EF4-FFF2-40B4-BE49-F238E27FC236}">
              <a16:creationId xmlns:a16="http://schemas.microsoft.com/office/drawing/2014/main" id="{06E8709B-9762-40BE-8BAE-D4B5374976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0999" name="AutoShape 1">
          <a:extLst>
            <a:ext uri="{FF2B5EF4-FFF2-40B4-BE49-F238E27FC236}">
              <a16:creationId xmlns:a16="http://schemas.microsoft.com/office/drawing/2014/main" id="{91E2DE77-F2A3-4C3D-910B-518DD8DD67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1000" name="AutoShape 1">
          <a:extLst>
            <a:ext uri="{FF2B5EF4-FFF2-40B4-BE49-F238E27FC236}">
              <a16:creationId xmlns:a16="http://schemas.microsoft.com/office/drawing/2014/main" id="{301B9AF6-5944-41F2-9E6D-53C6FF243C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1001" name="AutoShape 1">
          <a:extLst>
            <a:ext uri="{FF2B5EF4-FFF2-40B4-BE49-F238E27FC236}">
              <a16:creationId xmlns:a16="http://schemas.microsoft.com/office/drawing/2014/main" id="{103F92DD-5F39-4E1A-86D5-E4D3AD3813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1002" name="AutoShape 1">
          <a:extLst>
            <a:ext uri="{FF2B5EF4-FFF2-40B4-BE49-F238E27FC236}">
              <a16:creationId xmlns:a16="http://schemas.microsoft.com/office/drawing/2014/main" id="{24DA2D59-FC3A-4A85-BC1F-5E50FEC363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1003" name="AutoShape 1">
          <a:extLst>
            <a:ext uri="{FF2B5EF4-FFF2-40B4-BE49-F238E27FC236}">
              <a16:creationId xmlns:a16="http://schemas.microsoft.com/office/drawing/2014/main" id="{15E88E33-B2A5-4570-931D-175A477682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1004" name="AutoShape 1">
          <a:extLst>
            <a:ext uri="{FF2B5EF4-FFF2-40B4-BE49-F238E27FC236}">
              <a16:creationId xmlns:a16="http://schemas.microsoft.com/office/drawing/2014/main" id="{570DEC82-C758-45B7-AE23-0065AEE1A2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1005" name="AutoShape 1">
          <a:extLst>
            <a:ext uri="{FF2B5EF4-FFF2-40B4-BE49-F238E27FC236}">
              <a16:creationId xmlns:a16="http://schemas.microsoft.com/office/drawing/2014/main" id="{47EBFEC3-CA71-464B-A2E9-2CD3A9445C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1006" name="AutoShape 1">
          <a:extLst>
            <a:ext uri="{FF2B5EF4-FFF2-40B4-BE49-F238E27FC236}">
              <a16:creationId xmlns:a16="http://schemas.microsoft.com/office/drawing/2014/main" id="{41936212-A7B6-40F5-AC76-EEADEE30FC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1007" name="AutoShape 1">
          <a:extLst>
            <a:ext uri="{FF2B5EF4-FFF2-40B4-BE49-F238E27FC236}">
              <a16:creationId xmlns:a16="http://schemas.microsoft.com/office/drawing/2014/main" id="{2AF1AA52-9D0F-463C-AFDA-04E2892EDE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1008" name="AutoShape 1">
          <a:extLst>
            <a:ext uri="{FF2B5EF4-FFF2-40B4-BE49-F238E27FC236}">
              <a16:creationId xmlns:a16="http://schemas.microsoft.com/office/drawing/2014/main" id="{2EDDF31D-2EF7-42E9-B6B4-F6CC439811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1009" name="AutoShape 1">
          <a:extLst>
            <a:ext uri="{FF2B5EF4-FFF2-40B4-BE49-F238E27FC236}">
              <a16:creationId xmlns:a16="http://schemas.microsoft.com/office/drawing/2014/main" id="{B26A7457-87CF-4BEE-97F0-7D90108BF7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1010" name="AutoShape 1">
          <a:extLst>
            <a:ext uri="{FF2B5EF4-FFF2-40B4-BE49-F238E27FC236}">
              <a16:creationId xmlns:a16="http://schemas.microsoft.com/office/drawing/2014/main" id="{D5B33BD3-01CE-4152-A350-F5A57C9BBD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1011" name="AutoShape 1">
          <a:extLst>
            <a:ext uri="{FF2B5EF4-FFF2-40B4-BE49-F238E27FC236}">
              <a16:creationId xmlns:a16="http://schemas.microsoft.com/office/drawing/2014/main" id="{6A4E8A39-3904-410F-B418-CE867A2E92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1012" name="AutoShape 1">
          <a:extLst>
            <a:ext uri="{FF2B5EF4-FFF2-40B4-BE49-F238E27FC236}">
              <a16:creationId xmlns:a16="http://schemas.microsoft.com/office/drawing/2014/main" id="{855F0E03-AA3B-4272-830C-3A6E766512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1013" name="AutoShape 1">
          <a:extLst>
            <a:ext uri="{FF2B5EF4-FFF2-40B4-BE49-F238E27FC236}">
              <a16:creationId xmlns:a16="http://schemas.microsoft.com/office/drawing/2014/main" id="{7F1659E6-81E0-4F88-854D-ADD165CDBA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1014" name="AutoShape 1">
          <a:extLst>
            <a:ext uri="{FF2B5EF4-FFF2-40B4-BE49-F238E27FC236}">
              <a16:creationId xmlns:a16="http://schemas.microsoft.com/office/drawing/2014/main" id="{CB6623AB-66EE-4F38-B4AE-C50DA584A6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1015" name="AutoShape 1">
          <a:extLst>
            <a:ext uri="{FF2B5EF4-FFF2-40B4-BE49-F238E27FC236}">
              <a16:creationId xmlns:a16="http://schemas.microsoft.com/office/drawing/2014/main" id="{3D8ECFB6-A632-4D2D-B422-509FC409F1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1016" name="AutoShape 1">
          <a:extLst>
            <a:ext uri="{FF2B5EF4-FFF2-40B4-BE49-F238E27FC236}">
              <a16:creationId xmlns:a16="http://schemas.microsoft.com/office/drawing/2014/main" id="{61D32298-118D-4F74-AC32-B738EF30AA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1017" name="AutoShape 1">
          <a:extLst>
            <a:ext uri="{FF2B5EF4-FFF2-40B4-BE49-F238E27FC236}">
              <a16:creationId xmlns:a16="http://schemas.microsoft.com/office/drawing/2014/main" id="{63FC5607-DC41-42AB-B148-705DCF3112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1018" name="AutoShape 1">
          <a:extLst>
            <a:ext uri="{FF2B5EF4-FFF2-40B4-BE49-F238E27FC236}">
              <a16:creationId xmlns:a16="http://schemas.microsoft.com/office/drawing/2014/main" id="{6D4A0733-9A35-4618-8241-A38135AE7C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1019" name="AutoShape 1">
          <a:extLst>
            <a:ext uri="{FF2B5EF4-FFF2-40B4-BE49-F238E27FC236}">
              <a16:creationId xmlns:a16="http://schemas.microsoft.com/office/drawing/2014/main" id="{6BC4DB6A-C697-4EB3-9AA0-FB5BD7574E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1020" name="AutoShape 1">
          <a:extLst>
            <a:ext uri="{FF2B5EF4-FFF2-40B4-BE49-F238E27FC236}">
              <a16:creationId xmlns:a16="http://schemas.microsoft.com/office/drawing/2014/main" id="{27D15FFF-C3F4-4B9A-9A1F-A6F16AB9B6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1021" name="AutoShape 1">
          <a:extLst>
            <a:ext uri="{FF2B5EF4-FFF2-40B4-BE49-F238E27FC236}">
              <a16:creationId xmlns:a16="http://schemas.microsoft.com/office/drawing/2014/main" id="{995DF5BE-735D-45B4-933E-85521DDBE8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1022" name="AutoShape 1">
          <a:extLst>
            <a:ext uri="{FF2B5EF4-FFF2-40B4-BE49-F238E27FC236}">
              <a16:creationId xmlns:a16="http://schemas.microsoft.com/office/drawing/2014/main" id="{41198660-69EF-45AC-87E3-6698579370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1023" name="AutoShape 1">
          <a:extLst>
            <a:ext uri="{FF2B5EF4-FFF2-40B4-BE49-F238E27FC236}">
              <a16:creationId xmlns:a16="http://schemas.microsoft.com/office/drawing/2014/main" id="{0ACF3A8E-CC2A-455B-A6D7-2BABF68869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1024" name="AutoShape 1">
          <a:extLst>
            <a:ext uri="{FF2B5EF4-FFF2-40B4-BE49-F238E27FC236}">
              <a16:creationId xmlns:a16="http://schemas.microsoft.com/office/drawing/2014/main" id="{269883B6-1FB9-4530-92D9-5244418B90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1025" name="AutoShape 1">
          <a:extLst>
            <a:ext uri="{FF2B5EF4-FFF2-40B4-BE49-F238E27FC236}">
              <a16:creationId xmlns:a16="http://schemas.microsoft.com/office/drawing/2014/main" id="{9E83C0D7-20F2-419B-A66E-3B3AE5002D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1026" name="AutoShape 1">
          <a:extLst>
            <a:ext uri="{FF2B5EF4-FFF2-40B4-BE49-F238E27FC236}">
              <a16:creationId xmlns:a16="http://schemas.microsoft.com/office/drawing/2014/main" id="{081448DE-F11C-4712-95B6-596AADA5E9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1027" name="AutoShape 1">
          <a:extLst>
            <a:ext uri="{FF2B5EF4-FFF2-40B4-BE49-F238E27FC236}">
              <a16:creationId xmlns:a16="http://schemas.microsoft.com/office/drawing/2014/main" id="{A358A807-C4B4-4E15-9C61-7A0FAE575E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1028" name="AutoShape 1">
          <a:extLst>
            <a:ext uri="{FF2B5EF4-FFF2-40B4-BE49-F238E27FC236}">
              <a16:creationId xmlns:a16="http://schemas.microsoft.com/office/drawing/2014/main" id="{E283F579-8090-4AE9-BA6B-CFFD708D18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1029" name="AutoShape 1">
          <a:extLst>
            <a:ext uri="{FF2B5EF4-FFF2-40B4-BE49-F238E27FC236}">
              <a16:creationId xmlns:a16="http://schemas.microsoft.com/office/drawing/2014/main" id="{45343F13-C7B1-4940-998F-C540F975F8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1030" name="AutoShape 1">
          <a:extLst>
            <a:ext uri="{FF2B5EF4-FFF2-40B4-BE49-F238E27FC236}">
              <a16:creationId xmlns:a16="http://schemas.microsoft.com/office/drawing/2014/main" id="{CCC08188-57D5-4DCC-9CCF-64C41DBB2C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1031" name="AutoShape 1">
          <a:extLst>
            <a:ext uri="{FF2B5EF4-FFF2-40B4-BE49-F238E27FC236}">
              <a16:creationId xmlns:a16="http://schemas.microsoft.com/office/drawing/2014/main" id="{EB23BA3A-91A6-44CD-9F73-BA6A345C0B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1032" name="AutoShape 1">
          <a:extLst>
            <a:ext uri="{FF2B5EF4-FFF2-40B4-BE49-F238E27FC236}">
              <a16:creationId xmlns:a16="http://schemas.microsoft.com/office/drawing/2014/main" id="{A6B96C06-4B7C-466E-8EC0-D6890EFA35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1033" name="AutoShape 1">
          <a:extLst>
            <a:ext uri="{FF2B5EF4-FFF2-40B4-BE49-F238E27FC236}">
              <a16:creationId xmlns:a16="http://schemas.microsoft.com/office/drawing/2014/main" id="{B561FABD-EBEE-48E8-A72D-09C9E8EEF8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1034" name="AutoShape 1">
          <a:extLst>
            <a:ext uri="{FF2B5EF4-FFF2-40B4-BE49-F238E27FC236}">
              <a16:creationId xmlns:a16="http://schemas.microsoft.com/office/drawing/2014/main" id="{CFDBDD74-D4AE-46EE-8EF5-B550A78294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1035" name="AutoShape 1">
          <a:extLst>
            <a:ext uri="{FF2B5EF4-FFF2-40B4-BE49-F238E27FC236}">
              <a16:creationId xmlns:a16="http://schemas.microsoft.com/office/drawing/2014/main" id="{752D9B79-0D30-43FA-901C-6863E4ECCD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1036" name="AutoShape 1">
          <a:extLst>
            <a:ext uri="{FF2B5EF4-FFF2-40B4-BE49-F238E27FC236}">
              <a16:creationId xmlns:a16="http://schemas.microsoft.com/office/drawing/2014/main" id="{8B30CE82-49E3-486A-8681-65F1A6A90B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1037" name="AutoShape 1">
          <a:extLst>
            <a:ext uri="{FF2B5EF4-FFF2-40B4-BE49-F238E27FC236}">
              <a16:creationId xmlns:a16="http://schemas.microsoft.com/office/drawing/2014/main" id="{9D09D03B-89FE-45D6-92D0-B912964CD1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1038" name="AutoShape 1">
          <a:extLst>
            <a:ext uri="{FF2B5EF4-FFF2-40B4-BE49-F238E27FC236}">
              <a16:creationId xmlns:a16="http://schemas.microsoft.com/office/drawing/2014/main" id="{A70D281A-276D-4CE9-94E5-50025C7A43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1039" name="AutoShape 1">
          <a:extLst>
            <a:ext uri="{FF2B5EF4-FFF2-40B4-BE49-F238E27FC236}">
              <a16:creationId xmlns:a16="http://schemas.microsoft.com/office/drawing/2014/main" id="{466CFCC0-978E-4397-A07A-46F43426A8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1040" name="AutoShape 1">
          <a:extLst>
            <a:ext uri="{FF2B5EF4-FFF2-40B4-BE49-F238E27FC236}">
              <a16:creationId xmlns:a16="http://schemas.microsoft.com/office/drawing/2014/main" id="{5ED78C6A-3705-4F40-AAFE-FF96E331A7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1041" name="AutoShape 1">
          <a:extLst>
            <a:ext uri="{FF2B5EF4-FFF2-40B4-BE49-F238E27FC236}">
              <a16:creationId xmlns:a16="http://schemas.microsoft.com/office/drawing/2014/main" id="{956D727C-A720-4B79-B650-C86202B79A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1042" name="AutoShape 1">
          <a:extLst>
            <a:ext uri="{FF2B5EF4-FFF2-40B4-BE49-F238E27FC236}">
              <a16:creationId xmlns:a16="http://schemas.microsoft.com/office/drawing/2014/main" id="{4C4BB679-D1B1-421E-B9B3-0886E5C5ED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1043" name="AutoShape 1">
          <a:extLst>
            <a:ext uri="{FF2B5EF4-FFF2-40B4-BE49-F238E27FC236}">
              <a16:creationId xmlns:a16="http://schemas.microsoft.com/office/drawing/2014/main" id="{9ABCFEF7-496B-47DD-82E4-5C760BBE4A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1044" name="AutoShape 1">
          <a:extLst>
            <a:ext uri="{FF2B5EF4-FFF2-40B4-BE49-F238E27FC236}">
              <a16:creationId xmlns:a16="http://schemas.microsoft.com/office/drawing/2014/main" id="{A2F63361-FD99-47CD-A10B-490AD0D95A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1045" name="AutoShape 1">
          <a:extLst>
            <a:ext uri="{FF2B5EF4-FFF2-40B4-BE49-F238E27FC236}">
              <a16:creationId xmlns:a16="http://schemas.microsoft.com/office/drawing/2014/main" id="{7DDD4D3A-4948-4823-B579-F5D6A42BBD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1046" name="AutoShape 1">
          <a:extLst>
            <a:ext uri="{FF2B5EF4-FFF2-40B4-BE49-F238E27FC236}">
              <a16:creationId xmlns:a16="http://schemas.microsoft.com/office/drawing/2014/main" id="{F08BA22F-51FC-4E00-A904-5E23F7E2D6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1047" name="AutoShape 1">
          <a:extLst>
            <a:ext uri="{FF2B5EF4-FFF2-40B4-BE49-F238E27FC236}">
              <a16:creationId xmlns:a16="http://schemas.microsoft.com/office/drawing/2014/main" id="{86BF9ED0-2ACB-4B65-BFC3-48CA832D17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1048" name="AutoShape 1">
          <a:extLst>
            <a:ext uri="{FF2B5EF4-FFF2-40B4-BE49-F238E27FC236}">
              <a16:creationId xmlns:a16="http://schemas.microsoft.com/office/drawing/2014/main" id="{7AD7A550-2BCD-4050-88BA-4C34372418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1049" name="AutoShape 1">
          <a:extLst>
            <a:ext uri="{FF2B5EF4-FFF2-40B4-BE49-F238E27FC236}">
              <a16:creationId xmlns:a16="http://schemas.microsoft.com/office/drawing/2014/main" id="{5E806C39-89D8-4586-944B-68B8890A1B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1050" name="AutoShape 1">
          <a:extLst>
            <a:ext uri="{FF2B5EF4-FFF2-40B4-BE49-F238E27FC236}">
              <a16:creationId xmlns:a16="http://schemas.microsoft.com/office/drawing/2014/main" id="{138DC301-8FA1-425D-8372-7A7C6A985D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1051" name="AutoShape 1">
          <a:extLst>
            <a:ext uri="{FF2B5EF4-FFF2-40B4-BE49-F238E27FC236}">
              <a16:creationId xmlns:a16="http://schemas.microsoft.com/office/drawing/2014/main" id="{5C6FE9DB-B7A2-4207-8241-029C527203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1052" name="AutoShape 1">
          <a:extLst>
            <a:ext uri="{FF2B5EF4-FFF2-40B4-BE49-F238E27FC236}">
              <a16:creationId xmlns:a16="http://schemas.microsoft.com/office/drawing/2014/main" id="{EBD5A8CB-4625-4EBD-954C-AC988AD53C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1053" name="AutoShape 1">
          <a:extLst>
            <a:ext uri="{FF2B5EF4-FFF2-40B4-BE49-F238E27FC236}">
              <a16:creationId xmlns:a16="http://schemas.microsoft.com/office/drawing/2014/main" id="{1AA5B413-3900-4C70-B3CE-204AF42E69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1054" name="AutoShape 1">
          <a:extLst>
            <a:ext uri="{FF2B5EF4-FFF2-40B4-BE49-F238E27FC236}">
              <a16:creationId xmlns:a16="http://schemas.microsoft.com/office/drawing/2014/main" id="{1534FADD-1B98-4BED-ACA6-7CB6716982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1055" name="AutoShape 1">
          <a:extLst>
            <a:ext uri="{FF2B5EF4-FFF2-40B4-BE49-F238E27FC236}">
              <a16:creationId xmlns:a16="http://schemas.microsoft.com/office/drawing/2014/main" id="{6239DD2D-FCF7-4EA4-8285-1055243594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1056" name="AutoShape 1">
          <a:extLst>
            <a:ext uri="{FF2B5EF4-FFF2-40B4-BE49-F238E27FC236}">
              <a16:creationId xmlns:a16="http://schemas.microsoft.com/office/drawing/2014/main" id="{0146C472-FDA3-4FF7-8685-F0A0F190C3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1057" name="AutoShape 1">
          <a:extLst>
            <a:ext uri="{FF2B5EF4-FFF2-40B4-BE49-F238E27FC236}">
              <a16:creationId xmlns:a16="http://schemas.microsoft.com/office/drawing/2014/main" id="{6F16F50A-A291-47BD-8BC1-380CF3B941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1058" name="AutoShape 1">
          <a:extLst>
            <a:ext uri="{FF2B5EF4-FFF2-40B4-BE49-F238E27FC236}">
              <a16:creationId xmlns:a16="http://schemas.microsoft.com/office/drawing/2014/main" id="{EC71BF71-0FD1-4429-8C79-0C5FB22619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1059" name="AutoShape 1">
          <a:extLst>
            <a:ext uri="{FF2B5EF4-FFF2-40B4-BE49-F238E27FC236}">
              <a16:creationId xmlns:a16="http://schemas.microsoft.com/office/drawing/2014/main" id="{5EABF036-D357-43D7-A825-29151947AA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1060" name="AutoShape 1">
          <a:extLst>
            <a:ext uri="{FF2B5EF4-FFF2-40B4-BE49-F238E27FC236}">
              <a16:creationId xmlns:a16="http://schemas.microsoft.com/office/drawing/2014/main" id="{A939F590-E048-4C75-98C2-3CAF561638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1061" name="AutoShape 1">
          <a:extLst>
            <a:ext uri="{FF2B5EF4-FFF2-40B4-BE49-F238E27FC236}">
              <a16:creationId xmlns:a16="http://schemas.microsoft.com/office/drawing/2014/main" id="{0B9F8ECE-627C-4F2C-94F7-EC8470D869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1062" name="AutoShape 1">
          <a:extLst>
            <a:ext uri="{FF2B5EF4-FFF2-40B4-BE49-F238E27FC236}">
              <a16:creationId xmlns:a16="http://schemas.microsoft.com/office/drawing/2014/main" id="{2E2917D7-3636-476F-9DE3-7AE945A0E6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1063" name="AutoShape 1">
          <a:extLst>
            <a:ext uri="{FF2B5EF4-FFF2-40B4-BE49-F238E27FC236}">
              <a16:creationId xmlns:a16="http://schemas.microsoft.com/office/drawing/2014/main" id="{E83C41AE-B9F6-4807-8BEA-09A6198DE0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1064" name="AutoShape 1">
          <a:extLst>
            <a:ext uri="{FF2B5EF4-FFF2-40B4-BE49-F238E27FC236}">
              <a16:creationId xmlns:a16="http://schemas.microsoft.com/office/drawing/2014/main" id="{EB9066B1-E2DE-458B-9531-EF729E55E4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1065" name="AutoShape 1">
          <a:extLst>
            <a:ext uri="{FF2B5EF4-FFF2-40B4-BE49-F238E27FC236}">
              <a16:creationId xmlns:a16="http://schemas.microsoft.com/office/drawing/2014/main" id="{6B5BEA14-01EB-45AF-8112-3EE919359C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1066" name="AutoShape 1">
          <a:extLst>
            <a:ext uri="{FF2B5EF4-FFF2-40B4-BE49-F238E27FC236}">
              <a16:creationId xmlns:a16="http://schemas.microsoft.com/office/drawing/2014/main" id="{9AD2E061-6BAA-4CA6-93AF-1C8AFA47A3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1067" name="AutoShape 1">
          <a:extLst>
            <a:ext uri="{FF2B5EF4-FFF2-40B4-BE49-F238E27FC236}">
              <a16:creationId xmlns:a16="http://schemas.microsoft.com/office/drawing/2014/main" id="{37639189-EF65-4288-B56B-D6C480BE9C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1068" name="AutoShape 1">
          <a:extLst>
            <a:ext uri="{FF2B5EF4-FFF2-40B4-BE49-F238E27FC236}">
              <a16:creationId xmlns:a16="http://schemas.microsoft.com/office/drawing/2014/main" id="{86C05A2C-4D41-4682-8925-FCD71EC3CC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1069" name="AutoShape 1">
          <a:extLst>
            <a:ext uri="{FF2B5EF4-FFF2-40B4-BE49-F238E27FC236}">
              <a16:creationId xmlns:a16="http://schemas.microsoft.com/office/drawing/2014/main" id="{07646748-D38F-47E0-AEE0-E393C0E1B7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1070" name="AutoShape 1">
          <a:extLst>
            <a:ext uri="{FF2B5EF4-FFF2-40B4-BE49-F238E27FC236}">
              <a16:creationId xmlns:a16="http://schemas.microsoft.com/office/drawing/2014/main" id="{3171176A-1D6A-4C8A-9BB5-32753294C0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1071" name="AutoShape 1">
          <a:extLst>
            <a:ext uri="{FF2B5EF4-FFF2-40B4-BE49-F238E27FC236}">
              <a16:creationId xmlns:a16="http://schemas.microsoft.com/office/drawing/2014/main" id="{47E6A1D2-056A-449E-9764-9BF7E4E9DF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1072" name="AutoShape 1">
          <a:extLst>
            <a:ext uri="{FF2B5EF4-FFF2-40B4-BE49-F238E27FC236}">
              <a16:creationId xmlns:a16="http://schemas.microsoft.com/office/drawing/2014/main" id="{1C922EBB-550A-40A3-BC57-9C24023E23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1073" name="AutoShape 1">
          <a:extLst>
            <a:ext uri="{FF2B5EF4-FFF2-40B4-BE49-F238E27FC236}">
              <a16:creationId xmlns:a16="http://schemas.microsoft.com/office/drawing/2014/main" id="{855A456E-248F-4A35-83E3-E198217BEA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1074" name="AutoShape 1">
          <a:extLst>
            <a:ext uri="{FF2B5EF4-FFF2-40B4-BE49-F238E27FC236}">
              <a16:creationId xmlns:a16="http://schemas.microsoft.com/office/drawing/2014/main" id="{84BC4D90-1432-4DB4-80B1-FFB71F4CFC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1075" name="AutoShape 1">
          <a:extLst>
            <a:ext uri="{FF2B5EF4-FFF2-40B4-BE49-F238E27FC236}">
              <a16:creationId xmlns:a16="http://schemas.microsoft.com/office/drawing/2014/main" id="{DDC299DB-5F04-4587-8BD3-334513EC5B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1076" name="AutoShape 1">
          <a:extLst>
            <a:ext uri="{FF2B5EF4-FFF2-40B4-BE49-F238E27FC236}">
              <a16:creationId xmlns:a16="http://schemas.microsoft.com/office/drawing/2014/main" id="{642D65E4-9D07-40F3-9650-6162420976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1077" name="AutoShape 1">
          <a:extLst>
            <a:ext uri="{FF2B5EF4-FFF2-40B4-BE49-F238E27FC236}">
              <a16:creationId xmlns:a16="http://schemas.microsoft.com/office/drawing/2014/main" id="{563DA41C-9B63-4766-91F0-282F934F94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1078" name="AutoShape 1">
          <a:extLst>
            <a:ext uri="{FF2B5EF4-FFF2-40B4-BE49-F238E27FC236}">
              <a16:creationId xmlns:a16="http://schemas.microsoft.com/office/drawing/2014/main" id="{55BE12DE-52AC-48FC-87F3-FC090D5271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1079" name="AutoShape 1">
          <a:extLst>
            <a:ext uri="{FF2B5EF4-FFF2-40B4-BE49-F238E27FC236}">
              <a16:creationId xmlns:a16="http://schemas.microsoft.com/office/drawing/2014/main" id="{8B97091D-CCD7-4070-ABA4-5844660450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1080" name="AutoShape 1">
          <a:extLst>
            <a:ext uri="{FF2B5EF4-FFF2-40B4-BE49-F238E27FC236}">
              <a16:creationId xmlns:a16="http://schemas.microsoft.com/office/drawing/2014/main" id="{96946A73-4EF9-44AF-AB72-D1AEC73578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1081" name="AutoShape 1">
          <a:extLst>
            <a:ext uri="{FF2B5EF4-FFF2-40B4-BE49-F238E27FC236}">
              <a16:creationId xmlns:a16="http://schemas.microsoft.com/office/drawing/2014/main" id="{6805F9ED-A9BF-449B-BC19-6187E54200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1082" name="AutoShape 1">
          <a:extLst>
            <a:ext uri="{FF2B5EF4-FFF2-40B4-BE49-F238E27FC236}">
              <a16:creationId xmlns:a16="http://schemas.microsoft.com/office/drawing/2014/main" id="{06674C9D-7EEC-4987-91C8-D05DBA154B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1083" name="AutoShape 1">
          <a:extLst>
            <a:ext uri="{FF2B5EF4-FFF2-40B4-BE49-F238E27FC236}">
              <a16:creationId xmlns:a16="http://schemas.microsoft.com/office/drawing/2014/main" id="{5C2B3558-5D2B-4023-8404-A0F354EE06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1084" name="AutoShape 1">
          <a:extLst>
            <a:ext uri="{FF2B5EF4-FFF2-40B4-BE49-F238E27FC236}">
              <a16:creationId xmlns:a16="http://schemas.microsoft.com/office/drawing/2014/main" id="{CDE2D124-4839-4B80-AFEC-5449547997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1085" name="AutoShape 1">
          <a:extLst>
            <a:ext uri="{FF2B5EF4-FFF2-40B4-BE49-F238E27FC236}">
              <a16:creationId xmlns:a16="http://schemas.microsoft.com/office/drawing/2014/main" id="{2BE607E2-1555-4307-8929-0890D7246E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1086" name="AutoShape 1">
          <a:extLst>
            <a:ext uri="{FF2B5EF4-FFF2-40B4-BE49-F238E27FC236}">
              <a16:creationId xmlns:a16="http://schemas.microsoft.com/office/drawing/2014/main" id="{845769A1-A132-475F-BFB5-1CD74FD960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1087" name="AutoShape 1">
          <a:extLst>
            <a:ext uri="{FF2B5EF4-FFF2-40B4-BE49-F238E27FC236}">
              <a16:creationId xmlns:a16="http://schemas.microsoft.com/office/drawing/2014/main" id="{895668F8-E3B2-40A6-9BB7-0F1904CFA9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1088" name="AutoShape 1">
          <a:extLst>
            <a:ext uri="{FF2B5EF4-FFF2-40B4-BE49-F238E27FC236}">
              <a16:creationId xmlns:a16="http://schemas.microsoft.com/office/drawing/2014/main" id="{EF80320A-1404-4940-B068-A220B9A1E8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1089" name="AutoShape 1">
          <a:extLst>
            <a:ext uri="{FF2B5EF4-FFF2-40B4-BE49-F238E27FC236}">
              <a16:creationId xmlns:a16="http://schemas.microsoft.com/office/drawing/2014/main" id="{8B555924-8CBC-4F3F-A95F-05B5018FA9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1090" name="AutoShape 1">
          <a:extLst>
            <a:ext uri="{FF2B5EF4-FFF2-40B4-BE49-F238E27FC236}">
              <a16:creationId xmlns:a16="http://schemas.microsoft.com/office/drawing/2014/main" id="{7F5ACC2C-27A3-48FB-AB59-98F0DBD0EC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1091" name="AutoShape 1">
          <a:extLst>
            <a:ext uri="{FF2B5EF4-FFF2-40B4-BE49-F238E27FC236}">
              <a16:creationId xmlns:a16="http://schemas.microsoft.com/office/drawing/2014/main" id="{00D8670F-E9B8-4941-AEEB-22DC4D6EE6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1092" name="AutoShape 1">
          <a:extLst>
            <a:ext uri="{FF2B5EF4-FFF2-40B4-BE49-F238E27FC236}">
              <a16:creationId xmlns:a16="http://schemas.microsoft.com/office/drawing/2014/main" id="{3EDC0CE3-C1D2-44B1-8262-3DC3D88B87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1093" name="AutoShape 1">
          <a:extLst>
            <a:ext uri="{FF2B5EF4-FFF2-40B4-BE49-F238E27FC236}">
              <a16:creationId xmlns:a16="http://schemas.microsoft.com/office/drawing/2014/main" id="{28BBD894-93FC-4B30-9CA2-574D59056D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1094" name="AutoShape 1">
          <a:extLst>
            <a:ext uri="{FF2B5EF4-FFF2-40B4-BE49-F238E27FC236}">
              <a16:creationId xmlns:a16="http://schemas.microsoft.com/office/drawing/2014/main" id="{9A99E965-A02E-454E-A336-5DD0BDBD7F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1095" name="AutoShape 1">
          <a:extLst>
            <a:ext uri="{FF2B5EF4-FFF2-40B4-BE49-F238E27FC236}">
              <a16:creationId xmlns:a16="http://schemas.microsoft.com/office/drawing/2014/main" id="{F300FF45-5108-4DFE-B23F-D3E6AA56F5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1096" name="AutoShape 1">
          <a:extLst>
            <a:ext uri="{FF2B5EF4-FFF2-40B4-BE49-F238E27FC236}">
              <a16:creationId xmlns:a16="http://schemas.microsoft.com/office/drawing/2014/main" id="{385F6D4A-48E8-4943-AFB7-238660006C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1097" name="AutoShape 1">
          <a:extLst>
            <a:ext uri="{FF2B5EF4-FFF2-40B4-BE49-F238E27FC236}">
              <a16:creationId xmlns:a16="http://schemas.microsoft.com/office/drawing/2014/main" id="{7C5B4EAB-D057-4334-98A6-1347EFBF3F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1098" name="AutoShape 1">
          <a:extLst>
            <a:ext uri="{FF2B5EF4-FFF2-40B4-BE49-F238E27FC236}">
              <a16:creationId xmlns:a16="http://schemas.microsoft.com/office/drawing/2014/main" id="{95DF0DA7-E6F8-43F3-AED7-D2D246EECA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1099" name="AutoShape 1">
          <a:extLst>
            <a:ext uri="{FF2B5EF4-FFF2-40B4-BE49-F238E27FC236}">
              <a16:creationId xmlns:a16="http://schemas.microsoft.com/office/drawing/2014/main" id="{04594096-4CCC-4A67-B548-D9078A10FE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1100" name="AutoShape 1">
          <a:extLst>
            <a:ext uri="{FF2B5EF4-FFF2-40B4-BE49-F238E27FC236}">
              <a16:creationId xmlns:a16="http://schemas.microsoft.com/office/drawing/2014/main" id="{F1FBB5A3-706D-4BC5-BAB1-DE2062D9EF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1101" name="AutoShape 1">
          <a:extLst>
            <a:ext uri="{FF2B5EF4-FFF2-40B4-BE49-F238E27FC236}">
              <a16:creationId xmlns:a16="http://schemas.microsoft.com/office/drawing/2014/main" id="{3ECA8C58-779E-4EA3-A94B-C73F77AFF2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1102" name="AutoShape 1">
          <a:extLst>
            <a:ext uri="{FF2B5EF4-FFF2-40B4-BE49-F238E27FC236}">
              <a16:creationId xmlns:a16="http://schemas.microsoft.com/office/drawing/2014/main" id="{53DCEA08-CD16-4332-9AEA-D87FCC429F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1103" name="AutoShape 1">
          <a:extLst>
            <a:ext uri="{FF2B5EF4-FFF2-40B4-BE49-F238E27FC236}">
              <a16:creationId xmlns:a16="http://schemas.microsoft.com/office/drawing/2014/main" id="{3CF7B546-04A6-4F58-AD32-B93C4BAFDD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1104" name="AutoShape 1">
          <a:extLst>
            <a:ext uri="{FF2B5EF4-FFF2-40B4-BE49-F238E27FC236}">
              <a16:creationId xmlns:a16="http://schemas.microsoft.com/office/drawing/2014/main" id="{6960CD32-5260-431F-A95B-45D3C2AFA9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1105" name="AutoShape 1">
          <a:extLst>
            <a:ext uri="{FF2B5EF4-FFF2-40B4-BE49-F238E27FC236}">
              <a16:creationId xmlns:a16="http://schemas.microsoft.com/office/drawing/2014/main" id="{36210DE8-07E2-4120-9DB4-2B992A8027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1106" name="AutoShape 1">
          <a:extLst>
            <a:ext uri="{FF2B5EF4-FFF2-40B4-BE49-F238E27FC236}">
              <a16:creationId xmlns:a16="http://schemas.microsoft.com/office/drawing/2014/main" id="{EB9087AD-3BA6-48A4-8834-E36F0437F5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1107" name="AutoShape 1">
          <a:extLst>
            <a:ext uri="{FF2B5EF4-FFF2-40B4-BE49-F238E27FC236}">
              <a16:creationId xmlns:a16="http://schemas.microsoft.com/office/drawing/2014/main" id="{5B7A8707-9054-42A0-A6AE-5E69D6D432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1108" name="AutoShape 1">
          <a:extLst>
            <a:ext uri="{FF2B5EF4-FFF2-40B4-BE49-F238E27FC236}">
              <a16:creationId xmlns:a16="http://schemas.microsoft.com/office/drawing/2014/main" id="{86B638FA-BEED-43C1-95C7-3CA0E51178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1109" name="AutoShape 1">
          <a:extLst>
            <a:ext uri="{FF2B5EF4-FFF2-40B4-BE49-F238E27FC236}">
              <a16:creationId xmlns:a16="http://schemas.microsoft.com/office/drawing/2014/main" id="{8C8F1CFD-DA11-44C3-8208-76ADAE73AF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1110" name="AutoShape 1">
          <a:extLst>
            <a:ext uri="{FF2B5EF4-FFF2-40B4-BE49-F238E27FC236}">
              <a16:creationId xmlns:a16="http://schemas.microsoft.com/office/drawing/2014/main" id="{B9B7F9A9-3D28-4887-9459-78DAB96BB1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1111" name="AutoShape 1">
          <a:extLst>
            <a:ext uri="{FF2B5EF4-FFF2-40B4-BE49-F238E27FC236}">
              <a16:creationId xmlns:a16="http://schemas.microsoft.com/office/drawing/2014/main" id="{CFD9902B-0E6F-4A4A-A356-F226747EEA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1112" name="AutoShape 1">
          <a:extLst>
            <a:ext uri="{FF2B5EF4-FFF2-40B4-BE49-F238E27FC236}">
              <a16:creationId xmlns:a16="http://schemas.microsoft.com/office/drawing/2014/main" id="{846905BF-8307-4805-8FF4-C03DED0F9A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1113" name="AutoShape 1">
          <a:extLst>
            <a:ext uri="{FF2B5EF4-FFF2-40B4-BE49-F238E27FC236}">
              <a16:creationId xmlns:a16="http://schemas.microsoft.com/office/drawing/2014/main" id="{99B3C35C-0A93-4A9F-A53D-0B4996CB6D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1114" name="AutoShape 1">
          <a:extLst>
            <a:ext uri="{FF2B5EF4-FFF2-40B4-BE49-F238E27FC236}">
              <a16:creationId xmlns:a16="http://schemas.microsoft.com/office/drawing/2014/main" id="{32804D81-7A24-4442-87BD-B45F6AF07B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1115" name="AutoShape 1">
          <a:extLst>
            <a:ext uri="{FF2B5EF4-FFF2-40B4-BE49-F238E27FC236}">
              <a16:creationId xmlns:a16="http://schemas.microsoft.com/office/drawing/2014/main" id="{A73A7E5A-6CEF-4830-A8E1-03CD028FB2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1116" name="AutoShape 1">
          <a:extLst>
            <a:ext uri="{FF2B5EF4-FFF2-40B4-BE49-F238E27FC236}">
              <a16:creationId xmlns:a16="http://schemas.microsoft.com/office/drawing/2014/main" id="{55E73251-CF16-438A-9C1A-8359DE28DA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1117" name="AutoShape 1">
          <a:extLst>
            <a:ext uri="{FF2B5EF4-FFF2-40B4-BE49-F238E27FC236}">
              <a16:creationId xmlns:a16="http://schemas.microsoft.com/office/drawing/2014/main" id="{507983F3-8AC7-4536-ACA3-FA4954A73E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1118" name="AutoShape 1">
          <a:extLst>
            <a:ext uri="{FF2B5EF4-FFF2-40B4-BE49-F238E27FC236}">
              <a16:creationId xmlns:a16="http://schemas.microsoft.com/office/drawing/2014/main" id="{206491E0-83B4-4E5A-85B1-0DE3D8CD11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1119" name="AutoShape 1">
          <a:extLst>
            <a:ext uri="{FF2B5EF4-FFF2-40B4-BE49-F238E27FC236}">
              <a16:creationId xmlns:a16="http://schemas.microsoft.com/office/drawing/2014/main" id="{0E63AD80-E245-4919-80CC-1B87942A28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1120" name="AutoShape 1">
          <a:extLst>
            <a:ext uri="{FF2B5EF4-FFF2-40B4-BE49-F238E27FC236}">
              <a16:creationId xmlns:a16="http://schemas.microsoft.com/office/drawing/2014/main" id="{9CC62379-8052-4443-99A6-6DA25A3F1D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1121" name="AutoShape 1">
          <a:extLst>
            <a:ext uri="{FF2B5EF4-FFF2-40B4-BE49-F238E27FC236}">
              <a16:creationId xmlns:a16="http://schemas.microsoft.com/office/drawing/2014/main" id="{A2571321-5AA5-4D08-87B2-71E58274AF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1122" name="AutoShape 1">
          <a:extLst>
            <a:ext uri="{FF2B5EF4-FFF2-40B4-BE49-F238E27FC236}">
              <a16:creationId xmlns:a16="http://schemas.microsoft.com/office/drawing/2014/main" id="{6FE23962-7F3A-4A18-A6C2-DDD70D6B7F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1123" name="AutoShape 1">
          <a:extLst>
            <a:ext uri="{FF2B5EF4-FFF2-40B4-BE49-F238E27FC236}">
              <a16:creationId xmlns:a16="http://schemas.microsoft.com/office/drawing/2014/main" id="{0B5C04C1-8532-429B-8237-1F92C793CE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1124" name="AutoShape 1">
          <a:extLst>
            <a:ext uri="{FF2B5EF4-FFF2-40B4-BE49-F238E27FC236}">
              <a16:creationId xmlns:a16="http://schemas.microsoft.com/office/drawing/2014/main" id="{AA932A9F-4578-4DBB-848D-1E7D7E4CFA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1125" name="AutoShape 1">
          <a:extLst>
            <a:ext uri="{FF2B5EF4-FFF2-40B4-BE49-F238E27FC236}">
              <a16:creationId xmlns:a16="http://schemas.microsoft.com/office/drawing/2014/main" id="{C47A3E85-EE57-4560-A47A-3AD4DEB472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1126" name="AutoShape 1">
          <a:extLst>
            <a:ext uri="{FF2B5EF4-FFF2-40B4-BE49-F238E27FC236}">
              <a16:creationId xmlns:a16="http://schemas.microsoft.com/office/drawing/2014/main" id="{2F1D2033-6AF0-4DC6-8DDA-28E9178D10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1127" name="AutoShape 1">
          <a:extLst>
            <a:ext uri="{FF2B5EF4-FFF2-40B4-BE49-F238E27FC236}">
              <a16:creationId xmlns:a16="http://schemas.microsoft.com/office/drawing/2014/main" id="{EA529F65-4F41-4D42-B3AD-15E410ABE4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1128" name="AutoShape 1">
          <a:extLst>
            <a:ext uri="{FF2B5EF4-FFF2-40B4-BE49-F238E27FC236}">
              <a16:creationId xmlns:a16="http://schemas.microsoft.com/office/drawing/2014/main" id="{5D5353AF-1361-4EF1-88AC-60B25B304C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1129" name="AutoShape 1">
          <a:extLst>
            <a:ext uri="{FF2B5EF4-FFF2-40B4-BE49-F238E27FC236}">
              <a16:creationId xmlns:a16="http://schemas.microsoft.com/office/drawing/2014/main" id="{E7DF0201-04F1-41FF-A0BC-CDF2F56B22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1130" name="AutoShape 1">
          <a:extLst>
            <a:ext uri="{FF2B5EF4-FFF2-40B4-BE49-F238E27FC236}">
              <a16:creationId xmlns:a16="http://schemas.microsoft.com/office/drawing/2014/main" id="{DB427C74-AF95-4849-A7C9-571C813805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1131" name="AutoShape 1">
          <a:extLst>
            <a:ext uri="{FF2B5EF4-FFF2-40B4-BE49-F238E27FC236}">
              <a16:creationId xmlns:a16="http://schemas.microsoft.com/office/drawing/2014/main" id="{8BE1CF42-CEC4-42AB-8554-529D9740F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1132" name="AutoShape 1">
          <a:extLst>
            <a:ext uri="{FF2B5EF4-FFF2-40B4-BE49-F238E27FC236}">
              <a16:creationId xmlns:a16="http://schemas.microsoft.com/office/drawing/2014/main" id="{9E2C5456-41DD-4D51-A439-BA6809AA86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1133" name="AutoShape 1">
          <a:extLst>
            <a:ext uri="{FF2B5EF4-FFF2-40B4-BE49-F238E27FC236}">
              <a16:creationId xmlns:a16="http://schemas.microsoft.com/office/drawing/2014/main" id="{CB858EAC-09E1-48DE-A700-ABFA8B4CBA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1134" name="AutoShape 1">
          <a:extLst>
            <a:ext uri="{FF2B5EF4-FFF2-40B4-BE49-F238E27FC236}">
              <a16:creationId xmlns:a16="http://schemas.microsoft.com/office/drawing/2014/main" id="{E75D447F-CF7A-4FCF-9654-B5A1EE5BAF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1135" name="AutoShape 1">
          <a:extLst>
            <a:ext uri="{FF2B5EF4-FFF2-40B4-BE49-F238E27FC236}">
              <a16:creationId xmlns:a16="http://schemas.microsoft.com/office/drawing/2014/main" id="{A50F3B20-0650-43BE-8AC8-5D05B41797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1136" name="AutoShape 1">
          <a:extLst>
            <a:ext uri="{FF2B5EF4-FFF2-40B4-BE49-F238E27FC236}">
              <a16:creationId xmlns:a16="http://schemas.microsoft.com/office/drawing/2014/main" id="{A50881D1-9CA5-4C3B-9FDC-73152E64C2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1137" name="AutoShape 1">
          <a:extLst>
            <a:ext uri="{FF2B5EF4-FFF2-40B4-BE49-F238E27FC236}">
              <a16:creationId xmlns:a16="http://schemas.microsoft.com/office/drawing/2014/main" id="{06AD9A3C-8032-4094-8E19-763918B959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1138" name="AutoShape 1">
          <a:extLst>
            <a:ext uri="{FF2B5EF4-FFF2-40B4-BE49-F238E27FC236}">
              <a16:creationId xmlns:a16="http://schemas.microsoft.com/office/drawing/2014/main" id="{58B5F532-47D7-40ED-8455-77DF5DBDFA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1139" name="AutoShape 1">
          <a:extLst>
            <a:ext uri="{FF2B5EF4-FFF2-40B4-BE49-F238E27FC236}">
              <a16:creationId xmlns:a16="http://schemas.microsoft.com/office/drawing/2014/main" id="{32B00191-3BFD-4ED8-9CE1-21E585D141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1140" name="AutoShape 1">
          <a:extLst>
            <a:ext uri="{FF2B5EF4-FFF2-40B4-BE49-F238E27FC236}">
              <a16:creationId xmlns:a16="http://schemas.microsoft.com/office/drawing/2014/main" id="{91DC5BE9-B978-4466-84EE-1FBDA0ECEE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1141" name="AutoShape 1">
          <a:extLst>
            <a:ext uri="{FF2B5EF4-FFF2-40B4-BE49-F238E27FC236}">
              <a16:creationId xmlns:a16="http://schemas.microsoft.com/office/drawing/2014/main" id="{3AB783EA-E723-4EEA-B0CD-BCFA2C7543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1142" name="AutoShape 1">
          <a:extLst>
            <a:ext uri="{FF2B5EF4-FFF2-40B4-BE49-F238E27FC236}">
              <a16:creationId xmlns:a16="http://schemas.microsoft.com/office/drawing/2014/main" id="{29E5CA32-80D7-41CB-A348-22D0D2BF95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1143" name="AutoShape 1">
          <a:extLst>
            <a:ext uri="{FF2B5EF4-FFF2-40B4-BE49-F238E27FC236}">
              <a16:creationId xmlns:a16="http://schemas.microsoft.com/office/drawing/2014/main" id="{D2F32E82-8FE7-4FC6-91E0-9E4A31E208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1144" name="AutoShape 1">
          <a:extLst>
            <a:ext uri="{FF2B5EF4-FFF2-40B4-BE49-F238E27FC236}">
              <a16:creationId xmlns:a16="http://schemas.microsoft.com/office/drawing/2014/main" id="{DFBB709E-17CA-4BE2-89A6-CEAD4F584B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1145" name="AutoShape 1">
          <a:extLst>
            <a:ext uri="{FF2B5EF4-FFF2-40B4-BE49-F238E27FC236}">
              <a16:creationId xmlns:a16="http://schemas.microsoft.com/office/drawing/2014/main" id="{E84953B4-FB32-401C-A7CD-B57A52273D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1146" name="AutoShape 1">
          <a:extLst>
            <a:ext uri="{FF2B5EF4-FFF2-40B4-BE49-F238E27FC236}">
              <a16:creationId xmlns:a16="http://schemas.microsoft.com/office/drawing/2014/main" id="{CDFB8B78-EC34-4BA9-9AB6-B7D0ABB731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1147" name="AutoShape 1">
          <a:extLst>
            <a:ext uri="{FF2B5EF4-FFF2-40B4-BE49-F238E27FC236}">
              <a16:creationId xmlns:a16="http://schemas.microsoft.com/office/drawing/2014/main" id="{D07D56DA-05D5-4707-9E7D-A243715185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1148" name="AutoShape 1">
          <a:extLst>
            <a:ext uri="{FF2B5EF4-FFF2-40B4-BE49-F238E27FC236}">
              <a16:creationId xmlns:a16="http://schemas.microsoft.com/office/drawing/2014/main" id="{B0F29398-9D9F-4B6F-AAC8-F4BDC971E1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1149" name="AutoShape 1">
          <a:extLst>
            <a:ext uri="{FF2B5EF4-FFF2-40B4-BE49-F238E27FC236}">
              <a16:creationId xmlns:a16="http://schemas.microsoft.com/office/drawing/2014/main" id="{37DFAC06-2D7C-4FD8-AAD2-2626574E44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1150" name="AutoShape 1">
          <a:extLst>
            <a:ext uri="{FF2B5EF4-FFF2-40B4-BE49-F238E27FC236}">
              <a16:creationId xmlns:a16="http://schemas.microsoft.com/office/drawing/2014/main" id="{FC5940DD-A88C-4CAB-BAAE-59219012E3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1151" name="AutoShape 1">
          <a:extLst>
            <a:ext uri="{FF2B5EF4-FFF2-40B4-BE49-F238E27FC236}">
              <a16:creationId xmlns:a16="http://schemas.microsoft.com/office/drawing/2014/main" id="{B111FF08-FF0A-4078-A864-C0CB1055A0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1152" name="AutoShape 1">
          <a:extLst>
            <a:ext uri="{FF2B5EF4-FFF2-40B4-BE49-F238E27FC236}">
              <a16:creationId xmlns:a16="http://schemas.microsoft.com/office/drawing/2014/main" id="{1D47F09B-22CF-447C-AAF9-A291EB2E46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1153" name="AutoShape 1">
          <a:extLst>
            <a:ext uri="{FF2B5EF4-FFF2-40B4-BE49-F238E27FC236}">
              <a16:creationId xmlns:a16="http://schemas.microsoft.com/office/drawing/2014/main" id="{4759A1F6-5BA2-413B-A997-E539A96B7E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1154" name="AutoShape 1">
          <a:extLst>
            <a:ext uri="{FF2B5EF4-FFF2-40B4-BE49-F238E27FC236}">
              <a16:creationId xmlns:a16="http://schemas.microsoft.com/office/drawing/2014/main" id="{FAB12F63-C641-43C3-B369-0CF8C3660B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1155" name="AutoShape 1">
          <a:extLst>
            <a:ext uri="{FF2B5EF4-FFF2-40B4-BE49-F238E27FC236}">
              <a16:creationId xmlns:a16="http://schemas.microsoft.com/office/drawing/2014/main" id="{23C188E9-0DA1-4E0C-91BB-D9FA4E0F6F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1156" name="AutoShape 1">
          <a:extLst>
            <a:ext uri="{FF2B5EF4-FFF2-40B4-BE49-F238E27FC236}">
              <a16:creationId xmlns:a16="http://schemas.microsoft.com/office/drawing/2014/main" id="{7A01AB3D-4FAC-4901-ACB3-7287043C1F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1157" name="AutoShape 1">
          <a:extLst>
            <a:ext uri="{FF2B5EF4-FFF2-40B4-BE49-F238E27FC236}">
              <a16:creationId xmlns:a16="http://schemas.microsoft.com/office/drawing/2014/main" id="{52B48AD6-2033-4EF9-92AF-2E091B7ABB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1158" name="AutoShape 1">
          <a:extLst>
            <a:ext uri="{FF2B5EF4-FFF2-40B4-BE49-F238E27FC236}">
              <a16:creationId xmlns:a16="http://schemas.microsoft.com/office/drawing/2014/main" id="{C9073C6A-3324-43FE-A190-CBBE68AE5A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1159" name="AutoShape 1">
          <a:extLst>
            <a:ext uri="{FF2B5EF4-FFF2-40B4-BE49-F238E27FC236}">
              <a16:creationId xmlns:a16="http://schemas.microsoft.com/office/drawing/2014/main" id="{D3197A2B-4479-4323-ACC9-CAC785A414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1160" name="AutoShape 1">
          <a:extLst>
            <a:ext uri="{FF2B5EF4-FFF2-40B4-BE49-F238E27FC236}">
              <a16:creationId xmlns:a16="http://schemas.microsoft.com/office/drawing/2014/main" id="{100E8EF1-321E-4E7C-92FB-B8976A01A1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1161" name="AutoShape 1">
          <a:extLst>
            <a:ext uri="{FF2B5EF4-FFF2-40B4-BE49-F238E27FC236}">
              <a16:creationId xmlns:a16="http://schemas.microsoft.com/office/drawing/2014/main" id="{4695C295-7341-492A-BCF5-211183BBD6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1162" name="AutoShape 1">
          <a:extLst>
            <a:ext uri="{FF2B5EF4-FFF2-40B4-BE49-F238E27FC236}">
              <a16:creationId xmlns:a16="http://schemas.microsoft.com/office/drawing/2014/main" id="{8A455891-A2EB-492C-A5C4-5238D2CD4C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1163" name="AutoShape 1">
          <a:extLst>
            <a:ext uri="{FF2B5EF4-FFF2-40B4-BE49-F238E27FC236}">
              <a16:creationId xmlns:a16="http://schemas.microsoft.com/office/drawing/2014/main" id="{18F64221-C958-42AD-B35F-42F2F054AD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1164" name="AutoShape 1">
          <a:extLst>
            <a:ext uri="{FF2B5EF4-FFF2-40B4-BE49-F238E27FC236}">
              <a16:creationId xmlns:a16="http://schemas.microsoft.com/office/drawing/2014/main" id="{B85BBFE3-777C-4B3A-9274-9CFC465CF5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1165" name="AutoShape 1">
          <a:extLst>
            <a:ext uri="{FF2B5EF4-FFF2-40B4-BE49-F238E27FC236}">
              <a16:creationId xmlns:a16="http://schemas.microsoft.com/office/drawing/2014/main" id="{19A0BCBE-FD20-407F-90DC-2AAB31208F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1166" name="AutoShape 1">
          <a:extLst>
            <a:ext uri="{FF2B5EF4-FFF2-40B4-BE49-F238E27FC236}">
              <a16:creationId xmlns:a16="http://schemas.microsoft.com/office/drawing/2014/main" id="{E9A51431-69CA-42E0-A3CA-F06BA47BFF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1167" name="AutoShape 1">
          <a:extLst>
            <a:ext uri="{FF2B5EF4-FFF2-40B4-BE49-F238E27FC236}">
              <a16:creationId xmlns:a16="http://schemas.microsoft.com/office/drawing/2014/main" id="{56D2E058-67CE-4551-82E1-C37002C4A8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1168" name="AutoShape 1">
          <a:extLst>
            <a:ext uri="{FF2B5EF4-FFF2-40B4-BE49-F238E27FC236}">
              <a16:creationId xmlns:a16="http://schemas.microsoft.com/office/drawing/2014/main" id="{B547B45C-E81D-4C28-BE56-F9BF24198A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1169" name="AutoShape 1">
          <a:extLst>
            <a:ext uri="{FF2B5EF4-FFF2-40B4-BE49-F238E27FC236}">
              <a16:creationId xmlns:a16="http://schemas.microsoft.com/office/drawing/2014/main" id="{33B78625-4CA6-4911-9A91-D9114C84E4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1170" name="AutoShape 1">
          <a:extLst>
            <a:ext uri="{FF2B5EF4-FFF2-40B4-BE49-F238E27FC236}">
              <a16:creationId xmlns:a16="http://schemas.microsoft.com/office/drawing/2014/main" id="{71BE530A-A542-403E-8077-666BC8C7CA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1171" name="AutoShape 1">
          <a:extLst>
            <a:ext uri="{FF2B5EF4-FFF2-40B4-BE49-F238E27FC236}">
              <a16:creationId xmlns:a16="http://schemas.microsoft.com/office/drawing/2014/main" id="{A66A42CB-6F7D-47CB-A708-3214BE9797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1172" name="AutoShape 1">
          <a:extLst>
            <a:ext uri="{FF2B5EF4-FFF2-40B4-BE49-F238E27FC236}">
              <a16:creationId xmlns:a16="http://schemas.microsoft.com/office/drawing/2014/main" id="{E176AE53-2FF2-40BF-8031-5B6CBB7A94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1173" name="AutoShape 1">
          <a:extLst>
            <a:ext uri="{FF2B5EF4-FFF2-40B4-BE49-F238E27FC236}">
              <a16:creationId xmlns:a16="http://schemas.microsoft.com/office/drawing/2014/main" id="{EB39E93C-41FA-4C73-A0BB-68AF36B41D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1174" name="AutoShape 1">
          <a:extLst>
            <a:ext uri="{FF2B5EF4-FFF2-40B4-BE49-F238E27FC236}">
              <a16:creationId xmlns:a16="http://schemas.microsoft.com/office/drawing/2014/main" id="{ABEF8C29-A394-4455-9FC5-7DBB108CAA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1175" name="AutoShape 1">
          <a:extLst>
            <a:ext uri="{FF2B5EF4-FFF2-40B4-BE49-F238E27FC236}">
              <a16:creationId xmlns:a16="http://schemas.microsoft.com/office/drawing/2014/main" id="{9E6488E3-849C-4430-AD70-9E96AA529B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1176" name="AutoShape 1">
          <a:extLst>
            <a:ext uri="{FF2B5EF4-FFF2-40B4-BE49-F238E27FC236}">
              <a16:creationId xmlns:a16="http://schemas.microsoft.com/office/drawing/2014/main" id="{A3BBD9A9-B69E-4BB0-93A4-23FB1F2EC5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1177" name="AutoShape 1">
          <a:extLst>
            <a:ext uri="{FF2B5EF4-FFF2-40B4-BE49-F238E27FC236}">
              <a16:creationId xmlns:a16="http://schemas.microsoft.com/office/drawing/2014/main" id="{86AE264D-5D61-4B04-B716-FAFD4BC8ED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1178" name="AutoShape 1">
          <a:extLst>
            <a:ext uri="{FF2B5EF4-FFF2-40B4-BE49-F238E27FC236}">
              <a16:creationId xmlns:a16="http://schemas.microsoft.com/office/drawing/2014/main" id="{B464815D-0610-4828-8FD1-794366E509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1179" name="AutoShape 1">
          <a:extLst>
            <a:ext uri="{FF2B5EF4-FFF2-40B4-BE49-F238E27FC236}">
              <a16:creationId xmlns:a16="http://schemas.microsoft.com/office/drawing/2014/main" id="{E3681024-4243-4454-82B0-C02998ABCE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1180" name="AutoShape 1">
          <a:extLst>
            <a:ext uri="{FF2B5EF4-FFF2-40B4-BE49-F238E27FC236}">
              <a16:creationId xmlns:a16="http://schemas.microsoft.com/office/drawing/2014/main" id="{6415B8C7-6ECB-48D4-BF67-A5C3BE17B1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1181" name="AutoShape 1">
          <a:extLst>
            <a:ext uri="{FF2B5EF4-FFF2-40B4-BE49-F238E27FC236}">
              <a16:creationId xmlns:a16="http://schemas.microsoft.com/office/drawing/2014/main" id="{EA6E49BC-6A19-4BE3-AF05-57C474F089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1182" name="AutoShape 1">
          <a:extLst>
            <a:ext uri="{FF2B5EF4-FFF2-40B4-BE49-F238E27FC236}">
              <a16:creationId xmlns:a16="http://schemas.microsoft.com/office/drawing/2014/main" id="{2DA206E9-F5F3-4B6F-8E64-A7036C8439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1183" name="AutoShape 1">
          <a:extLst>
            <a:ext uri="{FF2B5EF4-FFF2-40B4-BE49-F238E27FC236}">
              <a16:creationId xmlns:a16="http://schemas.microsoft.com/office/drawing/2014/main" id="{4FFAA90E-F81C-4E34-9707-3887527FAA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1184" name="AutoShape 1">
          <a:extLst>
            <a:ext uri="{FF2B5EF4-FFF2-40B4-BE49-F238E27FC236}">
              <a16:creationId xmlns:a16="http://schemas.microsoft.com/office/drawing/2014/main" id="{15B4FDA0-633D-44DC-9A31-CF55FC8F50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1185" name="AutoShape 1">
          <a:extLst>
            <a:ext uri="{FF2B5EF4-FFF2-40B4-BE49-F238E27FC236}">
              <a16:creationId xmlns:a16="http://schemas.microsoft.com/office/drawing/2014/main" id="{AD7803FD-7C05-44A8-B749-25E4A5C1A6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1186" name="AutoShape 1">
          <a:extLst>
            <a:ext uri="{FF2B5EF4-FFF2-40B4-BE49-F238E27FC236}">
              <a16:creationId xmlns:a16="http://schemas.microsoft.com/office/drawing/2014/main" id="{75D0CE81-0457-4B00-998A-CE704BBF13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1187" name="AutoShape 1">
          <a:extLst>
            <a:ext uri="{FF2B5EF4-FFF2-40B4-BE49-F238E27FC236}">
              <a16:creationId xmlns:a16="http://schemas.microsoft.com/office/drawing/2014/main" id="{550CDCDF-B747-4B2F-8D2B-799ED161BE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1188" name="AutoShape 1">
          <a:extLst>
            <a:ext uri="{FF2B5EF4-FFF2-40B4-BE49-F238E27FC236}">
              <a16:creationId xmlns:a16="http://schemas.microsoft.com/office/drawing/2014/main" id="{3FABC435-6974-4654-BAF5-B1C850EC37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1189" name="AutoShape 1">
          <a:extLst>
            <a:ext uri="{FF2B5EF4-FFF2-40B4-BE49-F238E27FC236}">
              <a16:creationId xmlns:a16="http://schemas.microsoft.com/office/drawing/2014/main" id="{5B68ECFE-D06D-4B42-9678-4466709258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1190" name="AutoShape 1">
          <a:extLst>
            <a:ext uri="{FF2B5EF4-FFF2-40B4-BE49-F238E27FC236}">
              <a16:creationId xmlns:a16="http://schemas.microsoft.com/office/drawing/2014/main" id="{DCF97E9F-8C60-4583-8142-FD737D625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1191" name="AutoShape 1">
          <a:extLst>
            <a:ext uri="{FF2B5EF4-FFF2-40B4-BE49-F238E27FC236}">
              <a16:creationId xmlns:a16="http://schemas.microsoft.com/office/drawing/2014/main" id="{3A5A5B08-E6D4-4ECF-B710-6D57AF31A8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1192" name="AutoShape 1">
          <a:extLst>
            <a:ext uri="{FF2B5EF4-FFF2-40B4-BE49-F238E27FC236}">
              <a16:creationId xmlns:a16="http://schemas.microsoft.com/office/drawing/2014/main" id="{922E812D-3DD4-482B-8F91-123C7CC9A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1193" name="AutoShape 1">
          <a:extLst>
            <a:ext uri="{FF2B5EF4-FFF2-40B4-BE49-F238E27FC236}">
              <a16:creationId xmlns:a16="http://schemas.microsoft.com/office/drawing/2014/main" id="{B59FD8B2-243A-4DB3-B3B8-36747C1399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1194" name="AutoShape 1">
          <a:extLst>
            <a:ext uri="{FF2B5EF4-FFF2-40B4-BE49-F238E27FC236}">
              <a16:creationId xmlns:a16="http://schemas.microsoft.com/office/drawing/2014/main" id="{DE716A6D-1FAB-4C92-B34B-B8BCDA74DC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1195" name="AutoShape 1">
          <a:extLst>
            <a:ext uri="{FF2B5EF4-FFF2-40B4-BE49-F238E27FC236}">
              <a16:creationId xmlns:a16="http://schemas.microsoft.com/office/drawing/2014/main" id="{B406A40F-37E0-4468-9498-E5285F620B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1196" name="AutoShape 1">
          <a:extLst>
            <a:ext uri="{FF2B5EF4-FFF2-40B4-BE49-F238E27FC236}">
              <a16:creationId xmlns:a16="http://schemas.microsoft.com/office/drawing/2014/main" id="{3D031E0F-6F9E-440F-926E-BBF009E083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1197" name="AutoShape 1">
          <a:extLst>
            <a:ext uri="{FF2B5EF4-FFF2-40B4-BE49-F238E27FC236}">
              <a16:creationId xmlns:a16="http://schemas.microsoft.com/office/drawing/2014/main" id="{6D7C7D2D-3F95-4A41-B6EB-366FBBD455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1198" name="AutoShape 1">
          <a:extLst>
            <a:ext uri="{FF2B5EF4-FFF2-40B4-BE49-F238E27FC236}">
              <a16:creationId xmlns:a16="http://schemas.microsoft.com/office/drawing/2014/main" id="{3A60DE89-BFE1-4A27-8292-9D59CE2168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1199" name="AutoShape 1">
          <a:extLst>
            <a:ext uri="{FF2B5EF4-FFF2-40B4-BE49-F238E27FC236}">
              <a16:creationId xmlns:a16="http://schemas.microsoft.com/office/drawing/2014/main" id="{AA8C889F-FE6E-4453-9F6D-D0CCDA1759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1200" name="AutoShape 1">
          <a:extLst>
            <a:ext uri="{FF2B5EF4-FFF2-40B4-BE49-F238E27FC236}">
              <a16:creationId xmlns:a16="http://schemas.microsoft.com/office/drawing/2014/main" id="{295008F2-EEDE-4128-995A-F12BC59739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1201" name="AutoShape 1">
          <a:extLst>
            <a:ext uri="{FF2B5EF4-FFF2-40B4-BE49-F238E27FC236}">
              <a16:creationId xmlns:a16="http://schemas.microsoft.com/office/drawing/2014/main" id="{691D5BB1-BEC9-47C5-8085-A2FC321D85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1202" name="AutoShape 1">
          <a:extLst>
            <a:ext uri="{FF2B5EF4-FFF2-40B4-BE49-F238E27FC236}">
              <a16:creationId xmlns:a16="http://schemas.microsoft.com/office/drawing/2014/main" id="{23B7C142-7A86-4468-B32F-DFE78C38A8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1203" name="AutoShape 1">
          <a:extLst>
            <a:ext uri="{FF2B5EF4-FFF2-40B4-BE49-F238E27FC236}">
              <a16:creationId xmlns:a16="http://schemas.microsoft.com/office/drawing/2014/main" id="{119F15D3-B878-4A20-B28D-EB9607A73C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1204" name="AutoShape 1">
          <a:extLst>
            <a:ext uri="{FF2B5EF4-FFF2-40B4-BE49-F238E27FC236}">
              <a16:creationId xmlns:a16="http://schemas.microsoft.com/office/drawing/2014/main" id="{A47D1E82-0AA3-406C-A14D-8D534B384E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1205" name="AutoShape 1">
          <a:extLst>
            <a:ext uri="{FF2B5EF4-FFF2-40B4-BE49-F238E27FC236}">
              <a16:creationId xmlns:a16="http://schemas.microsoft.com/office/drawing/2014/main" id="{AB6FC789-89B7-4731-B274-B5AEAFDD92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1206" name="AutoShape 1">
          <a:extLst>
            <a:ext uri="{FF2B5EF4-FFF2-40B4-BE49-F238E27FC236}">
              <a16:creationId xmlns:a16="http://schemas.microsoft.com/office/drawing/2014/main" id="{CD5BB3BB-114F-4752-9CE1-551B8433C1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1207" name="AutoShape 1">
          <a:extLst>
            <a:ext uri="{FF2B5EF4-FFF2-40B4-BE49-F238E27FC236}">
              <a16:creationId xmlns:a16="http://schemas.microsoft.com/office/drawing/2014/main" id="{8DC4EEFE-A52C-43A5-A722-CC2EE70520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1208" name="AutoShape 1">
          <a:extLst>
            <a:ext uri="{FF2B5EF4-FFF2-40B4-BE49-F238E27FC236}">
              <a16:creationId xmlns:a16="http://schemas.microsoft.com/office/drawing/2014/main" id="{6963F7F0-10E6-42BC-A986-A116E0A9EA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1209" name="AutoShape 1">
          <a:extLst>
            <a:ext uri="{FF2B5EF4-FFF2-40B4-BE49-F238E27FC236}">
              <a16:creationId xmlns:a16="http://schemas.microsoft.com/office/drawing/2014/main" id="{D093C080-FC13-46E7-974D-86F64B5117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1210" name="AutoShape 1">
          <a:extLst>
            <a:ext uri="{FF2B5EF4-FFF2-40B4-BE49-F238E27FC236}">
              <a16:creationId xmlns:a16="http://schemas.microsoft.com/office/drawing/2014/main" id="{FDE0E48F-CCC5-4D25-8CAD-6C8EABEDD3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1211" name="AutoShape 1">
          <a:extLst>
            <a:ext uri="{FF2B5EF4-FFF2-40B4-BE49-F238E27FC236}">
              <a16:creationId xmlns:a16="http://schemas.microsoft.com/office/drawing/2014/main" id="{06810DCC-2993-4202-AA9B-B1B52C47F2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1212" name="AutoShape 1">
          <a:extLst>
            <a:ext uri="{FF2B5EF4-FFF2-40B4-BE49-F238E27FC236}">
              <a16:creationId xmlns:a16="http://schemas.microsoft.com/office/drawing/2014/main" id="{63186C40-1F37-40FD-877A-1D2AF7F1C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1213" name="AutoShape 1">
          <a:extLst>
            <a:ext uri="{FF2B5EF4-FFF2-40B4-BE49-F238E27FC236}">
              <a16:creationId xmlns:a16="http://schemas.microsoft.com/office/drawing/2014/main" id="{E05EBD04-16CE-42D1-B408-80C429C940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1214" name="AutoShape 1">
          <a:extLst>
            <a:ext uri="{FF2B5EF4-FFF2-40B4-BE49-F238E27FC236}">
              <a16:creationId xmlns:a16="http://schemas.microsoft.com/office/drawing/2014/main" id="{F8EC3A40-2EE7-4214-A7C6-83F4F87EBB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1215" name="AutoShape 1">
          <a:extLst>
            <a:ext uri="{FF2B5EF4-FFF2-40B4-BE49-F238E27FC236}">
              <a16:creationId xmlns:a16="http://schemas.microsoft.com/office/drawing/2014/main" id="{DD23CC72-18F4-4F5E-A77B-42EEFEA982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1216" name="AutoShape 1">
          <a:extLst>
            <a:ext uri="{FF2B5EF4-FFF2-40B4-BE49-F238E27FC236}">
              <a16:creationId xmlns:a16="http://schemas.microsoft.com/office/drawing/2014/main" id="{F87E42CD-0CCF-456B-9AAE-10DDB0EE4F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1217" name="AutoShape 1">
          <a:extLst>
            <a:ext uri="{FF2B5EF4-FFF2-40B4-BE49-F238E27FC236}">
              <a16:creationId xmlns:a16="http://schemas.microsoft.com/office/drawing/2014/main" id="{49953A5B-B6D3-4D2A-8B03-4F7FBCC748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1218" name="AutoShape 1">
          <a:extLst>
            <a:ext uri="{FF2B5EF4-FFF2-40B4-BE49-F238E27FC236}">
              <a16:creationId xmlns:a16="http://schemas.microsoft.com/office/drawing/2014/main" id="{25FCAFD5-3D8E-4CB4-BBE0-04B6BFB440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1219" name="AutoShape 1">
          <a:extLst>
            <a:ext uri="{FF2B5EF4-FFF2-40B4-BE49-F238E27FC236}">
              <a16:creationId xmlns:a16="http://schemas.microsoft.com/office/drawing/2014/main" id="{A0ACC039-ADB5-4848-8965-1CD918A016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1220" name="AutoShape 1">
          <a:extLst>
            <a:ext uri="{FF2B5EF4-FFF2-40B4-BE49-F238E27FC236}">
              <a16:creationId xmlns:a16="http://schemas.microsoft.com/office/drawing/2014/main" id="{3B3E0496-502F-4FD7-A542-B1F273DBD7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1221" name="AutoShape 1">
          <a:extLst>
            <a:ext uri="{FF2B5EF4-FFF2-40B4-BE49-F238E27FC236}">
              <a16:creationId xmlns:a16="http://schemas.microsoft.com/office/drawing/2014/main" id="{5AB8974E-C9A7-4F1B-AC01-5933976BDF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1222" name="AutoShape 1">
          <a:extLst>
            <a:ext uri="{FF2B5EF4-FFF2-40B4-BE49-F238E27FC236}">
              <a16:creationId xmlns:a16="http://schemas.microsoft.com/office/drawing/2014/main" id="{952E5C82-0A8F-49FA-93DB-89DDE24759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1223" name="AutoShape 1">
          <a:extLst>
            <a:ext uri="{FF2B5EF4-FFF2-40B4-BE49-F238E27FC236}">
              <a16:creationId xmlns:a16="http://schemas.microsoft.com/office/drawing/2014/main" id="{74132D85-08F1-4A40-BF7A-B53A5762D4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1224" name="AutoShape 1">
          <a:extLst>
            <a:ext uri="{FF2B5EF4-FFF2-40B4-BE49-F238E27FC236}">
              <a16:creationId xmlns:a16="http://schemas.microsoft.com/office/drawing/2014/main" id="{ACFB2A49-D9CE-4054-B63D-1C2A37FB2D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1225" name="AutoShape 1">
          <a:extLst>
            <a:ext uri="{FF2B5EF4-FFF2-40B4-BE49-F238E27FC236}">
              <a16:creationId xmlns:a16="http://schemas.microsoft.com/office/drawing/2014/main" id="{6E028C1A-1697-4BEF-A012-1716E30BA2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1226" name="AutoShape 1">
          <a:extLst>
            <a:ext uri="{FF2B5EF4-FFF2-40B4-BE49-F238E27FC236}">
              <a16:creationId xmlns:a16="http://schemas.microsoft.com/office/drawing/2014/main" id="{FBF8E426-B03C-43C7-B3A6-6D70940471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1227" name="AutoShape 1">
          <a:extLst>
            <a:ext uri="{FF2B5EF4-FFF2-40B4-BE49-F238E27FC236}">
              <a16:creationId xmlns:a16="http://schemas.microsoft.com/office/drawing/2014/main" id="{9320ADFB-47A1-4BF1-95E2-6A638496E1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1228" name="AutoShape 1">
          <a:extLst>
            <a:ext uri="{FF2B5EF4-FFF2-40B4-BE49-F238E27FC236}">
              <a16:creationId xmlns:a16="http://schemas.microsoft.com/office/drawing/2014/main" id="{8B6624EC-EC03-4BDD-BB0F-5EFF209369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1229" name="AutoShape 1">
          <a:extLst>
            <a:ext uri="{FF2B5EF4-FFF2-40B4-BE49-F238E27FC236}">
              <a16:creationId xmlns:a16="http://schemas.microsoft.com/office/drawing/2014/main" id="{E5F35261-0BCC-4B40-A715-E287F444B9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1230" name="AutoShape 1">
          <a:extLst>
            <a:ext uri="{FF2B5EF4-FFF2-40B4-BE49-F238E27FC236}">
              <a16:creationId xmlns:a16="http://schemas.microsoft.com/office/drawing/2014/main" id="{F8FAAB74-B0A7-4B1D-8F3E-FA96EFE36D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1231" name="AutoShape 1">
          <a:extLst>
            <a:ext uri="{FF2B5EF4-FFF2-40B4-BE49-F238E27FC236}">
              <a16:creationId xmlns:a16="http://schemas.microsoft.com/office/drawing/2014/main" id="{EA76F030-B3E1-4D6D-AA42-93BC5E0477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1232" name="AutoShape 1">
          <a:extLst>
            <a:ext uri="{FF2B5EF4-FFF2-40B4-BE49-F238E27FC236}">
              <a16:creationId xmlns:a16="http://schemas.microsoft.com/office/drawing/2014/main" id="{360DCB4E-09C6-4A7E-854E-2BF4489735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1233" name="AutoShape 1">
          <a:extLst>
            <a:ext uri="{FF2B5EF4-FFF2-40B4-BE49-F238E27FC236}">
              <a16:creationId xmlns:a16="http://schemas.microsoft.com/office/drawing/2014/main" id="{5B1D29AF-A422-4FC2-882B-96302D0B7D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1234" name="AutoShape 1">
          <a:extLst>
            <a:ext uri="{FF2B5EF4-FFF2-40B4-BE49-F238E27FC236}">
              <a16:creationId xmlns:a16="http://schemas.microsoft.com/office/drawing/2014/main" id="{D17538A4-847D-419F-ABED-CFA564CF68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1235" name="AutoShape 1">
          <a:extLst>
            <a:ext uri="{FF2B5EF4-FFF2-40B4-BE49-F238E27FC236}">
              <a16:creationId xmlns:a16="http://schemas.microsoft.com/office/drawing/2014/main" id="{A931FA0E-3D15-4128-A4DE-D3E869C499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1236" name="AutoShape 1">
          <a:extLst>
            <a:ext uri="{FF2B5EF4-FFF2-40B4-BE49-F238E27FC236}">
              <a16:creationId xmlns:a16="http://schemas.microsoft.com/office/drawing/2014/main" id="{144C6149-EBDF-497D-831B-9E56C20DE4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1237" name="AutoShape 1">
          <a:extLst>
            <a:ext uri="{FF2B5EF4-FFF2-40B4-BE49-F238E27FC236}">
              <a16:creationId xmlns:a16="http://schemas.microsoft.com/office/drawing/2014/main" id="{5EC5DF6F-53C4-4301-9211-05B379D105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1238" name="AutoShape 1">
          <a:extLst>
            <a:ext uri="{FF2B5EF4-FFF2-40B4-BE49-F238E27FC236}">
              <a16:creationId xmlns:a16="http://schemas.microsoft.com/office/drawing/2014/main" id="{768C974F-72EC-4D9C-8180-5289C3E313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1239" name="AutoShape 1">
          <a:extLst>
            <a:ext uri="{FF2B5EF4-FFF2-40B4-BE49-F238E27FC236}">
              <a16:creationId xmlns:a16="http://schemas.microsoft.com/office/drawing/2014/main" id="{74A5FCA8-4115-404D-A8E6-7C9D5069AF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1240" name="AutoShape 1">
          <a:extLst>
            <a:ext uri="{FF2B5EF4-FFF2-40B4-BE49-F238E27FC236}">
              <a16:creationId xmlns:a16="http://schemas.microsoft.com/office/drawing/2014/main" id="{C03D5CAB-32A1-46FE-8D25-D2EF78E426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1241" name="AutoShape 1">
          <a:extLst>
            <a:ext uri="{FF2B5EF4-FFF2-40B4-BE49-F238E27FC236}">
              <a16:creationId xmlns:a16="http://schemas.microsoft.com/office/drawing/2014/main" id="{510576B2-3446-48DB-9F3E-15B8F87E39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1242" name="AutoShape 1">
          <a:extLst>
            <a:ext uri="{FF2B5EF4-FFF2-40B4-BE49-F238E27FC236}">
              <a16:creationId xmlns:a16="http://schemas.microsoft.com/office/drawing/2014/main" id="{ACCBA9F8-6D76-49D7-9E84-24CCDF0F52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1243" name="AutoShape 1">
          <a:extLst>
            <a:ext uri="{FF2B5EF4-FFF2-40B4-BE49-F238E27FC236}">
              <a16:creationId xmlns:a16="http://schemas.microsoft.com/office/drawing/2014/main" id="{9FAABE11-D4CC-407A-AD51-BCC2790611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1244" name="AutoShape 1">
          <a:extLst>
            <a:ext uri="{FF2B5EF4-FFF2-40B4-BE49-F238E27FC236}">
              <a16:creationId xmlns:a16="http://schemas.microsoft.com/office/drawing/2014/main" id="{6AC66252-A729-4711-ABF7-F7EC357ED5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1245" name="AutoShape 1">
          <a:extLst>
            <a:ext uri="{FF2B5EF4-FFF2-40B4-BE49-F238E27FC236}">
              <a16:creationId xmlns:a16="http://schemas.microsoft.com/office/drawing/2014/main" id="{6D633B8D-DEDA-40CA-BEE7-A0F5DF83B9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1246" name="AutoShape 1">
          <a:extLst>
            <a:ext uri="{FF2B5EF4-FFF2-40B4-BE49-F238E27FC236}">
              <a16:creationId xmlns:a16="http://schemas.microsoft.com/office/drawing/2014/main" id="{C5FD39EB-2A31-4C83-8012-2FB9EAF5B8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1247" name="AutoShape 1">
          <a:extLst>
            <a:ext uri="{FF2B5EF4-FFF2-40B4-BE49-F238E27FC236}">
              <a16:creationId xmlns:a16="http://schemas.microsoft.com/office/drawing/2014/main" id="{C56878C8-F294-43B6-93F9-F06C33AD05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1248" name="AutoShape 1">
          <a:extLst>
            <a:ext uri="{FF2B5EF4-FFF2-40B4-BE49-F238E27FC236}">
              <a16:creationId xmlns:a16="http://schemas.microsoft.com/office/drawing/2014/main" id="{76436D7E-4154-47EE-8FFA-9FDBED56EB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1249" name="AutoShape 1">
          <a:extLst>
            <a:ext uri="{FF2B5EF4-FFF2-40B4-BE49-F238E27FC236}">
              <a16:creationId xmlns:a16="http://schemas.microsoft.com/office/drawing/2014/main" id="{EE5F6876-A534-4536-A677-D9F2BDE83B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1250" name="AutoShape 1">
          <a:extLst>
            <a:ext uri="{FF2B5EF4-FFF2-40B4-BE49-F238E27FC236}">
              <a16:creationId xmlns:a16="http://schemas.microsoft.com/office/drawing/2014/main" id="{C97BC983-F75C-443F-A857-2080CE1579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1251" name="AutoShape 1">
          <a:extLst>
            <a:ext uri="{FF2B5EF4-FFF2-40B4-BE49-F238E27FC236}">
              <a16:creationId xmlns:a16="http://schemas.microsoft.com/office/drawing/2014/main" id="{4A9BC18E-A73B-43FF-A263-713A5EB9D4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1252" name="AutoShape 1">
          <a:extLst>
            <a:ext uri="{FF2B5EF4-FFF2-40B4-BE49-F238E27FC236}">
              <a16:creationId xmlns:a16="http://schemas.microsoft.com/office/drawing/2014/main" id="{97C5A8E0-A006-4729-9024-EDD8CC3192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1253" name="AutoShape 1">
          <a:extLst>
            <a:ext uri="{FF2B5EF4-FFF2-40B4-BE49-F238E27FC236}">
              <a16:creationId xmlns:a16="http://schemas.microsoft.com/office/drawing/2014/main" id="{4E2F3725-76F5-4ADF-AC68-66066353F2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1254" name="AutoShape 1">
          <a:extLst>
            <a:ext uri="{FF2B5EF4-FFF2-40B4-BE49-F238E27FC236}">
              <a16:creationId xmlns:a16="http://schemas.microsoft.com/office/drawing/2014/main" id="{C4B550A3-913C-4174-9766-2E8C20ED46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1255" name="AutoShape 1">
          <a:extLst>
            <a:ext uri="{FF2B5EF4-FFF2-40B4-BE49-F238E27FC236}">
              <a16:creationId xmlns:a16="http://schemas.microsoft.com/office/drawing/2014/main" id="{2F914C9B-58B6-4CCA-A1B7-037B89A856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1256" name="AutoShape 1">
          <a:extLst>
            <a:ext uri="{FF2B5EF4-FFF2-40B4-BE49-F238E27FC236}">
              <a16:creationId xmlns:a16="http://schemas.microsoft.com/office/drawing/2014/main" id="{A1F95F17-58C8-4FB3-809D-DB8A31A80C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1257" name="AutoShape 1">
          <a:extLst>
            <a:ext uri="{FF2B5EF4-FFF2-40B4-BE49-F238E27FC236}">
              <a16:creationId xmlns:a16="http://schemas.microsoft.com/office/drawing/2014/main" id="{C50AB73E-7189-4009-B45A-3732FA8E6F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1258" name="AutoShape 1">
          <a:extLst>
            <a:ext uri="{FF2B5EF4-FFF2-40B4-BE49-F238E27FC236}">
              <a16:creationId xmlns:a16="http://schemas.microsoft.com/office/drawing/2014/main" id="{C286AA88-AC32-4A40-B87A-3050964E3D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1259" name="AutoShape 1">
          <a:extLst>
            <a:ext uri="{FF2B5EF4-FFF2-40B4-BE49-F238E27FC236}">
              <a16:creationId xmlns:a16="http://schemas.microsoft.com/office/drawing/2014/main" id="{55A6DEAB-182F-4CF2-89B1-13BFB941EB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1260" name="AutoShape 1">
          <a:extLst>
            <a:ext uri="{FF2B5EF4-FFF2-40B4-BE49-F238E27FC236}">
              <a16:creationId xmlns:a16="http://schemas.microsoft.com/office/drawing/2014/main" id="{39C7A328-B3CD-420D-9D44-2E5480F42B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1261" name="AutoShape 1">
          <a:extLst>
            <a:ext uri="{FF2B5EF4-FFF2-40B4-BE49-F238E27FC236}">
              <a16:creationId xmlns:a16="http://schemas.microsoft.com/office/drawing/2014/main" id="{CAA02737-0292-43E8-82E5-D408D6F1FB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1262" name="AutoShape 1">
          <a:extLst>
            <a:ext uri="{FF2B5EF4-FFF2-40B4-BE49-F238E27FC236}">
              <a16:creationId xmlns:a16="http://schemas.microsoft.com/office/drawing/2014/main" id="{E49D1252-4CEB-44A2-8080-A4492EC230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1263" name="AutoShape 1">
          <a:extLst>
            <a:ext uri="{FF2B5EF4-FFF2-40B4-BE49-F238E27FC236}">
              <a16:creationId xmlns:a16="http://schemas.microsoft.com/office/drawing/2014/main" id="{969D9BBF-5FDB-4F4B-91E5-DC31EC111D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1264" name="AutoShape 1">
          <a:extLst>
            <a:ext uri="{FF2B5EF4-FFF2-40B4-BE49-F238E27FC236}">
              <a16:creationId xmlns:a16="http://schemas.microsoft.com/office/drawing/2014/main" id="{101A738D-713D-4C67-8B2D-FFCF2E9202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1265" name="AutoShape 1">
          <a:extLst>
            <a:ext uri="{FF2B5EF4-FFF2-40B4-BE49-F238E27FC236}">
              <a16:creationId xmlns:a16="http://schemas.microsoft.com/office/drawing/2014/main" id="{5B37AE68-CA10-4C07-9A73-4799C7DF5E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1266" name="AutoShape 1">
          <a:extLst>
            <a:ext uri="{FF2B5EF4-FFF2-40B4-BE49-F238E27FC236}">
              <a16:creationId xmlns:a16="http://schemas.microsoft.com/office/drawing/2014/main" id="{06FEE378-142C-4BCA-A8C6-300F67B28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1267" name="AutoShape 1">
          <a:extLst>
            <a:ext uri="{FF2B5EF4-FFF2-40B4-BE49-F238E27FC236}">
              <a16:creationId xmlns:a16="http://schemas.microsoft.com/office/drawing/2014/main" id="{A883DD42-86EB-4533-A4B1-859ECAD84B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1268" name="AutoShape 1">
          <a:extLst>
            <a:ext uri="{FF2B5EF4-FFF2-40B4-BE49-F238E27FC236}">
              <a16:creationId xmlns:a16="http://schemas.microsoft.com/office/drawing/2014/main" id="{A93428D7-C36C-4857-91A5-FE3237C6F0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1269" name="AutoShape 1">
          <a:extLst>
            <a:ext uri="{FF2B5EF4-FFF2-40B4-BE49-F238E27FC236}">
              <a16:creationId xmlns:a16="http://schemas.microsoft.com/office/drawing/2014/main" id="{2144DB12-274B-4C96-AACB-DD85986AFF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1270" name="AutoShape 1">
          <a:extLst>
            <a:ext uri="{FF2B5EF4-FFF2-40B4-BE49-F238E27FC236}">
              <a16:creationId xmlns:a16="http://schemas.microsoft.com/office/drawing/2014/main" id="{86B25AF4-EF47-4696-A5A9-F922AF31A8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1271" name="AutoShape 1">
          <a:extLst>
            <a:ext uri="{FF2B5EF4-FFF2-40B4-BE49-F238E27FC236}">
              <a16:creationId xmlns:a16="http://schemas.microsoft.com/office/drawing/2014/main" id="{686D9D9D-245D-4836-B34B-7005DFCCD8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1272" name="AutoShape 1">
          <a:extLst>
            <a:ext uri="{FF2B5EF4-FFF2-40B4-BE49-F238E27FC236}">
              <a16:creationId xmlns:a16="http://schemas.microsoft.com/office/drawing/2014/main" id="{D2499C14-2D39-40FD-9872-B6C7C01CE4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1273" name="AutoShape 1">
          <a:extLst>
            <a:ext uri="{FF2B5EF4-FFF2-40B4-BE49-F238E27FC236}">
              <a16:creationId xmlns:a16="http://schemas.microsoft.com/office/drawing/2014/main" id="{515B720B-B94F-44A3-AA31-AE9A2A3727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1274" name="AutoShape 1">
          <a:extLst>
            <a:ext uri="{FF2B5EF4-FFF2-40B4-BE49-F238E27FC236}">
              <a16:creationId xmlns:a16="http://schemas.microsoft.com/office/drawing/2014/main" id="{69746BBA-0162-4453-80BA-6601078307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1275" name="AutoShape 1">
          <a:extLst>
            <a:ext uri="{FF2B5EF4-FFF2-40B4-BE49-F238E27FC236}">
              <a16:creationId xmlns:a16="http://schemas.microsoft.com/office/drawing/2014/main" id="{AFF9BCD2-5980-4E2B-9CE0-839E2F20F7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1276" name="AutoShape 1">
          <a:extLst>
            <a:ext uri="{FF2B5EF4-FFF2-40B4-BE49-F238E27FC236}">
              <a16:creationId xmlns:a16="http://schemas.microsoft.com/office/drawing/2014/main" id="{F61AC091-39D6-4D08-8B1F-C0F6E081C8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1277" name="AutoShape 1">
          <a:extLst>
            <a:ext uri="{FF2B5EF4-FFF2-40B4-BE49-F238E27FC236}">
              <a16:creationId xmlns:a16="http://schemas.microsoft.com/office/drawing/2014/main" id="{89DE2A87-C3B1-470D-987C-65DEB72E29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1278" name="AutoShape 1">
          <a:extLst>
            <a:ext uri="{FF2B5EF4-FFF2-40B4-BE49-F238E27FC236}">
              <a16:creationId xmlns:a16="http://schemas.microsoft.com/office/drawing/2014/main" id="{CE7DAE3A-F55F-42E5-9CE4-E12E86839D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1279" name="AutoShape 1">
          <a:extLst>
            <a:ext uri="{FF2B5EF4-FFF2-40B4-BE49-F238E27FC236}">
              <a16:creationId xmlns:a16="http://schemas.microsoft.com/office/drawing/2014/main" id="{FEACC521-BCF9-494D-AA3E-54A06A20B8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1280" name="AutoShape 1">
          <a:extLst>
            <a:ext uri="{FF2B5EF4-FFF2-40B4-BE49-F238E27FC236}">
              <a16:creationId xmlns:a16="http://schemas.microsoft.com/office/drawing/2014/main" id="{77ACE67D-DF2A-4C34-8234-D0ADD3A1F4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1281" name="AutoShape 1">
          <a:extLst>
            <a:ext uri="{FF2B5EF4-FFF2-40B4-BE49-F238E27FC236}">
              <a16:creationId xmlns:a16="http://schemas.microsoft.com/office/drawing/2014/main" id="{EB684FDC-10EE-401A-9796-D4214A4E8E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1282" name="AutoShape 1">
          <a:extLst>
            <a:ext uri="{FF2B5EF4-FFF2-40B4-BE49-F238E27FC236}">
              <a16:creationId xmlns:a16="http://schemas.microsoft.com/office/drawing/2014/main" id="{A8302F85-39CD-4E86-AFF1-5D70D38D3F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1283" name="AutoShape 1">
          <a:extLst>
            <a:ext uri="{FF2B5EF4-FFF2-40B4-BE49-F238E27FC236}">
              <a16:creationId xmlns:a16="http://schemas.microsoft.com/office/drawing/2014/main" id="{158EDEC2-8886-48DE-896E-511876153E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1284" name="AutoShape 1">
          <a:extLst>
            <a:ext uri="{FF2B5EF4-FFF2-40B4-BE49-F238E27FC236}">
              <a16:creationId xmlns:a16="http://schemas.microsoft.com/office/drawing/2014/main" id="{C9E5BAE3-45EE-4B34-88E0-998CBC958E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1285" name="AutoShape 1">
          <a:extLst>
            <a:ext uri="{FF2B5EF4-FFF2-40B4-BE49-F238E27FC236}">
              <a16:creationId xmlns:a16="http://schemas.microsoft.com/office/drawing/2014/main" id="{4B2073E9-5053-4CBD-94C8-EA951CC138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1286" name="AutoShape 1">
          <a:extLst>
            <a:ext uri="{FF2B5EF4-FFF2-40B4-BE49-F238E27FC236}">
              <a16:creationId xmlns:a16="http://schemas.microsoft.com/office/drawing/2014/main" id="{44AF4CAA-EC6E-4BE5-B7D2-90FD34BD1D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1287" name="AutoShape 1">
          <a:extLst>
            <a:ext uri="{FF2B5EF4-FFF2-40B4-BE49-F238E27FC236}">
              <a16:creationId xmlns:a16="http://schemas.microsoft.com/office/drawing/2014/main" id="{4292890E-D975-4603-AAB8-19E6A42CA7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1288" name="AutoShape 1">
          <a:extLst>
            <a:ext uri="{FF2B5EF4-FFF2-40B4-BE49-F238E27FC236}">
              <a16:creationId xmlns:a16="http://schemas.microsoft.com/office/drawing/2014/main" id="{63178B57-C1A1-4655-B105-942D2BB22A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1289" name="AutoShape 1">
          <a:extLst>
            <a:ext uri="{FF2B5EF4-FFF2-40B4-BE49-F238E27FC236}">
              <a16:creationId xmlns:a16="http://schemas.microsoft.com/office/drawing/2014/main" id="{4A6B7B6F-541E-4685-BAB1-2015398902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1290" name="AutoShape 1">
          <a:extLst>
            <a:ext uri="{FF2B5EF4-FFF2-40B4-BE49-F238E27FC236}">
              <a16:creationId xmlns:a16="http://schemas.microsoft.com/office/drawing/2014/main" id="{3B45FAF9-A654-49CD-832D-CBB500A10C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1291" name="AutoShape 1">
          <a:extLst>
            <a:ext uri="{FF2B5EF4-FFF2-40B4-BE49-F238E27FC236}">
              <a16:creationId xmlns:a16="http://schemas.microsoft.com/office/drawing/2014/main" id="{0B8BFF2A-2D4A-4D23-A4DC-AE230123C1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1292" name="AutoShape 1">
          <a:extLst>
            <a:ext uri="{FF2B5EF4-FFF2-40B4-BE49-F238E27FC236}">
              <a16:creationId xmlns:a16="http://schemas.microsoft.com/office/drawing/2014/main" id="{40557B2D-01E6-4248-89C9-EC0B43EE7C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1293" name="AutoShape 1">
          <a:extLst>
            <a:ext uri="{FF2B5EF4-FFF2-40B4-BE49-F238E27FC236}">
              <a16:creationId xmlns:a16="http://schemas.microsoft.com/office/drawing/2014/main" id="{450A0DB4-70C9-4C83-9553-57854A8E56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1294" name="AutoShape 1">
          <a:extLst>
            <a:ext uri="{FF2B5EF4-FFF2-40B4-BE49-F238E27FC236}">
              <a16:creationId xmlns:a16="http://schemas.microsoft.com/office/drawing/2014/main" id="{10A53066-8E1B-4AFD-8B5F-2C51894952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1295" name="AutoShape 1">
          <a:extLst>
            <a:ext uri="{FF2B5EF4-FFF2-40B4-BE49-F238E27FC236}">
              <a16:creationId xmlns:a16="http://schemas.microsoft.com/office/drawing/2014/main" id="{F1E7AA7C-A771-46D2-AA7F-BCC2AC80FF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1296" name="AutoShape 1">
          <a:extLst>
            <a:ext uri="{FF2B5EF4-FFF2-40B4-BE49-F238E27FC236}">
              <a16:creationId xmlns:a16="http://schemas.microsoft.com/office/drawing/2014/main" id="{40852D65-2540-4EE3-B5C2-FAA7A8DBB6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1297" name="AutoShape 1">
          <a:extLst>
            <a:ext uri="{FF2B5EF4-FFF2-40B4-BE49-F238E27FC236}">
              <a16:creationId xmlns:a16="http://schemas.microsoft.com/office/drawing/2014/main" id="{B9FA87E5-3702-4712-B0E7-78C36FFFCF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1298" name="AutoShape 1">
          <a:extLst>
            <a:ext uri="{FF2B5EF4-FFF2-40B4-BE49-F238E27FC236}">
              <a16:creationId xmlns:a16="http://schemas.microsoft.com/office/drawing/2014/main" id="{C04A1012-FDF0-486B-A90D-F687540B7F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1299" name="AutoShape 1">
          <a:extLst>
            <a:ext uri="{FF2B5EF4-FFF2-40B4-BE49-F238E27FC236}">
              <a16:creationId xmlns:a16="http://schemas.microsoft.com/office/drawing/2014/main" id="{1F2AC878-E877-48BB-831F-05306AB058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1300" name="AutoShape 1">
          <a:extLst>
            <a:ext uri="{FF2B5EF4-FFF2-40B4-BE49-F238E27FC236}">
              <a16:creationId xmlns:a16="http://schemas.microsoft.com/office/drawing/2014/main" id="{08DEB4AA-4FF8-4795-A5BF-FC25C14D5D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1301" name="AutoShape 1">
          <a:extLst>
            <a:ext uri="{FF2B5EF4-FFF2-40B4-BE49-F238E27FC236}">
              <a16:creationId xmlns:a16="http://schemas.microsoft.com/office/drawing/2014/main" id="{8E9656CB-8A58-4266-89B9-3C2E5A1A10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1302" name="AutoShape 1">
          <a:extLst>
            <a:ext uri="{FF2B5EF4-FFF2-40B4-BE49-F238E27FC236}">
              <a16:creationId xmlns:a16="http://schemas.microsoft.com/office/drawing/2014/main" id="{2C36061B-8781-4BB9-AD2A-889F88E651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1303" name="AutoShape 1">
          <a:extLst>
            <a:ext uri="{FF2B5EF4-FFF2-40B4-BE49-F238E27FC236}">
              <a16:creationId xmlns:a16="http://schemas.microsoft.com/office/drawing/2014/main" id="{A5C95AF1-0F20-4E7A-BA31-CA8B63EDC8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1304" name="AutoShape 1">
          <a:extLst>
            <a:ext uri="{FF2B5EF4-FFF2-40B4-BE49-F238E27FC236}">
              <a16:creationId xmlns:a16="http://schemas.microsoft.com/office/drawing/2014/main" id="{DDF9C867-C713-4882-A492-7A0E906936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1305" name="AutoShape 1">
          <a:extLst>
            <a:ext uri="{FF2B5EF4-FFF2-40B4-BE49-F238E27FC236}">
              <a16:creationId xmlns:a16="http://schemas.microsoft.com/office/drawing/2014/main" id="{0602F0C8-BD25-48E6-A2A3-A30887291C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1306" name="AutoShape 1">
          <a:extLst>
            <a:ext uri="{FF2B5EF4-FFF2-40B4-BE49-F238E27FC236}">
              <a16:creationId xmlns:a16="http://schemas.microsoft.com/office/drawing/2014/main" id="{8CC03635-A29E-42DB-80FC-291AC6CD29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1307" name="AutoShape 1">
          <a:extLst>
            <a:ext uri="{FF2B5EF4-FFF2-40B4-BE49-F238E27FC236}">
              <a16:creationId xmlns:a16="http://schemas.microsoft.com/office/drawing/2014/main" id="{1A152420-3F84-4A45-8774-6CB20B52E9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1308" name="AutoShape 1">
          <a:extLst>
            <a:ext uri="{FF2B5EF4-FFF2-40B4-BE49-F238E27FC236}">
              <a16:creationId xmlns:a16="http://schemas.microsoft.com/office/drawing/2014/main" id="{6D020220-2FC8-4619-ABA2-D1CD2944D9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1309" name="AutoShape 1">
          <a:extLst>
            <a:ext uri="{FF2B5EF4-FFF2-40B4-BE49-F238E27FC236}">
              <a16:creationId xmlns:a16="http://schemas.microsoft.com/office/drawing/2014/main" id="{E6591A1F-2939-4B4C-A398-63D96341FD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1310" name="AutoShape 1">
          <a:extLst>
            <a:ext uri="{FF2B5EF4-FFF2-40B4-BE49-F238E27FC236}">
              <a16:creationId xmlns:a16="http://schemas.microsoft.com/office/drawing/2014/main" id="{5A934E2C-B789-4516-9657-F6CB6C21E6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1311" name="AutoShape 1">
          <a:extLst>
            <a:ext uri="{FF2B5EF4-FFF2-40B4-BE49-F238E27FC236}">
              <a16:creationId xmlns:a16="http://schemas.microsoft.com/office/drawing/2014/main" id="{B9F172E2-9A0B-4227-86EC-AAF68F35F8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1312" name="AutoShape 1">
          <a:extLst>
            <a:ext uri="{FF2B5EF4-FFF2-40B4-BE49-F238E27FC236}">
              <a16:creationId xmlns:a16="http://schemas.microsoft.com/office/drawing/2014/main" id="{4CDCC030-2D5D-46C7-A6CE-268F611A05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1313" name="AutoShape 1">
          <a:extLst>
            <a:ext uri="{FF2B5EF4-FFF2-40B4-BE49-F238E27FC236}">
              <a16:creationId xmlns:a16="http://schemas.microsoft.com/office/drawing/2014/main" id="{BDBFA533-3642-4616-ABB6-10C9AB08A5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1314" name="AutoShape 1">
          <a:extLst>
            <a:ext uri="{FF2B5EF4-FFF2-40B4-BE49-F238E27FC236}">
              <a16:creationId xmlns:a16="http://schemas.microsoft.com/office/drawing/2014/main" id="{44D71BD7-5CA0-4A93-B377-6766A85C09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1315" name="AutoShape 1">
          <a:extLst>
            <a:ext uri="{FF2B5EF4-FFF2-40B4-BE49-F238E27FC236}">
              <a16:creationId xmlns:a16="http://schemas.microsoft.com/office/drawing/2014/main" id="{B25D7162-D482-4F35-A0A3-C1F9B9560B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1316" name="AutoShape 1">
          <a:extLst>
            <a:ext uri="{FF2B5EF4-FFF2-40B4-BE49-F238E27FC236}">
              <a16:creationId xmlns:a16="http://schemas.microsoft.com/office/drawing/2014/main" id="{156F11A7-8B7D-4EFD-948C-A63E925D2C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1317" name="AutoShape 1">
          <a:extLst>
            <a:ext uri="{FF2B5EF4-FFF2-40B4-BE49-F238E27FC236}">
              <a16:creationId xmlns:a16="http://schemas.microsoft.com/office/drawing/2014/main" id="{EAE24ED2-7BF0-4F68-91B6-75D7AEEC9F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1318" name="AutoShape 1">
          <a:extLst>
            <a:ext uri="{FF2B5EF4-FFF2-40B4-BE49-F238E27FC236}">
              <a16:creationId xmlns:a16="http://schemas.microsoft.com/office/drawing/2014/main" id="{7357B18A-9F09-48BC-8621-6011E55520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1319" name="AutoShape 1">
          <a:extLst>
            <a:ext uri="{FF2B5EF4-FFF2-40B4-BE49-F238E27FC236}">
              <a16:creationId xmlns:a16="http://schemas.microsoft.com/office/drawing/2014/main" id="{DE2EA578-14E7-4AA5-A998-E994E7FB18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1320" name="AutoShape 1">
          <a:extLst>
            <a:ext uri="{FF2B5EF4-FFF2-40B4-BE49-F238E27FC236}">
              <a16:creationId xmlns:a16="http://schemas.microsoft.com/office/drawing/2014/main" id="{02537058-34CD-4FD1-B93D-4DE900419A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1321" name="AutoShape 1">
          <a:extLst>
            <a:ext uri="{FF2B5EF4-FFF2-40B4-BE49-F238E27FC236}">
              <a16:creationId xmlns:a16="http://schemas.microsoft.com/office/drawing/2014/main" id="{253AF57A-A855-4766-A196-6BF2F6FB62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1322" name="AutoShape 1">
          <a:extLst>
            <a:ext uri="{FF2B5EF4-FFF2-40B4-BE49-F238E27FC236}">
              <a16:creationId xmlns:a16="http://schemas.microsoft.com/office/drawing/2014/main" id="{60504873-5E93-4852-BF98-4815184AAF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1323" name="AutoShape 1">
          <a:extLst>
            <a:ext uri="{FF2B5EF4-FFF2-40B4-BE49-F238E27FC236}">
              <a16:creationId xmlns:a16="http://schemas.microsoft.com/office/drawing/2014/main" id="{AF48608C-A85D-47E8-8EE4-5B75C62E56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1324" name="AutoShape 1">
          <a:extLst>
            <a:ext uri="{FF2B5EF4-FFF2-40B4-BE49-F238E27FC236}">
              <a16:creationId xmlns:a16="http://schemas.microsoft.com/office/drawing/2014/main" id="{D390C10B-E2B0-4F0A-B683-69235F0388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1325" name="AutoShape 1">
          <a:extLst>
            <a:ext uri="{FF2B5EF4-FFF2-40B4-BE49-F238E27FC236}">
              <a16:creationId xmlns:a16="http://schemas.microsoft.com/office/drawing/2014/main" id="{EBE1303D-5341-44E9-BC1B-38737C3F41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1326" name="AutoShape 1">
          <a:extLst>
            <a:ext uri="{FF2B5EF4-FFF2-40B4-BE49-F238E27FC236}">
              <a16:creationId xmlns:a16="http://schemas.microsoft.com/office/drawing/2014/main" id="{AD1967A8-1BB0-4DA6-AB36-6F5E14DDA2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1327" name="AutoShape 1">
          <a:extLst>
            <a:ext uri="{FF2B5EF4-FFF2-40B4-BE49-F238E27FC236}">
              <a16:creationId xmlns:a16="http://schemas.microsoft.com/office/drawing/2014/main" id="{58AEDF9E-0CE6-4867-978B-8FBFFC2955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1328" name="AutoShape 1">
          <a:extLst>
            <a:ext uri="{FF2B5EF4-FFF2-40B4-BE49-F238E27FC236}">
              <a16:creationId xmlns:a16="http://schemas.microsoft.com/office/drawing/2014/main" id="{6B28811A-F927-4669-8663-D8355D95B6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1329" name="AutoShape 1">
          <a:extLst>
            <a:ext uri="{FF2B5EF4-FFF2-40B4-BE49-F238E27FC236}">
              <a16:creationId xmlns:a16="http://schemas.microsoft.com/office/drawing/2014/main" id="{6D3C420E-0816-4CA3-933B-85EE36175B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1330" name="AutoShape 1">
          <a:extLst>
            <a:ext uri="{FF2B5EF4-FFF2-40B4-BE49-F238E27FC236}">
              <a16:creationId xmlns:a16="http://schemas.microsoft.com/office/drawing/2014/main" id="{D7B5194A-9D01-4F59-81D7-9DD84B67E4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1331" name="AutoShape 1">
          <a:extLst>
            <a:ext uri="{FF2B5EF4-FFF2-40B4-BE49-F238E27FC236}">
              <a16:creationId xmlns:a16="http://schemas.microsoft.com/office/drawing/2014/main" id="{DC04F344-D9FA-4F4D-9F43-D805DFFA18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1332" name="AutoShape 1">
          <a:extLst>
            <a:ext uri="{FF2B5EF4-FFF2-40B4-BE49-F238E27FC236}">
              <a16:creationId xmlns:a16="http://schemas.microsoft.com/office/drawing/2014/main" id="{1474140D-AD20-4C2B-AC69-BB8AA611F6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1333" name="AutoShape 1">
          <a:extLst>
            <a:ext uri="{FF2B5EF4-FFF2-40B4-BE49-F238E27FC236}">
              <a16:creationId xmlns:a16="http://schemas.microsoft.com/office/drawing/2014/main" id="{947C820F-BC1B-4DA0-AA6B-DF11C57CF0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1334" name="AutoShape 1">
          <a:extLst>
            <a:ext uri="{FF2B5EF4-FFF2-40B4-BE49-F238E27FC236}">
              <a16:creationId xmlns:a16="http://schemas.microsoft.com/office/drawing/2014/main" id="{9346331B-1CC6-46A2-A9C4-76D81E39B7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1335" name="AutoShape 1">
          <a:extLst>
            <a:ext uri="{FF2B5EF4-FFF2-40B4-BE49-F238E27FC236}">
              <a16:creationId xmlns:a16="http://schemas.microsoft.com/office/drawing/2014/main" id="{EF6A32EA-1A8B-41AE-8747-398AE1717C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1336" name="AutoShape 1">
          <a:extLst>
            <a:ext uri="{FF2B5EF4-FFF2-40B4-BE49-F238E27FC236}">
              <a16:creationId xmlns:a16="http://schemas.microsoft.com/office/drawing/2014/main" id="{BC630C42-4B23-4AB5-98F8-E6559AD768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1337" name="AutoShape 1">
          <a:extLst>
            <a:ext uri="{FF2B5EF4-FFF2-40B4-BE49-F238E27FC236}">
              <a16:creationId xmlns:a16="http://schemas.microsoft.com/office/drawing/2014/main" id="{EFFDC27D-942B-433B-81D5-FDBEB7BF5F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1338" name="AutoShape 1">
          <a:extLst>
            <a:ext uri="{FF2B5EF4-FFF2-40B4-BE49-F238E27FC236}">
              <a16:creationId xmlns:a16="http://schemas.microsoft.com/office/drawing/2014/main" id="{E2E48BAA-7925-4C8C-82CC-5BBBB28C0A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1339" name="AutoShape 1">
          <a:extLst>
            <a:ext uri="{FF2B5EF4-FFF2-40B4-BE49-F238E27FC236}">
              <a16:creationId xmlns:a16="http://schemas.microsoft.com/office/drawing/2014/main" id="{ED92611C-4D96-4CD0-A2FB-EEE66D6351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1340" name="AutoShape 1">
          <a:extLst>
            <a:ext uri="{FF2B5EF4-FFF2-40B4-BE49-F238E27FC236}">
              <a16:creationId xmlns:a16="http://schemas.microsoft.com/office/drawing/2014/main" id="{17EE947D-09A7-457C-B2DC-28EB92FDDF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1341" name="AutoShape 1">
          <a:extLst>
            <a:ext uri="{FF2B5EF4-FFF2-40B4-BE49-F238E27FC236}">
              <a16:creationId xmlns:a16="http://schemas.microsoft.com/office/drawing/2014/main" id="{348D7E04-2FA1-4224-91DF-E16C453588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1342" name="AutoShape 1">
          <a:extLst>
            <a:ext uri="{FF2B5EF4-FFF2-40B4-BE49-F238E27FC236}">
              <a16:creationId xmlns:a16="http://schemas.microsoft.com/office/drawing/2014/main" id="{F5791259-15BA-4177-86DA-7D330ACE4C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1343" name="AutoShape 1">
          <a:extLst>
            <a:ext uri="{FF2B5EF4-FFF2-40B4-BE49-F238E27FC236}">
              <a16:creationId xmlns:a16="http://schemas.microsoft.com/office/drawing/2014/main" id="{5F57DC08-BF2B-4B31-8574-C8EA94E457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1344" name="AutoShape 1">
          <a:extLst>
            <a:ext uri="{FF2B5EF4-FFF2-40B4-BE49-F238E27FC236}">
              <a16:creationId xmlns:a16="http://schemas.microsoft.com/office/drawing/2014/main" id="{8C58909E-2EDE-4648-8688-3A18AA57C2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1345" name="AutoShape 1">
          <a:extLst>
            <a:ext uri="{FF2B5EF4-FFF2-40B4-BE49-F238E27FC236}">
              <a16:creationId xmlns:a16="http://schemas.microsoft.com/office/drawing/2014/main" id="{B9372A10-9A15-4622-BFB0-28C8432289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1346" name="AutoShape 1">
          <a:extLst>
            <a:ext uri="{FF2B5EF4-FFF2-40B4-BE49-F238E27FC236}">
              <a16:creationId xmlns:a16="http://schemas.microsoft.com/office/drawing/2014/main" id="{C260CF88-79C8-497F-ACA0-1F0209A774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1347" name="AutoShape 1">
          <a:extLst>
            <a:ext uri="{FF2B5EF4-FFF2-40B4-BE49-F238E27FC236}">
              <a16:creationId xmlns:a16="http://schemas.microsoft.com/office/drawing/2014/main" id="{F96187E8-E90B-4DD4-B837-5A264358DA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1348" name="AutoShape 1">
          <a:extLst>
            <a:ext uri="{FF2B5EF4-FFF2-40B4-BE49-F238E27FC236}">
              <a16:creationId xmlns:a16="http://schemas.microsoft.com/office/drawing/2014/main" id="{12648481-A200-4588-9494-28B1388ACA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1349" name="AutoShape 1">
          <a:extLst>
            <a:ext uri="{FF2B5EF4-FFF2-40B4-BE49-F238E27FC236}">
              <a16:creationId xmlns:a16="http://schemas.microsoft.com/office/drawing/2014/main" id="{C77D21F7-EA5F-4BCD-A2D9-6DE1F43A37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1350" name="AutoShape 1">
          <a:extLst>
            <a:ext uri="{FF2B5EF4-FFF2-40B4-BE49-F238E27FC236}">
              <a16:creationId xmlns:a16="http://schemas.microsoft.com/office/drawing/2014/main" id="{43999425-5269-4AA8-A675-CBE3995328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1351" name="AutoShape 1">
          <a:extLst>
            <a:ext uri="{FF2B5EF4-FFF2-40B4-BE49-F238E27FC236}">
              <a16:creationId xmlns:a16="http://schemas.microsoft.com/office/drawing/2014/main" id="{9B2A1B47-B8AD-4AE0-8763-7BA6DE6C9A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1352" name="AutoShape 1">
          <a:extLst>
            <a:ext uri="{FF2B5EF4-FFF2-40B4-BE49-F238E27FC236}">
              <a16:creationId xmlns:a16="http://schemas.microsoft.com/office/drawing/2014/main" id="{264FDF47-559C-41C6-B741-DCC4303BB3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1353" name="AutoShape 1">
          <a:extLst>
            <a:ext uri="{FF2B5EF4-FFF2-40B4-BE49-F238E27FC236}">
              <a16:creationId xmlns:a16="http://schemas.microsoft.com/office/drawing/2014/main" id="{24771B92-B44F-4594-A1E5-B653F6B5F6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1354" name="AutoShape 1">
          <a:extLst>
            <a:ext uri="{FF2B5EF4-FFF2-40B4-BE49-F238E27FC236}">
              <a16:creationId xmlns:a16="http://schemas.microsoft.com/office/drawing/2014/main" id="{1536461C-163A-4069-B80C-C0BDC22C06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1355" name="AutoShape 1">
          <a:extLst>
            <a:ext uri="{FF2B5EF4-FFF2-40B4-BE49-F238E27FC236}">
              <a16:creationId xmlns:a16="http://schemas.microsoft.com/office/drawing/2014/main" id="{3354239D-0E97-45AA-AE89-33E4774534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1356" name="AutoShape 1">
          <a:extLst>
            <a:ext uri="{FF2B5EF4-FFF2-40B4-BE49-F238E27FC236}">
              <a16:creationId xmlns:a16="http://schemas.microsoft.com/office/drawing/2014/main" id="{90D8472F-1191-4E9C-BBA0-65FFD3488E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1357" name="AutoShape 1">
          <a:extLst>
            <a:ext uri="{FF2B5EF4-FFF2-40B4-BE49-F238E27FC236}">
              <a16:creationId xmlns:a16="http://schemas.microsoft.com/office/drawing/2014/main" id="{88E3A84E-F226-4FFB-BCA6-30BE125AD2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1358" name="AutoShape 1">
          <a:extLst>
            <a:ext uri="{FF2B5EF4-FFF2-40B4-BE49-F238E27FC236}">
              <a16:creationId xmlns:a16="http://schemas.microsoft.com/office/drawing/2014/main" id="{2660300B-24B8-406F-9BD9-540F60790E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1359" name="AutoShape 1">
          <a:extLst>
            <a:ext uri="{FF2B5EF4-FFF2-40B4-BE49-F238E27FC236}">
              <a16:creationId xmlns:a16="http://schemas.microsoft.com/office/drawing/2014/main" id="{6931FCE6-1614-40E7-B487-8DE5887FD2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1360" name="AutoShape 1">
          <a:extLst>
            <a:ext uri="{FF2B5EF4-FFF2-40B4-BE49-F238E27FC236}">
              <a16:creationId xmlns:a16="http://schemas.microsoft.com/office/drawing/2014/main" id="{737B8FDC-36BC-4159-891D-0313AD6256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1361" name="AutoShape 1">
          <a:extLst>
            <a:ext uri="{FF2B5EF4-FFF2-40B4-BE49-F238E27FC236}">
              <a16:creationId xmlns:a16="http://schemas.microsoft.com/office/drawing/2014/main" id="{B3B863AD-0659-44A5-957F-51F9DADA17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1362" name="AutoShape 1">
          <a:extLst>
            <a:ext uri="{FF2B5EF4-FFF2-40B4-BE49-F238E27FC236}">
              <a16:creationId xmlns:a16="http://schemas.microsoft.com/office/drawing/2014/main" id="{E2351C33-F39C-4A80-B0E6-105F30D24D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1363" name="AutoShape 1">
          <a:extLst>
            <a:ext uri="{FF2B5EF4-FFF2-40B4-BE49-F238E27FC236}">
              <a16:creationId xmlns:a16="http://schemas.microsoft.com/office/drawing/2014/main" id="{6B443942-78B3-44C3-B020-33B7E4F1CF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1364" name="AutoShape 1">
          <a:extLst>
            <a:ext uri="{FF2B5EF4-FFF2-40B4-BE49-F238E27FC236}">
              <a16:creationId xmlns:a16="http://schemas.microsoft.com/office/drawing/2014/main" id="{D2531886-A502-45F1-AC52-AC6806C85E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1365" name="AutoShape 1">
          <a:extLst>
            <a:ext uri="{FF2B5EF4-FFF2-40B4-BE49-F238E27FC236}">
              <a16:creationId xmlns:a16="http://schemas.microsoft.com/office/drawing/2014/main" id="{09534C57-0FB3-4C5B-A40D-533F0A74D4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1366" name="AutoShape 1">
          <a:extLst>
            <a:ext uri="{FF2B5EF4-FFF2-40B4-BE49-F238E27FC236}">
              <a16:creationId xmlns:a16="http://schemas.microsoft.com/office/drawing/2014/main" id="{3183EDD1-E6F5-4F0D-A481-D83BB025D8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1367" name="AutoShape 1">
          <a:extLst>
            <a:ext uri="{FF2B5EF4-FFF2-40B4-BE49-F238E27FC236}">
              <a16:creationId xmlns:a16="http://schemas.microsoft.com/office/drawing/2014/main" id="{5997B8FF-5C46-40A4-84A0-64A767D1A2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1368" name="AutoShape 1">
          <a:extLst>
            <a:ext uri="{FF2B5EF4-FFF2-40B4-BE49-F238E27FC236}">
              <a16:creationId xmlns:a16="http://schemas.microsoft.com/office/drawing/2014/main" id="{1868A84C-8CC6-44A6-A33B-F4504C39B3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1369" name="AutoShape 1">
          <a:extLst>
            <a:ext uri="{FF2B5EF4-FFF2-40B4-BE49-F238E27FC236}">
              <a16:creationId xmlns:a16="http://schemas.microsoft.com/office/drawing/2014/main" id="{68FEE9D6-2247-49BA-9CFB-FB38314255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1370" name="AutoShape 1">
          <a:extLst>
            <a:ext uri="{FF2B5EF4-FFF2-40B4-BE49-F238E27FC236}">
              <a16:creationId xmlns:a16="http://schemas.microsoft.com/office/drawing/2014/main" id="{A469D5C5-D7E5-47C3-9D6C-7DDA302506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1371" name="AutoShape 1">
          <a:extLst>
            <a:ext uri="{FF2B5EF4-FFF2-40B4-BE49-F238E27FC236}">
              <a16:creationId xmlns:a16="http://schemas.microsoft.com/office/drawing/2014/main" id="{A114D24F-E957-4F49-BCAF-0ECC4FC00B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1372" name="AutoShape 1">
          <a:extLst>
            <a:ext uri="{FF2B5EF4-FFF2-40B4-BE49-F238E27FC236}">
              <a16:creationId xmlns:a16="http://schemas.microsoft.com/office/drawing/2014/main" id="{DD345363-62ED-465D-B78C-65D00D5EDC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1373" name="AutoShape 1">
          <a:extLst>
            <a:ext uri="{FF2B5EF4-FFF2-40B4-BE49-F238E27FC236}">
              <a16:creationId xmlns:a16="http://schemas.microsoft.com/office/drawing/2014/main" id="{F9FA24E8-F20F-4C21-8919-45239F6A64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1374" name="AutoShape 1">
          <a:extLst>
            <a:ext uri="{FF2B5EF4-FFF2-40B4-BE49-F238E27FC236}">
              <a16:creationId xmlns:a16="http://schemas.microsoft.com/office/drawing/2014/main" id="{EC3B55CE-1BCD-4350-9672-29C2E153AB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1375" name="AutoShape 1">
          <a:extLst>
            <a:ext uri="{FF2B5EF4-FFF2-40B4-BE49-F238E27FC236}">
              <a16:creationId xmlns:a16="http://schemas.microsoft.com/office/drawing/2014/main" id="{5E48AEBC-CFFA-4E73-BCF4-26EAF23C20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1376" name="AutoShape 1">
          <a:extLst>
            <a:ext uri="{FF2B5EF4-FFF2-40B4-BE49-F238E27FC236}">
              <a16:creationId xmlns:a16="http://schemas.microsoft.com/office/drawing/2014/main" id="{D0C74FB1-BA0F-443F-BC3E-D458DE4D00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1377" name="AutoShape 1">
          <a:extLst>
            <a:ext uri="{FF2B5EF4-FFF2-40B4-BE49-F238E27FC236}">
              <a16:creationId xmlns:a16="http://schemas.microsoft.com/office/drawing/2014/main" id="{99B73C20-DB8B-4CA5-84BE-8C144FDBC7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1378" name="AutoShape 1">
          <a:extLst>
            <a:ext uri="{FF2B5EF4-FFF2-40B4-BE49-F238E27FC236}">
              <a16:creationId xmlns:a16="http://schemas.microsoft.com/office/drawing/2014/main" id="{9E7AC1C1-EE5C-4A86-9543-8CFAF4C1DA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1379" name="AutoShape 1">
          <a:extLst>
            <a:ext uri="{FF2B5EF4-FFF2-40B4-BE49-F238E27FC236}">
              <a16:creationId xmlns:a16="http://schemas.microsoft.com/office/drawing/2014/main" id="{B178527D-DECF-41FF-AAAF-415F3E4826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1380" name="AutoShape 1">
          <a:extLst>
            <a:ext uri="{FF2B5EF4-FFF2-40B4-BE49-F238E27FC236}">
              <a16:creationId xmlns:a16="http://schemas.microsoft.com/office/drawing/2014/main" id="{0440E5A7-03DB-4955-9AD4-C753602286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1381" name="AutoShape 1">
          <a:extLst>
            <a:ext uri="{FF2B5EF4-FFF2-40B4-BE49-F238E27FC236}">
              <a16:creationId xmlns:a16="http://schemas.microsoft.com/office/drawing/2014/main" id="{E6B29A81-6A67-4762-9D96-524932F173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1382" name="AutoShape 1">
          <a:extLst>
            <a:ext uri="{FF2B5EF4-FFF2-40B4-BE49-F238E27FC236}">
              <a16:creationId xmlns:a16="http://schemas.microsoft.com/office/drawing/2014/main" id="{E7FFEBCA-262E-4C85-BB70-2D95FBC287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1383" name="AutoShape 1">
          <a:extLst>
            <a:ext uri="{FF2B5EF4-FFF2-40B4-BE49-F238E27FC236}">
              <a16:creationId xmlns:a16="http://schemas.microsoft.com/office/drawing/2014/main" id="{22E003C5-D476-495D-A066-41CDD516F4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1384" name="AutoShape 1">
          <a:extLst>
            <a:ext uri="{FF2B5EF4-FFF2-40B4-BE49-F238E27FC236}">
              <a16:creationId xmlns:a16="http://schemas.microsoft.com/office/drawing/2014/main" id="{26EB04CA-0553-4AA1-B122-3F786E9927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1385" name="AutoShape 1">
          <a:extLst>
            <a:ext uri="{FF2B5EF4-FFF2-40B4-BE49-F238E27FC236}">
              <a16:creationId xmlns:a16="http://schemas.microsoft.com/office/drawing/2014/main" id="{37B91131-797B-4B9D-BABF-E8FBDD8C28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1386" name="AutoShape 1">
          <a:extLst>
            <a:ext uri="{FF2B5EF4-FFF2-40B4-BE49-F238E27FC236}">
              <a16:creationId xmlns:a16="http://schemas.microsoft.com/office/drawing/2014/main" id="{D7AA0827-82A4-4301-BEDF-2426B06A6E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1387" name="AutoShape 1">
          <a:extLst>
            <a:ext uri="{FF2B5EF4-FFF2-40B4-BE49-F238E27FC236}">
              <a16:creationId xmlns:a16="http://schemas.microsoft.com/office/drawing/2014/main" id="{B2E661FE-8EF5-4DD9-9B9C-D9F6739EDD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1388" name="AutoShape 1">
          <a:extLst>
            <a:ext uri="{FF2B5EF4-FFF2-40B4-BE49-F238E27FC236}">
              <a16:creationId xmlns:a16="http://schemas.microsoft.com/office/drawing/2014/main" id="{8FBE1B5F-D6BA-4DDA-A6E6-727ABFBBFA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1389" name="AutoShape 1">
          <a:extLst>
            <a:ext uri="{FF2B5EF4-FFF2-40B4-BE49-F238E27FC236}">
              <a16:creationId xmlns:a16="http://schemas.microsoft.com/office/drawing/2014/main" id="{FDA7D6F8-97FC-48E8-94AF-61D31ECA7B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1390" name="AutoShape 1">
          <a:extLst>
            <a:ext uri="{FF2B5EF4-FFF2-40B4-BE49-F238E27FC236}">
              <a16:creationId xmlns:a16="http://schemas.microsoft.com/office/drawing/2014/main" id="{3E77D4BE-F4A5-4C1A-874C-102EFCD6E9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1391" name="AutoShape 1">
          <a:extLst>
            <a:ext uri="{FF2B5EF4-FFF2-40B4-BE49-F238E27FC236}">
              <a16:creationId xmlns:a16="http://schemas.microsoft.com/office/drawing/2014/main" id="{A0D710EA-54E6-4CC2-AFD1-A6ED704E17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1392" name="AutoShape 1">
          <a:extLst>
            <a:ext uri="{FF2B5EF4-FFF2-40B4-BE49-F238E27FC236}">
              <a16:creationId xmlns:a16="http://schemas.microsoft.com/office/drawing/2014/main" id="{D713F32B-D12D-4F04-B04B-B7230D5D01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1393" name="AutoShape 1">
          <a:extLst>
            <a:ext uri="{FF2B5EF4-FFF2-40B4-BE49-F238E27FC236}">
              <a16:creationId xmlns:a16="http://schemas.microsoft.com/office/drawing/2014/main" id="{4F3189AB-8F9C-4DE7-AC29-DC0E82CCE6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1394" name="AutoShape 1">
          <a:extLst>
            <a:ext uri="{FF2B5EF4-FFF2-40B4-BE49-F238E27FC236}">
              <a16:creationId xmlns:a16="http://schemas.microsoft.com/office/drawing/2014/main" id="{3A14728E-31D2-4F30-BA5B-745447FDA2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1395" name="AutoShape 1">
          <a:extLst>
            <a:ext uri="{FF2B5EF4-FFF2-40B4-BE49-F238E27FC236}">
              <a16:creationId xmlns:a16="http://schemas.microsoft.com/office/drawing/2014/main" id="{B3640612-F668-44D4-9F9B-BC378C7E5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1396" name="AutoShape 1">
          <a:extLst>
            <a:ext uri="{FF2B5EF4-FFF2-40B4-BE49-F238E27FC236}">
              <a16:creationId xmlns:a16="http://schemas.microsoft.com/office/drawing/2014/main" id="{0F67B599-50B8-4294-897B-06A3AC9AC3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1397" name="AutoShape 1">
          <a:extLst>
            <a:ext uri="{FF2B5EF4-FFF2-40B4-BE49-F238E27FC236}">
              <a16:creationId xmlns:a16="http://schemas.microsoft.com/office/drawing/2014/main" id="{9438AF50-5D58-4CB7-8D1B-F41DCD5428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1398" name="AutoShape 1">
          <a:extLst>
            <a:ext uri="{FF2B5EF4-FFF2-40B4-BE49-F238E27FC236}">
              <a16:creationId xmlns:a16="http://schemas.microsoft.com/office/drawing/2014/main" id="{96D1FF60-AE21-4A45-A3B2-C87A7BBB37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1399" name="AutoShape 1">
          <a:extLst>
            <a:ext uri="{FF2B5EF4-FFF2-40B4-BE49-F238E27FC236}">
              <a16:creationId xmlns:a16="http://schemas.microsoft.com/office/drawing/2014/main" id="{00C66057-E92C-46D5-A2DD-15FE972368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1400" name="AutoShape 1">
          <a:extLst>
            <a:ext uri="{FF2B5EF4-FFF2-40B4-BE49-F238E27FC236}">
              <a16:creationId xmlns:a16="http://schemas.microsoft.com/office/drawing/2014/main" id="{D57F30EB-C841-479A-AB9B-9BBC10A66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1401" name="AutoShape 1">
          <a:extLst>
            <a:ext uri="{FF2B5EF4-FFF2-40B4-BE49-F238E27FC236}">
              <a16:creationId xmlns:a16="http://schemas.microsoft.com/office/drawing/2014/main" id="{E421745C-3061-40C6-B940-C3C2204E4E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1402" name="AutoShape 1">
          <a:extLst>
            <a:ext uri="{FF2B5EF4-FFF2-40B4-BE49-F238E27FC236}">
              <a16:creationId xmlns:a16="http://schemas.microsoft.com/office/drawing/2014/main" id="{C81202BD-8E77-4B23-BFBF-5B24998884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1403" name="AutoShape 1">
          <a:extLst>
            <a:ext uri="{FF2B5EF4-FFF2-40B4-BE49-F238E27FC236}">
              <a16:creationId xmlns:a16="http://schemas.microsoft.com/office/drawing/2014/main" id="{66BD1C41-912C-45C9-9546-5B32BDAAD5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1404" name="AutoShape 1">
          <a:extLst>
            <a:ext uri="{FF2B5EF4-FFF2-40B4-BE49-F238E27FC236}">
              <a16:creationId xmlns:a16="http://schemas.microsoft.com/office/drawing/2014/main" id="{068BB4F9-745C-4B1A-9E87-454DC715B0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1405" name="AutoShape 1">
          <a:extLst>
            <a:ext uri="{FF2B5EF4-FFF2-40B4-BE49-F238E27FC236}">
              <a16:creationId xmlns:a16="http://schemas.microsoft.com/office/drawing/2014/main" id="{D6853EFB-EA05-43A5-96CA-2C3CFE2FAD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1406" name="AutoShape 1">
          <a:extLst>
            <a:ext uri="{FF2B5EF4-FFF2-40B4-BE49-F238E27FC236}">
              <a16:creationId xmlns:a16="http://schemas.microsoft.com/office/drawing/2014/main" id="{49DBA6C5-F650-45E7-B725-682E0CEEFD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1407" name="AutoShape 1">
          <a:extLst>
            <a:ext uri="{FF2B5EF4-FFF2-40B4-BE49-F238E27FC236}">
              <a16:creationId xmlns:a16="http://schemas.microsoft.com/office/drawing/2014/main" id="{7F792138-F8CC-4A92-88AF-94BE5E253C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1408" name="AutoShape 1">
          <a:extLst>
            <a:ext uri="{FF2B5EF4-FFF2-40B4-BE49-F238E27FC236}">
              <a16:creationId xmlns:a16="http://schemas.microsoft.com/office/drawing/2014/main" id="{3CD81935-ACE6-4D29-B20B-81DF598B62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1409" name="AutoShape 1">
          <a:extLst>
            <a:ext uri="{FF2B5EF4-FFF2-40B4-BE49-F238E27FC236}">
              <a16:creationId xmlns:a16="http://schemas.microsoft.com/office/drawing/2014/main" id="{9D8CF443-B412-4B15-BBB4-A7692C5CFB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1410" name="AutoShape 1">
          <a:extLst>
            <a:ext uri="{FF2B5EF4-FFF2-40B4-BE49-F238E27FC236}">
              <a16:creationId xmlns:a16="http://schemas.microsoft.com/office/drawing/2014/main" id="{D4187C09-9392-4706-A4BC-6B69EFE402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1411" name="AutoShape 1">
          <a:extLst>
            <a:ext uri="{FF2B5EF4-FFF2-40B4-BE49-F238E27FC236}">
              <a16:creationId xmlns:a16="http://schemas.microsoft.com/office/drawing/2014/main" id="{BEBADCA8-B233-42DB-A9AC-B9089D8429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1412" name="AutoShape 1">
          <a:extLst>
            <a:ext uri="{FF2B5EF4-FFF2-40B4-BE49-F238E27FC236}">
              <a16:creationId xmlns:a16="http://schemas.microsoft.com/office/drawing/2014/main" id="{9482983B-C69C-4909-8CD5-5B4DE09A35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1413" name="AutoShape 1">
          <a:extLst>
            <a:ext uri="{FF2B5EF4-FFF2-40B4-BE49-F238E27FC236}">
              <a16:creationId xmlns:a16="http://schemas.microsoft.com/office/drawing/2014/main" id="{BCBBF31A-D52A-49C2-A45B-D308730E6D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1414" name="AutoShape 1">
          <a:extLst>
            <a:ext uri="{FF2B5EF4-FFF2-40B4-BE49-F238E27FC236}">
              <a16:creationId xmlns:a16="http://schemas.microsoft.com/office/drawing/2014/main" id="{68DEF711-070A-4824-A4AE-FCE96B1B41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1415" name="AutoShape 1">
          <a:extLst>
            <a:ext uri="{FF2B5EF4-FFF2-40B4-BE49-F238E27FC236}">
              <a16:creationId xmlns:a16="http://schemas.microsoft.com/office/drawing/2014/main" id="{037A7939-A188-4691-96A5-4921EB0B2A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1416" name="AutoShape 1">
          <a:extLst>
            <a:ext uri="{FF2B5EF4-FFF2-40B4-BE49-F238E27FC236}">
              <a16:creationId xmlns:a16="http://schemas.microsoft.com/office/drawing/2014/main" id="{EA61F199-D0B3-48D9-B6A8-466FE81761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1417" name="AutoShape 1">
          <a:extLst>
            <a:ext uri="{FF2B5EF4-FFF2-40B4-BE49-F238E27FC236}">
              <a16:creationId xmlns:a16="http://schemas.microsoft.com/office/drawing/2014/main" id="{F8EC5892-6DFF-4150-8BB3-9B85D3DB8B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1418" name="AutoShape 1">
          <a:extLst>
            <a:ext uri="{FF2B5EF4-FFF2-40B4-BE49-F238E27FC236}">
              <a16:creationId xmlns:a16="http://schemas.microsoft.com/office/drawing/2014/main" id="{9FCB834B-6403-4811-9BFE-5D44FE0654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1419" name="AutoShape 1">
          <a:extLst>
            <a:ext uri="{FF2B5EF4-FFF2-40B4-BE49-F238E27FC236}">
              <a16:creationId xmlns:a16="http://schemas.microsoft.com/office/drawing/2014/main" id="{A54271B4-4AFC-4A6E-99DE-9FDF24102C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1420" name="AutoShape 1">
          <a:extLst>
            <a:ext uri="{FF2B5EF4-FFF2-40B4-BE49-F238E27FC236}">
              <a16:creationId xmlns:a16="http://schemas.microsoft.com/office/drawing/2014/main" id="{0C288AA5-8700-401F-B167-BD4BC1DFF3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1421" name="AutoShape 1">
          <a:extLst>
            <a:ext uri="{FF2B5EF4-FFF2-40B4-BE49-F238E27FC236}">
              <a16:creationId xmlns:a16="http://schemas.microsoft.com/office/drawing/2014/main" id="{D04DB3C7-73FF-4D4B-9520-83EC19C9DD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1422" name="AutoShape 1">
          <a:extLst>
            <a:ext uri="{FF2B5EF4-FFF2-40B4-BE49-F238E27FC236}">
              <a16:creationId xmlns:a16="http://schemas.microsoft.com/office/drawing/2014/main" id="{3D985DDD-8944-4583-A7B0-93B230BB35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1423" name="AutoShape 1">
          <a:extLst>
            <a:ext uri="{FF2B5EF4-FFF2-40B4-BE49-F238E27FC236}">
              <a16:creationId xmlns:a16="http://schemas.microsoft.com/office/drawing/2014/main" id="{ECC37CD2-EB12-4B05-9FB4-99D86221DB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1424" name="AutoShape 1">
          <a:extLst>
            <a:ext uri="{FF2B5EF4-FFF2-40B4-BE49-F238E27FC236}">
              <a16:creationId xmlns:a16="http://schemas.microsoft.com/office/drawing/2014/main" id="{584B8FA4-85CE-4610-88CF-30EDD773FA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1425" name="AutoShape 1">
          <a:extLst>
            <a:ext uri="{FF2B5EF4-FFF2-40B4-BE49-F238E27FC236}">
              <a16:creationId xmlns:a16="http://schemas.microsoft.com/office/drawing/2014/main" id="{DDA387E2-3391-405F-8EFB-71997BBECE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1426" name="AutoShape 1">
          <a:extLst>
            <a:ext uri="{FF2B5EF4-FFF2-40B4-BE49-F238E27FC236}">
              <a16:creationId xmlns:a16="http://schemas.microsoft.com/office/drawing/2014/main" id="{D3C200CC-FDFA-4B3C-B39D-05F9B82BC4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1427" name="AutoShape 1">
          <a:extLst>
            <a:ext uri="{FF2B5EF4-FFF2-40B4-BE49-F238E27FC236}">
              <a16:creationId xmlns:a16="http://schemas.microsoft.com/office/drawing/2014/main" id="{FEEC7A06-47BE-4ADA-9EFF-5170D59CC8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1428" name="AutoShape 1">
          <a:extLst>
            <a:ext uri="{FF2B5EF4-FFF2-40B4-BE49-F238E27FC236}">
              <a16:creationId xmlns:a16="http://schemas.microsoft.com/office/drawing/2014/main" id="{342533F6-7786-4280-B818-E11D773CA5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1429" name="AutoShape 1">
          <a:extLst>
            <a:ext uri="{FF2B5EF4-FFF2-40B4-BE49-F238E27FC236}">
              <a16:creationId xmlns:a16="http://schemas.microsoft.com/office/drawing/2014/main" id="{B87059F7-F882-4070-BD22-C5405FACD4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1430" name="AutoShape 1">
          <a:extLst>
            <a:ext uri="{FF2B5EF4-FFF2-40B4-BE49-F238E27FC236}">
              <a16:creationId xmlns:a16="http://schemas.microsoft.com/office/drawing/2014/main" id="{72021591-FE71-4078-B471-9DDE826BC4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1431" name="AutoShape 1">
          <a:extLst>
            <a:ext uri="{FF2B5EF4-FFF2-40B4-BE49-F238E27FC236}">
              <a16:creationId xmlns:a16="http://schemas.microsoft.com/office/drawing/2014/main" id="{1E362C09-0B3D-4285-BA22-442CC36E22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1432" name="AutoShape 1">
          <a:extLst>
            <a:ext uri="{FF2B5EF4-FFF2-40B4-BE49-F238E27FC236}">
              <a16:creationId xmlns:a16="http://schemas.microsoft.com/office/drawing/2014/main" id="{3B6C3E2B-65E1-454F-BAE9-A6060761B3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1433" name="AutoShape 1">
          <a:extLst>
            <a:ext uri="{FF2B5EF4-FFF2-40B4-BE49-F238E27FC236}">
              <a16:creationId xmlns:a16="http://schemas.microsoft.com/office/drawing/2014/main" id="{A79A4D3B-9710-489A-839B-CA702AFD70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1434" name="AutoShape 1">
          <a:extLst>
            <a:ext uri="{FF2B5EF4-FFF2-40B4-BE49-F238E27FC236}">
              <a16:creationId xmlns:a16="http://schemas.microsoft.com/office/drawing/2014/main" id="{63972DEE-F96C-4B22-9D33-101997CEFE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1435" name="AutoShape 1">
          <a:extLst>
            <a:ext uri="{FF2B5EF4-FFF2-40B4-BE49-F238E27FC236}">
              <a16:creationId xmlns:a16="http://schemas.microsoft.com/office/drawing/2014/main" id="{C741BE74-C1D7-4CD2-96EC-67F2AED671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1436" name="AutoShape 1">
          <a:extLst>
            <a:ext uri="{FF2B5EF4-FFF2-40B4-BE49-F238E27FC236}">
              <a16:creationId xmlns:a16="http://schemas.microsoft.com/office/drawing/2014/main" id="{ECF6F58A-853C-4C80-9D36-7058BB5C83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1437" name="AutoShape 1">
          <a:extLst>
            <a:ext uri="{FF2B5EF4-FFF2-40B4-BE49-F238E27FC236}">
              <a16:creationId xmlns:a16="http://schemas.microsoft.com/office/drawing/2014/main" id="{B303CCCC-C59D-4322-BA49-4C4E135B9B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1438" name="AutoShape 1">
          <a:extLst>
            <a:ext uri="{FF2B5EF4-FFF2-40B4-BE49-F238E27FC236}">
              <a16:creationId xmlns:a16="http://schemas.microsoft.com/office/drawing/2014/main" id="{C2E29B4F-DE97-4CA3-B182-28EA93A336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1439" name="AutoShape 1">
          <a:extLst>
            <a:ext uri="{FF2B5EF4-FFF2-40B4-BE49-F238E27FC236}">
              <a16:creationId xmlns:a16="http://schemas.microsoft.com/office/drawing/2014/main" id="{D71E1666-2AAA-4B65-BEA1-4BC80CF02F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1440" name="AutoShape 1">
          <a:extLst>
            <a:ext uri="{FF2B5EF4-FFF2-40B4-BE49-F238E27FC236}">
              <a16:creationId xmlns:a16="http://schemas.microsoft.com/office/drawing/2014/main" id="{B773A9CA-57D1-441E-A09D-41B7A642E9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1441" name="AutoShape 1">
          <a:extLst>
            <a:ext uri="{FF2B5EF4-FFF2-40B4-BE49-F238E27FC236}">
              <a16:creationId xmlns:a16="http://schemas.microsoft.com/office/drawing/2014/main" id="{E5078D40-351F-4B92-81E3-7DA2779D46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1442" name="AutoShape 1">
          <a:extLst>
            <a:ext uri="{FF2B5EF4-FFF2-40B4-BE49-F238E27FC236}">
              <a16:creationId xmlns:a16="http://schemas.microsoft.com/office/drawing/2014/main" id="{9B2604AE-CDBD-4845-9330-EE41548DCB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1443" name="AutoShape 1">
          <a:extLst>
            <a:ext uri="{FF2B5EF4-FFF2-40B4-BE49-F238E27FC236}">
              <a16:creationId xmlns:a16="http://schemas.microsoft.com/office/drawing/2014/main" id="{D59BB143-B475-425E-A7ED-63F77C3F41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1444" name="AutoShape 1">
          <a:extLst>
            <a:ext uri="{FF2B5EF4-FFF2-40B4-BE49-F238E27FC236}">
              <a16:creationId xmlns:a16="http://schemas.microsoft.com/office/drawing/2014/main" id="{1BFC3F42-322F-4213-844D-CDFB5B78A3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1445" name="AutoShape 1">
          <a:extLst>
            <a:ext uri="{FF2B5EF4-FFF2-40B4-BE49-F238E27FC236}">
              <a16:creationId xmlns:a16="http://schemas.microsoft.com/office/drawing/2014/main" id="{AF580476-B349-4F85-8A4C-8EEBC9071B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1446" name="AutoShape 1">
          <a:extLst>
            <a:ext uri="{FF2B5EF4-FFF2-40B4-BE49-F238E27FC236}">
              <a16:creationId xmlns:a16="http://schemas.microsoft.com/office/drawing/2014/main" id="{5FB7701A-3CB9-40C2-9899-04E7095C8B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1447" name="AutoShape 1">
          <a:extLst>
            <a:ext uri="{FF2B5EF4-FFF2-40B4-BE49-F238E27FC236}">
              <a16:creationId xmlns:a16="http://schemas.microsoft.com/office/drawing/2014/main" id="{A0CDA112-386A-4806-9C8C-96A7E683DD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1448" name="AutoShape 1">
          <a:extLst>
            <a:ext uri="{FF2B5EF4-FFF2-40B4-BE49-F238E27FC236}">
              <a16:creationId xmlns:a16="http://schemas.microsoft.com/office/drawing/2014/main" id="{A8C0530F-07E9-4020-A538-6DE58EF1D8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1449" name="AutoShape 1">
          <a:extLst>
            <a:ext uri="{FF2B5EF4-FFF2-40B4-BE49-F238E27FC236}">
              <a16:creationId xmlns:a16="http://schemas.microsoft.com/office/drawing/2014/main" id="{168D67FA-D902-4C90-A648-FF05BB02D7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1450" name="AutoShape 1">
          <a:extLst>
            <a:ext uri="{FF2B5EF4-FFF2-40B4-BE49-F238E27FC236}">
              <a16:creationId xmlns:a16="http://schemas.microsoft.com/office/drawing/2014/main" id="{5AF625CA-6414-4667-8150-EC8B10A081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1451" name="AutoShape 1">
          <a:extLst>
            <a:ext uri="{FF2B5EF4-FFF2-40B4-BE49-F238E27FC236}">
              <a16:creationId xmlns:a16="http://schemas.microsoft.com/office/drawing/2014/main" id="{50AFE2AB-4A66-4B0D-AB7B-57375AAD3C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1452" name="AutoShape 1">
          <a:extLst>
            <a:ext uri="{FF2B5EF4-FFF2-40B4-BE49-F238E27FC236}">
              <a16:creationId xmlns:a16="http://schemas.microsoft.com/office/drawing/2014/main" id="{8D733785-7872-4A95-B399-CEE739266C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1453" name="AutoShape 1">
          <a:extLst>
            <a:ext uri="{FF2B5EF4-FFF2-40B4-BE49-F238E27FC236}">
              <a16:creationId xmlns:a16="http://schemas.microsoft.com/office/drawing/2014/main" id="{2FD7A759-160E-4DE2-854D-A09BDC689E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1454" name="AutoShape 1">
          <a:extLst>
            <a:ext uri="{FF2B5EF4-FFF2-40B4-BE49-F238E27FC236}">
              <a16:creationId xmlns:a16="http://schemas.microsoft.com/office/drawing/2014/main" id="{E330A648-D63B-4F92-8FF8-3F31B1AFE2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1455" name="AutoShape 1">
          <a:extLst>
            <a:ext uri="{FF2B5EF4-FFF2-40B4-BE49-F238E27FC236}">
              <a16:creationId xmlns:a16="http://schemas.microsoft.com/office/drawing/2014/main" id="{CD93F6CC-47C7-4320-B9DC-D7218AD32F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1456" name="AutoShape 1">
          <a:extLst>
            <a:ext uri="{FF2B5EF4-FFF2-40B4-BE49-F238E27FC236}">
              <a16:creationId xmlns:a16="http://schemas.microsoft.com/office/drawing/2014/main" id="{75BF9631-B55A-466A-8648-A02FA3E193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1457" name="AutoShape 1">
          <a:extLst>
            <a:ext uri="{FF2B5EF4-FFF2-40B4-BE49-F238E27FC236}">
              <a16:creationId xmlns:a16="http://schemas.microsoft.com/office/drawing/2014/main" id="{78C4BA5D-0100-47E7-9B59-88544CDC4C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1458" name="AutoShape 1">
          <a:extLst>
            <a:ext uri="{FF2B5EF4-FFF2-40B4-BE49-F238E27FC236}">
              <a16:creationId xmlns:a16="http://schemas.microsoft.com/office/drawing/2014/main" id="{86FA7D8F-1986-41BC-BFF1-090F5F9FF5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1459" name="AutoShape 1">
          <a:extLst>
            <a:ext uri="{FF2B5EF4-FFF2-40B4-BE49-F238E27FC236}">
              <a16:creationId xmlns:a16="http://schemas.microsoft.com/office/drawing/2014/main" id="{D5A8BE0B-5DDF-48BA-899B-07D26830B6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1460" name="AutoShape 1">
          <a:extLst>
            <a:ext uri="{FF2B5EF4-FFF2-40B4-BE49-F238E27FC236}">
              <a16:creationId xmlns:a16="http://schemas.microsoft.com/office/drawing/2014/main" id="{130EB765-2B16-48E5-8A8C-38A39D83C3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1461" name="AutoShape 1">
          <a:extLst>
            <a:ext uri="{FF2B5EF4-FFF2-40B4-BE49-F238E27FC236}">
              <a16:creationId xmlns:a16="http://schemas.microsoft.com/office/drawing/2014/main" id="{CC5607FC-9E4C-4A15-A5E6-8A97BA7E1D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1462" name="AutoShape 1">
          <a:extLst>
            <a:ext uri="{FF2B5EF4-FFF2-40B4-BE49-F238E27FC236}">
              <a16:creationId xmlns:a16="http://schemas.microsoft.com/office/drawing/2014/main" id="{1870F1A7-9843-4DB6-95DE-79B3899218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1463" name="AutoShape 1">
          <a:extLst>
            <a:ext uri="{FF2B5EF4-FFF2-40B4-BE49-F238E27FC236}">
              <a16:creationId xmlns:a16="http://schemas.microsoft.com/office/drawing/2014/main" id="{27B4BDC2-98EE-40DE-9F56-4F60EEDDAE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1464" name="AutoShape 1">
          <a:extLst>
            <a:ext uri="{FF2B5EF4-FFF2-40B4-BE49-F238E27FC236}">
              <a16:creationId xmlns:a16="http://schemas.microsoft.com/office/drawing/2014/main" id="{CFFEA348-315F-4639-9D76-5C35159C2D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1465" name="AutoShape 1">
          <a:extLst>
            <a:ext uri="{FF2B5EF4-FFF2-40B4-BE49-F238E27FC236}">
              <a16:creationId xmlns:a16="http://schemas.microsoft.com/office/drawing/2014/main" id="{0B5E0FE5-73EC-4FB3-A5AC-7890BA6097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1466" name="AutoShape 1">
          <a:extLst>
            <a:ext uri="{FF2B5EF4-FFF2-40B4-BE49-F238E27FC236}">
              <a16:creationId xmlns:a16="http://schemas.microsoft.com/office/drawing/2014/main" id="{5FBB227E-A5D1-4878-B627-25E98B4985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1467" name="AutoShape 1">
          <a:extLst>
            <a:ext uri="{FF2B5EF4-FFF2-40B4-BE49-F238E27FC236}">
              <a16:creationId xmlns:a16="http://schemas.microsoft.com/office/drawing/2014/main" id="{144CA40F-D4C8-4314-9E57-73A4E1C32F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1468" name="AutoShape 1">
          <a:extLst>
            <a:ext uri="{FF2B5EF4-FFF2-40B4-BE49-F238E27FC236}">
              <a16:creationId xmlns:a16="http://schemas.microsoft.com/office/drawing/2014/main" id="{7B88969A-198E-46B6-A867-D1F996DAFF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1469" name="AutoShape 1">
          <a:extLst>
            <a:ext uri="{FF2B5EF4-FFF2-40B4-BE49-F238E27FC236}">
              <a16:creationId xmlns:a16="http://schemas.microsoft.com/office/drawing/2014/main" id="{15C560A4-3959-4E00-946C-0694BD2EA9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1470" name="AutoShape 1">
          <a:extLst>
            <a:ext uri="{FF2B5EF4-FFF2-40B4-BE49-F238E27FC236}">
              <a16:creationId xmlns:a16="http://schemas.microsoft.com/office/drawing/2014/main" id="{8CBC7F68-F536-44D4-9B21-E7C461F865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1471" name="AutoShape 1">
          <a:extLst>
            <a:ext uri="{FF2B5EF4-FFF2-40B4-BE49-F238E27FC236}">
              <a16:creationId xmlns:a16="http://schemas.microsoft.com/office/drawing/2014/main" id="{409544F6-2361-4CBC-A1A8-12BE46F09D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1472" name="AutoShape 1">
          <a:extLst>
            <a:ext uri="{FF2B5EF4-FFF2-40B4-BE49-F238E27FC236}">
              <a16:creationId xmlns:a16="http://schemas.microsoft.com/office/drawing/2014/main" id="{A6361B39-F4F2-4F2A-821B-9CC6FC3A33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1473" name="AutoShape 1">
          <a:extLst>
            <a:ext uri="{FF2B5EF4-FFF2-40B4-BE49-F238E27FC236}">
              <a16:creationId xmlns:a16="http://schemas.microsoft.com/office/drawing/2014/main" id="{B0870860-C87D-48E4-867A-3055372DA9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1474" name="AutoShape 1">
          <a:extLst>
            <a:ext uri="{FF2B5EF4-FFF2-40B4-BE49-F238E27FC236}">
              <a16:creationId xmlns:a16="http://schemas.microsoft.com/office/drawing/2014/main" id="{EB73CED6-7532-4CE2-AB0B-BA32C59AEA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1475" name="AutoShape 1">
          <a:extLst>
            <a:ext uri="{FF2B5EF4-FFF2-40B4-BE49-F238E27FC236}">
              <a16:creationId xmlns:a16="http://schemas.microsoft.com/office/drawing/2014/main" id="{EBCBA83F-55A1-4820-A572-F19819A11C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1476" name="AutoShape 1">
          <a:extLst>
            <a:ext uri="{FF2B5EF4-FFF2-40B4-BE49-F238E27FC236}">
              <a16:creationId xmlns:a16="http://schemas.microsoft.com/office/drawing/2014/main" id="{B6C55FD8-F1A6-4A28-875D-2001F68D7B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1477" name="AutoShape 1">
          <a:extLst>
            <a:ext uri="{FF2B5EF4-FFF2-40B4-BE49-F238E27FC236}">
              <a16:creationId xmlns:a16="http://schemas.microsoft.com/office/drawing/2014/main" id="{3370DEBB-F346-4B77-8F1D-12A108512A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1478" name="AutoShape 1">
          <a:extLst>
            <a:ext uri="{FF2B5EF4-FFF2-40B4-BE49-F238E27FC236}">
              <a16:creationId xmlns:a16="http://schemas.microsoft.com/office/drawing/2014/main" id="{9B45088E-00F5-48C3-B161-85F619E15F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1479" name="AutoShape 1">
          <a:extLst>
            <a:ext uri="{FF2B5EF4-FFF2-40B4-BE49-F238E27FC236}">
              <a16:creationId xmlns:a16="http://schemas.microsoft.com/office/drawing/2014/main" id="{E70273D6-EC49-4518-B7EB-C19D3D7D01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1480" name="AutoShape 1">
          <a:extLst>
            <a:ext uri="{FF2B5EF4-FFF2-40B4-BE49-F238E27FC236}">
              <a16:creationId xmlns:a16="http://schemas.microsoft.com/office/drawing/2014/main" id="{79C5D488-4AC8-488C-9442-3FA575E8C0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1481" name="AutoShape 1">
          <a:extLst>
            <a:ext uri="{FF2B5EF4-FFF2-40B4-BE49-F238E27FC236}">
              <a16:creationId xmlns:a16="http://schemas.microsoft.com/office/drawing/2014/main" id="{20246057-1747-4ADD-A269-B38A007B36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1482" name="AutoShape 1">
          <a:extLst>
            <a:ext uri="{FF2B5EF4-FFF2-40B4-BE49-F238E27FC236}">
              <a16:creationId xmlns:a16="http://schemas.microsoft.com/office/drawing/2014/main" id="{26D83546-C026-456A-B3CB-02D1C8471F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1483" name="AutoShape 1">
          <a:extLst>
            <a:ext uri="{FF2B5EF4-FFF2-40B4-BE49-F238E27FC236}">
              <a16:creationId xmlns:a16="http://schemas.microsoft.com/office/drawing/2014/main" id="{082910BF-FF7A-4FE2-867A-FDE96AD0C9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1484" name="AutoShape 1">
          <a:extLst>
            <a:ext uri="{FF2B5EF4-FFF2-40B4-BE49-F238E27FC236}">
              <a16:creationId xmlns:a16="http://schemas.microsoft.com/office/drawing/2014/main" id="{A4F6B22A-C63E-4180-B8C4-316241AACB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1485" name="AutoShape 1">
          <a:extLst>
            <a:ext uri="{FF2B5EF4-FFF2-40B4-BE49-F238E27FC236}">
              <a16:creationId xmlns:a16="http://schemas.microsoft.com/office/drawing/2014/main" id="{7A2D35DF-832E-4E88-9AAA-63615A07C7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1486" name="AutoShape 1">
          <a:extLst>
            <a:ext uri="{FF2B5EF4-FFF2-40B4-BE49-F238E27FC236}">
              <a16:creationId xmlns:a16="http://schemas.microsoft.com/office/drawing/2014/main" id="{A3105453-5D3A-421C-B9F8-317D4A801B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1487" name="AutoShape 1">
          <a:extLst>
            <a:ext uri="{FF2B5EF4-FFF2-40B4-BE49-F238E27FC236}">
              <a16:creationId xmlns:a16="http://schemas.microsoft.com/office/drawing/2014/main" id="{6C4CFAB9-452F-4C6F-8CED-1D6443754E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1488" name="AutoShape 1">
          <a:extLst>
            <a:ext uri="{FF2B5EF4-FFF2-40B4-BE49-F238E27FC236}">
              <a16:creationId xmlns:a16="http://schemas.microsoft.com/office/drawing/2014/main" id="{FB67D18A-8736-4B5D-BA55-BD6303C9CA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1489" name="AutoShape 1">
          <a:extLst>
            <a:ext uri="{FF2B5EF4-FFF2-40B4-BE49-F238E27FC236}">
              <a16:creationId xmlns:a16="http://schemas.microsoft.com/office/drawing/2014/main" id="{4BEAF274-7C6E-44DF-B09F-3AC15550CB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1490" name="AutoShape 1">
          <a:extLst>
            <a:ext uri="{FF2B5EF4-FFF2-40B4-BE49-F238E27FC236}">
              <a16:creationId xmlns:a16="http://schemas.microsoft.com/office/drawing/2014/main" id="{8D5DD84A-3F93-4AC5-A131-D18261939A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1491" name="AutoShape 1">
          <a:extLst>
            <a:ext uri="{FF2B5EF4-FFF2-40B4-BE49-F238E27FC236}">
              <a16:creationId xmlns:a16="http://schemas.microsoft.com/office/drawing/2014/main" id="{D520E375-30C3-43DC-8987-FF655688B7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1492" name="AutoShape 1">
          <a:extLst>
            <a:ext uri="{FF2B5EF4-FFF2-40B4-BE49-F238E27FC236}">
              <a16:creationId xmlns:a16="http://schemas.microsoft.com/office/drawing/2014/main" id="{A9E7B8F2-F5FC-4036-ABFD-EB21D98750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1493" name="AutoShape 1">
          <a:extLst>
            <a:ext uri="{FF2B5EF4-FFF2-40B4-BE49-F238E27FC236}">
              <a16:creationId xmlns:a16="http://schemas.microsoft.com/office/drawing/2014/main" id="{B9A25BF2-94B6-4463-B67F-A5506BECEB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1494" name="AutoShape 1">
          <a:extLst>
            <a:ext uri="{FF2B5EF4-FFF2-40B4-BE49-F238E27FC236}">
              <a16:creationId xmlns:a16="http://schemas.microsoft.com/office/drawing/2014/main" id="{1426E359-BB15-4057-AD81-94F9ABA9ED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1495" name="AutoShape 1">
          <a:extLst>
            <a:ext uri="{FF2B5EF4-FFF2-40B4-BE49-F238E27FC236}">
              <a16:creationId xmlns:a16="http://schemas.microsoft.com/office/drawing/2014/main" id="{A178172A-7238-4BAC-AD19-9B8D5804F6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1496" name="AutoShape 1">
          <a:extLst>
            <a:ext uri="{FF2B5EF4-FFF2-40B4-BE49-F238E27FC236}">
              <a16:creationId xmlns:a16="http://schemas.microsoft.com/office/drawing/2014/main" id="{3166B13D-5C26-4C68-A9C1-FC545BB023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1497" name="AutoShape 1">
          <a:extLst>
            <a:ext uri="{FF2B5EF4-FFF2-40B4-BE49-F238E27FC236}">
              <a16:creationId xmlns:a16="http://schemas.microsoft.com/office/drawing/2014/main" id="{309984F5-29F6-4FD4-A98D-9F27462EAD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1498" name="AutoShape 1">
          <a:extLst>
            <a:ext uri="{FF2B5EF4-FFF2-40B4-BE49-F238E27FC236}">
              <a16:creationId xmlns:a16="http://schemas.microsoft.com/office/drawing/2014/main" id="{3044E7F9-6203-4561-B88C-CC6033AF1E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1499" name="AutoShape 1">
          <a:extLst>
            <a:ext uri="{FF2B5EF4-FFF2-40B4-BE49-F238E27FC236}">
              <a16:creationId xmlns:a16="http://schemas.microsoft.com/office/drawing/2014/main" id="{ECF1E4D4-49F4-4159-9A81-7CF3842E9F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1500" name="AutoShape 1">
          <a:extLst>
            <a:ext uri="{FF2B5EF4-FFF2-40B4-BE49-F238E27FC236}">
              <a16:creationId xmlns:a16="http://schemas.microsoft.com/office/drawing/2014/main" id="{97F9ABCD-0D8A-42AA-8A0F-574BA175FE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1501" name="AutoShape 1">
          <a:extLst>
            <a:ext uri="{FF2B5EF4-FFF2-40B4-BE49-F238E27FC236}">
              <a16:creationId xmlns:a16="http://schemas.microsoft.com/office/drawing/2014/main" id="{5C2459C7-A955-45B5-B3AD-1BE077231F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1502" name="AutoShape 1">
          <a:extLst>
            <a:ext uri="{FF2B5EF4-FFF2-40B4-BE49-F238E27FC236}">
              <a16:creationId xmlns:a16="http://schemas.microsoft.com/office/drawing/2014/main" id="{5F67B833-3878-4981-906E-30C5702E8A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1503" name="AutoShape 1">
          <a:extLst>
            <a:ext uri="{FF2B5EF4-FFF2-40B4-BE49-F238E27FC236}">
              <a16:creationId xmlns:a16="http://schemas.microsoft.com/office/drawing/2014/main" id="{64C537C5-636E-4CF8-8627-B6001C9FB3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1504" name="AutoShape 1">
          <a:extLst>
            <a:ext uri="{FF2B5EF4-FFF2-40B4-BE49-F238E27FC236}">
              <a16:creationId xmlns:a16="http://schemas.microsoft.com/office/drawing/2014/main" id="{57929ED7-5B40-4A2B-9025-0244CACC04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1505" name="AutoShape 1">
          <a:extLst>
            <a:ext uri="{FF2B5EF4-FFF2-40B4-BE49-F238E27FC236}">
              <a16:creationId xmlns:a16="http://schemas.microsoft.com/office/drawing/2014/main" id="{03EEE3F8-8938-4406-AF23-F795E877C9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1506" name="AutoShape 1">
          <a:extLst>
            <a:ext uri="{FF2B5EF4-FFF2-40B4-BE49-F238E27FC236}">
              <a16:creationId xmlns:a16="http://schemas.microsoft.com/office/drawing/2014/main" id="{29BB9DD5-D1F2-4CA0-8441-4B2C1C714A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1507" name="AutoShape 1">
          <a:extLst>
            <a:ext uri="{FF2B5EF4-FFF2-40B4-BE49-F238E27FC236}">
              <a16:creationId xmlns:a16="http://schemas.microsoft.com/office/drawing/2014/main" id="{D9887022-A8B8-4355-A6B9-BA1CEE1225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1508" name="AutoShape 1">
          <a:extLst>
            <a:ext uri="{FF2B5EF4-FFF2-40B4-BE49-F238E27FC236}">
              <a16:creationId xmlns:a16="http://schemas.microsoft.com/office/drawing/2014/main" id="{1E62C7A8-6C81-47BF-BDA7-3082B182B4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1509" name="AutoShape 1">
          <a:extLst>
            <a:ext uri="{FF2B5EF4-FFF2-40B4-BE49-F238E27FC236}">
              <a16:creationId xmlns:a16="http://schemas.microsoft.com/office/drawing/2014/main" id="{9AC09E7D-00C8-4A49-B14D-D33E223403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1510" name="AutoShape 1">
          <a:extLst>
            <a:ext uri="{FF2B5EF4-FFF2-40B4-BE49-F238E27FC236}">
              <a16:creationId xmlns:a16="http://schemas.microsoft.com/office/drawing/2014/main" id="{4C270FE8-194E-4B76-A0D5-467F20ACBD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1511" name="AutoShape 1">
          <a:extLst>
            <a:ext uri="{FF2B5EF4-FFF2-40B4-BE49-F238E27FC236}">
              <a16:creationId xmlns:a16="http://schemas.microsoft.com/office/drawing/2014/main" id="{27A9BA16-6ECB-4347-8C94-D92A6B9397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1512" name="AutoShape 1">
          <a:extLst>
            <a:ext uri="{FF2B5EF4-FFF2-40B4-BE49-F238E27FC236}">
              <a16:creationId xmlns:a16="http://schemas.microsoft.com/office/drawing/2014/main" id="{FBF86877-830C-4561-9C4D-76D372CDB7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1513" name="AutoShape 1">
          <a:extLst>
            <a:ext uri="{FF2B5EF4-FFF2-40B4-BE49-F238E27FC236}">
              <a16:creationId xmlns:a16="http://schemas.microsoft.com/office/drawing/2014/main" id="{B361046E-6A6D-4F93-BF4D-7C36993B54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1514" name="AutoShape 1">
          <a:extLst>
            <a:ext uri="{FF2B5EF4-FFF2-40B4-BE49-F238E27FC236}">
              <a16:creationId xmlns:a16="http://schemas.microsoft.com/office/drawing/2014/main" id="{433FB7AF-D5E2-4990-B59B-88F343F77C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1515" name="AutoShape 1">
          <a:extLst>
            <a:ext uri="{FF2B5EF4-FFF2-40B4-BE49-F238E27FC236}">
              <a16:creationId xmlns:a16="http://schemas.microsoft.com/office/drawing/2014/main" id="{639B1166-4764-49B5-AAA4-B894115E22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1516" name="AutoShape 1">
          <a:extLst>
            <a:ext uri="{FF2B5EF4-FFF2-40B4-BE49-F238E27FC236}">
              <a16:creationId xmlns:a16="http://schemas.microsoft.com/office/drawing/2014/main" id="{0AD01BE5-BF35-4F96-9036-14D3769EBE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1517" name="AutoShape 1">
          <a:extLst>
            <a:ext uri="{FF2B5EF4-FFF2-40B4-BE49-F238E27FC236}">
              <a16:creationId xmlns:a16="http://schemas.microsoft.com/office/drawing/2014/main" id="{53F46E35-7865-4678-A1B0-75A624E105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1518" name="AutoShape 1">
          <a:extLst>
            <a:ext uri="{FF2B5EF4-FFF2-40B4-BE49-F238E27FC236}">
              <a16:creationId xmlns:a16="http://schemas.microsoft.com/office/drawing/2014/main" id="{4FA5D4A8-0D63-4875-B6B4-20F6C122C9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1519" name="AutoShape 1">
          <a:extLst>
            <a:ext uri="{FF2B5EF4-FFF2-40B4-BE49-F238E27FC236}">
              <a16:creationId xmlns:a16="http://schemas.microsoft.com/office/drawing/2014/main" id="{6CC65BC2-B6C6-4B26-B5C7-3B96FF570A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1520" name="AutoShape 1">
          <a:extLst>
            <a:ext uri="{FF2B5EF4-FFF2-40B4-BE49-F238E27FC236}">
              <a16:creationId xmlns:a16="http://schemas.microsoft.com/office/drawing/2014/main" id="{BC4DE489-BA49-4A44-B1D5-940E93F8AD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1521" name="AutoShape 1">
          <a:extLst>
            <a:ext uri="{FF2B5EF4-FFF2-40B4-BE49-F238E27FC236}">
              <a16:creationId xmlns:a16="http://schemas.microsoft.com/office/drawing/2014/main" id="{E8490DF5-F768-4F5E-B244-5D1846DC6A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1522" name="AutoShape 1">
          <a:extLst>
            <a:ext uri="{FF2B5EF4-FFF2-40B4-BE49-F238E27FC236}">
              <a16:creationId xmlns:a16="http://schemas.microsoft.com/office/drawing/2014/main" id="{04966A48-DD8B-4E0E-8668-0F5EF922A9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1523" name="AutoShape 1">
          <a:extLst>
            <a:ext uri="{FF2B5EF4-FFF2-40B4-BE49-F238E27FC236}">
              <a16:creationId xmlns:a16="http://schemas.microsoft.com/office/drawing/2014/main" id="{537F1910-CEAE-4127-A7CB-D994A57995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1524" name="AutoShape 1">
          <a:extLst>
            <a:ext uri="{FF2B5EF4-FFF2-40B4-BE49-F238E27FC236}">
              <a16:creationId xmlns:a16="http://schemas.microsoft.com/office/drawing/2014/main" id="{EC533AE1-C5FC-42A7-BA79-CEC8BFDCBA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1525" name="AutoShape 1">
          <a:extLst>
            <a:ext uri="{FF2B5EF4-FFF2-40B4-BE49-F238E27FC236}">
              <a16:creationId xmlns:a16="http://schemas.microsoft.com/office/drawing/2014/main" id="{74809D65-6356-4925-B315-A44433A541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1526" name="AutoShape 1">
          <a:extLst>
            <a:ext uri="{FF2B5EF4-FFF2-40B4-BE49-F238E27FC236}">
              <a16:creationId xmlns:a16="http://schemas.microsoft.com/office/drawing/2014/main" id="{6B8CA6D6-EF55-4604-9E71-E7B97828B5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1527" name="AutoShape 1">
          <a:extLst>
            <a:ext uri="{FF2B5EF4-FFF2-40B4-BE49-F238E27FC236}">
              <a16:creationId xmlns:a16="http://schemas.microsoft.com/office/drawing/2014/main" id="{0CF8CE1E-5F8D-449C-B522-F16E2AEB5B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1528" name="AutoShape 1">
          <a:extLst>
            <a:ext uri="{FF2B5EF4-FFF2-40B4-BE49-F238E27FC236}">
              <a16:creationId xmlns:a16="http://schemas.microsoft.com/office/drawing/2014/main" id="{369BB6E0-E2D1-4C11-908D-6374C040C4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1529" name="AutoShape 1">
          <a:extLst>
            <a:ext uri="{FF2B5EF4-FFF2-40B4-BE49-F238E27FC236}">
              <a16:creationId xmlns:a16="http://schemas.microsoft.com/office/drawing/2014/main" id="{EBFD73B1-6820-45CA-97E3-3B1E08E07D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1530" name="AutoShape 1">
          <a:extLst>
            <a:ext uri="{FF2B5EF4-FFF2-40B4-BE49-F238E27FC236}">
              <a16:creationId xmlns:a16="http://schemas.microsoft.com/office/drawing/2014/main" id="{58A778F9-7C4F-4CA6-AFC5-1050A7885E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1531" name="AutoShape 1">
          <a:extLst>
            <a:ext uri="{FF2B5EF4-FFF2-40B4-BE49-F238E27FC236}">
              <a16:creationId xmlns:a16="http://schemas.microsoft.com/office/drawing/2014/main" id="{F452ACDB-ECB6-45B2-9828-FC9D59ABF3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1532" name="AutoShape 1">
          <a:extLst>
            <a:ext uri="{FF2B5EF4-FFF2-40B4-BE49-F238E27FC236}">
              <a16:creationId xmlns:a16="http://schemas.microsoft.com/office/drawing/2014/main" id="{63293E53-6451-4CDD-81D0-883D179775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1533" name="AutoShape 1">
          <a:extLst>
            <a:ext uri="{FF2B5EF4-FFF2-40B4-BE49-F238E27FC236}">
              <a16:creationId xmlns:a16="http://schemas.microsoft.com/office/drawing/2014/main" id="{100CA49A-FF48-47B7-8F58-B54DA9082B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1534" name="AutoShape 1">
          <a:extLst>
            <a:ext uri="{FF2B5EF4-FFF2-40B4-BE49-F238E27FC236}">
              <a16:creationId xmlns:a16="http://schemas.microsoft.com/office/drawing/2014/main" id="{F0534534-9D33-4198-8815-B1A2A2AA2E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1535" name="AutoShape 1">
          <a:extLst>
            <a:ext uri="{FF2B5EF4-FFF2-40B4-BE49-F238E27FC236}">
              <a16:creationId xmlns:a16="http://schemas.microsoft.com/office/drawing/2014/main" id="{97BACC6C-97B5-4FB1-9757-AEE0A5A0DF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1536" name="AutoShape 1">
          <a:extLst>
            <a:ext uri="{FF2B5EF4-FFF2-40B4-BE49-F238E27FC236}">
              <a16:creationId xmlns:a16="http://schemas.microsoft.com/office/drawing/2014/main" id="{167BAD58-F184-45A0-BA1B-6B433DCF53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1537" name="AutoShape 1">
          <a:extLst>
            <a:ext uri="{FF2B5EF4-FFF2-40B4-BE49-F238E27FC236}">
              <a16:creationId xmlns:a16="http://schemas.microsoft.com/office/drawing/2014/main" id="{C4D93AF0-A801-4F99-BE91-0314A9D447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1538" name="AutoShape 1">
          <a:extLst>
            <a:ext uri="{FF2B5EF4-FFF2-40B4-BE49-F238E27FC236}">
              <a16:creationId xmlns:a16="http://schemas.microsoft.com/office/drawing/2014/main" id="{DB53B347-1406-47D0-BBAF-3D1FF04E54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1539" name="AutoShape 1">
          <a:extLst>
            <a:ext uri="{FF2B5EF4-FFF2-40B4-BE49-F238E27FC236}">
              <a16:creationId xmlns:a16="http://schemas.microsoft.com/office/drawing/2014/main" id="{9754A6D7-B84E-4BF0-AC2B-8662516435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1540" name="AutoShape 1">
          <a:extLst>
            <a:ext uri="{FF2B5EF4-FFF2-40B4-BE49-F238E27FC236}">
              <a16:creationId xmlns:a16="http://schemas.microsoft.com/office/drawing/2014/main" id="{3B799315-1852-4864-9196-71FBEC9A19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1541" name="AutoShape 1">
          <a:extLst>
            <a:ext uri="{FF2B5EF4-FFF2-40B4-BE49-F238E27FC236}">
              <a16:creationId xmlns:a16="http://schemas.microsoft.com/office/drawing/2014/main" id="{C3967CB5-8BA6-44B9-A337-D4F147F6C2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1542" name="AutoShape 1">
          <a:extLst>
            <a:ext uri="{FF2B5EF4-FFF2-40B4-BE49-F238E27FC236}">
              <a16:creationId xmlns:a16="http://schemas.microsoft.com/office/drawing/2014/main" id="{DE22704C-0312-45CC-BD50-D5DC59E26B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1543" name="AutoShape 1">
          <a:extLst>
            <a:ext uri="{FF2B5EF4-FFF2-40B4-BE49-F238E27FC236}">
              <a16:creationId xmlns:a16="http://schemas.microsoft.com/office/drawing/2014/main" id="{1D52CB4E-E014-4E23-9A7B-775E564B54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1544" name="AutoShape 1">
          <a:extLst>
            <a:ext uri="{FF2B5EF4-FFF2-40B4-BE49-F238E27FC236}">
              <a16:creationId xmlns:a16="http://schemas.microsoft.com/office/drawing/2014/main" id="{59AAB3E0-883A-46DA-9057-3B68699C63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1545" name="AutoShape 1">
          <a:extLst>
            <a:ext uri="{FF2B5EF4-FFF2-40B4-BE49-F238E27FC236}">
              <a16:creationId xmlns:a16="http://schemas.microsoft.com/office/drawing/2014/main" id="{14DD974D-89BE-410B-A105-DEED080BD7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1546" name="AutoShape 1">
          <a:extLst>
            <a:ext uri="{FF2B5EF4-FFF2-40B4-BE49-F238E27FC236}">
              <a16:creationId xmlns:a16="http://schemas.microsoft.com/office/drawing/2014/main" id="{CD0E9289-F175-45C7-8ADA-2D0B5BAA20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1547" name="AutoShape 1">
          <a:extLst>
            <a:ext uri="{FF2B5EF4-FFF2-40B4-BE49-F238E27FC236}">
              <a16:creationId xmlns:a16="http://schemas.microsoft.com/office/drawing/2014/main" id="{DFC4F4EF-B4A8-494B-A1B5-D12129342E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1548" name="AutoShape 1">
          <a:extLst>
            <a:ext uri="{FF2B5EF4-FFF2-40B4-BE49-F238E27FC236}">
              <a16:creationId xmlns:a16="http://schemas.microsoft.com/office/drawing/2014/main" id="{8B6126C2-9E5D-4456-85FE-E546A0FC08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1549" name="AutoShape 1">
          <a:extLst>
            <a:ext uri="{FF2B5EF4-FFF2-40B4-BE49-F238E27FC236}">
              <a16:creationId xmlns:a16="http://schemas.microsoft.com/office/drawing/2014/main" id="{5FF20FE8-5B84-46FF-AC43-9D3B43993E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1550" name="AutoShape 1">
          <a:extLst>
            <a:ext uri="{FF2B5EF4-FFF2-40B4-BE49-F238E27FC236}">
              <a16:creationId xmlns:a16="http://schemas.microsoft.com/office/drawing/2014/main" id="{31DC9C5D-91B4-40E0-97D8-7601DAC8A2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1551" name="AutoShape 1">
          <a:extLst>
            <a:ext uri="{FF2B5EF4-FFF2-40B4-BE49-F238E27FC236}">
              <a16:creationId xmlns:a16="http://schemas.microsoft.com/office/drawing/2014/main" id="{C4379541-046E-49C0-A6F3-1D7BCE526F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1552" name="AutoShape 1">
          <a:extLst>
            <a:ext uri="{FF2B5EF4-FFF2-40B4-BE49-F238E27FC236}">
              <a16:creationId xmlns:a16="http://schemas.microsoft.com/office/drawing/2014/main" id="{C97C7EBC-8BB5-451B-9FB0-F48866B096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1553" name="AutoShape 1">
          <a:extLst>
            <a:ext uri="{FF2B5EF4-FFF2-40B4-BE49-F238E27FC236}">
              <a16:creationId xmlns:a16="http://schemas.microsoft.com/office/drawing/2014/main" id="{8D0A00F9-6508-4908-B0CC-D52EB5B7A0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1554" name="AutoShape 1">
          <a:extLst>
            <a:ext uri="{FF2B5EF4-FFF2-40B4-BE49-F238E27FC236}">
              <a16:creationId xmlns:a16="http://schemas.microsoft.com/office/drawing/2014/main" id="{ED8330BE-17D5-40EA-9C18-9C6F30CA1F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1555" name="AutoShape 1">
          <a:extLst>
            <a:ext uri="{FF2B5EF4-FFF2-40B4-BE49-F238E27FC236}">
              <a16:creationId xmlns:a16="http://schemas.microsoft.com/office/drawing/2014/main" id="{8334FC67-CC08-46C7-A86A-5C7D4045E3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1556" name="AutoShape 1">
          <a:extLst>
            <a:ext uri="{FF2B5EF4-FFF2-40B4-BE49-F238E27FC236}">
              <a16:creationId xmlns:a16="http://schemas.microsoft.com/office/drawing/2014/main" id="{2755EB43-EE72-43D3-9C68-9E88FB4964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1557" name="AutoShape 1">
          <a:extLst>
            <a:ext uri="{FF2B5EF4-FFF2-40B4-BE49-F238E27FC236}">
              <a16:creationId xmlns:a16="http://schemas.microsoft.com/office/drawing/2014/main" id="{242EDBA0-EBF8-47A8-8473-F0C833D5A3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1558" name="AutoShape 1">
          <a:extLst>
            <a:ext uri="{FF2B5EF4-FFF2-40B4-BE49-F238E27FC236}">
              <a16:creationId xmlns:a16="http://schemas.microsoft.com/office/drawing/2014/main" id="{2A7E01F8-B22C-40E6-A486-CB6A65F507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1559" name="AutoShape 1">
          <a:extLst>
            <a:ext uri="{FF2B5EF4-FFF2-40B4-BE49-F238E27FC236}">
              <a16:creationId xmlns:a16="http://schemas.microsoft.com/office/drawing/2014/main" id="{C3E867A3-E839-4A53-AF67-CEDF6D8E0F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1560" name="AutoShape 1">
          <a:extLst>
            <a:ext uri="{FF2B5EF4-FFF2-40B4-BE49-F238E27FC236}">
              <a16:creationId xmlns:a16="http://schemas.microsoft.com/office/drawing/2014/main" id="{419FB583-765E-45C9-A883-93EC2F8BAE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1561" name="AutoShape 1">
          <a:extLst>
            <a:ext uri="{FF2B5EF4-FFF2-40B4-BE49-F238E27FC236}">
              <a16:creationId xmlns:a16="http://schemas.microsoft.com/office/drawing/2014/main" id="{3C98BE97-BD7B-4629-A9C3-4D7270E757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1562" name="AutoShape 1">
          <a:extLst>
            <a:ext uri="{FF2B5EF4-FFF2-40B4-BE49-F238E27FC236}">
              <a16:creationId xmlns:a16="http://schemas.microsoft.com/office/drawing/2014/main" id="{18925206-4D0D-4720-A6B7-450C77B5A5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1563" name="AutoShape 1">
          <a:extLst>
            <a:ext uri="{FF2B5EF4-FFF2-40B4-BE49-F238E27FC236}">
              <a16:creationId xmlns:a16="http://schemas.microsoft.com/office/drawing/2014/main" id="{1D2A7B53-12AF-4428-8806-CC9B7181E0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1564" name="AutoShape 1">
          <a:extLst>
            <a:ext uri="{FF2B5EF4-FFF2-40B4-BE49-F238E27FC236}">
              <a16:creationId xmlns:a16="http://schemas.microsoft.com/office/drawing/2014/main" id="{C114418C-9FB8-48EF-9BFF-CF96ABFDF7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1565" name="AutoShape 1">
          <a:extLst>
            <a:ext uri="{FF2B5EF4-FFF2-40B4-BE49-F238E27FC236}">
              <a16:creationId xmlns:a16="http://schemas.microsoft.com/office/drawing/2014/main" id="{65D3ED38-BC0B-4063-A367-F638A55966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1566" name="AutoShape 1">
          <a:extLst>
            <a:ext uri="{FF2B5EF4-FFF2-40B4-BE49-F238E27FC236}">
              <a16:creationId xmlns:a16="http://schemas.microsoft.com/office/drawing/2014/main" id="{1BB18424-F806-4CC7-8C01-EDD1072B05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1567" name="AutoShape 1">
          <a:extLst>
            <a:ext uri="{FF2B5EF4-FFF2-40B4-BE49-F238E27FC236}">
              <a16:creationId xmlns:a16="http://schemas.microsoft.com/office/drawing/2014/main" id="{442AF2F4-DD21-46BA-B751-CC1589919B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1568" name="AutoShape 1">
          <a:extLst>
            <a:ext uri="{FF2B5EF4-FFF2-40B4-BE49-F238E27FC236}">
              <a16:creationId xmlns:a16="http://schemas.microsoft.com/office/drawing/2014/main" id="{63D2E1BE-1F3A-456F-8325-98453001D3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1569" name="AutoShape 1">
          <a:extLst>
            <a:ext uri="{FF2B5EF4-FFF2-40B4-BE49-F238E27FC236}">
              <a16:creationId xmlns:a16="http://schemas.microsoft.com/office/drawing/2014/main" id="{A18D363B-9192-41B3-99A5-FC52E44ACB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1570" name="AutoShape 1">
          <a:extLst>
            <a:ext uri="{FF2B5EF4-FFF2-40B4-BE49-F238E27FC236}">
              <a16:creationId xmlns:a16="http://schemas.microsoft.com/office/drawing/2014/main" id="{D92FBA9F-24A1-4FB1-BF6A-023449167E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1571" name="AutoShape 1">
          <a:extLst>
            <a:ext uri="{FF2B5EF4-FFF2-40B4-BE49-F238E27FC236}">
              <a16:creationId xmlns:a16="http://schemas.microsoft.com/office/drawing/2014/main" id="{14BC821D-465F-42DB-91CF-970A4FC679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1572" name="AutoShape 1">
          <a:extLst>
            <a:ext uri="{FF2B5EF4-FFF2-40B4-BE49-F238E27FC236}">
              <a16:creationId xmlns:a16="http://schemas.microsoft.com/office/drawing/2014/main" id="{6098AC67-A91C-441E-874F-533EAFB69A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1573" name="AutoShape 1">
          <a:extLst>
            <a:ext uri="{FF2B5EF4-FFF2-40B4-BE49-F238E27FC236}">
              <a16:creationId xmlns:a16="http://schemas.microsoft.com/office/drawing/2014/main" id="{52F3BF35-C81D-4597-8F6B-A0E0099738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1574" name="AutoShape 1">
          <a:extLst>
            <a:ext uri="{FF2B5EF4-FFF2-40B4-BE49-F238E27FC236}">
              <a16:creationId xmlns:a16="http://schemas.microsoft.com/office/drawing/2014/main" id="{CB1B17C1-D177-4948-96AF-C38DADAD8F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1575" name="AutoShape 1">
          <a:extLst>
            <a:ext uri="{FF2B5EF4-FFF2-40B4-BE49-F238E27FC236}">
              <a16:creationId xmlns:a16="http://schemas.microsoft.com/office/drawing/2014/main" id="{E680366A-162A-4571-A314-1ABC39ABAE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1576" name="AutoShape 1">
          <a:extLst>
            <a:ext uri="{FF2B5EF4-FFF2-40B4-BE49-F238E27FC236}">
              <a16:creationId xmlns:a16="http://schemas.microsoft.com/office/drawing/2014/main" id="{0419500A-0B23-4386-8995-C6BFCC1AA7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1577" name="AutoShape 1">
          <a:extLst>
            <a:ext uri="{FF2B5EF4-FFF2-40B4-BE49-F238E27FC236}">
              <a16:creationId xmlns:a16="http://schemas.microsoft.com/office/drawing/2014/main" id="{8889A86D-2009-405A-AA90-1224624A36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1578" name="AutoShape 1">
          <a:extLst>
            <a:ext uri="{FF2B5EF4-FFF2-40B4-BE49-F238E27FC236}">
              <a16:creationId xmlns:a16="http://schemas.microsoft.com/office/drawing/2014/main" id="{21C08E98-9120-47D1-9F44-B55B374A1D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1579" name="AutoShape 1">
          <a:extLst>
            <a:ext uri="{FF2B5EF4-FFF2-40B4-BE49-F238E27FC236}">
              <a16:creationId xmlns:a16="http://schemas.microsoft.com/office/drawing/2014/main" id="{EE10A3B4-399A-4DC3-A8B4-9B754E3EA2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1580" name="AutoShape 1">
          <a:extLst>
            <a:ext uri="{FF2B5EF4-FFF2-40B4-BE49-F238E27FC236}">
              <a16:creationId xmlns:a16="http://schemas.microsoft.com/office/drawing/2014/main" id="{8BACB65D-5D8F-4ECE-A831-0E5259D219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1581" name="AutoShape 1">
          <a:extLst>
            <a:ext uri="{FF2B5EF4-FFF2-40B4-BE49-F238E27FC236}">
              <a16:creationId xmlns:a16="http://schemas.microsoft.com/office/drawing/2014/main" id="{1E66F345-9B5C-4089-A861-C8DA70D962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1582" name="AutoShape 1">
          <a:extLst>
            <a:ext uri="{FF2B5EF4-FFF2-40B4-BE49-F238E27FC236}">
              <a16:creationId xmlns:a16="http://schemas.microsoft.com/office/drawing/2014/main" id="{D48ECB0B-B467-4EF5-AA66-30962AEE47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1583" name="AutoShape 1">
          <a:extLst>
            <a:ext uri="{FF2B5EF4-FFF2-40B4-BE49-F238E27FC236}">
              <a16:creationId xmlns:a16="http://schemas.microsoft.com/office/drawing/2014/main" id="{34641B85-CD1F-453E-9D09-35E54123E9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1584" name="AutoShape 1">
          <a:extLst>
            <a:ext uri="{FF2B5EF4-FFF2-40B4-BE49-F238E27FC236}">
              <a16:creationId xmlns:a16="http://schemas.microsoft.com/office/drawing/2014/main" id="{AAAEB676-D66B-4964-B2B0-E5F3511572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1585" name="AutoShape 1">
          <a:extLst>
            <a:ext uri="{FF2B5EF4-FFF2-40B4-BE49-F238E27FC236}">
              <a16:creationId xmlns:a16="http://schemas.microsoft.com/office/drawing/2014/main" id="{0083024D-F088-4CD6-8675-69C531D7FA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1586" name="AutoShape 1">
          <a:extLst>
            <a:ext uri="{FF2B5EF4-FFF2-40B4-BE49-F238E27FC236}">
              <a16:creationId xmlns:a16="http://schemas.microsoft.com/office/drawing/2014/main" id="{ED72CD60-A29D-4C8A-A026-D93AA5EFC4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1587" name="AutoShape 1">
          <a:extLst>
            <a:ext uri="{FF2B5EF4-FFF2-40B4-BE49-F238E27FC236}">
              <a16:creationId xmlns:a16="http://schemas.microsoft.com/office/drawing/2014/main" id="{74967D4F-2322-46D5-9871-6CDD93E466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1588" name="AutoShape 1">
          <a:extLst>
            <a:ext uri="{FF2B5EF4-FFF2-40B4-BE49-F238E27FC236}">
              <a16:creationId xmlns:a16="http://schemas.microsoft.com/office/drawing/2014/main" id="{62C5C526-5C8F-458A-AE38-AF9821663B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1589" name="AutoShape 1">
          <a:extLst>
            <a:ext uri="{FF2B5EF4-FFF2-40B4-BE49-F238E27FC236}">
              <a16:creationId xmlns:a16="http://schemas.microsoft.com/office/drawing/2014/main" id="{C75C8025-788B-444E-909F-C2B84FEF0A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1590" name="AutoShape 1">
          <a:extLst>
            <a:ext uri="{FF2B5EF4-FFF2-40B4-BE49-F238E27FC236}">
              <a16:creationId xmlns:a16="http://schemas.microsoft.com/office/drawing/2014/main" id="{EB5726A8-170C-4B69-9982-596DD834E7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1591" name="AutoShape 1">
          <a:extLst>
            <a:ext uri="{FF2B5EF4-FFF2-40B4-BE49-F238E27FC236}">
              <a16:creationId xmlns:a16="http://schemas.microsoft.com/office/drawing/2014/main" id="{A9EE3576-355A-4A07-AB8C-BF755D7D29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1592" name="AutoShape 1">
          <a:extLst>
            <a:ext uri="{FF2B5EF4-FFF2-40B4-BE49-F238E27FC236}">
              <a16:creationId xmlns:a16="http://schemas.microsoft.com/office/drawing/2014/main" id="{F1C01CDA-4FE8-4745-9387-9FB032BAA6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1593" name="AutoShape 1">
          <a:extLst>
            <a:ext uri="{FF2B5EF4-FFF2-40B4-BE49-F238E27FC236}">
              <a16:creationId xmlns:a16="http://schemas.microsoft.com/office/drawing/2014/main" id="{9279E867-B85B-4E55-A093-CCC3557BB4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1594" name="AutoShape 1">
          <a:extLst>
            <a:ext uri="{FF2B5EF4-FFF2-40B4-BE49-F238E27FC236}">
              <a16:creationId xmlns:a16="http://schemas.microsoft.com/office/drawing/2014/main" id="{EDE76B41-85E4-439E-947F-5E577BB8A8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1595" name="AutoShape 1">
          <a:extLst>
            <a:ext uri="{FF2B5EF4-FFF2-40B4-BE49-F238E27FC236}">
              <a16:creationId xmlns:a16="http://schemas.microsoft.com/office/drawing/2014/main" id="{743E70CF-0073-444D-B653-7B1AF243D5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1596" name="AutoShape 1">
          <a:extLst>
            <a:ext uri="{FF2B5EF4-FFF2-40B4-BE49-F238E27FC236}">
              <a16:creationId xmlns:a16="http://schemas.microsoft.com/office/drawing/2014/main" id="{B191F455-F811-4D8E-8264-293BA07BE6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1597" name="AutoShape 1">
          <a:extLst>
            <a:ext uri="{FF2B5EF4-FFF2-40B4-BE49-F238E27FC236}">
              <a16:creationId xmlns:a16="http://schemas.microsoft.com/office/drawing/2014/main" id="{02BA88FB-B19C-46A8-A72C-244049CBE2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1598" name="AutoShape 1">
          <a:extLst>
            <a:ext uri="{FF2B5EF4-FFF2-40B4-BE49-F238E27FC236}">
              <a16:creationId xmlns:a16="http://schemas.microsoft.com/office/drawing/2014/main" id="{2D976FA8-C675-488B-AFAE-C0A565639B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1599" name="AutoShape 1">
          <a:extLst>
            <a:ext uri="{FF2B5EF4-FFF2-40B4-BE49-F238E27FC236}">
              <a16:creationId xmlns:a16="http://schemas.microsoft.com/office/drawing/2014/main" id="{8802A05C-C0A7-4313-A973-98818DAFC1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1600" name="AutoShape 1">
          <a:extLst>
            <a:ext uri="{FF2B5EF4-FFF2-40B4-BE49-F238E27FC236}">
              <a16:creationId xmlns:a16="http://schemas.microsoft.com/office/drawing/2014/main" id="{F5D8475D-29F7-4FEB-92B3-B669C6A3E2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1601" name="AutoShape 1">
          <a:extLst>
            <a:ext uri="{FF2B5EF4-FFF2-40B4-BE49-F238E27FC236}">
              <a16:creationId xmlns:a16="http://schemas.microsoft.com/office/drawing/2014/main" id="{96585405-30D1-4B55-80BF-061496B4CA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1602" name="AutoShape 1">
          <a:extLst>
            <a:ext uri="{FF2B5EF4-FFF2-40B4-BE49-F238E27FC236}">
              <a16:creationId xmlns:a16="http://schemas.microsoft.com/office/drawing/2014/main" id="{4C2F2692-74D5-420E-B7EE-1B344F2A20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1603" name="AutoShape 1">
          <a:extLst>
            <a:ext uri="{FF2B5EF4-FFF2-40B4-BE49-F238E27FC236}">
              <a16:creationId xmlns:a16="http://schemas.microsoft.com/office/drawing/2014/main" id="{2F0AB907-4E96-4A1E-8CE7-D3859EE74A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1604" name="AutoShape 1">
          <a:extLst>
            <a:ext uri="{FF2B5EF4-FFF2-40B4-BE49-F238E27FC236}">
              <a16:creationId xmlns:a16="http://schemas.microsoft.com/office/drawing/2014/main" id="{601E59BD-7F38-4683-8B75-F294F88BEE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1605" name="AutoShape 1">
          <a:extLst>
            <a:ext uri="{FF2B5EF4-FFF2-40B4-BE49-F238E27FC236}">
              <a16:creationId xmlns:a16="http://schemas.microsoft.com/office/drawing/2014/main" id="{C0C43CBF-2B72-45B8-94E1-FAEA9E70A7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1606" name="AutoShape 1">
          <a:extLst>
            <a:ext uri="{FF2B5EF4-FFF2-40B4-BE49-F238E27FC236}">
              <a16:creationId xmlns:a16="http://schemas.microsoft.com/office/drawing/2014/main" id="{44456375-3214-4E1D-B96C-D63BF85794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1607" name="AutoShape 1">
          <a:extLst>
            <a:ext uri="{FF2B5EF4-FFF2-40B4-BE49-F238E27FC236}">
              <a16:creationId xmlns:a16="http://schemas.microsoft.com/office/drawing/2014/main" id="{C81A40F7-FC2C-46A7-B6F6-AE7C09851A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1608" name="AutoShape 1">
          <a:extLst>
            <a:ext uri="{FF2B5EF4-FFF2-40B4-BE49-F238E27FC236}">
              <a16:creationId xmlns:a16="http://schemas.microsoft.com/office/drawing/2014/main" id="{0450D41D-2A89-444B-9EBE-F0C3073E16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1609" name="AutoShape 1">
          <a:extLst>
            <a:ext uri="{FF2B5EF4-FFF2-40B4-BE49-F238E27FC236}">
              <a16:creationId xmlns:a16="http://schemas.microsoft.com/office/drawing/2014/main" id="{73A12CC1-4817-4540-8CE5-3B7EAAF5A0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1610" name="AutoShape 1">
          <a:extLst>
            <a:ext uri="{FF2B5EF4-FFF2-40B4-BE49-F238E27FC236}">
              <a16:creationId xmlns:a16="http://schemas.microsoft.com/office/drawing/2014/main" id="{99E164BF-5F2D-47F7-9269-FD6C6E3B56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1611" name="AutoShape 1">
          <a:extLst>
            <a:ext uri="{FF2B5EF4-FFF2-40B4-BE49-F238E27FC236}">
              <a16:creationId xmlns:a16="http://schemas.microsoft.com/office/drawing/2014/main" id="{48462428-1348-4822-A25F-2938D4BB8B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1612" name="AutoShape 1">
          <a:extLst>
            <a:ext uri="{FF2B5EF4-FFF2-40B4-BE49-F238E27FC236}">
              <a16:creationId xmlns:a16="http://schemas.microsoft.com/office/drawing/2014/main" id="{84F9AA77-508F-4153-9C35-8B0ECBA7BF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1613" name="AutoShape 1">
          <a:extLst>
            <a:ext uri="{FF2B5EF4-FFF2-40B4-BE49-F238E27FC236}">
              <a16:creationId xmlns:a16="http://schemas.microsoft.com/office/drawing/2014/main" id="{142FD29F-8487-449B-98E1-98698A1CBE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1614" name="AutoShape 1">
          <a:extLst>
            <a:ext uri="{FF2B5EF4-FFF2-40B4-BE49-F238E27FC236}">
              <a16:creationId xmlns:a16="http://schemas.microsoft.com/office/drawing/2014/main" id="{3C997322-5316-4BEB-AB7D-B5E1E19E8E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1615" name="AutoShape 1">
          <a:extLst>
            <a:ext uri="{FF2B5EF4-FFF2-40B4-BE49-F238E27FC236}">
              <a16:creationId xmlns:a16="http://schemas.microsoft.com/office/drawing/2014/main" id="{1443FEFC-B4E2-4C28-87EF-3503BEBC66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1616" name="AutoShape 1">
          <a:extLst>
            <a:ext uri="{FF2B5EF4-FFF2-40B4-BE49-F238E27FC236}">
              <a16:creationId xmlns:a16="http://schemas.microsoft.com/office/drawing/2014/main" id="{B3DADED6-4B18-49D4-A53E-4661754D85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1617" name="AutoShape 1">
          <a:extLst>
            <a:ext uri="{FF2B5EF4-FFF2-40B4-BE49-F238E27FC236}">
              <a16:creationId xmlns:a16="http://schemas.microsoft.com/office/drawing/2014/main" id="{178C790B-C290-417E-8562-660C3548A3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1618" name="AutoShape 1">
          <a:extLst>
            <a:ext uri="{FF2B5EF4-FFF2-40B4-BE49-F238E27FC236}">
              <a16:creationId xmlns:a16="http://schemas.microsoft.com/office/drawing/2014/main" id="{A20A2517-39B4-4C1C-9A09-906C3610B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1619" name="AutoShape 1">
          <a:extLst>
            <a:ext uri="{FF2B5EF4-FFF2-40B4-BE49-F238E27FC236}">
              <a16:creationId xmlns:a16="http://schemas.microsoft.com/office/drawing/2014/main" id="{CAE08C6D-ED7F-42DB-A420-DAC8F49F51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1620" name="AutoShape 1">
          <a:extLst>
            <a:ext uri="{FF2B5EF4-FFF2-40B4-BE49-F238E27FC236}">
              <a16:creationId xmlns:a16="http://schemas.microsoft.com/office/drawing/2014/main" id="{EC0B1ABA-94FD-44B6-849F-81C3E4356A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1621" name="AutoShape 1">
          <a:extLst>
            <a:ext uri="{FF2B5EF4-FFF2-40B4-BE49-F238E27FC236}">
              <a16:creationId xmlns:a16="http://schemas.microsoft.com/office/drawing/2014/main" id="{3DF233CB-CBCC-4F2C-98B2-E0F6CF8E6C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1622" name="AutoShape 1">
          <a:extLst>
            <a:ext uri="{FF2B5EF4-FFF2-40B4-BE49-F238E27FC236}">
              <a16:creationId xmlns:a16="http://schemas.microsoft.com/office/drawing/2014/main" id="{5075055E-84A5-4D8E-995F-726ACA07A3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1623" name="AutoShape 1">
          <a:extLst>
            <a:ext uri="{FF2B5EF4-FFF2-40B4-BE49-F238E27FC236}">
              <a16:creationId xmlns:a16="http://schemas.microsoft.com/office/drawing/2014/main" id="{CCC9F667-14DB-4AEE-B86D-1D36558ED7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1624" name="AutoShape 1">
          <a:extLst>
            <a:ext uri="{FF2B5EF4-FFF2-40B4-BE49-F238E27FC236}">
              <a16:creationId xmlns:a16="http://schemas.microsoft.com/office/drawing/2014/main" id="{E049343C-B8C2-4F33-9A83-341635B7B0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1625" name="AutoShape 1">
          <a:extLst>
            <a:ext uri="{FF2B5EF4-FFF2-40B4-BE49-F238E27FC236}">
              <a16:creationId xmlns:a16="http://schemas.microsoft.com/office/drawing/2014/main" id="{E0AF6A47-2EA9-438E-9933-898150E3FB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1626" name="AutoShape 1">
          <a:extLst>
            <a:ext uri="{FF2B5EF4-FFF2-40B4-BE49-F238E27FC236}">
              <a16:creationId xmlns:a16="http://schemas.microsoft.com/office/drawing/2014/main" id="{FF99054E-0EE2-4EC8-BDF8-442ED0AE37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1627" name="AutoShape 1">
          <a:extLst>
            <a:ext uri="{FF2B5EF4-FFF2-40B4-BE49-F238E27FC236}">
              <a16:creationId xmlns:a16="http://schemas.microsoft.com/office/drawing/2014/main" id="{5EB6F924-995A-4985-B7CA-8DA19833D6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1628" name="AutoShape 1">
          <a:extLst>
            <a:ext uri="{FF2B5EF4-FFF2-40B4-BE49-F238E27FC236}">
              <a16:creationId xmlns:a16="http://schemas.microsoft.com/office/drawing/2014/main" id="{79EE7B45-5DA8-4D1D-9EB3-5672933D25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1629" name="AutoShape 1">
          <a:extLst>
            <a:ext uri="{FF2B5EF4-FFF2-40B4-BE49-F238E27FC236}">
              <a16:creationId xmlns:a16="http://schemas.microsoft.com/office/drawing/2014/main" id="{7F20F4ED-0CAB-433D-85BB-CF0E167DAE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1630" name="AutoShape 1">
          <a:extLst>
            <a:ext uri="{FF2B5EF4-FFF2-40B4-BE49-F238E27FC236}">
              <a16:creationId xmlns:a16="http://schemas.microsoft.com/office/drawing/2014/main" id="{B7A89D41-537D-4262-9097-5DE40048F1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1631" name="AutoShape 1">
          <a:extLst>
            <a:ext uri="{FF2B5EF4-FFF2-40B4-BE49-F238E27FC236}">
              <a16:creationId xmlns:a16="http://schemas.microsoft.com/office/drawing/2014/main" id="{890D9474-E18D-4098-813A-FCE058A9F3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1632" name="AutoShape 1">
          <a:extLst>
            <a:ext uri="{FF2B5EF4-FFF2-40B4-BE49-F238E27FC236}">
              <a16:creationId xmlns:a16="http://schemas.microsoft.com/office/drawing/2014/main" id="{6E8D0D25-182C-40DF-8D27-ECF5994A7D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1633" name="AutoShape 1">
          <a:extLst>
            <a:ext uri="{FF2B5EF4-FFF2-40B4-BE49-F238E27FC236}">
              <a16:creationId xmlns:a16="http://schemas.microsoft.com/office/drawing/2014/main" id="{F78238AC-3432-4412-84EC-B3526F72FF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1634" name="AutoShape 1">
          <a:extLst>
            <a:ext uri="{FF2B5EF4-FFF2-40B4-BE49-F238E27FC236}">
              <a16:creationId xmlns:a16="http://schemas.microsoft.com/office/drawing/2014/main" id="{AD523221-BA4B-46FF-9EA7-1CADE414B5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1635" name="AutoShape 1">
          <a:extLst>
            <a:ext uri="{FF2B5EF4-FFF2-40B4-BE49-F238E27FC236}">
              <a16:creationId xmlns:a16="http://schemas.microsoft.com/office/drawing/2014/main" id="{7222ACEE-92DB-4ECF-A508-153F9590BE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1636" name="AutoShape 1">
          <a:extLst>
            <a:ext uri="{FF2B5EF4-FFF2-40B4-BE49-F238E27FC236}">
              <a16:creationId xmlns:a16="http://schemas.microsoft.com/office/drawing/2014/main" id="{E501017B-E8A0-429F-B98C-6823453920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1637" name="AutoShape 1">
          <a:extLst>
            <a:ext uri="{FF2B5EF4-FFF2-40B4-BE49-F238E27FC236}">
              <a16:creationId xmlns:a16="http://schemas.microsoft.com/office/drawing/2014/main" id="{4E0FA849-0EB6-4976-8B18-3DC167EF37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1638" name="AutoShape 1">
          <a:extLst>
            <a:ext uri="{FF2B5EF4-FFF2-40B4-BE49-F238E27FC236}">
              <a16:creationId xmlns:a16="http://schemas.microsoft.com/office/drawing/2014/main" id="{EE155BA1-D294-48EF-BFE9-CB29EE0FDD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1639" name="AutoShape 1">
          <a:extLst>
            <a:ext uri="{FF2B5EF4-FFF2-40B4-BE49-F238E27FC236}">
              <a16:creationId xmlns:a16="http://schemas.microsoft.com/office/drawing/2014/main" id="{FB51B39A-26B3-4328-9D23-93B4BB79A5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1640" name="AutoShape 1">
          <a:extLst>
            <a:ext uri="{FF2B5EF4-FFF2-40B4-BE49-F238E27FC236}">
              <a16:creationId xmlns:a16="http://schemas.microsoft.com/office/drawing/2014/main" id="{EB191792-D950-474C-AC34-2AB92A355B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1641" name="AutoShape 1">
          <a:extLst>
            <a:ext uri="{FF2B5EF4-FFF2-40B4-BE49-F238E27FC236}">
              <a16:creationId xmlns:a16="http://schemas.microsoft.com/office/drawing/2014/main" id="{2A3DB59B-982F-4ACB-B072-18781F748C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1642" name="AutoShape 1">
          <a:extLst>
            <a:ext uri="{FF2B5EF4-FFF2-40B4-BE49-F238E27FC236}">
              <a16:creationId xmlns:a16="http://schemas.microsoft.com/office/drawing/2014/main" id="{B7FFFDD8-E384-436C-B438-FE58CE4BAB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1643" name="AutoShape 1">
          <a:extLst>
            <a:ext uri="{FF2B5EF4-FFF2-40B4-BE49-F238E27FC236}">
              <a16:creationId xmlns:a16="http://schemas.microsoft.com/office/drawing/2014/main" id="{04A9797F-C92A-46A8-9FAA-DA3C65AF6D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1644" name="AutoShape 1">
          <a:extLst>
            <a:ext uri="{FF2B5EF4-FFF2-40B4-BE49-F238E27FC236}">
              <a16:creationId xmlns:a16="http://schemas.microsoft.com/office/drawing/2014/main" id="{1E43D490-1652-4615-B6F6-BF50A1A3AC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1645" name="AutoShape 1">
          <a:extLst>
            <a:ext uri="{FF2B5EF4-FFF2-40B4-BE49-F238E27FC236}">
              <a16:creationId xmlns:a16="http://schemas.microsoft.com/office/drawing/2014/main" id="{2BAC1DF8-A260-4AF6-88EA-72C891E87C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1646" name="AutoShape 1">
          <a:extLst>
            <a:ext uri="{FF2B5EF4-FFF2-40B4-BE49-F238E27FC236}">
              <a16:creationId xmlns:a16="http://schemas.microsoft.com/office/drawing/2014/main" id="{4C95F31E-6D13-4DD9-93D3-1077795CFC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1647" name="AutoShape 1">
          <a:extLst>
            <a:ext uri="{FF2B5EF4-FFF2-40B4-BE49-F238E27FC236}">
              <a16:creationId xmlns:a16="http://schemas.microsoft.com/office/drawing/2014/main" id="{AC4B8C7B-B62B-43DA-AEEC-49A0CAA03A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1648" name="AutoShape 1">
          <a:extLst>
            <a:ext uri="{FF2B5EF4-FFF2-40B4-BE49-F238E27FC236}">
              <a16:creationId xmlns:a16="http://schemas.microsoft.com/office/drawing/2014/main" id="{844810F7-562C-402D-9CB1-D38D6DC64A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1649" name="AutoShape 1">
          <a:extLst>
            <a:ext uri="{FF2B5EF4-FFF2-40B4-BE49-F238E27FC236}">
              <a16:creationId xmlns:a16="http://schemas.microsoft.com/office/drawing/2014/main" id="{0D78FE6D-AAB4-4C6A-93F9-70B34AE26C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1650" name="AutoShape 1">
          <a:extLst>
            <a:ext uri="{FF2B5EF4-FFF2-40B4-BE49-F238E27FC236}">
              <a16:creationId xmlns:a16="http://schemas.microsoft.com/office/drawing/2014/main" id="{D046458E-A39A-4853-AE68-5721C7546B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1651" name="AutoShape 1">
          <a:extLst>
            <a:ext uri="{FF2B5EF4-FFF2-40B4-BE49-F238E27FC236}">
              <a16:creationId xmlns:a16="http://schemas.microsoft.com/office/drawing/2014/main" id="{E7C037D4-962F-4020-9485-CA9FE8ACDF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1652" name="AutoShape 1">
          <a:extLst>
            <a:ext uri="{FF2B5EF4-FFF2-40B4-BE49-F238E27FC236}">
              <a16:creationId xmlns:a16="http://schemas.microsoft.com/office/drawing/2014/main" id="{DE39E350-647A-4337-8022-1D869053FF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1653" name="AutoShape 1">
          <a:extLst>
            <a:ext uri="{FF2B5EF4-FFF2-40B4-BE49-F238E27FC236}">
              <a16:creationId xmlns:a16="http://schemas.microsoft.com/office/drawing/2014/main" id="{345BEE37-F08B-404F-B23F-3E5F2FCBEF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1654" name="AutoShape 1">
          <a:extLst>
            <a:ext uri="{FF2B5EF4-FFF2-40B4-BE49-F238E27FC236}">
              <a16:creationId xmlns:a16="http://schemas.microsoft.com/office/drawing/2014/main" id="{6D083B61-5417-4882-9456-D17C65C0D7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1655" name="AutoShape 1">
          <a:extLst>
            <a:ext uri="{FF2B5EF4-FFF2-40B4-BE49-F238E27FC236}">
              <a16:creationId xmlns:a16="http://schemas.microsoft.com/office/drawing/2014/main" id="{F66A168A-A6C7-4C3D-805A-2F7C573E65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1656" name="AutoShape 1">
          <a:extLst>
            <a:ext uri="{FF2B5EF4-FFF2-40B4-BE49-F238E27FC236}">
              <a16:creationId xmlns:a16="http://schemas.microsoft.com/office/drawing/2014/main" id="{DA73A37C-FD98-4355-819E-393600095E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1657" name="AutoShape 1">
          <a:extLst>
            <a:ext uri="{FF2B5EF4-FFF2-40B4-BE49-F238E27FC236}">
              <a16:creationId xmlns:a16="http://schemas.microsoft.com/office/drawing/2014/main" id="{A90518DF-0FDD-40E9-A3DA-8EF6090B00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1658" name="AutoShape 1">
          <a:extLst>
            <a:ext uri="{FF2B5EF4-FFF2-40B4-BE49-F238E27FC236}">
              <a16:creationId xmlns:a16="http://schemas.microsoft.com/office/drawing/2014/main" id="{D038AF24-9359-4FA5-85AC-0F4D25239F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1659" name="AutoShape 1">
          <a:extLst>
            <a:ext uri="{FF2B5EF4-FFF2-40B4-BE49-F238E27FC236}">
              <a16:creationId xmlns:a16="http://schemas.microsoft.com/office/drawing/2014/main" id="{F4001105-A832-4B94-BA5F-3D6886276B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1660" name="AutoShape 1">
          <a:extLst>
            <a:ext uri="{FF2B5EF4-FFF2-40B4-BE49-F238E27FC236}">
              <a16:creationId xmlns:a16="http://schemas.microsoft.com/office/drawing/2014/main" id="{5DEE6DF4-AF90-405D-9C92-88554754C1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1661" name="AutoShape 1">
          <a:extLst>
            <a:ext uri="{FF2B5EF4-FFF2-40B4-BE49-F238E27FC236}">
              <a16:creationId xmlns:a16="http://schemas.microsoft.com/office/drawing/2014/main" id="{54F361AC-CDD0-49AF-A80F-1085C49DC4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1662" name="AutoShape 1">
          <a:extLst>
            <a:ext uri="{FF2B5EF4-FFF2-40B4-BE49-F238E27FC236}">
              <a16:creationId xmlns:a16="http://schemas.microsoft.com/office/drawing/2014/main" id="{37557513-938A-4393-8B69-C91180E760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1663" name="AutoShape 1">
          <a:extLst>
            <a:ext uri="{FF2B5EF4-FFF2-40B4-BE49-F238E27FC236}">
              <a16:creationId xmlns:a16="http://schemas.microsoft.com/office/drawing/2014/main" id="{CCFFEC23-4210-4863-8862-1702B6D37A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1664" name="AutoShape 1">
          <a:extLst>
            <a:ext uri="{FF2B5EF4-FFF2-40B4-BE49-F238E27FC236}">
              <a16:creationId xmlns:a16="http://schemas.microsoft.com/office/drawing/2014/main" id="{13783B5F-654C-45AA-8FF1-1E729FE991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1665" name="AutoShape 1">
          <a:extLst>
            <a:ext uri="{FF2B5EF4-FFF2-40B4-BE49-F238E27FC236}">
              <a16:creationId xmlns:a16="http://schemas.microsoft.com/office/drawing/2014/main" id="{3281E5C8-C152-4A62-BD2C-E4E3BDB520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1666" name="AutoShape 1">
          <a:extLst>
            <a:ext uri="{FF2B5EF4-FFF2-40B4-BE49-F238E27FC236}">
              <a16:creationId xmlns:a16="http://schemas.microsoft.com/office/drawing/2014/main" id="{66342D9C-CC18-4C26-8FE9-C0D1728373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1667" name="AutoShape 1">
          <a:extLst>
            <a:ext uri="{FF2B5EF4-FFF2-40B4-BE49-F238E27FC236}">
              <a16:creationId xmlns:a16="http://schemas.microsoft.com/office/drawing/2014/main" id="{479044E2-65D2-4623-992F-5D625AE757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1668" name="AutoShape 1">
          <a:extLst>
            <a:ext uri="{FF2B5EF4-FFF2-40B4-BE49-F238E27FC236}">
              <a16:creationId xmlns:a16="http://schemas.microsoft.com/office/drawing/2014/main" id="{7818C545-1BA0-4D97-81F9-4D6ED11170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1669" name="AutoShape 1">
          <a:extLst>
            <a:ext uri="{FF2B5EF4-FFF2-40B4-BE49-F238E27FC236}">
              <a16:creationId xmlns:a16="http://schemas.microsoft.com/office/drawing/2014/main" id="{D83F706B-7DEF-4FFF-A6D1-82FB725EA8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1670" name="AutoShape 1">
          <a:extLst>
            <a:ext uri="{FF2B5EF4-FFF2-40B4-BE49-F238E27FC236}">
              <a16:creationId xmlns:a16="http://schemas.microsoft.com/office/drawing/2014/main" id="{220415B2-780C-4465-8273-5E03E66834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1671" name="AutoShape 1">
          <a:extLst>
            <a:ext uri="{FF2B5EF4-FFF2-40B4-BE49-F238E27FC236}">
              <a16:creationId xmlns:a16="http://schemas.microsoft.com/office/drawing/2014/main" id="{5B81452F-A668-40CB-9189-C0CA2951DC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1672" name="AutoShape 1">
          <a:extLst>
            <a:ext uri="{FF2B5EF4-FFF2-40B4-BE49-F238E27FC236}">
              <a16:creationId xmlns:a16="http://schemas.microsoft.com/office/drawing/2014/main" id="{29A88984-D936-47D6-B281-08B9732983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1673" name="AutoShape 1">
          <a:extLst>
            <a:ext uri="{FF2B5EF4-FFF2-40B4-BE49-F238E27FC236}">
              <a16:creationId xmlns:a16="http://schemas.microsoft.com/office/drawing/2014/main" id="{F7EA54B2-9401-44CA-A82B-F631FFB964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1674" name="AutoShape 1">
          <a:extLst>
            <a:ext uri="{FF2B5EF4-FFF2-40B4-BE49-F238E27FC236}">
              <a16:creationId xmlns:a16="http://schemas.microsoft.com/office/drawing/2014/main" id="{5051FCD8-4541-413F-9EC2-592E72ACB7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1675" name="AutoShape 1">
          <a:extLst>
            <a:ext uri="{FF2B5EF4-FFF2-40B4-BE49-F238E27FC236}">
              <a16:creationId xmlns:a16="http://schemas.microsoft.com/office/drawing/2014/main" id="{B17D38B0-5A0E-4C22-B675-9CADE16B6B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1676" name="AutoShape 1">
          <a:extLst>
            <a:ext uri="{FF2B5EF4-FFF2-40B4-BE49-F238E27FC236}">
              <a16:creationId xmlns:a16="http://schemas.microsoft.com/office/drawing/2014/main" id="{D9F3EA77-296F-4DA9-9790-03A6FDEA41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1677" name="AutoShape 1">
          <a:extLst>
            <a:ext uri="{FF2B5EF4-FFF2-40B4-BE49-F238E27FC236}">
              <a16:creationId xmlns:a16="http://schemas.microsoft.com/office/drawing/2014/main" id="{5EA57A6D-5386-4418-966A-CC11E1D181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1678" name="AutoShape 1">
          <a:extLst>
            <a:ext uri="{FF2B5EF4-FFF2-40B4-BE49-F238E27FC236}">
              <a16:creationId xmlns:a16="http://schemas.microsoft.com/office/drawing/2014/main" id="{3C06928F-364A-4156-AE77-087C708E5B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1679" name="AutoShape 1">
          <a:extLst>
            <a:ext uri="{FF2B5EF4-FFF2-40B4-BE49-F238E27FC236}">
              <a16:creationId xmlns:a16="http://schemas.microsoft.com/office/drawing/2014/main" id="{0545B3EA-DFE4-4B5E-8170-40987707CB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1680" name="AutoShape 1">
          <a:extLst>
            <a:ext uri="{FF2B5EF4-FFF2-40B4-BE49-F238E27FC236}">
              <a16:creationId xmlns:a16="http://schemas.microsoft.com/office/drawing/2014/main" id="{53F87DFB-0372-4EB1-9FAE-24E8794551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1681" name="AutoShape 1">
          <a:extLst>
            <a:ext uri="{FF2B5EF4-FFF2-40B4-BE49-F238E27FC236}">
              <a16:creationId xmlns:a16="http://schemas.microsoft.com/office/drawing/2014/main" id="{CE0859D3-A757-4BF3-876B-699E734653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1682" name="AutoShape 1">
          <a:extLst>
            <a:ext uri="{FF2B5EF4-FFF2-40B4-BE49-F238E27FC236}">
              <a16:creationId xmlns:a16="http://schemas.microsoft.com/office/drawing/2014/main" id="{858907DC-B4C0-4A04-ADDB-E025B96130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1683" name="AutoShape 1">
          <a:extLst>
            <a:ext uri="{FF2B5EF4-FFF2-40B4-BE49-F238E27FC236}">
              <a16:creationId xmlns:a16="http://schemas.microsoft.com/office/drawing/2014/main" id="{A2F95971-7560-428F-8C7B-67B1414586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1684" name="AutoShape 1">
          <a:extLst>
            <a:ext uri="{FF2B5EF4-FFF2-40B4-BE49-F238E27FC236}">
              <a16:creationId xmlns:a16="http://schemas.microsoft.com/office/drawing/2014/main" id="{A9A594DF-8077-4B39-A26C-EE15050A97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1685" name="AutoShape 1">
          <a:extLst>
            <a:ext uri="{FF2B5EF4-FFF2-40B4-BE49-F238E27FC236}">
              <a16:creationId xmlns:a16="http://schemas.microsoft.com/office/drawing/2014/main" id="{F1E9F556-831C-4B97-B063-AC29F7BBA7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1686" name="AutoShape 1">
          <a:extLst>
            <a:ext uri="{FF2B5EF4-FFF2-40B4-BE49-F238E27FC236}">
              <a16:creationId xmlns:a16="http://schemas.microsoft.com/office/drawing/2014/main" id="{EC29DFAF-632F-479E-A60F-3CB0BE3EFC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1687" name="AutoShape 1">
          <a:extLst>
            <a:ext uri="{FF2B5EF4-FFF2-40B4-BE49-F238E27FC236}">
              <a16:creationId xmlns:a16="http://schemas.microsoft.com/office/drawing/2014/main" id="{57AA749F-2204-4499-AE98-6C296D9E08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1688" name="AutoShape 1">
          <a:extLst>
            <a:ext uri="{FF2B5EF4-FFF2-40B4-BE49-F238E27FC236}">
              <a16:creationId xmlns:a16="http://schemas.microsoft.com/office/drawing/2014/main" id="{D03A036F-DB7C-4AAA-B4F7-5BC80B8AD6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1689" name="AutoShape 1">
          <a:extLst>
            <a:ext uri="{FF2B5EF4-FFF2-40B4-BE49-F238E27FC236}">
              <a16:creationId xmlns:a16="http://schemas.microsoft.com/office/drawing/2014/main" id="{FC16E05B-F4BE-4889-8051-BC785BF016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1690" name="AutoShape 1">
          <a:extLst>
            <a:ext uri="{FF2B5EF4-FFF2-40B4-BE49-F238E27FC236}">
              <a16:creationId xmlns:a16="http://schemas.microsoft.com/office/drawing/2014/main" id="{9D5ADE6F-9FE8-4D87-B647-93C64EDDD6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1691" name="AutoShape 1">
          <a:extLst>
            <a:ext uri="{FF2B5EF4-FFF2-40B4-BE49-F238E27FC236}">
              <a16:creationId xmlns:a16="http://schemas.microsoft.com/office/drawing/2014/main" id="{6218E43D-7B01-435B-B923-2662E875DB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1692" name="AutoShape 1">
          <a:extLst>
            <a:ext uri="{FF2B5EF4-FFF2-40B4-BE49-F238E27FC236}">
              <a16:creationId xmlns:a16="http://schemas.microsoft.com/office/drawing/2014/main" id="{30C02A56-5FC1-4EEA-BC1F-7B7104642D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1693" name="AutoShape 1">
          <a:extLst>
            <a:ext uri="{FF2B5EF4-FFF2-40B4-BE49-F238E27FC236}">
              <a16:creationId xmlns:a16="http://schemas.microsoft.com/office/drawing/2014/main" id="{8721AFFF-4089-4A6B-A738-5F22EF3B38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1694" name="AutoShape 1">
          <a:extLst>
            <a:ext uri="{FF2B5EF4-FFF2-40B4-BE49-F238E27FC236}">
              <a16:creationId xmlns:a16="http://schemas.microsoft.com/office/drawing/2014/main" id="{5A13705A-D3D9-4CEA-9EDF-070C8CD68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1695" name="AutoShape 1">
          <a:extLst>
            <a:ext uri="{FF2B5EF4-FFF2-40B4-BE49-F238E27FC236}">
              <a16:creationId xmlns:a16="http://schemas.microsoft.com/office/drawing/2014/main" id="{CF61C9F2-E841-4D0D-80FA-0F36860BE8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1696" name="AutoShape 1">
          <a:extLst>
            <a:ext uri="{FF2B5EF4-FFF2-40B4-BE49-F238E27FC236}">
              <a16:creationId xmlns:a16="http://schemas.microsoft.com/office/drawing/2014/main" id="{F1971FE9-02CB-454B-9020-ACCD8F1E4B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1697" name="AutoShape 1">
          <a:extLst>
            <a:ext uri="{FF2B5EF4-FFF2-40B4-BE49-F238E27FC236}">
              <a16:creationId xmlns:a16="http://schemas.microsoft.com/office/drawing/2014/main" id="{CC149F45-27C6-42D2-9D78-BA9F7B3FE7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1698" name="AutoShape 1">
          <a:extLst>
            <a:ext uri="{FF2B5EF4-FFF2-40B4-BE49-F238E27FC236}">
              <a16:creationId xmlns:a16="http://schemas.microsoft.com/office/drawing/2014/main" id="{0C0FC64D-DFF4-4E6B-9F40-527D5FDB96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1699" name="AutoShape 1">
          <a:extLst>
            <a:ext uri="{FF2B5EF4-FFF2-40B4-BE49-F238E27FC236}">
              <a16:creationId xmlns:a16="http://schemas.microsoft.com/office/drawing/2014/main" id="{9563C97B-D9AB-4465-983B-A68F142F55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1700" name="AutoShape 1">
          <a:extLst>
            <a:ext uri="{FF2B5EF4-FFF2-40B4-BE49-F238E27FC236}">
              <a16:creationId xmlns:a16="http://schemas.microsoft.com/office/drawing/2014/main" id="{EA525A39-15C8-4FE0-A199-E610F2CF23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1701" name="AutoShape 1">
          <a:extLst>
            <a:ext uri="{FF2B5EF4-FFF2-40B4-BE49-F238E27FC236}">
              <a16:creationId xmlns:a16="http://schemas.microsoft.com/office/drawing/2014/main" id="{7B204471-FCED-44FF-8798-FCC921367B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1702" name="AutoShape 1">
          <a:extLst>
            <a:ext uri="{FF2B5EF4-FFF2-40B4-BE49-F238E27FC236}">
              <a16:creationId xmlns:a16="http://schemas.microsoft.com/office/drawing/2014/main" id="{3457F37A-83F8-465C-BBAB-8B6F7F49FD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1703" name="AutoShape 1">
          <a:extLst>
            <a:ext uri="{FF2B5EF4-FFF2-40B4-BE49-F238E27FC236}">
              <a16:creationId xmlns:a16="http://schemas.microsoft.com/office/drawing/2014/main" id="{7ED34D5F-BA99-418A-BF25-60FE98C8BE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1704" name="AutoShape 1">
          <a:extLst>
            <a:ext uri="{FF2B5EF4-FFF2-40B4-BE49-F238E27FC236}">
              <a16:creationId xmlns:a16="http://schemas.microsoft.com/office/drawing/2014/main" id="{01E05AD9-E5CF-4A7A-A920-4013A6979A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1705" name="AutoShape 1">
          <a:extLst>
            <a:ext uri="{FF2B5EF4-FFF2-40B4-BE49-F238E27FC236}">
              <a16:creationId xmlns:a16="http://schemas.microsoft.com/office/drawing/2014/main" id="{96AAF720-11E0-4811-B9F5-FF01D2869C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1706" name="AutoShape 1">
          <a:extLst>
            <a:ext uri="{FF2B5EF4-FFF2-40B4-BE49-F238E27FC236}">
              <a16:creationId xmlns:a16="http://schemas.microsoft.com/office/drawing/2014/main" id="{A18C67DE-432C-4855-8478-1FBD500F06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1707" name="AutoShape 1">
          <a:extLst>
            <a:ext uri="{FF2B5EF4-FFF2-40B4-BE49-F238E27FC236}">
              <a16:creationId xmlns:a16="http://schemas.microsoft.com/office/drawing/2014/main" id="{128ABD55-ADB6-40FB-B42C-0E21A39F2A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1708" name="AutoShape 1">
          <a:extLst>
            <a:ext uri="{FF2B5EF4-FFF2-40B4-BE49-F238E27FC236}">
              <a16:creationId xmlns:a16="http://schemas.microsoft.com/office/drawing/2014/main" id="{ADD7B26E-097C-4BC4-8BFF-05551C083E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1709" name="AutoShape 1">
          <a:extLst>
            <a:ext uri="{FF2B5EF4-FFF2-40B4-BE49-F238E27FC236}">
              <a16:creationId xmlns:a16="http://schemas.microsoft.com/office/drawing/2014/main" id="{CAD17BB1-ABF6-4F0C-81B8-A739966E11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1710" name="AutoShape 1">
          <a:extLst>
            <a:ext uri="{FF2B5EF4-FFF2-40B4-BE49-F238E27FC236}">
              <a16:creationId xmlns:a16="http://schemas.microsoft.com/office/drawing/2014/main" id="{2CB1A991-B87B-4103-825B-161115FD56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1711" name="AutoShape 1">
          <a:extLst>
            <a:ext uri="{FF2B5EF4-FFF2-40B4-BE49-F238E27FC236}">
              <a16:creationId xmlns:a16="http://schemas.microsoft.com/office/drawing/2014/main" id="{CBE4813D-E191-4438-AC59-9F5E0CC80A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1712" name="AutoShape 1">
          <a:extLst>
            <a:ext uri="{FF2B5EF4-FFF2-40B4-BE49-F238E27FC236}">
              <a16:creationId xmlns:a16="http://schemas.microsoft.com/office/drawing/2014/main" id="{D0B23853-9CA1-40D4-A20B-0FC4EC0A95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1713" name="AutoShape 1">
          <a:extLst>
            <a:ext uri="{FF2B5EF4-FFF2-40B4-BE49-F238E27FC236}">
              <a16:creationId xmlns:a16="http://schemas.microsoft.com/office/drawing/2014/main" id="{DBE0DF26-4858-4D85-BB9F-6ED2FCD811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1714" name="AutoShape 1">
          <a:extLst>
            <a:ext uri="{FF2B5EF4-FFF2-40B4-BE49-F238E27FC236}">
              <a16:creationId xmlns:a16="http://schemas.microsoft.com/office/drawing/2014/main" id="{0D2D2A7B-BA28-41DB-888F-83F1D03D82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1715" name="AutoShape 1">
          <a:extLst>
            <a:ext uri="{FF2B5EF4-FFF2-40B4-BE49-F238E27FC236}">
              <a16:creationId xmlns:a16="http://schemas.microsoft.com/office/drawing/2014/main" id="{931B4B23-A3D4-4440-BDC4-1034948FCC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1716" name="AutoShape 1">
          <a:extLst>
            <a:ext uri="{FF2B5EF4-FFF2-40B4-BE49-F238E27FC236}">
              <a16:creationId xmlns:a16="http://schemas.microsoft.com/office/drawing/2014/main" id="{F5F54D92-CC3F-449E-858C-B2BE7DB499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1717" name="AutoShape 1">
          <a:extLst>
            <a:ext uri="{FF2B5EF4-FFF2-40B4-BE49-F238E27FC236}">
              <a16:creationId xmlns:a16="http://schemas.microsoft.com/office/drawing/2014/main" id="{8CB8EC08-C550-4CE7-8FCC-E7E561E4E6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1718" name="AutoShape 1">
          <a:extLst>
            <a:ext uri="{FF2B5EF4-FFF2-40B4-BE49-F238E27FC236}">
              <a16:creationId xmlns:a16="http://schemas.microsoft.com/office/drawing/2014/main" id="{4162BB89-B5E6-4450-B321-6288E2A9C4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1719" name="AutoShape 1">
          <a:extLst>
            <a:ext uri="{FF2B5EF4-FFF2-40B4-BE49-F238E27FC236}">
              <a16:creationId xmlns:a16="http://schemas.microsoft.com/office/drawing/2014/main" id="{C33A7BEB-0B22-4241-AA4A-0A3AC9141E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1720" name="AutoShape 1">
          <a:extLst>
            <a:ext uri="{FF2B5EF4-FFF2-40B4-BE49-F238E27FC236}">
              <a16:creationId xmlns:a16="http://schemas.microsoft.com/office/drawing/2014/main" id="{E66583FB-F64C-4BD2-89F6-3953889005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1721" name="AutoShape 1">
          <a:extLst>
            <a:ext uri="{FF2B5EF4-FFF2-40B4-BE49-F238E27FC236}">
              <a16:creationId xmlns:a16="http://schemas.microsoft.com/office/drawing/2014/main" id="{83089A91-89F0-42C5-8CB1-F42F06E53B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1722" name="AutoShape 1">
          <a:extLst>
            <a:ext uri="{FF2B5EF4-FFF2-40B4-BE49-F238E27FC236}">
              <a16:creationId xmlns:a16="http://schemas.microsoft.com/office/drawing/2014/main" id="{D15C7E0A-07AD-4CBB-8166-2A358D67AA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1723" name="AutoShape 1">
          <a:extLst>
            <a:ext uri="{FF2B5EF4-FFF2-40B4-BE49-F238E27FC236}">
              <a16:creationId xmlns:a16="http://schemas.microsoft.com/office/drawing/2014/main" id="{67F6D846-1C8C-4427-988E-AE1EA088D4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899</xdr:row>
      <xdr:rowOff>0</xdr:rowOff>
    </xdr:from>
    <xdr:ext cx="304800" cy="304800"/>
    <xdr:sp macro="" textlink="">
      <xdr:nvSpPr>
        <xdr:cNvPr id="11724" name="AutoShape 1">
          <a:extLst>
            <a:ext uri="{FF2B5EF4-FFF2-40B4-BE49-F238E27FC236}">
              <a16:creationId xmlns:a16="http://schemas.microsoft.com/office/drawing/2014/main" id="{A2AD6A18-BCB4-4E12-89C2-DBBE76831B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11728" name="AutoShape 1">
          <a:extLst>
            <a:ext uri="{FF2B5EF4-FFF2-40B4-BE49-F238E27FC236}">
              <a16:creationId xmlns:a16="http://schemas.microsoft.com/office/drawing/2014/main" id="{D0D26793-9C8D-406B-AB69-B53E9A579A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11729" name="AutoShape 1">
          <a:extLst>
            <a:ext uri="{FF2B5EF4-FFF2-40B4-BE49-F238E27FC236}">
              <a16:creationId xmlns:a16="http://schemas.microsoft.com/office/drawing/2014/main" id="{29BD61D1-18CF-49C4-945D-BD9B8A589E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11730" name="AutoShape 1">
          <a:extLst>
            <a:ext uri="{FF2B5EF4-FFF2-40B4-BE49-F238E27FC236}">
              <a16:creationId xmlns:a16="http://schemas.microsoft.com/office/drawing/2014/main" id="{AA542AA7-9B5D-469B-80E6-13C6DE4548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731" name="AutoShape 1">
          <a:extLst>
            <a:ext uri="{FF2B5EF4-FFF2-40B4-BE49-F238E27FC236}">
              <a16:creationId xmlns:a16="http://schemas.microsoft.com/office/drawing/2014/main" id="{2E786144-D75E-4194-B63A-009ACDA667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732" name="AutoShape 1">
          <a:extLst>
            <a:ext uri="{FF2B5EF4-FFF2-40B4-BE49-F238E27FC236}">
              <a16:creationId xmlns:a16="http://schemas.microsoft.com/office/drawing/2014/main" id="{58E49A3E-2DC1-4092-9381-E39FF2F6BD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733" name="AutoShape 1">
          <a:extLst>
            <a:ext uri="{FF2B5EF4-FFF2-40B4-BE49-F238E27FC236}">
              <a16:creationId xmlns:a16="http://schemas.microsoft.com/office/drawing/2014/main" id="{6C347781-4C08-4B4A-ACC6-9FA4FE3DDE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734" name="AutoShape 1">
          <a:extLst>
            <a:ext uri="{FF2B5EF4-FFF2-40B4-BE49-F238E27FC236}">
              <a16:creationId xmlns:a16="http://schemas.microsoft.com/office/drawing/2014/main" id="{D80CE758-9ADF-4DF6-92A2-1726B0C657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735" name="AutoShape 1">
          <a:extLst>
            <a:ext uri="{FF2B5EF4-FFF2-40B4-BE49-F238E27FC236}">
              <a16:creationId xmlns:a16="http://schemas.microsoft.com/office/drawing/2014/main" id="{E7CE5DE6-9388-425F-8B14-08F440D681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736" name="AutoShape 1">
          <a:extLst>
            <a:ext uri="{FF2B5EF4-FFF2-40B4-BE49-F238E27FC236}">
              <a16:creationId xmlns:a16="http://schemas.microsoft.com/office/drawing/2014/main" id="{8DAB4C89-3260-424C-B30A-DEEE2317EF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737" name="AutoShape 1">
          <a:extLst>
            <a:ext uri="{FF2B5EF4-FFF2-40B4-BE49-F238E27FC236}">
              <a16:creationId xmlns:a16="http://schemas.microsoft.com/office/drawing/2014/main" id="{E387DA28-E552-40E4-9CF6-6C75B939B1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738" name="AutoShape 1">
          <a:extLst>
            <a:ext uri="{FF2B5EF4-FFF2-40B4-BE49-F238E27FC236}">
              <a16:creationId xmlns:a16="http://schemas.microsoft.com/office/drawing/2014/main" id="{E80FD425-F880-4210-B88A-899D55DC27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739" name="AutoShape 1">
          <a:extLst>
            <a:ext uri="{FF2B5EF4-FFF2-40B4-BE49-F238E27FC236}">
              <a16:creationId xmlns:a16="http://schemas.microsoft.com/office/drawing/2014/main" id="{87903C0B-DE19-4A71-8E9B-339548B875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1740" name="AutoShape 1">
          <a:extLst>
            <a:ext uri="{FF2B5EF4-FFF2-40B4-BE49-F238E27FC236}">
              <a16:creationId xmlns:a16="http://schemas.microsoft.com/office/drawing/2014/main" id="{7844B27D-500D-4AB6-95B2-6AAE7FDBCB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1741" name="AutoShape 1">
          <a:extLst>
            <a:ext uri="{FF2B5EF4-FFF2-40B4-BE49-F238E27FC236}">
              <a16:creationId xmlns:a16="http://schemas.microsoft.com/office/drawing/2014/main" id="{174EC105-F88F-4555-859B-6385D6483C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1742" name="AutoShape 1">
          <a:extLst>
            <a:ext uri="{FF2B5EF4-FFF2-40B4-BE49-F238E27FC236}">
              <a16:creationId xmlns:a16="http://schemas.microsoft.com/office/drawing/2014/main" id="{4489A819-F045-4952-9A49-941DB5123C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1743" name="AutoShape 1">
          <a:extLst>
            <a:ext uri="{FF2B5EF4-FFF2-40B4-BE49-F238E27FC236}">
              <a16:creationId xmlns:a16="http://schemas.microsoft.com/office/drawing/2014/main" id="{75CEB947-19D4-4071-840D-056B2F2A0D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1744" name="AutoShape 1">
          <a:extLst>
            <a:ext uri="{FF2B5EF4-FFF2-40B4-BE49-F238E27FC236}">
              <a16:creationId xmlns:a16="http://schemas.microsoft.com/office/drawing/2014/main" id="{D4A661BD-3096-4E22-867B-8C51234B7F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1745" name="AutoShape 1">
          <a:extLst>
            <a:ext uri="{FF2B5EF4-FFF2-40B4-BE49-F238E27FC236}">
              <a16:creationId xmlns:a16="http://schemas.microsoft.com/office/drawing/2014/main" id="{C2485A01-A18E-4C85-812C-F6387FC37D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1746" name="AutoShape 1">
          <a:extLst>
            <a:ext uri="{FF2B5EF4-FFF2-40B4-BE49-F238E27FC236}">
              <a16:creationId xmlns:a16="http://schemas.microsoft.com/office/drawing/2014/main" id="{75F6AEAC-5206-40BF-BDAB-D8A93946FB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1747" name="AutoShape 1">
          <a:extLst>
            <a:ext uri="{FF2B5EF4-FFF2-40B4-BE49-F238E27FC236}">
              <a16:creationId xmlns:a16="http://schemas.microsoft.com/office/drawing/2014/main" id="{86D2252D-F221-4352-B814-5D04384D1F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1748" name="AutoShape 1">
          <a:extLst>
            <a:ext uri="{FF2B5EF4-FFF2-40B4-BE49-F238E27FC236}">
              <a16:creationId xmlns:a16="http://schemas.microsoft.com/office/drawing/2014/main" id="{E73F965C-DE8F-407A-85C2-776DC0C6EF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11749" name="AutoShape 1">
          <a:extLst>
            <a:ext uri="{FF2B5EF4-FFF2-40B4-BE49-F238E27FC236}">
              <a16:creationId xmlns:a16="http://schemas.microsoft.com/office/drawing/2014/main" id="{F30320A8-F5C5-4E9C-AA6E-107516491E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11750" name="AutoShape 1">
          <a:extLst>
            <a:ext uri="{FF2B5EF4-FFF2-40B4-BE49-F238E27FC236}">
              <a16:creationId xmlns:a16="http://schemas.microsoft.com/office/drawing/2014/main" id="{1DA7F25D-7B53-4F36-BB23-BE017BC8E3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11751" name="AutoShape 1">
          <a:extLst>
            <a:ext uri="{FF2B5EF4-FFF2-40B4-BE49-F238E27FC236}">
              <a16:creationId xmlns:a16="http://schemas.microsoft.com/office/drawing/2014/main" id="{E1170F21-E68F-4184-9F7D-B1F47256BA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11752" name="AutoShape 1">
          <a:extLst>
            <a:ext uri="{FF2B5EF4-FFF2-40B4-BE49-F238E27FC236}">
              <a16:creationId xmlns:a16="http://schemas.microsoft.com/office/drawing/2014/main" id="{88E0E7C6-E555-4E3B-BBFD-9AE9855CB1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11753" name="AutoShape 1">
          <a:extLst>
            <a:ext uri="{FF2B5EF4-FFF2-40B4-BE49-F238E27FC236}">
              <a16:creationId xmlns:a16="http://schemas.microsoft.com/office/drawing/2014/main" id="{37771E59-9DAD-4536-B14D-DDC8D7619B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11754" name="AutoShape 1">
          <a:extLst>
            <a:ext uri="{FF2B5EF4-FFF2-40B4-BE49-F238E27FC236}">
              <a16:creationId xmlns:a16="http://schemas.microsoft.com/office/drawing/2014/main" id="{6B683722-7D8A-4E7C-9F66-6FD2BEDB88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1755" name="AutoShape 1">
          <a:extLst>
            <a:ext uri="{FF2B5EF4-FFF2-40B4-BE49-F238E27FC236}">
              <a16:creationId xmlns:a16="http://schemas.microsoft.com/office/drawing/2014/main" id="{C86C80DF-9F0C-4DBA-BB15-EEAD4285B4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1756" name="AutoShape 1">
          <a:extLst>
            <a:ext uri="{FF2B5EF4-FFF2-40B4-BE49-F238E27FC236}">
              <a16:creationId xmlns:a16="http://schemas.microsoft.com/office/drawing/2014/main" id="{DC7B713B-4102-4519-B4F8-B212FB48B5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1757" name="AutoShape 1">
          <a:extLst>
            <a:ext uri="{FF2B5EF4-FFF2-40B4-BE49-F238E27FC236}">
              <a16:creationId xmlns:a16="http://schemas.microsoft.com/office/drawing/2014/main" id="{BD3C16B2-1B29-486F-9886-CAE4C0C875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1758" name="AutoShape 1">
          <a:extLst>
            <a:ext uri="{FF2B5EF4-FFF2-40B4-BE49-F238E27FC236}">
              <a16:creationId xmlns:a16="http://schemas.microsoft.com/office/drawing/2014/main" id="{46FB148A-32D8-4BD7-B808-1F1978D31A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1759" name="AutoShape 1">
          <a:extLst>
            <a:ext uri="{FF2B5EF4-FFF2-40B4-BE49-F238E27FC236}">
              <a16:creationId xmlns:a16="http://schemas.microsoft.com/office/drawing/2014/main" id="{529E0500-0FCE-449D-A795-2B042737B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1760" name="AutoShape 1">
          <a:extLst>
            <a:ext uri="{FF2B5EF4-FFF2-40B4-BE49-F238E27FC236}">
              <a16:creationId xmlns:a16="http://schemas.microsoft.com/office/drawing/2014/main" id="{2CE0EC5D-25C1-427C-918B-CB4E6F5B21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61" name="AutoShape 1">
          <a:extLst>
            <a:ext uri="{FF2B5EF4-FFF2-40B4-BE49-F238E27FC236}">
              <a16:creationId xmlns:a16="http://schemas.microsoft.com/office/drawing/2014/main" id="{D2E83E5A-6C54-4BC5-847F-F38BD96602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62" name="AutoShape 1">
          <a:extLst>
            <a:ext uri="{FF2B5EF4-FFF2-40B4-BE49-F238E27FC236}">
              <a16:creationId xmlns:a16="http://schemas.microsoft.com/office/drawing/2014/main" id="{3E069789-ADBD-49AF-876F-DBA4D911ED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63" name="AutoShape 1">
          <a:extLst>
            <a:ext uri="{FF2B5EF4-FFF2-40B4-BE49-F238E27FC236}">
              <a16:creationId xmlns:a16="http://schemas.microsoft.com/office/drawing/2014/main" id="{18347DA7-F81D-4B81-AAC8-6F83D319B0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11764" name="AutoShape 1">
          <a:extLst>
            <a:ext uri="{FF2B5EF4-FFF2-40B4-BE49-F238E27FC236}">
              <a16:creationId xmlns:a16="http://schemas.microsoft.com/office/drawing/2014/main" id="{ADA41D12-66F4-4AB6-8673-A74209A9B5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11765" name="AutoShape 1">
          <a:extLst>
            <a:ext uri="{FF2B5EF4-FFF2-40B4-BE49-F238E27FC236}">
              <a16:creationId xmlns:a16="http://schemas.microsoft.com/office/drawing/2014/main" id="{08C0FCFC-F127-48E3-B99B-600A43B866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11766" name="AutoShape 1">
          <a:extLst>
            <a:ext uri="{FF2B5EF4-FFF2-40B4-BE49-F238E27FC236}">
              <a16:creationId xmlns:a16="http://schemas.microsoft.com/office/drawing/2014/main" id="{5E31D7B8-5A10-4EC3-BCC9-12A99199F7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1767" name="AutoShape 1">
          <a:extLst>
            <a:ext uri="{FF2B5EF4-FFF2-40B4-BE49-F238E27FC236}">
              <a16:creationId xmlns:a16="http://schemas.microsoft.com/office/drawing/2014/main" id="{89281B96-F05E-4F6A-95B5-C00316E713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1768" name="AutoShape 1">
          <a:extLst>
            <a:ext uri="{FF2B5EF4-FFF2-40B4-BE49-F238E27FC236}">
              <a16:creationId xmlns:a16="http://schemas.microsoft.com/office/drawing/2014/main" id="{5912C498-D1E9-4663-A655-C8721E7FF3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1769" name="AutoShape 1">
          <a:extLst>
            <a:ext uri="{FF2B5EF4-FFF2-40B4-BE49-F238E27FC236}">
              <a16:creationId xmlns:a16="http://schemas.microsoft.com/office/drawing/2014/main" id="{3DB495D4-55EE-4C37-9AA3-8D610E2B6D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11770" name="AutoShape 1">
          <a:extLst>
            <a:ext uri="{FF2B5EF4-FFF2-40B4-BE49-F238E27FC236}">
              <a16:creationId xmlns:a16="http://schemas.microsoft.com/office/drawing/2014/main" id="{749B3BD7-C82E-4709-BAE6-95A93F0A83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11771" name="AutoShape 1">
          <a:extLst>
            <a:ext uri="{FF2B5EF4-FFF2-40B4-BE49-F238E27FC236}">
              <a16:creationId xmlns:a16="http://schemas.microsoft.com/office/drawing/2014/main" id="{A0D8596A-918D-4133-B177-19C9F18830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11772" name="AutoShape 1">
          <a:extLst>
            <a:ext uri="{FF2B5EF4-FFF2-40B4-BE49-F238E27FC236}">
              <a16:creationId xmlns:a16="http://schemas.microsoft.com/office/drawing/2014/main" id="{8E1BE870-D0B7-4DA9-9C9D-A478D19C37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773" name="AutoShape 1">
          <a:extLst>
            <a:ext uri="{FF2B5EF4-FFF2-40B4-BE49-F238E27FC236}">
              <a16:creationId xmlns:a16="http://schemas.microsoft.com/office/drawing/2014/main" id="{76FF786C-F4F9-4630-B6A5-071FBF2CF7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774" name="AutoShape 1">
          <a:extLst>
            <a:ext uri="{FF2B5EF4-FFF2-40B4-BE49-F238E27FC236}">
              <a16:creationId xmlns:a16="http://schemas.microsoft.com/office/drawing/2014/main" id="{92A5A0C1-026C-443D-9E93-900D433756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775" name="AutoShape 1">
          <a:extLst>
            <a:ext uri="{FF2B5EF4-FFF2-40B4-BE49-F238E27FC236}">
              <a16:creationId xmlns:a16="http://schemas.microsoft.com/office/drawing/2014/main" id="{E5DD9647-BB8F-4577-B94D-F752DD42EB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776" name="AutoShape 1">
          <a:extLst>
            <a:ext uri="{FF2B5EF4-FFF2-40B4-BE49-F238E27FC236}">
              <a16:creationId xmlns:a16="http://schemas.microsoft.com/office/drawing/2014/main" id="{C8C0B949-4FDE-4193-8279-340103A620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777" name="AutoShape 1">
          <a:extLst>
            <a:ext uri="{FF2B5EF4-FFF2-40B4-BE49-F238E27FC236}">
              <a16:creationId xmlns:a16="http://schemas.microsoft.com/office/drawing/2014/main" id="{447A04F0-17F9-4AB9-A294-8ECFE05661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778" name="AutoShape 1">
          <a:extLst>
            <a:ext uri="{FF2B5EF4-FFF2-40B4-BE49-F238E27FC236}">
              <a16:creationId xmlns:a16="http://schemas.microsoft.com/office/drawing/2014/main" id="{A9E7F6C8-23B5-48A3-A2EC-843FED9735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11779" name="AutoShape 1">
          <a:extLst>
            <a:ext uri="{FF2B5EF4-FFF2-40B4-BE49-F238E27FC236}">
              <a16:creationId xmlns:a16="http://schemas.microsoft.com/office/drawing/2014/main" id="{00BDCDC3-8EAA-4696-B043-7E8C2C8106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11780" name="AutoShape 1">
          <a:extLst>
            <a:ext uri="{FF2B5EF4-FFF2-40B4-BE49-F238E27FC236}">
              <a16:creationId xmlns:a16="http://schemas.microsoft.com/office/drawing/2014/main" id="{4AAD8B60-491C-435E-9BBA-E4E4731C2A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11781" name="AutoShape 1">
          <a:extLst>
            <a:ext uri="{FF2B5EF4-FFF2-40B4-BE49-F238E27FC236}">
              <a16:creationId xmlns:a16="http://schemas.microsoft.com/office/drawing/2014/main" id="{41F5B4C1-ABF0-489C-9CDF-4E6AD37A82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11782" name="AutoShape 1">
          <a:extLst>
            <a:ext uri="{FF2B5EF4-FFF2-40B4-BE49-F238E27FC236}">
              <a16:creationId xmlns:a16="http://schemas.microsoft.com/office/drawing/2014/main" id="{696801AE-68EE-412E-ABB0-67765E0DE9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11783" name="AutoShape 1">
          <a:extLst>
            <a:ext uri="{FF2B5EF4-FFF2-40B4-BE49-F238E27FC236}">
              <a16:creationId xmlns:a16="http://schemas.microsoft.com/office/drawing/2014/main" id="{C0C4F7A2-1272-4874-8B8C-B6C733F053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11784" name="AutoShape 1">
          <a:extLst>
            <a:ext uri="{FF2B5EF4-FFF2-40B4-BE49-F238E27FC236}">
              <a16:creationId xmlns:a16="http://schemas.microsoft.com/office/drawing/2014/main" id="{52D98EAE-D8A6-4383-B66E-996EE06C70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11785" name="AutoShape 1">
          <a:extLst>
            <a:ext uri="{FF2B5EF4-FFF2-40B4-BE49-F238E27FC236}">
              <a16:creationId xmlns:a16="http://schemas.microsoft.com/office/drawing/2014/main" id="{D8104C84-27D3-4DF0-A739-3A6FB3169C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11786" name="AutoShape 1">
          <a:extLst>
            <a:ext uri="{FF2B5EF4-FFF2-40B4-BE49-F238E27FC236}">
              <a16:creationId xmlns:a16="http://schemas.microsoft.com/office/drawing/2014/main" id="{998FCA6B-AA01-42AF-BAF2-CF5E63B29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11787" name="AutoShape 1">
          <a:extLst>
            <a:ext uri="{FF2B5EF4-FFF2-40B4-BE49-F238E27FC236}">
              <a16:creationId xmlns:a16="http://schemas.microsoft.com/office/drawing/2014/main" id="{94507189-EAB8-4EC7-A772-677E018F76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11788" name="AutoShape 1">
          <a:extLst>
            <a:ext uri="{FF2B5EF4-FFF2-40B4-BE49-F238E27FC236}">
              <a16:creationId xmlns:a16="http://schemas.microsoft.com/office/drawing/2014/main" id="{787BE914-4C4F-4423-AAB6-D28FC5A3D5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11789" name="AutoShape 1">
          <a:extLst>
            <a:ext uri="{FF2B5EF4-FFF2-40B4-BE49-F238E27FC236}">
              <a16:creationId xmlns:a16="http://schemas.microsoft.com/office/drawing/2014/main" id="{D44DBF11-CA6E-4764-ABB9-45DF0ADA47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11790" name="AutoShape 1">
          <a:extLst>
            <a:ext uri="{FF2B5EF4-FFF2-40B4-BE49-F238E27FC236}">
              <a16:creationId xmlns:a16="http://schemas.microsoft.com/office/drawing/2014/main" id="{BBCA8D55-04E2-4890-8547-8D1C279E82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11791" name="AutoShape 1">
          <a:extLst>
            <a:ext uri="{FF2B5EF4-FFF2-40B4-BE49-F238E27FC236}">
              <a16:creationId xmlns:a16="http://schemas.microsoft.com/office/drawing/2014/main" id="{A615848B-228B-4B28-8A3A-1DCFD3D091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11792" name="AutoShape 1">
          <a:extLst>
            <a:ext uri="{FF2B5EF4-FFF2-40B4-BE49-F238E27FC236}">
              <a16:creationId xmlns:a16="http://schemas.microsoft.com/office/drawing/2014/main" id="{6ADFF04C-8AB9-4B3C-A898-3E09955F1E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11793" name="AutoShape 1">
          <a:extLst>
            <a:ext uri="{FF2B5EF4-FFF2-40B4-BE49-F238E27FC236}">
              <a16:creationId xmlns:a16="http://schemas.microsoft.com/office/drawing/2014/main" id="{62E45450-A0EB-4B92-A086-BA77DDD9E2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11794" name="AutoShape 1">
          <a:extLst>
            <a:ext uri="{FF2B5EF4-FFF2-40B4-BE49-F238E27FC236}">
              <a16:creationId xmlns:a16="http://schemas.microsoft.com/office/drawing/2014/main" id="{82A4773E-9FA7-4142-A9ED-F3DEE1AAED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11795" name="AutoShape 1">
          <a:extLst>
            <a:ext uri="{FF2B5EF4-FFF2-40B4-BE49-F238E27FC236}">
              <a16:creationId xmlns:a16="http://schemas.microsoft.com/office/drawing/2014/main" id="{D036A114-256F-4705-B8D0-7F728AE294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11796" name="AutoShape 1">
          <a:extLst>
            <a:ext uri="{FF2B5EF4-FFF2-40B4-BE49-F238E27FC236}">
              <a16:creationId xmlns:a16="http://schemas.microsoft.com/office/drawing/2014/main" id="{38616305-AAC3-4C08-95D5-07BB7AB2BE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11797" name="AutoShape 1">
          <a:extLst>
            <a:ext uri="{FF2B5EF4-FFF2-40B4-BE49-F238E27FC236}">
              <a16:creationId xmlns:a16="http://schemas.microsoft.com/office/drawing/2014/main" id="{5B6ABC42-4939-43CB-9828-C1DECE60F4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11798" name="AutoShape 1">
          <a:extLst>
            <a:ext uri="{FF2B5EF4-FFF2-40B4-BE49-F238E27FC236}">
              <a16:creationId xmlns:a16="http://schemas.microsoft.com/office/drawing/2014/main" id="{7DE88EBF-0473-4085-82EC-5FDAADCA63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11799" name="AutoShape 1">
          <a:extLst>
            <a:ext uri="{FF2B5EF4-FFF2-40B4-BE49-F238E27FC236}">
              <a16:creationId xmlns:a16="http://schemas.microsoft.com/office/drawing/2014/main" id="{CD39D5B6-1473-4F6E-8247-A37E1A8615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11800" name="AutoShape 1">
          <a:extLst>
            <a:ext uri="{FF2B5EF4-FFF2-40B4-BE49-F238E27FC236}">
              <a16:creationId xmlns:a16="http://schemas.microsoft.com/office/drawing/2014/main" id="{27178664-20B3-4803-9EDA-11E4EB75B6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11801" name="AutoShape 1">
          <a:extLst>
            <a:ext uri="{FF2B5EF4-FFF2-40B4-BE49-F238E27FC236}">
              <a16:creationId xmlns:a16="http://schemas.microsoft.com/office/drawing/2014/main" id="{74663ACC-7AB3-4477-83C2-BFE1642289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11802" name="AutoShape 1">
          <a:extLst>
            <a:ext uri="{FF2B5EF4-FFF2-40B4-BE49-F238E27FC236}">
              <a16:creationId xmlns:a16="http://schemas.microsoft.com/office/drawing/2014/main" id="{8300A90E-2ABB-41DC-8CA8-171F04F77E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11803" name="AutoShape 1">
          <a:extLst>
            <a:ext uri="{FF2B5EF4-FFF2-40B4-BE49-F238E27FC236}">
              <a16:creationId xmlns:a16="http://schemas.microsoft.com/office/drawing/2014/main" id="{C93521FD-070B-4F50-B741-A5E75B14F4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11804" name="AutoShape 1">
          <a:extLst>
            <a:ext uri="{FF2B5EF4-FFF2-40B4-BE49-F238E27FC236}">
              <a16:creationId xmlns:a16="http://schemas.microsoft.com/office/drawing/2014/main" id="{8DEE3502-A843-4950-9F51-DAE49607EB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11805" name="AutoShape 1">
          <a:extLst>
            <a:ext uri="{FF2B5EF4-FFF2-40B4-BE49-F238E27FC236}">
              <a16:creationId xmlns:a16="http://schemas.microsoft.com/office/drawing/2014/main" id="{EEBD4EA5-15C2-42A0-AE91-12F46EFDF7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11806" name="AutoShape 1">
          <a:extLst>
            <a:ext uri="{FF2B5EF4-FFF2-40B4-BE49-F238E27FC236}">
              <a16:creationId xmlns:a16="http://schemas.microsoft.com/office/drawing/2014/main" id="{1C5E3CB9-684E-41B2-B40F-CE35F02852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11807" name="AutoShape 1">
          <a:extLst>
            <a:ext uri="{FF2B5EF4-FFF2-40B4-BE49-F238E27FC236}">
              <a16:creationId xmlns:a16="http://schemas.microsoft.com/office/drawing/2014/main" id="{2AFF0D12-7140-4218-9A5E-155F86954B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11808" name="AutoShape 1">
          <a:extLst>
            <a:ext uri="{FF2B5EF4-FFF2-40B4-BE49-F238E27FC236}">
              <a16:creationId xmlns:a16="http://schemas.microsoft.com/office/drawing/2014/main" id="{8B5B6374-7602-4B3F-B444-A192D2BD48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11809" name="AutoShape 1">
          <a:extLst>
            <a:ext uri="{FF2B5EF4-FFF2-40B4-BE49-F238E27FC236}">
              <a16:creationId xmlns:a16="http://schemas.microsoft.com/office/drawing/2014/main" id="{48BC9E7A-7094-482E-A1CE-3596989262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11810" name="AutoShape 1">
          <a:extLst>
            <a:ext uri="{FF2B5EF4-FFF2-40B4-BE49-F238E27FC236}">
              <a16:creationId xmlns:a16="http://schemas.microsoft.com/office/drawing/2014/main" id="{F927554A-74B0-4B44-8594-F872F9DE18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11811" name="AutoShape 1">
          <a:extLst>
            <a:ext uri="{FF2B5EF4-FFF2-40B4-BE49-F238E27FC236}">
              <a16:creationId xmlns:a16="http://schemas.microsoft.com/office/drawing/2014/main" id="{64465CE6-7A00-45D1-A03D-AD286291E5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11812" name="AutoShape 1">
          <a:extLst>
            <a:ext uri="{FF2B5EF4-FFF2-40B4-BE49-F238E27FC236}">
              <a16:creationId xmlns:a16="http://schemas.microsoft.com/office/drawing/2014/main" id="{D94DDB75-E17B-4CA6-B69B-E3D33A416C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11813" name="AutoShape 1">
          <a:extLst>
            <a:ext uri="{FF2B5EF4-FFF2-40B4-BE49-F238E27FC236}">
              <a16:creationId xmlns:a16="http://schemas.microsoft.com/office/drawing/2014/main" id="{E0704759-F694-4935-BABE-540626B757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11814" name="AutoShape 1">
          <a:extLst>
            <a:ext uri="{FF2B5EF4-FFF2-40B4-BE49-F238E27FC236}">
              <a16:creationId xmlns:a16="http://schemas.microsoft.com/office/drawing/2014/main" id="{44D32E34-8720-404B-8CD3-067080DD88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11815" name="AutoShape 1">
          <a:extLst>
            <a:ext uri="{FF2B5EF4-FFF2-40B4-BE49-F238E27FC236}">
              <a16:creationId xmlns:a16="http://schemas.microsoft.com/office/drawing/2014/main" id="{0AB46A99-073E-43DF-BF9C-1A6B1CBE27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11816" name="AutoShape 1">
          <a:extLst>
            <a:ext uri="{FF2B5EF4-FFF2-40B4-BE49-F238E27FC236}">
              <a16:creationId xmlns:a16="http://schemas.microsoft.com/office/drawing/2014/main" id="{E137DB08-9E14-417C-BDC1-069C86DACD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11817" name="AutoShape 1">
          <a:extLst>
            <a:ext uri="{FF2B5EF4-FFF2-40B4-BE49-F238E27FC236}">
              <a16:creationId xmlns:a16="http://schemas.microsoft.com/office/drawing/2014/main" id="{78FF9757-978D-40FD-BED8-02D6C35451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11818" name="AutoShape 1">
          <a:extLst>
            <a:ext uri="{FF2B5EF4-FFF2-40B4-BE49-F238E27FC236}">
              <a16:creationId xmlns:a16="http://schemas.microsoft.com/office/drawing/2014/main" id="{8683C1D8-940B-4B37-A409-0C52A3857B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11819" name="AutoShape 1">
          <a:extLst>
            <a:ext uri="{FF2B5EF4-FFF2-40B4-BE49-F238E27FC236}">
              <a16:creationId xmlns:a16="http://schemas.microsoft.com/office/drawing/2014/main" id="{516938CB-43D9-452C-8B09-27B05F2403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11820" name="AutoShape 1">
          <a:extLst>
            <a:ext uri="{FF2B5EF4-FFF2-40B4-BE49-F238E27FC236}">
              <a16:creationId xmlns:a16="http://schemas.microsoft.com/office/drawing/2014/main" id="{A818B424-14AA-4AA3-89C8-AD4C8A0620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11821" name="AutoShape 1">
          <a:extLst>
            <a:ext uri="{FF2B5EF4-FFF2-40B4-BE49-F238E27FC236}">
              <a16:creationId xmlns:a16="http://schemas.microsoft.com/office/drawing/2014/main" id="{BAA52FE6-6E0C-43AF-A45D-CDDA4B6ED9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11822" name="AutoShape 1">
          <a:extLst>
            <a:ext uri="{FF2B5EF4-FFF2-40B4-BE49-F238E27FC236}">
              <a16:creationId xmlns:a16="http://schemas.microsoft.com/office/drawing/2014/main" id="{3BC8D2C4-CFA3-48E0-BBC9-848DB30C87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11823" name="AutoShape 1">
          <a:extLst>
            <a:ext uri="{FF2B5EF4-FFF2-40B4-BE49-F238E27FC236}">
              <a16:creationId xmlns:a16="http://schemas.microsoft.com/office/drawing/2014/main" id="{3C2744B6-362F-4E70-96EC-559CD41A27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11824" name="AutoShape 1">
          <a:extLst>
            <a:ext uri="{FF2B5EF4-FFF2-40B4-BE49-F238E27FC236}">
              <a16:creationId xmlns:a16="http://schemas.microsoft.com/office/drawing/2014/main" id="{F48D0218-1874-40E9-BF35-19E8EC0989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11825" name="AutoShape 1">
          <a:extLst>
            <a:ext uri="{FF2B5EF4-FFF2-40B4-BE49-F238E27FC236}">
              <a16:creationId xmlns:a16="http://schemas.microsoft.com/office/drawing/2014/main" id="{F6199B3F-C743-49D6-89E8-5FCEF528E0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11826" name="AutoShape 1">
          <a:extLst>
            <a:ext uri="{FF2B5EF4-FFF2-40B4-BE49-F238E27FC236}">
              <a16:creationId xmlns:a16="http://schemas.microsoft.com/office/drawing/2014/main" id="{0EECA9AD-72FB-4805-BE25-926C099C24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11827" name="AutoShape 1">
          <a:extLst>
            <a:ext uri="{FF2B5EF4-FFF2-40B4-BE49-F238E27FC236}">
              <a16:creationId xmlns:a16="http://schemas.microsoft.com/office/drawing/2014/main" id="{252CE673-C476-469A-B3DA-592A4C8E11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11828" name="AutoShape 1">
          <a:extLst>
            <a:ext uri="{FF2B5EF4-FFF2-40B4-BE49-F238E27FC236}">
              <a16:creationId xmlns:a16="http://schemas.microsoft.com/office/drawing/2014/main" id="{07BF728E-7841-4672-A9CB-F78405246F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11829" name="AutoShape 1">
          <a:extLst>
            <a:ext uri="{FF2B5EF4-FFF2-40B4-BE49-F238E27FC236}">
              <a16:creationId xmlns:a16="http://schemas.microsoft.com/office/drawing/2014/main" id="{27857987-3F94-4E51-90B4-CEBB00AD93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1830" name="AutoShape 1">
          <a:extLst>
            <a:ext uri="{FF2B5EF4-FFF2-40B4-BE49-F238E27FC236}">
              <a16:creationId xmlns:a16="http://schemas.microsoft.com/office/drawing/2014/main" id="{0C13CC62-8380-4861-B2E9-56FC3F5214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1831" name="AutoShape 1">
          <a:extLst>
            <a:ext uri="{FF2B5EF4-FFF2-40B4-BE49-F238E27FC236}">
              <a16:creationId xmlns:a16="http://schemas.microsoft.com/office/drawing/2014/main" id="{2C6C405C-DCE2-4523-9FAB-C793EA75E6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1832" name="AutoShape 1">
          <a:extLst>
            <a:ext uri="{FF2B5EF4-FFF2-40B4-BE49-F238E27FC236}">
              <a16:creationId xmlns:a16="http://schemas.microsoft.com/office/drawing/2014/main" id="{792DCA86-9A33-464A-936F-BEEF07E640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1833" name="AutoShape 1">
          <a:extLst>
            <a:ext uri="{FF2B5EF4-FFF2-40B4-BE49-F238E27FC236}">
              <a16:creationId xmlns:a16="http://schemas.microsoft.com/office/drawing/2014/main" id="{F3372CD7-E6DD-43B0-8166-E7B0B755E9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1834" name="AutoShape 1">
          <a:extLst>
            <a:ext uri="{FF2B5EF4-FFF2-40B4-BE49-F238E27FC236}">
              <a16:creationId xmlns:a16="http://schemas.microsoft.com/office/drawing/2014/main" id="{08254561-4B1A-4DAB-A7AF-EB34DC498F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1835" name="AutoShape 1">
          <a:extLst>
            <a:ext uri="{FF2B5EF4-FFF2-40B4-BE49-F238E27FC236}">
              <a16:creationId xmlns:a16="http://schemas.microsoft.com/office/drawing/2014/main" id="{23B384A6-0360-4FA3-B910-C0CB4C0DAA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1836" name="AutoShape 1">
          <a:extLst>
            <a:ext uri="{FF2B5EF4-FFF2-40B4-BE49-F238E27FC236}">
              <a16:creationId xmlns:a16="http://schemas.microsoft.com/office/drawing/2014/main" id="{38E2F889-30C8-46D0-8A6C-592F45E475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1837" name="AutoShape 1">
          <a:extLst>
            <a:ext uri="{FF2B5EF4-FFF2-40B4-BE49-F238E27FC236}">
              <a16:creationId xmlns:a16="http://schemas.microsoft.com/office/drawing/2014/main" id="{F9B1EE77-0C6A-45B7-826D-82E2F33BD6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1838" name="AutoShape 1">
          <a:extLst>
            <a:ext uri="{FF2B5EF4-FFF2-40B4-BE49-F238E27FC236}">
              <a16:creationId xmlns:a16="http://schemas.microsoft.com/office/drawing/2014/main" id="{A09BB267-3C10-4859-AADA-94E1987996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1839" name="AutoShape 1">
          <a:extLst>
            <a:ext uri="{FF2B5EF4-FFF2-40B4-BE49-F238E27FC236}">
              <a16:creationId xmlns:a16="http://schemas.microsoft.com/office/drawing/2014/main" id="{EE7F756A-21AF-446E-90EA-D995589DD4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1840" name="AutoShape 1">
          <a:extLst>
            <a:ext uri="{FF2B5EF4-FFF2-40B4-BE49-F238E27FC236}">
              <a16:creationId xmlns:a16="http://schemas.microsoft.com/office/drawing/2014/main" id="{8DBF7A09-20DE-4333-9F54-4FEBBFDBB4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1841" name="AutoShape 1">
          <a:extLst>
            <a:ext uri="{FF2B5EF4-FFF2-40B4-BE49-F238E27FC236}">
              <a16:creationId xmlns:a16="http://schemas.microsoft.com/office/drawing/2014/main" id="{99953D46-4329-4E83-A42B-87CB56AC23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1842" name="AutoShape 1">
          <a:extLst>
            <a:ext uri="{FF2B5EF4-FFF2-40B4-BE49-F238E27FC236}">
              <a16:creationId xmlns:a16="http://schemas.microsoft.com/office/drawing/2014/main" id="{7CE8FBE4-A16B-4E56-B9A4-624C9913B4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1843" name="AutoShape 1">
          <a:extLst>
            <a:ext uri="{FF2B5EF4-FFF2-40B4-BE49-F238E27FC236}">
              <a16:creationId xmlns:a16="http://schemas.microsoft.com/office/drawing/2014/main" id="{2B71FA3B-BE65-4BCC-A27B-6112B21CBD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1844" name="AutoShape 1">
          <a:extLst>
            <a:ext uri="{FF2B5EF4-FFF2-40B4-BE49-F238E27FC236}">
              <a16:creationId xmlns:a16="http://schemas.microsoft.com/office/drawing/2014/main" id="{D429C258-1649-4512-8A8C-6534726B18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1845" name="AutoShape 1">
          <a:extLst>
            <a:ext uri="{FF2B5EF4-FFF2-40B4-BE49-F238E27FC236}">
              <a16:creationId xmlns:a16="http://schemas.microsoft.com/office/drawing/2014/main" id="{72851668-1DB4-4AFC-841B-7D8EE01084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1846" name="AutoShape 1">
          <a:extLst>
            <a:ext uri="{FF2B5EF4-FFF2-40B4-BE49-F238E27FC236}">
              <a16:creationId xmlns:a16="http://schemas.microsoft.com/office/drawing/2014/main" id="{6F3B45C6-8AF9-4224-95D2-EC31C8BE81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1847" name="AutoShape 1">
          <a:extLst>
            <a:ext uri="{FF2B5EF4-FFF2-40B4-BE49-F238E27FC236}">
              <a16:creationId xmlns:a16="http://schemas.microsoft.com/office/drawing/2014/main" id="{7A242AF3-99CD-49A4-8B83-E0E0D5E6B7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1848" name="AutoShape 1">
          <a:extLst>
            <a:ext uri="{FF2B5EF4-FFF2-40B4-BE49-F238E27FC236}">
              <a16:creationId xmlns:a16="http://schemas.microsoft.com/office/drawing/2014/main" id="{E26A8678-E18D-427B-9187-A6EC8B6BE8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1849" name="AutoShape 1">
          <a:extLst>
            <a:ext uri="{FF2B5EF4-FFF2-40B4-BE49-F238E27FC236}">
              <a16:creationId xmlns:a16="http://schemas.microsoft.com/office/drawing/2014/main" id="{6F75C19B-E985-4BDC-924F-EE4AE8AA8F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1850" name="AutoShape 1">
          <a:extLst>
            <a:ext uri="{FF2B5EF4-FFF2-40B4-BE49-F238E27FC236}">
              <a16:creationId xmlns:a16="http://schemas.microsoft.com/office/drawing/2014/main" id="{FD2155AA-D2E7-4095-AD9C-A33198B812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1851" name="AutoShape 1">
          <a:extLst>
            <a:ext uri="{FF2B5EF4-FFF2-40B4-BE49-F238E27FC236}">
              <a16:creationId xmlns:a16="http://schemas.microsoft.com/office/drawing/2014/main" id="{B6ACCD10-A74F-4A86-9A9F-16AAC9046A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1852" name="AutoShape 1">
          <a:extLst>
            <a:ext uri="{FF2B5EF4-FFF2-40B4-BE49-F238E27FC236}">
              <a16:creationId xmlns:a16="http://schemas.microsoft.com/office/drawing/2014/main" id="{785BBC80-F9C0-42FF-8C4A-D435E11643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1853" name="AutoShape 1">
          <a:extLst>
            <a:ext uri="{FF2B5EF4-FFF2-40B4-BE49-F238E27FC236}">
              <a16:creationId xmlns:a16="http://schemas.microsoft.com/office/drawing/2014/main" id="{214699B8-2EDF-4606-B762-B4EB62F209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1854" name="AutoShape 1">
          <a:extLst>
            <a:ext uri="{FF2B5EF4-FFF2-40B4-BE49-F238E27FC236}">
              <a16:creationId xmlns:a16="http://schemas.microsoft.com/office/drawing/2014/main" id="{0696BCE8-97DF-4A18-B3E1-59267FBDC6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1855" name="AutoShape 1">
          <a:extLst>
            <a:ext uri="{FF2B5EF4-FFF2-40B4-BE49-F238E27FC236}">
              <a16:creationId xmlns:a16="http://schemas.microsoft.com/office/drawing/2014/main" id="{D4701298-F19F-4BB3-A6AF-59CE655262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1856" name="AutoShape 1">
          <a:extLst>
            <a:ext uri="{FF2B5EF4-FFF2-40B4-BE49-F238E27FC236}">
              <a16:creationId xmlns:a16="http://schemas.microsoft.com/office/drawing/2014/main" id="{51915ACF-43D5-48A9-9CA0-F466040ABA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1857" name="AutoShape 1">
          <a:extLst>
            <a:ext uri="{FF2B5EF4-FFF2-40B4-BE49-F238E27FC236}">
              <a16:creationId xmlns:a16="http://schemas.microsoft.com/office/drawing/2014/main" id="{21F90CA3-41E2-4493-A2A3-8C0FCDAA9F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1858" name="AutoShape 1">
          <a:extLst>
            <a:ext uri="{FF2B5EF4-FFF2-40B4-BE49-F238E27FC236}">
              <a16:creationId xmlns:a16="http://schemas.microsoft.com/office/drawing/2014/main" id="{617F7A8F-157C-469E-BB27-DDB44123FA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1859" name="AutoShape 1">
          <a:extLst>
            <a:ext uri="{FF2B5EF4-FFF2-40B4-BE49-F238E27FC236}">
              <a16:creationId xmlns:a16="http://schemas.microsoft.com/office/drawing/2014/main" id="{E78883B1-4FAA-4D62-A76B-25CB8E0DFD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1860" name="AutoShape 1">
          <a:extLst>
            <a:ext uri="{FF2B5EF4-FFF2-40B4-BE49-F238E27FC236}">
              <a16:creationId xmlns:a16="http://schemas.microsoft.com/office/drawing/2014/main" id="{2BA1A5AD-9197-4E9D-928F-8B0745B55D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1861" name="AutoShape 1">
          <a:extLst>
            <a:ext uri="{FF2B5EF4-FFF2-40B4-BE49-F238E27FC236}">
              <a16:creationId xmlns:a16="http://schemas.microsoft.com/office/drawing/2014/main" id="{A3C4B78A-F0DB-4F45-B421-23059F9C2F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1862" name="AutoShape 1">
          <a:extLst>
            <a:ext uri="{FF2B5EF4-FFF2-40B4-BE49-F238E27FC236}">
              <a16:creationId xmlns:a16="http://schemas.microsoft.com/office/drawing/2014/main" id="{B63051D5-EEA5-4BF6-A472-90634AC451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1863" name="AutoShape 1">
          <a:extLst>
            <a:ext uri="{FF2B5EF4-FFF2-40B4-BE49-F238E27FC236}">
              <a16:creationId xmlns:a16="http://schemas.microsoft.com/office/drawing/2014/main" id="{6997F188-996D-41C9-84F1-71DE774DA7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1864" name="AutoShape 1">
          <a:extLst>
            <a:ext uri="{FF2B5EF4-FFF2-40B4-BE49-F238E27FC236}">
              <a16:creationId xmlns:a16="http://schemas.microsoft.com/office/drawing/2014/main" id="{0AF3F724-E9C5-4F62-94AA-A84747B6D8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1865" name="AutoShape 1">
          <a:extLst>
            <a:ext uri="{FF2B5EF4-FFF2-40B4-BE49-F238E27FC236}">
              <a16:creationId xmlns:a16="http://schemas.microsoft.com/office/drawing/2014/main" id="{83A05B87-BC95-400B-BEE6-6C1F74878C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1866" name="AutoShape 1">
          <a:extLst>
            <a:ext uri="{FF2B5EF4-FFF2-40B4-BE49-F238E27FC236}">
              <a16:creationId xmlns:a16="http://schemas.microsoft.com/office/drawing/2014/main" id="{56393932-7F49-4F60-838F-CAB77E3687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1867" name="AutoShape 1">
          <a:extLst>
            <a:ext uri="{FF2B5EF4-FFF2-40B4-BE49-F238E27FC236}">
              <a16:creationId xmlns:a16="http://schemas.microsoft.com/office/drawing/2014/main" id="{06B84C9E-1D65-4A52-AB44-40438DEAC6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1868" name="AutoShape 1">
          <a:extLst>
            <a:ext uri="{FF2B5EF4-FFF2-40B4-BE49-F238E27FC236}">
              <a16:creationId xmlns:a16="http://schemas.microsoft.com/office/drawing/2014/main" id="{12426A5D-95DE-4A12-9E71-53B9AB9F4B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1869" name="AutoShape 1">
          <a:extLst>
            <a:ext uri="{FF2B5EF4-FFF2-40B4-BE49-F238E27FC236}">
              <a16:creationId xmlns:a16="http://schemas.microsoft.com/office/drawing/2014/main" id="{6107643C-BDC4-49D3-84E8-EE7214544B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1870" name="AutoShape 1">
          <a:extLst>
            <a:ext uri="{FF2B5EF4-FFF2-40B4-BE49-F238E27FC236}">
              <a16:creationId xmlns:a16="http://schemas.microsoft.com/office/drawing/2014/main" id="{6891E267-DA34-49A0-971B-90AB495590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1871" name="AutoShape 1">
          <a:extLst>
            <a:ext uri="{FF2B5EF4-FFF2-40B4-BE49-F238E27FC236}">
              <a16:creationId xmlns:a16="http://schemas.microsoft.com/office/drawing/2014/main" id="{27D0E964-BEF4-42D5-B087-3271D219C2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1872" name="AutoShape 1">
          <a:extLst>
            <a:ext uri="{FF2B5EF4-FFF2-40B4-BE49-F238E27FC236}">
              <a16:creationId xmlns:a16="http://schemas.microsoft.com/office/drawing/2014/main" id="{76EDB906-1E65-4217-9CF3-57BA3D591B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1873" name="AutoShape 1">
          <a:extLst>
            <a:ext uri="{FF2B5EF4-FFF2-40B4-BE49-F238E27FC236}">
              <a16:creationId xmlns:a16="http://schemas.microsoft.com/office/drawing/2014/main" id="{C45853D2-F9AC-4428-A39F-DCA962222B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1874" name="AutoShape 1">
          <a:extLst>
            <a:ext uri="{FF2B5EF4-FFF2-40B4-BE49-F238E27FC236}">
              <a16:creationId xmlns:a16="http://schemas.microsoft.com/office/drawing/2014/main" id="{BD524F35-2C12-4BE5-BD45-29B51C6DD0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1875" name="AutoShape 1">
          <a:extLst>
            <a:ext uri="{FF2B5EF4-FFF2-40B4-BE49-F238E27FC236}">
              <a16:creationId xmlns:a16="http://schemas.microsoft.com/office/drawing/2014/main" id="{915CFB00-E3BA-4C55-BB3F-944212AF26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1876" name="AutoShape 1">
          <a:extLst>
            <a:ext uri="{FF2B5EF4-FFF2-40B4-BE49-F238E27FC236}">
              <a16:creationId xmlns:a16="http://schemas.microsoft.com/office/drawing/2014/main" id="{030B24E1-699E-45FE-8CCD-6EEF16CF05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1877" name="AutoShape 1">
          <a:extLst>
            <a:ext uri="{FF2B5EF4-FFF2-40B4-BE49-F238E27FC236}">
              <a16:creationId xmlns:a16="http://schemas.microsoft.com/office/drawing/2014/main" id="{F1B5A614-61FF-4E84-BEC8-88E72AC45E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1878" name="AutoShape 1">
          <a:extLst>
            <a:ext uri="{FF2B5EF4-FFF2-40B4-BE49-F238E27FC236}">
              <a16:creationId xmlns:a16="http://schemas.microsoft.com/office/drawing/2014/main" id="{006160B0-5A30-4761-AE26-1B3609FCB6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1879" name="AutoShape 1">
          <a:extLst>
            <a:ext uri="{FF2B5EF4-FFF2-40B4-BE49-F238E27FC236}">
              <a16:creationId xmlns:a16="http://schemas.microsoft.com/office/drawing/2014/main" id="{CC071084-E14C-45F2-81B6-B1F381C82F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1880" name="AutoShape 1">
          <a:extLst>
            <a:ext uri="{FF2B5EF4-FFF2-40B4-BE49-F238E27FC236}">
              <a16:creationId xmlns:a16="http://schemas.microsoft.com/office/drawing/2014/main" id="{74D8AB81-1EE4-471D-9ACB-BFFDC4C749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1881" name="AutoShape 1">
          <a:extLst>
            <a:ext uri="{FF2B5EF4-FFF2-40B4-BE49-F238E27FC236}">
              <a16:creationId xmlns:a16="http://schemas.microsoft.com/office/drawing/2014/main" id="{19FFD8D3-9C09-49BC-9A75-5CE678B151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1882" name="AutoShape 1">
          <a:extLst>
            <a:ext uri="{FF2B5EF4-FFF2-40B4-BE49-F238E27FC236}">
              <a16:creationId xmlns:a16="http://schemas.microsoft.com/office/drawing/2014/main" id="{BD2F3E70-3640-47B5-942D-52A66AF55E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1883" name="AutoShape 1">
          <a:extLst>
            <a:ext uri="{FF2B5EF4-FFF2-40B4-BE49-F238E27FC236}">
              <a16:creationId xmlns:a16="http://schemas.microsoft.com/office/drawing/2014/main" id="{57AD188D-AA26-4649-A543-4F0BDCA2DD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1884" name="AutoShape 1">
          <a:extLst>
            <a:ext uri="{FF2B5EF4-FFF2-40B4-BE49-F238E27FC236}">
              <a16:creationId xmlns:a16="http://schemas.microsoft.com/office/drawing/2014/main" id="{47835C51-9C6C-468C-929E-0168DDC08E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1885" name="AutoShape 1">
          <a:extLst>
            <a:ext uri="{FF2B5EF4-FFF2-40B4-BE49-F238E27FC236}">
              <a16:creationId xmlns:a16="http://schemas.microsoft.com/office/drawing/2014/main" id="{85A5D166-011F-4AB9-8D57-9FDEED9565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1886" name="AutoShape 1">
          <a:extLst>
            <a:ext uri="{FF2B5EF4-FFF2-40B4-BE49-F238E27FC236}">
              <a16:creationId xmlns:a16="http://schemas.microsoft.com/office/drawing/2014/main" id="{1B83D595-BCFC-42D2-8380-82060255BC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1887" name="AutoShape 1">
          <a:extLst>
            <a:ext uri="{FF2B5EF4-FFF2-40B4-BE49-F238E27FC236}">
              <a16:creationId xmlns:a16="http://schemas.microsoft.com/office/drawing/2014/main" id="{31586927-5AD0-41CB-9047-6232E5C75E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1888" name="AutoShape 1">
          <a:extLst>
            <a:ext uri="{FF2B5EF4-FFF2-40B4-BE49-F238E27FC236}">
              <a16:creationId xmlns:a16="http://schemas.microsoft.com/office/drawing/2014/main" id="{A73C3FE1-2AA6-4232-852E-82A173083F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1889" name="AutoShape 1">
          <a:extLst>
            <a:ext uri="{FF2B5EF4-FFF2-40B4-BE49-F238E27FC236}">
              <a16:creationId xmlns:a16="http://schemas.microsoft.com/office/drawing/2014/main" id="{2793BD33-E95A-42A6-8020-B5C46E41C0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1890" name="AutoShape 1">
          <a:extLst>
            <a:ext uri="{FF2B5EF4-FFF2-40B4-BE49-F238E27FC236}">
              <a16:creationId xmlns:a16="http://schemas.microsoft.com/office/drawing/2014/main" id="{593119C1-0620-48F3-9D8E-3C626E5281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1891" name="AutoShape 1">
          <a:extLst>
            <a:ext uri="{FF2B5EF4-FFF2-40B4-BE49-F238E27FC236}">
              <a16:creationId xmlns:a16="http://schemas.microsoft.com/office/drawing/2014/main" id="{C60D04DD-76E9-4E4C-A104-A450DAB480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1892" name="AutoShape 1">
          <a:extLst>
            <a:ext uri="{FF2B5EF4-FFF2-40B4-BE49-F238E27FC236}">
              <a16:creationId xmlns:a16="http://schemas.microsoft.com/office/drawing/2014/main" id="{6E0D9EE2-6828-44C8-8A28-851D97D15D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1893" name="AutoShape 1">
          <a:extLst>
            <a:ext uri="{FF2B5EF4-FFF2-40B4-BE49-F238E27FC236}">
              <a16:creationId xmlns:a16="http://schemas.microsoft.com/office/drawing/2014/main" id="{030F1961-DF90-46AA-8CD9-584ACD0D02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1894" name="AutoShape 1">
          <a:extLst>
            <a:ext uri="{FF2B5EF4-FFF2-40B4-BE49-F238E27FC236}">
              <a16:creationId xmlns:a16="http://schemas.microsoft.com/office/drawing/2014/main" id="{2E99EBD5-821E-4AE9-A9E5-B2F0DCA0D0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1895" name="AutoShape 1">
          <a:extLst>
            <a:ext uri="{FF2B5EF4-FFF2-40B4-BE49-F238E27FC236}">
              <a16:creationId xmlns:a16="http://schemas.microsoft.com/office/drawing/2014/main" id="{A81333DE-1CF4-4E73-9839-E395F35B2D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1896" name="AutoShape 1">
          <a:extLst>
            <a:ext uri="{FF2B5EF4-FFF2-40B4-BE49-F238E27FC236}">
              <a16:creationId xmlns:a16="http://schemas.microsoft.com/office/drawing/2014/main" id="{2496807F-B154-4F81-836E-7B9B4C29C4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1897" name="AutoShape 1">
          <a:extLst>
            <a:ext uri="{FF2B5EF4-FFF2-40B4-BE49-F238E27FC236}">
              <a16:creationId xmlns:a16="http://schemas.microsoft.com/office/drawing/2014/main" id="{A54A0EE9-0D25-46C4-BE03-F92468EDBB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1898" name="AutoShape 1">
          <a:extLst>
            <a:ext uri="{FF2B5EF4-FFF2-40B4-BE49-F238E27FC236}">
              <a16:creationId xmlns:a16="http://schemas.microsoft.com/office/drawing/2014/main" id="{EC9EF4B9-172B-4273-B20A-DA5146F185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1899" name="AutoShape 1">
          <a:extLst>
            <a:ext uri="{FF2B5EF4-FFF2-40B4-BE49-F238E27FC236}">
              <a16:creationId xmlns:a16="http://schemas.microsoft.com/office/drawing/2014/main" id="{8790FCA2-0BE5-400E-B41F-EB4FC587D6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1900" name="AutoShape 1">
          <a:extLst>
            <a:ext uri="{FF2B5EF4-FFF2-40B4-BE49-F238E27FC236}">
              <a16:creationId xmlns:a16="http://schemas.microsoft.com/office/drawing/2014/main" id="{18C2C5B3-F78E-40EE-AF7C-C33C149B47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1901" name="AutoShape 1">
          <a:extLst>
            <a:ext uri="{FF2B5EF4-FFF2-40B4-BE49-F238E27FC236}">
              <a16:creationId xmlns:a16="http://schemas.microsoft.com/office/drawing/2014/main" id="{56C1FADA-E376-403B-911B-0C5622B6FD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1902" name="AutoShape 1">
          <a:extLst>
            <a:ext uri="{FF2B5EF4-FFF2-40B4-BE49-F238E27FC236}">
              <a16:creationId xmlns:a16="http://schemas.microsoft.com/office/drawing/2014/main" id="{CB434769-FE02-47C3-9610-37107D8028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1903" name="AutoShape 1">
          <a:extLst>
            <a:ext uri="{FF2B5EF4-FFF2-40B4-BE49-F238E27FC236}">
              <a16:creationId xmlns:a16="http://schemas.microsoft.com/office/drawing/2014/main" id="{815BD1D5-9A4E-4652-BC3B-A7F596AD20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1904" name="AutoShape 1">
          <a:extLst>
            <a:ext uri="{FF2B5EF4-FFF2-40B4-BE49-F238E27FC236}">
              <a16:creationId xmlns:a16="http://schemas.microsoft.com/office/drawing/2014/main" id="{EA2EFFDF-1B39-4551-A191-104C6D6AA8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1905" name="AutoShape 1">
          <a:extLst>
            <a:ext uri="{FF2B5EF4-FFF2-40B4-BE49-F238E27FC236}">
              <a16:creationId xmlns:a16="http://schemas.microsoft.com/office/drawing/2014/main" id="{EBEC3370-967A-4649-B5C9-18B83E7959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1906" name="AutoShape 1">
          <a:extLst>
            <a:ext uri="{FF2B5EF4-FFF2-40B4-BE49-F238E27FC236}">
              <a16:creationId xmlns:a16="http://schemas.microsoft.com/office/drawing/2014/main" id="{C646B7B4-1DE8-42B8-87B2-C026459507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1907" name="AutoShape 1">
          <a:extLst>
            <a:ext uri="{FF2B5EF4-FFF2-40B4-BE49-F238E27FC236}">
              <a16:creationId xmlns:a16="http://schemas.microsoft.com/office/drawing/2014/main" id="{E6133912-5ABA-4B78-9473-4F047D54C5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1908" name="AutoShape 1">
          <a:extLst>
            <a:ext uri="{FF2B5EF4-FFF2-40B4-BE49-F238E27FC236}">
              <a16:creationId xmlns:a16="http://schemas.microsoft.com/office/drawing/2014/main" id="{DEE83646-B9B9-483B-8634-4AA8B3E2D2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1909" name="AutoShape 1">
          <a:extLst>
            <a:ext uri="{FF2B5EF4-FFF2-40B4-BE49-F238E27FC236}">
              <a16:creationId xmlns:a16="http://schemas.microsoft.com/office/drawing/2014/main" id="{73112D88-5B7D-4EC6-B99E-CFB95D9E2A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1910" name="AutoShape 1">
          <a:extLst>
            <a:ext uri="{FF2B5EF4-FFF2-40B4-BE49-F238E27FC236}">
              <a16:creationId xmlns:a16="http://schemas.microsoft.com/office/drawing/2014/main" id="{23CE49D0-0509-4F3D-AF66-4FD6B1B4E7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1911" name="AutoShape 1">
          <a:extLst>
            <a:ext uri="{FF2B5EF4-FFF2-40B4-BE49-F238E27FC236}">
              <a16:creationId xmlns:a16="http://schemas.microsoft.com/office/drawing/2014/main" id="{8E37642A-740B-4C3A-85A0-2E3835C63F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1912" name="AutoShape 1">
          <a:extLst>
            <a:ext uri="{FF2B5EF4-FFF2-40B4-BE49-F238E27FC236}">
              <a16:creationId xmlns:a16="http://schemas.microsoft.com/office/drawing/2014/main" id="{D5449543-9BCD-490A-99CB-ACF3FAEF3A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1913" name="AutoShape 1">
          <a:extLst>
            <a:ext uri="{FF2B5EF4-FFF2-40B4-BE49-F238E27FC236}">
              <a16:creationId xmlns:a16="http://schemas.microsoft.com/office/drawing/2014/main" id="{28E3D156-CE5B-4911-9872-4CB11DF049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1914" name="AutoShape 1">
          <a:extLst>
            <a:ext uri="{FF2B5EF4-FFF2-40B4-BE49-F238E27FC236}">
              <a16:creationId xmlns:a16="http://schemas.microsoft.com/office/drawing/2014/main" id="{91A87381-1B31-4CCA-B66A-0019476F9C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1915" name="AutoShape 1">
          <a:extLst>
            <a:ext uri="{FF2B5EF4-FFF2-40B4-BE49-F238E27FC236}">
              <a16:creationId xmlns:a16="http://schemas.microsoft.com/office/drawing/2014/main" id="{2F87BFB4-440A-4DC2-A943-9659484CA1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1916" name="AutoShape 1">
          <a:extLst>
            <a:ext uri="{FF2B5EF4-FFF2-40B4-BE49-F238E27FC236}">
              <a16:creationId xmlns:a16="http://schemas.microsoft.com/office/drawing/2014/main" id="{459F083E-B5D9-4C73-B322-CAD6DFF825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1917" name="AutoShape 1">
          <a:extLst>
            <a:ext uri="{FF2B5EF4-FFF2-40B4-BE49-F238E27FC236}">
              <a16:creationId xmlns:a16="http://schemas.microsoft.com/office/drawing/2014/main" id="{00AE0F62-2B13-4813-93BE-FF2952F2D6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1918" name="AutoShape 1">
          <a:extLst>
            <a:ext uri="{FF2B5EF4-FFF2-40B4-BE49-F238E27FC236}">
              <a16:creationId xmlns:a16="http://schemas.microsoft.com/office/drawing/2014/main" id="{D9A1A97A-EE6F-4155-B7D0-EB9CB627DD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1919" name="AutoShape 1">
          <a:extLst>
            <a:ext uri="{FF2B5EF4-FFF2-40B4-BE49-F238E27FC236}">
              <a16:creationId xmlns:a16="http://schemas.microsoft.com/office/drawing/2014/main" id="{B097B038-E375-4CB5-8327-79586D2014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1920" name="AutoShape 1">
          <a:extLst>
            <a:ext uri="{FF2B5EF4-FFF2-40B4-BE49-F238E27FC236}">
              <a16:creationId xmlns:a16="http://schemas.microsoft.com/office/drawing/2014/main" id="{6ECD243E-0BBF-46DD-9A79-5B5F465AA2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1921" name="AutoShape 1">
          <a:extLst>
            <a:ext uri="{FF2B5EF4-FFF2-40B4-BE49-F238E27FC236}">
              <a16:creationId xmlns:a16="http://schemas.microsoft.com/office/drawing/2014/main" id="{56078B83-B342-4911-89FF-45B54A1F0B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1922" name="AutoShape 1">
          <a:extLst>
            <a:ext uri="{FF2B5EF4-FFF2-40B4-BE49-F238E27FC236}">
              <a16:creationId xmlns:a16="http://schemas.microsoft.com/office/drawing/2014/main" id="{885D3A3B-ED25-4879-BF39-5CD8CC362E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1923" name="AutoShape 1">
          <a:extLst>
            <a:ext uri="{FF2B5EF4-FFF2-40B4-BE49-F238E27FC236}">
              <a16:creationId xmlns:a16="http://schemas.microsoft.com/office/drawing/2014/main" id="{3586E3AC-9ABA-4A73-936A-E2E4117098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1924" name="AutoShape 1">
          <a:extLst>
            <a:ext uri="{FF2B5EF4-FFF2-40B4-BE49-F238E27FC236}">
              <a16:creationId xmlns:a16="http://schemas.microsoft.com/office/drawing/2014/main" id="{1D5EF5C6-AC09-40D9-84CF-C3BC8C7246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1925" name="AutoShape 1">
          <a:extLst>
            <a:ext uri="{FF2B5EF4-FFF2-40B4-BE49-F238E27FC236}">
              <a16:creationId xmlns:a16="http://schemas.microsoft.com/office/drawing/2014/main" id="{D990177B-BBD9-40E2-B8B7-CB348FE834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1926" name="AutoShape 1">
          <a:extLst>
            <a:ext uri="{FF2B5EF4-FFF2-40B4-BE49-F238E27FC236}">
              <a16:creationId xmlns:a16="http://schemas.microsoft.com/office/drawing/2014/main" id="{03D630B3-E7E3-4A7F-BC12-54335BE625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1927" name="AutoShape 1">
          <a:extLst>
            <a:ext uri="{FF2B5EF4-FFF2-40B4-BE49-F238E27FC236}">
              <a16:creationId xmlns:a16="http://schemas.microsoft.com/office/drawing/2014/main" id="{79D9C9A3-A7BE-4C94-94D8-542909EFA8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1928" name="AutoShape 1">
          <a:extLst>
            <a:ext uri="{FF2B5EF4-FFF2-40B4-BE49-F238E27FC236}">
              <a16:creationId xmlns:a16="http://schemas.microsoft.com/office/drawing/2014/main" id="{7064C606-5262-483E-8A6F-7EFFB563EC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1929" name="AutoShape 1">
          <a:extLst>
            <a:ext uri="{FF2B5EF4-FFF2-40B4-BE49-F238E27FC236}">
              <a16:creationId xmlns:a16="http://schemas.microsoft.com/office/drawing/2014/main" id="{FDC61F67-67FF-4C00-A662-8AA05868DA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1930" name="AutoShape 1">
          <a:extLst>
            <a:ext uri="{FF2B5EF4-FFF2-40B4-BE49-F238E27FC236}">
              <a16:creationId xmlns:a16="http://schemas.microsoft.com/office/drawing/2014/main" id="{8C190C29-4A89-414D-8986-FDD28C04A3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1931" name="AutoShape 1">
          <a:extLst>
            <a:ext uri="{FF2B5EF4-FFF2-40B4-BE49-F238E27FC236}">
              <a16:creationId xmlns:a16="http://schemas.microsoft.com/office/drawing/2014/main" id="{568009A2-632E-40E5-AB9F-F855742257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1932" name="AutoShape 1">
          <a:extLst>
            <a:ext uri="{FF2B5EF4-FFF2-40B4-BE49-F238E27FC236}">
              <a16:creationId xmlns:a16="http://schemas.microsoft.com/office/drawing/2014/main" id="{C12549E1-FA4C-499A-8402-C40715E0CA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1933" name="AutoShape 1">
          <a:extLst>
            <a:ext uri="{FF2B5EF4-FFF2-40B4-BE49-F238E27FC236}">
              <a16:creationId xmlns:a16="http://schemas.microsoft.com/office/drawing/2014/main" id="{1ADD31BD-01EB-452C-913B-E75D834365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1934" name="AutoShape 1">
          <a:extLst>
            <a:ext uri="{FF2B5EF4-FFF2-40B4-BE49-F238E27FC236}">
              <a16:creationId xmlns:a16="http://schemas.microsoft.com/office/drawing/2014/main" id="{B5293E49-33A5-4557-8901-D17C66E280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1935" name="AutoShape 1">
          <a:extLst>
            <a:ext uri="{FF2B5EF4-FFF2-40B4-BE49-F238E27FC236}">
              <a16:creationId xmlns:a16="http://schemas.microsoft.com/office/drawing/2014/main" id="{62AE9918-8513-431B-9C61-E59634B8B3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1936" name="AutoShape 1">
          <a:extLst>
            <a:ext uri="{FF2B5EF4-FFF2-40B4-BE49-F238E27FC236}">
              <a16:creationId xmlns:a16="http://schemas.microsoft.com/office/drawing/2014/main" id="{A1756F45-F5B8-4ED5-A710-FD246814EC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1937" name="AutoShape 1">
          <a:extLst>
            <a:ext uri="{FF2B5EF4-FFF2-40B4-BE49-F238E27FC236}">
              <a16:creationId xmlns:a16="http://schemas.microsoft.com/office/drawing/2014/main" id="{E9450E2E-6734-42FA-8243-300E3D6E6B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1938" name="AutoShape 1">
          <a:extLst>
            <a:ext uri="{FF2B5EF4-FFF2-40B4-BE49-F238E27FC236}">
              <a16:creationId xmlns:a16="http://schemas.microsoft.com/office/drawing/2014/main" id="{81BCDDF8-8CB7-4E27-9CC9-5F0C072423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1939" name="AutoShape 1">
          <a:extLst>
            <a:ext uri="{FF2B5EF4-FFF2-40B4-BE49-F238E27FC236}">
              <a16:creationId xmlns:a16="http://schemas.microsoft.com/office/drawing/2014/main" id="{AD392A53-3712-4DAF-AC3F-BA7972E571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1940" name="AutoShape 1">
          <a:extLst>
            <a:ext uri="{FF2B5EF4-FFF2-40B4-BE49-F238E27FC236}">
              <a16:creationId xmlns:a16="http://schemas.microsoft.com/office/drawing/2014/main" id="{1CF7DA01-BFC8-463B-9FD3-DC40FAAC9A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1941" name="AutoShape 1">
          <a:extLst>
            <a:ext uri="{FF2B5EF4-FFF2-40B4-BE49-F238E27FC236}">
              <a16:creationId xmlns:a16="http://schemas.microsoft.com/office/drawing/2014/main" id="{99882BD8-4C0B-4857-B1B6-2F5DDA4DB3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1942" name="AutoShape 1">
          <a:extLst>
            <a:ext uri="{FF2B5EF4-FFF2-40B4-BE49-F238E27FC236}">
              <a16:creationId xmlns:a16="http://schemas.microsoft.com/office/drawing/2014/main" id="{295FA4FF-8B72-432F-9B0B-17EE4515C5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1943" name="AutoShape 1">
          <a:extLst>
            <a:ext uri="{FF2B5EF4-FFF2-40B4-BE49-F238E27FC236}">
              <a16:creationId xmlns:a16="http://schemas.microsoft.com/office/drawing/2014/main" id="{9404635F-A123-4FA9-8C62-B99C0D3F67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1944" name="AutoShape 1">
          <a:extLst>
            <a:ext uri="{FF2B5EF4-FFF2-40B4-BE49-F238E27FC236}">
              <a16:creationId xmlns:a16="http://schemas.microsoft.com/office/drawing/2014/main" id="{AF54BFB8-B0AB-4C17-8C32-25BAA6BA49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1945" name="AutoShape 1">
          <a:extLst>
            <a:ext uri="{FF2B5EF4-FFF2-40B4-BE49-F238E27FC236}">
              <a16:creationId xmlns:a16="http://schemas.microsoft.com/office/drawing/2014/main" id="{84D975A9-4470-47DB-B866-83E53073E0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1946" name="AutoShape 1">
          <a:extLst>
            <a:ext uri="{FF2B5EF4-FFF2-40B4-BE49-F238E27FC236}">
              <a16:creationId xmlns:a16="http://schemas.microsoft.com/office/drawing/2014/main" id="{351D54E5-282E-43A5-ABF8-5F299F0EE7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1947" name="AutoShape 1">
          <a:extLst>
            <a:ext uri="{FF2B5EF4-FFF2-40B4-BE49-F238E27FC236}">
              <a16:creationId xmlns:a16="http://schemas.microsoft.com/office/drawing/2014/main" id="{8FED4B5B-7253-4AB6-A06A-D87F1487EB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1948" name="AutoShape 1">
          <a:extLst>
            <a:ext uri="{FF2B5EF4-FFF2-40B4-BE49-F238E27FC236}">
              <a16:creationId xmlns:a16="http://schemas.microsoft.com/office/drawing/2014/main" id="{A0CB6DA0-A633-4903-958D-2056159869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1949" name="AutoShape 1">
          <a:extLst>
            <a:ext uri="{FF2B5EF4-FFF2-40B4-BE49-F238E27FC236}">
              <a16:creationId xmlns:a16="http://schemas.microsoft.com/office/drawing/2014/main" id="{31EF6528-6390-4EB9-A7F1-D4B1205075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1950" name="AutoShape 1">
          <a:extLst>
            <a:ext uri="{FF2B5EF4-FFF2-40B4-BE49-F238E27FC236}">
              <a16:creationId xmlns:a16="http://schemas.microsoft.com/office/drawing/2014/main" id="{C7C2C57C-3EFA-46AE-888A-00AF592ED1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1951" name="AutoShape 1">
          <a:extLst>
            <a:ext uri="{FF2B5EF4-FFF2-40B4-BE49-F238E27FC236}">
              <a16:creationId xmlns:a16="http://schemas.microsoft.com/office/drawing/2014/main" id="{03F17A96-0D8A-412A-A65B-C79E368467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1952" name="AutoShape 1">
          <a:extLst>
            <a:ext uri="{FF2B5EF4-FFF2-40B4-BE49-F238E27FC236}">
              <a16:creationId xmlns:a16="http://schemas.microsoft.com/office/drawing/2014/main" id="{9478F6B6-6873-4910-B2A3-ED0A3CBF15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1953" name="AutoShape 1">
          <a:extLst>
            <a:ext uri="{FF2B5EF4-FFF2-40B4-BE49-F238E27FC236}">
              <a16:creationId xmlns:a16="http://schemas.microsoft.com/office/drawing/2014/main" id="{17D12C87-EA48-4395-8819-0BE6C4695F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1954" name="AutoShape 1">
          <a:extLst>
            <a:ext uri="{FF2B5EF4-FFF2-40B4-BE49-F238E27FC236}">
              <a16:creationId xmlns:a16="http://schemas.microsoft.com/office/drawing/2014/main" id="{C5560529-F63D-4036-A4AC-993DAFF7E0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1955" name="AutoShape 1">
          <a:extLst>
            <a:ext uri="{FF2B5EF4-FFF2-40B4-BE49-F238E27FC236}">
              <a16:creationId xmlns:a16="http://schemas.microsoft.com/office/drawing/2014/main" id="{E26592AC-A472-4B5D-A8AB-E49F2E6D45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1956" name="AutoShape 1">
          <a:extLst>
            <a:ext uri="{FF2B5EF4-FFF2-40B4-BE49-F238E27FC236}">
              <a16:creationId xmlns:a16="http://schemas.microsoft.com/office/drawing/2014/main" id="{52F32461-8A5E-4967-BB72-65080566D6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1957" name="AutoShape 1">
          <a:extLst>
            <a:ext uri="{FF2B5EF4-FFF2-40B4-BE49-F238E27FC236}">
              <a16:creationId xmlns:a16="http://schemas.microsoft.com/office/drawing/2014/main" id="{4C29D4CE-1E54-41F7-BA3D-F76345AA9B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1958" name="AutoShape 1">
          <a:extLst>
            <a:ext uri="{FF2B5EF4-FFF2-40B4-BE49-F238E27FC236}">
              <a16:creationId xmlns:a16="http://schemas.microsoft.com/office/drawing/2014/main" id="{BCF5E743-BB50-4E23-A656-438983CBA5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1959" name="AutoShape 1">
          <a:extLst>
            <a:ext uri="{FF2B5EF4-FFF2-40B4-BE49-F238E27FC236}">
              <a16:creationId xmlns:a16="http://schemas.microsoft.com/office/drawing/2014/main" id="{67E3F6AB-4FAD-4A2C-8230-B970916B1B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1960" name="AutoShape 1">
          <a:extLst>
            <a:ext uri="{FF2B5EF4-FFF2-40B4-BE49-F238E27FC236}">
              <a16:creationId xmlns:a16="http://schemas.microsoft.com/office/drawing/2014/main" id="{2AB9B786-83F6-41E5-9CEA-321CA0F237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1961" name="AutoShape 1">
          <a:extLst>
            <a:ext uri="{FF2B5EF4-FFF2-40B4-BE49-F238E27FC236}">
              <a16:creationId xmlns:a16="http://schemas.microsoft.com/office/drawing/2014/main" id="{C63E9F94-40A8-4C62-82BB-91AAFC1373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1962" name="AutoShape 1">
          <a:extLst>
            <a:ext uri="{FF2B5EF4-FFF2-40B4-BE49-F238E27FC236}">
              <a16:creationId xmlns:a16="http://schemas.microsoft.com/office/drawing/2014/main" id="{5E6997A0-CB59-4C87-81A3-F4C6B77CFF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1963" name="AutoShape 1">
          <a:extLst>
            <a:ext uri="{FF2B5EF4-FFF2-40B4-BE49-F238E27FC236}">
              <a16:creationId xmlns:a16="http://schemas.microsoft.com/office/drawing/2014/main" id="{A959006D-E0E9-48FA-854C-99DF2EFB7C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1964" name="AutoShape 1">
          <a:extLst>
            <a:ext uri="{FF2B5EF4-FFF2-40B4-BE49-F238E27FC236}">
              <a16:creationId xmlns:a16="http://schemas.microsoft.com/office/drawing/2014/main" id="{4A6678DD-356F-46C7-BC2F-F5CDFFFCAB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1965" name="AutoShape 1">
          <a:extLst>
            <a:ext uri="{FF2B5EF4-FFF2-40B4-BE49-F238E27FC236}">
              <a16:creationId xmlns:a16="http://schemas.microsoft.com/office/drawing/2014/main" id="{0476CCEE-E42D-494B-ACED-4428237F8D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1966" name="AutoShape 1">
          <a:extLst>
            <a:ext uri="{FF2B5EF4-FFF2-40B4-BE49-F238E27FC236}">
              <a16:creationId xmlns:a16="http://schemas.microsoft.com/office/drawing/2014/main" id="{8706D426-2D45-47CF-B853-49342755ED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1967" name="AutoShape 1">
          <a:extLst>
            <a:ext uri="{FF2B5EF4-FFF2-40B4-BE49-F238E27FC236}">
              <a16:creationId xmlns:a16="http://schemas.microsoft.com/office/drawing/2014/main" id="{62E77A08-EC7F-4E21-AE10-471CF3A90C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1968" name="AutoShape 1">
          <a:extLst>
            <a:ext uri="{FF2B5EF4-FFF2-40B4-BE49-F238E27FC236}">
              <a16:creationId xmlns:a16="http://schemas.microsoft.com/office/drawing/2014/main" id="{7DF8905E-7818-4752-8B31-A312064BCA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1969" name="AutoShape 1">
          <a:extLst>
            <a:ext uri="{FF2B5EF4-FFF2-40B4-BE49-F238E27FC236}">
              <a16:creationId xmlns:a16="http://schemas.microsoft.com/office/drawing/2014/main" id="{208A7E9E-B8C6-4C0F-BA3E-B1E59FC2F7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1970" name="AutoShape 1">
          <a:extLst>
            <a:ext uri="{FF2B5EF4-FFF2-40B4-BE49-F238E27FC236}">
              <a16:creationId xmlns:a16="http://schemas.microsoft.com/office/drawing/2014/main" id="{2F30D576-DA41-4FE6-B6ED-094930AF4F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1971" name="AutoShape 1">
          <a:extLst>
            <a:ext uri="{FF2B5EF4-FFF2-40B4-BE49-F238E27FC236}">
              <a16:creationId xmlns:a16="http://schemas.microsoft.com/office/drawing/2014/main" id="{346CCC31-CEFF-442F-BF0A-CB1A0CE848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1972" name="AutoShape 1">
          <a:extLst>
            <a:ext uri="{FF2B5EF4-FFF2-40B4-BE49-F238E27FC236}">
              <a16:creationId xmlns:a16="http://schemas.microsoft.com/office/drawing/2014/main" id="{BCC4F333-54D8-40A1-A095-45B91B03A9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1973" name="AutoShape 1">
          <a:extLst>
            <a:ext uri="{FF2B5EF4-FFF2-40B4-BE49-F238E27FC236}">
              <a16:creationId xmlns:a16="http://schemas.microsoft.com/office/drawing/2014/main" id="{4590FB9D-232F-4586-8979-1D2416565E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1974" name="AutoShape 1">
          <a:extLst>
            <a:ext uri="{FF2B5EF4-FFF2-40B4-BE49-F238E27FC236}">
              <a16:creationId xmlns:a16="http://schemas.microsoft.com/office/drawing/2014/main" id="{58112E9B-FB22-4C6E-9838-D5213F473B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1975" name="AutoShape 1">
          <a:extLst>
            <a:ext uri="{FF2B5EF4-FFF2-40B4-BE49-F238E27FC236}">
              <a16:creationId xmlns:a16="http://schemas.microsoft.com/office/drawing/2014/main" id="{1CCD9B96-4DE0-4ECD-80F8-5736888AE3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1976" name="AutoShape 1">
          <a:extLst>
            <a:ext uri="{FF2B5EF4-FFF2-40B4-BE49-F238E27FC236}">
              <a16:creationId xmlns:a16="http://schemas.microsoft.com/office/drawing/2014/main" id="{72F9D661-BE85-44A5-872C-A5ACF4F5BC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1977" name="AutoShape 1">
          <a:extLst>
            <a:ext uri="{FF2B5EF4-FFF2-40B4-BE49-F238E27FC236}">
              <a16:creationId xmlns:a16="http://schemas.microsoft.com/office/drawing/2014/main" id="{1093C303-7DFD-46D4-BC5B-9D89D8BC41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1978" name="AutoShape 1">
          <a:extLst>
            <a:ext uri="{FF2B5EF4-FFF2-40B4-BE49-F238E27FC236}">
              <a16:creationId xmlns:a16="http://schemas.microsoft.com/office/drawing/2014/main" id="{6FFE449B-49CC-4650-A139-A6BFA3934A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1979" name="AutoShape 1">
          <a:extLst>
            <a:ext uri="{FF2B5EF4-FFF2-40B4-BE49-F238E27FC236}">
              <a16:creationId xmlns:a16="http://schemas.microsoft.com/office/drawing/2014/main" id="{AA56A0F4-E52F-40C5-9350-6B817B9BED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1980" name="AutoShape 1">
          <a:extLst>
            <a:ext uri="{FF2B5EF4-FFF2-40B4-BE49-F238E27FC236}">
              <a16:creationId xmlns:a16="http://schemas.microsoft.com/office/drawing/2014/main" id="{5282C966-DCB9-48BB-ABA8-7C11ABEC43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1981" name="AutoShape 1">
          <a:extLst>
            <a:ext uri="{FF2B5EF4-FFF2-40B4-BE49-F238E27FC236}">
              <a16:creationId xmlns:a16="http://schemas.microsoft.com/office/drawing/2014/main" id="{2AE5C49E-6641-422C-BC9B-009DC27C97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1982" name="AutoShape 1">
          <a:extLst>
            <a:ext uri="{FF2B5EF4-FFF2-40B4-BE49-F238E27FC236}">
              <a16:creationId xmlns:a16="http://schemas.microsoft.com/office/drawing/2014/main" id="{DCC3ADC5-72D1-4910-ABE6-312441BBD8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1983" name="AutoShape 1">
          <a:extLst>
            <a:ext uri="{FF2B5EF4-FFF2-40B4-BE49-F238E27FC236}">
              <a16:creationId xmlns:a16="http://schemas.microsoft.com/office/drawing/2014/main" id="{9E8E7BA2-DBB7-4362-8CC3-7331E99A5F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1984" name="AutoShape 1">
          <a:extLst>
            <a:ext uri="{FF2B5EF4-FFF2-40B4-BE49-F238E27FC236}">
              <a16:creationId xmlns:a16="http://schemas.microsoft.com/office/drawing/2014/main" id="{71A2C4DB-6E81-4057-9B7A-7705824F97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1985" name="AutoShape 1">
          <a:extLst>
            <a:ext uri="{FF2B5EF4-FFF2-40B4-BE49-F238E27FC236}">
              <a16:creationId xmlns:a16="http://schemas.microsoft.com/office/drawing/2014/main" id="{55F120BD-F050-44B9-B1F2-AFF595FFA7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1986" name="AutoShape 1">
          <a:extLst>
            <a:ext uri="{FF2B5EF4-FFF2-40B4-BE49-F238E27FC236}">
              <a16:creationId xmlns:a16="http://schemas.microsoft.com/office/drawing/2014/main" id="{8AFE38E2-C341-4F0F-A8ED-A421FC0D38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1987" name="AutoShape 1">
          <a:extLst>
            <a:ext uri="{FF2B5EF4-FFF2-40B4-BE49-F238E27FC236}">
              <a16:creationId xmlns:a16="http://schemas.microsoft.com/office/drawing/2014/main" id="{88D80CF4-7F48-4C44-835F-D2022F7D7F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1988" name="AutoShape 1">
          <a:extLst>
            <a:ext uri="{FF2B5EF4-FFF2-40B4-BE49-F238E27FC236}">
              <a16:creationId xmlns:a16="http://schemas.microsoft.com/office/drawing/2014/main" id="{CB56BA88-56B7-46BC-8379-8A03590985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1989" name="AutoShape 1">
          <a:extLst>
            <a:ext uri="{FF2B5EF4-FFF2-40B4-BE49-F238E27FC236}">
              <a16:creationId xmlns:a16="http://schemas.microsoft.com/office/drawing/2014/main" id="{AE38EF25-B972-4758-A674-F40F55EA01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1990" name="AutoShape 1">
          <a:extLst>
            <a:ext uri="{FF2B5EF4-FFF2-40B4-BE49-F238E27FC236}">
              <a16:creationId xmlns:a16="http://schemas.microsoft.com/office/drawing/2014/main" id="{24B358EF-A165-417D-A301-4BDFC91ABE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1991" name="AutoShape 1">
          <a:extLst>
            <a:ext uri="{FF2B5EF4-FFF2-40B4-BE49-F238E27FC236}">
              <a16:creationId xmlns:a16="http://schemas.microsoft.com/office/drawing/2014/main" id="{CBDD6CBC-155E-4F78-B8B3-204D64AA88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1992" name="AutoShape 1">
          <a:extLst>
            <a:ext uri="{FF2B5EF4-FFF2-40B4-BE49-F238E27FC236}">
              <a16:creationId xmlns:a16="http://schemas.microsoft.com/office/drawing/2014/main" id="{FD72C413-C5A1-4996-AE24-88803FD2DB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1993" name="AutoShape 1">
          <a:extLst>
            <a:ext uri="{FF2B5EF4-FFF2-40B4-BE49-F238E27FC236}">
              <a16:creationId xmlns:a16="http://schemas.microsoft.com/office/drawing/2014/main" id="{105AED87-E618-4F14-B364-AE7437F728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1994" name="AutoShape 1">
          <a:extLst>
            <a:ext uri="{FF2B5EF4-FFF2-40B4-BE49-F238E27FC236}">
              <a16:creationId xmlns:a16="http://schemas.microsoft.com/office/drawing/2014/main" id="{BE3E67D0-C9DA-4CCB-8712-2A118C84A3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1995" name="AutoShape 1">
          <a:extLst>
            <a:ext uri="{FF2B5EF4-FFF2-40B4-BE49-F238E27FC236}">
              <a16:creationId xmlns:a16="http://schemas.microsoft.com/office/drawing/2014/main" id="{FECE36DA-760A-447F-980D-B6FE4A1D30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1996" name="AutoShape 1">
          <a:extLst>
            <a:ext uri="{FF2B5EF4-FFF2-40B4-BE49-F238E27FC236}">
              <a16:creationId xmlns:a16="http://schemas.microsoft.com/office/drawing/2014/main" id="{1FFFFB15-3ECA-4B70-8E42-5EBD7B5D6E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1997" name="AutoShape 1">
          <a:extLst>
            <a:ext uri="{FF2B5EF4-FFF2-40B4-BE49-F238E27FC236}">
              <a16:creationId xmlns:a16="http://schemas.microsoft.com/office/drawing/2014/main" id="{0C3D64B7-A0ED-4FC9-9B9E-B9EAB32D98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1998" name="AutoShape 1">
          <a:extLst>
            <a:ext uri="{FF2B5EF4-FFF2-40B4-BE49-F238E27FC236}">
              <a16:creationId xmlns:a16="http://schemas.microsoft.com/office/drawing/2014/main" id="{A194D95F-FBAF-4CDE-B5DE-B0DB43F9B3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1999" name="AutoShape 1">
          <a:extLst>
            <a:ext uri="{FF2B5EF4-FFF2-40B4-BE49-F238E27FC236}">
              <a16:creationId xmlns:a16="http://schemas.microsoft.com/office/drawing/2014/main" id="{9BB53140-6710-4BFC-AF2A-72D6DAC50C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2000" name="AutoShape 1">
          <a:extLst>
            <a:ext uri="{FF2B5EF4-FFF2-40B4-BE49-F238E27FC236}">
              <a16:creationId xmlns:a16="http://schemas.microsoft.com/office/drawing/2014/main" id="{FA58B8E7-9F67-40C7-BB9D-271936E8AB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2001" name="AutoShape 1">
          <a:extLst>
            <a:ext uri="{FF2B5EF4-FFF2-40B4-BE49-F238E27FC236}">
              <a16:creationId xmlns:a16="http://schemas.microsoft.com/office/drawing/2014/main" id="{4E0CDCF5-68B6-4AFC-AEE0-9CD342964E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2002" name="AutoShape 1">
          <a:extLst>
            <a:ext uri="{FF2B5EF4-FFF2-40B4-BE49-F238E27FC236}">
              <a16:creationId xmlns:a16="http://schemas.microsoft.com/office/drawing/2014/main" id="{B96EF084-B053-4907-9A36-5300F8C350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2003" name="AutoShape 1">
          <a:extLst>
            <a:ext uri="{FF2B5EF4-FFF2-40B4-BE49-F238E27FC236}">
              <a16:creationId xmlns:a16="http://schemas.microsoft.com/office/drawing/2014/main" id="{50757E22-C02C-4550-BEF7-7E7F43D3F1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2004" name="AutoShape 1">
          <a:extLst>
            <a:ext uri="{FF2B5EF4-FFF2-40B4-BE49-F238E27FC236}">
              <a16:creationId xmlns:a16="http://schemas.microsoft.com/office/drawing/2014/main" id="{4F0A52DB-2BE1-4FFF-9B5C-504B108BB5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2005" name="AutoShape 1">
          <a:extLst>
            <a:ext uri="{FF2B5EF4-FFF2-40B4-BE49-F238E27FC236}">
              <a16:creationId xmlns:a16="http://schemas.microsoft.com/office/drawing/2014/main" id="{FB5305CD-4474-491D-A276-61379D6633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2006" name="AutoShape 1">
          <a:extLst>
            <a:ext uri="{FF2B5EF4-FFF2-40B4-BE49-F238E27FC236}">
              <a16:creationId xmlns:a16="http://schemas.microsoft.com/office/drawing/2014/main" id="{F72F50A7-5FD8-4729-9B90-72BA1D157D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2007" name="AutoShape 1">
          <a:extLst>
            <a:ext uri="{FF2B5EF4-FFF2-40B4-BE49-F238E27FC236}">
              <a16:creationId xmlns:a16="http://schemas.microsoft.com/office/drawing/2014/main" id="{9AE456F5-0931-442D-A7EC-328D2799E3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2008" name="AutoShape 1">
          <a:extLst>
            <a:ext uri="{FF2B5EF4-FFF2-40B4-BE49-F238E27FC236}">
              <a16:creationId xmlns:a16="http://schemas.microsoft.com/office/drawing/2014/main" id="{84905B3D-0489-48A3-AA8C-39168D824E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2009" name="AutoShape 1">
          <a:extLst>
            <a:ext uri="{FF2B5EF4-FFF2-40B4-BE49-F238E27FC236}">
              <a16:creationId xmlns:a16="http://schemas.microsoft.com/office/drawing/2014/main" id="{CAD64A7E-2FE7-4A22-993E-FFC4AA88CD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2010" name="AutoShape 1">
          <a:extLst>
            <a:ext uri="{FF2B5EF4-FFF2-40B4-BE49-F238E27FC236}">
              <a16:creationId xmlns:a16="http://schemas.microsoft.com/office/drawing/2014/main" id="{3C87B7C2-C7F7-48B0-B21E-4CF46AD91B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2011" name="AutoShape 1">
          <a:extLst>
            <a:ext uri="{FF2B5EF4-FFF2-40B4-BE49-F238E27FC236}">
              <a16:creationId xmlns:a16="http://schemas.microsoft.com/office/drawing/2014/main" id="{845BA670-D17B-4B57-80BA-7E390F1EDB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2012" name="AutoShape 1">
          <a:extLst>
            <a:ext uri="{FF2B5EF4-FFF2-40B4-BE49-F238E27FC236}">
              <a16:creationId xmlns:a16="http://schemas.microsoft.com/office/drawing/2014/main" id="{C84A7873-1DE2-4058-983B-60912BCC8D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2013" name="AutoShape 1">
          <a:extLst>
            <a:ext uri="{FF2B5EF4-FFF2-40B4-BE49-F238E27FC236}">
              <a16:creationId xmlns:a16="http://schemas.microsoft.com/office/drawing/2014/main" id="{6F438DDE-C74E-4C56-8960-E02FCF7038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2014" name="AutoShape 1">
          <a:extLst>
            <a:ext uri="{FF2B5EF4-FFF2-40B4-BE49-F238E27FC236}">
              <a16:creationId xmlns:a16="http://schemas.microsoft.com/office/drawing/2014/main" id="{75E8CE1F-3DFA-4BEF-8109-63D0CEF91C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2015" name="AutoShape 1">
          <a:extLst>
            <a:ext uri="{FF2B5EF4-FFF2-40B4-BE49-F238E27FC236}">
              <a16:creationId xmlns:a16="http://schemas.microsoft.com/office/drawing/2014/main" id="{C4405039-4571-4296-9668-C394EE0485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2016" name="AutoShape 1">
          <a:extLst>
            <a:ext uri="{FF2B5EF4-FFF2-40B4-BE49-F238E27FC236}">
              <a16:creationId xmlns:a16="http://schemas.microsoft.com/office/drawing/2014/main" id="{112C6078-ED28-43AE-B9E0-20B220A658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2017" name="AutoShape 1">
          <a:extLst>
            <a:ext uri="{FF2B5EF4-FFF2-40B4-BE49-F238E27FC236}">
              <a16:creationId xmlns:a16="http://schemas.microsoft.com/office/drawing/2014/main" id="{8648C135-B532-4854-9823-5BBF443068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2018" name="AutoShape 1">
          <a:extLst>
            <a:ext uri="{FF2B5EF4-FFF2-40B4-BE49-F238E27FC236}">
              <a16:creationId xmlns:a16="http://schemas.microsoft.com/office/drawing/2014/main" id="{CD40044B-292E-41B5-9810-AED3EA64DF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2019" name="AutoShape 1">
          <a:extLst>
            <a:ext uri="{FF2B5EF4-FFF2-40B4-BE49-F238E27FC236}">
              <a16:creationId xmlns:a16="http://schemas.microsoft.com/office/drawing/2014/main" id="{3ACA170B-6918-4218-8FD4-2D205A171F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2020" name="AutoShape 1">
          <a:extLst>
            <a:ext uri="{FF2B5EF4-FFF2-40B4-BE49-F238E27FC236}">
              <a16:creationId xmlns:a16="http://schemas.microsoft.com/office/drawing/2014/main" id="{D4306CC6-7DF5-4817-BCD8-298DA33A3F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2021" name="AutoShape 1">
          <a:extLst>
            <a:ext uri="{FF2B5EF4-FFF2-40B4-BE49-F238E27FC236}">
              <a16:creationId xmlns:a16="http://schemas.microsoft.com/office/drawing/2014/main" id="{92C23500-1EE0-42F4-A2F0-D1B40F586D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2022" name="AutoShape 1">
          <a:extLst>
            <a:ext uri="{FF2B5EF4-FFF2-40B4-BE49-F238E27FC236}">
              <a16:creationId xmlns:a16="http://schemas.microsoft.com/office/drawing/2014/main" id="{4F6FAE7A-2F16-4B0D-8F00-944DA6499C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2023" name="AutoShape 1">
          <a:extLst>
            <a:ext uri="{FF2B5EF4-FFF2-40B4-BE49-F238E27FC236}">
              <a16:creationId xmlns:a16="http://schemas.microsoft.com/office/drawing/2014/main" id="{2D0BF112-F5B1-4F69-B7A5-2D00E878D1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2024" name="AutoShape 1">
          <a:extLst>
            <a:ext uri="{FF2B5EF4-FFF2-40B4-BE49-F238E27FC236}">
              <a16:creationId xmlns:a16="http://schemas.microsoft.com/office/drawing/2014/main" id="{6377DEDA-3E56-476C-9B7B-F0CE5E2B4B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2025" name="AutoShape 1">
          <a:extLst>
            <a:ext uri="{FF2B5EF4-FFF2-40B4-BE49-F238E27FC236}">
              <a16:creationId xmlns:a16="http://schemas.microsoft.com/office/drawing/2014/main" id="{1F0EE835-5EE5-4466-9145-0E5799BFC8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2026" name="AutoShape 1">
          <a:extLst>
            <a:ext uri="{FF2B5EF4-FFF2-40B4-BE49-F238E27FC236}">
              <a16:creationId xmlns:a16="http://schemas.microsoft.com/office/drawing/2014/main" id="{D148954D-9240-4B50-AFD7-BD3F8ACBE8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2027" name="AutoShape 1">
          <a:extLst>
            <a:ext uri="{FF2B5EF4-FFF2-40B4-BE49-F238E27FC236}">
              <a16:creationId xmlns:a16="http://schemas.microsoft.com/office/drawing/2014/main" id="{79544318-3DA3-4A39-A746-AB826540E5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2028" name="AutoShape 1">
          <a:extLst>
            <a:ext uri="{FF2B5EF4-FFF2-40B4-BE49-F238E27FC236}">
              <a16:creationId xmlns:a16="http://schemas.microsoft.com/office/drawing/2014/main" id="{2A919590-0481-42FB-A441-42F6AEE654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2029" name="AutoShape 1">
          <a:extLst>
            <a:ext uri="{FF2B5EF4-FFF2-40B4-BE49-F238E27FC236}">
              <a16:creationId xmlns:a16="http://schemas.microsoft.com/office/drawing/2014/main" id="{151BEC16-241C-414E-89BC-20F52C5B5A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2030" name="AutoShape 1">
          <a:extLst>
            <a:ext uri="{FF2B5EF4-FFF2-40B4-BE49-F238E27FC236}">
              <a16:creationId xmlns:a16="http://schemas.microsoft.com/office/drawing/2014/main" id="{30FAA6EB-51F4-4D46-A74F-CA6CD6747B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2031" name="AutoShape 1">
          <a:extLst>
            <a:ext uri="{FF2B5EF4-FFF2-40B4-BE49-F238E27FC236}">
              <a16:creationId xmlns:a16="http://schemas.microsoft.com/office/drawing/2014/main" id="{75860F25-A32F-4735-933A-4C3EBAC150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2032" name="AutoShape 1">
          <a:extLst>
            <a:ext uri="{FF2B5EF4-FFF2-40B4-BE49-F238E27FC236}">
              <a16:creationId xmlns:a16="http://schemas.microsoft.com/office/drawing/2014/main" id="{0C29B02C-A03E-444B-8BA7-C977028ABE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2033" name="AutoShape 1">
          <a:extLst>
            <a:ext uri="{FF2B5EF4-FFF2-40B4-BE49-F238E27FC236}">
              <a16:creationId xmlns:a16="http://schemas.microsoft.com/office/drawing/2014/main" id="{DF8DB6FB-9F2E-4BE6-AEDE-AFD76D4F93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2034" name="AutoShape 1">
          <a:extLst>
            <a:ext uri="{FF2B5EF4-FFF2-40B4-BE49-F238E27FC236}">
              <a16:creationId xmlns:a16="http://schemas.microsoft.com/office/drawing/2014/main" id="{F11DC4A1-4398-4187-A80B-C0B4D4E08E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2035" name="AutoShape 1">
          <a:extLst>
            <a:ext uri="{FF2B5EF4-FFF2-40B4-BE49-F238E27FC236}">
              <a16:creationId xmlns:a16="http://schemas.microsoft.com/office/drawing/2014/main" id="{AFA8D75E-6BBD-4EF1-8055-2DEF4888C6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2036" name="AutoShape 1">
          <a:extLst>
            <a:ext uri="{FF2B5EF4-FFF2-40B4-BE49-F238E27FC236}">
              <a16:creationId xmlns:a16="http://schemas.microsoft.com/office/drawing/2014/main" id="{5652C9F6-338A-4622-8397-E3CF6A7289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2037" name="AutoShape 1">
          <a:extLst>
            <a:ext uri="{FF2B5EF4-FFF2-40B4-BE49-F238E27FC236}">
              <a16:creationId xmlns:a16="http://schemas.microsoft.com/office/drawing/2014/main" id="{A4BED207-50A3-47F5-8CFA-6FA4C321AC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2038" name="AutoShape 1">
          <a:extLst>
            <a:ext uri="{FF2B5EF4-FFF2-40B4-BE49-F238E27FC236}">
              <a16:creationId xmlns:a16="http://schemas.microsoft.com/office/drawing/2014/main" id="{A1BFC0CB-1200-4DF4-B9F0-DD752D3896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2039" name="AutoShape 1">
          <a:extLst>
            <a:ext uri="{FF2B5EF4-FFF2-40B4-BE49-F238E27FC236}">
              <a16:creationId xmlns:a16="http://schemas.microsoft.com/office/drawing/2014/main" id="{C6BD3487-1D65-4952-B2B1-CA00758AC7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2040" name="AutoShape 1">
          <a:extLst>
            <a:ext uri="{FF2B5EF4-FFF2-40B4-BE49-F238E27FC236}">
              <a16:creationId xmlns:a16="http://schemas.microsoft.com/office/drawing/2014/main" id="{90B9E06E-4B4C-4AB9-91B2-DF829573CC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2041" name="AutoShape 1">
          <a:extLst>
            <a:ext uri="{FF2B5EF4-FFF2-40B4-BE49-F238E27FC236}">
              <a16:creationId xmlns:a16="http://schemas.microsoft.com/office/drawing/2014/main" id="{86CE99F2-5CA6-4734-A0C0-C57700C354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2042" name="AutoShape 1">
          <a:extLst>
            <a:ext uri="{FF2B5EF4-FFF2-40B4-BE49-F238E27FC236}">
              <a16:creationId xmlns:a16="http://schemas.microsoft.com/office/drawing/2014/main" id="{E5480FBA-310B-4AB4-91E3-EF8B79B1F2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2043" name="AutoShape 1">
          <a:extLst>
            <a:ext uri="{FF2B5EF4-FFF2-40B4-BE49-F238E27FC236}">
              <a16:creationId xmlns:a16="http://schemas.microsoft.com/office/drawing/2014/main" id="{38C11FEF-6E6F-40A5-B39C-1215F4B5A7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2044" name="AutoShape 1">
          <a:extLst>
            <a:ext uri="{FF2B5EF4-FFF2-40B4-BE49-F238E27FC236}">
              <a16:creationId xmlns:a16="http://schemas.microsoft.com/office/drawing/2014/main" id="{B46CD706-75DF-4EBE-B25B-1F966CD556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2045" name="AutoShape 1">
          <a:extLst>
            <a:ext uri="{FF2B5EF4-FFF2-40B4-BE49-F238E27FC236}">
              <a16:creationId xmlns:a16="http://schemas.microsoft.com/office/drawing/2014/main" id="{8583727A-5736-4F2D-BBB4-8E8DC3363D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2046" name="AutoShape 1">
          <a:extLst>
            <a:ext uri="{FF2B5EF4-FFF2-40B4-BE49-F238E27FC236}">
              <a16:creationId xmlns:a16="http://schemas.microsoft.com/office/drawing/2014/main" id="{329DBDB0-BA72-4FDB-8ED2-F93AB4B7EA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2047" name="AutoShape 1">
          <a:extLst>
            <a:ext uri="{FF2B5EF4-FFF2-40B4-BE49-F238E27FC236}">
              <a16:creationId xmlns:a16="http://schemas.microsoft.com/office/drawing/2014/main" id="{82E9C27D-C153-4E72-A831-69B21D8E4F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2048" name="AutoShape 1">
          <a:extLst>
            <a:ext uri="{FF2B5EF4-FFF2-40B4-BE49-F238E27FC236}">
              <a16:creationId xmlns:a16="http://schemas.microsoft.com/office/drawing/2014/main" id="{091D8100-25E7-4669-82A9-9C1B78F9D0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2049" name="AutoShape 1">
          <a:extLst>
            <a:ext uri="{FF2B5EF4-FFF2-40B4-BE49-F238E27FC236}">
              <a16:creationId xmlns:a16="http://schemas.microsoft.com/office/drawing/2014/main" id="{A83AB382-7D7F-4EA7-AC16-E094470885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2050" name="AutoShape 1">
          <a:extLst>
            <a:ext uri="{FF2B5EF4-FFF2-40B4-BE49-F238E27FC236}">
              <a16:creationId xmlns:a16="http://schemas.microsoft.com/office/drawing/2014/main" id="{5DC876BB-6418-4203-99F2-CC4BFD09BF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2051" name="AutoShape 1">
          <a:extLst>
            <a:ext uri="{FF2B5EF4-FFF2-40B4-BE49-F238E27FC236}">
              <a16:creationId xmlns:a16="http://schemas.microsoft.com/office/drawing/2014/main" id="{EE9060D8-88ED-48FF-A034-48471A2205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2052" name="AutoShape 1">
          <a:extLst>
            <a:ext uri="{FF2B5EF4-FFF2-40B4-BE49-F238E27FC236}">
              <a16:creationId xmlns:a16="http://schemas.microsoft.com/office/drawing/2014/main" id="{F29114D6-176C-4000-8BCD-35D76E6614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2053" name="AutoShape 1">
          <a:extLst>
            <a:ext uri="{FF2B5EF4-FFF2-40B4-BE49-F238E27FC236}">
              <a16:creationId xmlns:a16="http://schemas.microsoft.com/office/drawing/2014/main" id="{FBDF99AE-2642-4DDC-B74A-F87DCB2BF6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2054" name="AutoShape 1">
          <a:extLst>
            <a:ext uri="{FF2B5EF4-FFF2-40B4-BE49-F238E27FC236}">
              <a16:creationId xmlns:a16="http://schemas.microsoft.com/office/drawing/2014/main" id="{49B7CE4C-168A-4A01-B09E-54EEB178A8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2055" name="AutoShape 1">
          <a:extLst>
            <a:ext uri="{FF2B5EF4-FFF2-40B4-BE49-F238E27FC236}">
              <a16:creationId xmlns:a16="http://schemas.microsoft.com/office/drawing/2014/main" id="{738AC51A-2BF0-4CF3-9AD2-3FBEE57766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2056" name="AutoShape 1">
          <a:extLst>
            <a:ext uri="{FF2B5EF4-FFF2-40B4-BE49-F238E27FC236}">
              <a16:creationId xmlns:a16="http://schemas.microsoft.com/office/drawing/2014/main" id="{9D1BE099-A9CC-4681-963C-F12CFF41C2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2057" name="AutoShape 1">
          <a:extLst>
            <a:ext uri="{FF2B5EF4-FFF2-40B4-BE49-F238E27FC236}">
              <a16:creationId xmlns:a16="http://schemas.microsoft.com/office/drawing/2014/main" id="{ADCC6AD4-CF10-4C81-B216-C119F7F96D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2058" name="AutoShape 1">
          <a:extLst>
            <a:ext uri="{FF2B5EF4-FFF2-40B4-BE49-F238E27FC236}">
              <a16:creationId xmlns:a16="http://schemas.microsoft.com/office/drawing/2014/main" id="{8BD1E85D-2247-48EA-803E-29D9ABD67F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2059" name="AutoShape 1">
          <a:extLst>
            <a:ext uri="{FF2B5EF4-FFF2-40B4-BE49-F238E27FC236}">
              <a16:creationId xmlns:a16="http://schemas.microsoft.com/office/drawing/2014/main" id="{A29FDBEF-E8DA-48BE-9DB7-99758862B7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2060" name="AutoShape 1">
          <a:extLst>
            <a:ext uri="{FF2B5EF4-FFF2-40B4-BE49-F238E27FC236}">
              <a16:creationId xmlns:a16="http://schemas.microsoft.com/office/drawing/2014/main" id="{1958E51A-0811-4855-ACFD-C3406C6595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2061" name="AutoShape 1">
          <a:extLst>
            <a:ext uri="{FF2B5EF4-FFF2-40B4-BE49-F238E27FC236}">
              <a16:creationId xmlns:a16="http://schemas.microsoft.com/office/drawing/2014/main" id="{6519DBD6-B9B7-44E5-A1CD-5C190A11E2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2062" name="AutoShape 1">
          <a:extLst>
            <a:ext uri="{FF2B5EF4-FFF2-40B4-BE49-F238E27FC236}">
              <a16:creationId xmlns:a16="http://schemas.microsoft.com/office/drawing/2014/main" id="{FCD456B8-9E33-41C2-AA1B-A9BBEB4786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2063" name="AutoShape 1">
          <a:extLst>
            <a:ext uri="{FF2B5EF4-FFF2-40B4-BE49-F238E27FC236}">
              <a16:creationId xmlns:a16="http://schemas.microsoft.com/office/drawing/2014/main" id="{3026B0A6-9A55-4DA0-970E-967F709736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2064" name="AutoShape 1">
          <a:extLst>
            <a:ext uri="{FF2B5EF4-FFF2-40B4-BE49-F238E27FC236}">
              <a16:creationId xmlns:a16="http://schemas.microsoft.com/office/drawing/2014/main" id="{7858E4E6-D094-4D86-889A-B730BE82A1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2065" name="AutoShape 1">
          <a:extLst>
            <a:ext uri="{FF2B5EF4-FFF2-40B4-BE49-F238E27FC236}">
              <a16:creationId xmlns:a16="http://schemas.microsoft.com/office/drawing/2014/main" id="{AC9AA452-A4BA-4E41-B7D7-AA8C138D33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2066" name="AutoShape 1">
          <a:extLst>
            <a:ext uri="{FF2B5EF4-FFF2-40B4-BE49-F238E27FC236}">
              <a16:creationId xmlns:a16="http://schemas.microsoft.com/office/drawing/2014/main" id="{12AEBA6C-1593-41CA-9FF0-C6D3F500B4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2067" name="AutoShape 1">
          <a:extLst>
            <a:ext uri="{FF2B5EF4-FFF2-40B4-BE49-F238E27FC236}">
              <a16:creationId xmlns:a16="http://schemas.microsoft.com/office/drawing/2014/main" id="{3D6FFB15-DDC1-4FF8-9A48-7257EA55AB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2068" name="AutoShape 1">
          <a:extLst>
            <a:ext uri="{FF2B5EF4-FFF2-40B4-BE49-F238E27FC236}">
              <a16:creationId xmlns:a16="http://schemas.microsoft.com/office/drawing/2014/main" id="{822AD4EF-5A08-400B-BC6A-A9B70AD3FB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2069" name="AutoShape 1">
          <a:extLst>
            <a:ext uri="{FF2B5EF4-FFF2-40B4-BE49-F238E27FC236}">
              <a16:creationId xmlns:a16="http://schemas.microsoft.com/office/drawing/2014/main" id="{3587985A-F79B-4466-AE3E-744F932BD8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2070" name="AutoShape 1">
          <a:extLst>
            <a:ext uri="{FF2B5EF4-FFF2-40B4-BE49-F238E27FC236}">
              <a16:creationId xmlns:a16="http://schemas.microsoft.com/office/drawing/2014/main" id="{BEE90443-946C-4F94-99B3-12E19B6DFE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2071" name="AutoShape 1">
          <a:extLst>
            <a:ext uri="{FF2B5EF4-FFF2-40B4-BE49-F238E27FC236}">
              <a16:creationId xmlns:a16="http://schemas.microsoft.com/office/drawing/2014/main" id="{E6A09811-77C6-4BFE-B8EB-64A24761D2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2072" name="AutoShape 1">
          <a:extLst>
            <a:ext uri="{FF2B5EF4-FFF2-40B4-BE49-F238E27FC236}">
              <a16:creationId xmlns:a16="http://schemas.microsoft.com/office/drawing/2014/main" id="{79CB8FB9-0132-43D1-A07C-A2AA60E785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2073" name="AutoShape 1">
          <a:extLst>
            <a:ext uri="{FF2B5EF4-FFF2-40B4-BE49-F238E27FC236}">
              <a16:creationId xmlns:a16="http://schemas.microsoft.com/office/drawing/2014/main" id="{36EDDB52-233B-4294-AA3D-8BD1531DB0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2074" name="AutoShape 1">
          <a:extLst>
            <a:ext uri="{FF2B5EF4-FFF2-40B4-BE49-F238E27FC236}">
              <a16:creationId xmlns:a16="http://schemas.microsoft.com/office/drawing/2014/main" id="{1F62B1F8-56AB-43E7-8B34-FA07D72F34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2075" name="AutoShape 1">
          <a:extLst>
            <a:ext uri="{FF2B5EF4-FFF2-40B4-BE49-F238E27FC236}">
              <a16:creationId xmlns:a16="http://schemas.microsoft.com/office/drawing/2014/main" id="{B36E9175-BBAD-4508-A586-F5293F7491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2076" name="AutoShape 1">
          <a:extLst>
            <a:ext uri="{FF2B5EF4-FFF2-40B4-BE49-F238E27FC236}">
              <a16:creationId xmlns:a16="http://schemas.microsoft.com/office/drawing/2014/main" id="{02E4DA3C-FC28-4C43-AE18-FF5E780098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2077" name="AutoShape 1">
          <a:extLst>
            <a:ext uri="{FF2B5EF4-FFF2-40B4-BE49-F238E27FC236}">
              <a16:creationId xmlns:a16="http://schemas.microsoft.com/office/drawing/2014/main" id="{12668A5A-95A9-4FFC-A46F-7B55DE765E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2078" name="AutoShape 1">
          <a:extLst>
            <a:ext uri="{FF2B5EF4-FFF2-40B4-BE49-F238E27FC236}">
              <a16:creationId xmlns:a16="http://schemas.microsoft.com/office/drawing/2014/main" id="{3905218A-B5A1-4E16-96A3-2DA3708A7E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2079" name="AutoShape 1">
          <a:extLst>
            <a:ext uri="{FF2B5EF4-FFF2-40B4-BE49-F238E27FC236}">
              <a16:creationId xmlns:a16="http://schemas.microsoft.com/office/drawing/2014/main" id="{689EB05D-0215-4C78-934A-A5E5B7FA5B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2080" name="AutoShape 1">
          <a:extLst>
            <a:ext uri="{FF2B5EF4-FFF2-40B4-BE49-F238E27FC236}">
              <a16:creationId xmlns:a16="http://schemas.microsoft.com/office/drawing/2014/main" id="{5A2C5302-3B00-40F8-9D9E-0D53923914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2081" name="AutoShape 1">
          <a:extLst>
            <a:ext uri="{FF2B5EF4-FFF2-40B4-BE49-F238E27FC236}">
              <a16:creationId xmlns:a16="http://schemas.microsoft.com/office/drawing/2014/main" id="{5660D5C9-44EA-4CC4-A800-429CC345B6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2082" name="AutoShape 1">
          <a:extLst>
            <a:ext uri="{FF2B5EF4-FFF2-40B4-BE49-F238E27FC236}">
              <a16:creationId xmlns:a16="http://schemas.microsoft.com/office/drawing/2014/main" id="{99EEAFA7-07AB-42F8-8E5C-B0E024E899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2083" name="AutoShape 1">
          <a:extLst>
            <a:ext uri="{FF2B5EF4-FFF2-40B4-BE49-F238E27FC236}">
              <a16:creationId xmlns:a16="http://schemas.microsoft.com/office/drawing/2014/main" id="{84E883CC-F3AF-4314-A425-1C839C9DAF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2084" name="AutoShape 1">
          <a:extLst>
            <a:ext uri="{FF2B5EF4-FFF2-40B4-BE49-F238E27FC236}">
              <a16:creationId xmlns:a16="http://schemas.microsoft.com/office/drawing/2014/main" id="{B431D2DE-49E7-461E-A3D3-E90E7A5BC6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2085" name="AutoShape 1">
          <a:extLst>
            <a:ext uri="{FF2B5EF4-FFF2-40B4-BE49-F238E27FC236}">
              <a16:creationId xmlns:a16="http://schemas.microsoft.com/office/drawing/2014/main" id="{68E68725-9475-4C45-BD9D-5E2AEC8507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2086" name="AutoShape 1">
          <a:extLst>
            <a:ext uri="{FF2B5EF4-FFF2-40B4-BE49-F238E27FC236}">
              <a16:creationId xmlns:a16="http://schemas.microsoft.com/office/drawing/2014/main" id="{E64CBE62-D6EB-4CDE-AE42-07457B757A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2087" name="AutoShape 1">
          <a:extLst>
            <a:ext uri="{FF2B5EF4-FFF2-40B4-BE49-F238E27FC236}">
              <a16:creationId xmlns:a16="http://schemas.microsoft.com/office/drawing/2014/main" id="{DB555906-E752-429E-87EE-7477E8A3F9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2088" name="AutoShape 1">
          <a:extLst>
            <a:ext uri="{FF2B5EF4-FFF2-40B4-BE49-F238E27FC236}">
              <a16:creationId xmlns:a16="http://schemas.microsoft.com/office/drawing/2014/main" id="{4E2CCBF2-774A-4E8C-9655-24A6E60D48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2089" name="AutoShape 1">
          <a:extLst>
            <a:ext uri="{FF2B5EF4-FFF2-40B4-BE49-F238E27FC236}">
              <a16:creationId xmlns:a16="http://schemas.microsoft.com/office/drawing/2014/main" id="{FCC8FBC9-1086-4D6A-AC41-184BEFED5C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2090" name="AutoShape 1">
          <a:extLst>
            <a:ext uri="{FF2B5EF4-FFF2-40B4-BE49-F238E27FC236}">
              <a16:creationId xmlns:a16="http://schemas.microsoft.com/office/drawing/2014/main" id="{11C8E20A-F471-45C5-8000-A2F4C0A306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2091" name="AutoShape 1">
          <a:extLst>
            <a:ext uri="{FF2B5EF4-FFF2-40B4-BE49-F238E27FC236}">
              <a16:creationId xmlns:a16="http://schemas.microsoft.com/office/drawing/2014/main" id="{8024172B-13F8-4ACE-8967-DAA0D3417C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2092" name="AutoShape 1">
          <a:extLst>
            <a:ext uri="{FF2B5EF4-FFF2-40B4-BE49-F238E27FC236}">
              <a16:creationId xmlns:a16="http://schemas.microsoft.com/office/drawing/2014/main" id="{282EB92D-630E-4422-A5AF-3E47C2F078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2093" name="AutoShape 1">
          <a:extLst>
            <a:ext uri="{FF2B5EF4-FFF2-40B4-BE49-F238E27FC236}">
              <a16:creationId xmlns:a16="http://schemas.microsoft.com/office/drawing/2014/main" id="{BED21EF3-483A-4760-8B72-A9E857ECBA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2094" name="AutoShape 1">
          <a:extLst>
            <a:ext uri="{FF2B5EF4-FFF2-40B4-BE49-F238E27FC236}">
              <a16:creationId xmlns:a16="http://schemas.microsoft.com/office/drawing/2014/main" id="{1B8DD8D8-C322-490B-A53E-58B7E710EC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2095" name="AutoShape 1">
          <a:extLst>
            <a:ext uri="{FF2B5EF4-FFF2-40B4-BE49-F238E27FC236}">
              <a16:creationId xmlns:a16="http://schemas.microsoft.com/office/drawing/2014/main" id="{BE057852-FF36-403D-BE30-1AC72201EC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2096" name="AutoShape 1">
          <a:extLst>
            <a:ext uri="{FF2B5EF4-FFF2-40B4-BE49-F238E27FC236}">
              <a16:creationId xmlns:a16="http://schemas.microsoft.com/office/drawing/2014/main" id="{4035EC62-1753-4A86-B27E-819F68905F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2097" name="AutoShape 1">
          <a:extLst>
            <a:ext uri="{FF2B5EF4-FFF2-40B4-BE49-F238E27FC236}">
              <a16:creationId xmlns:a16="http://schemas.microsoft.com/office/drawing/2014/main" id="{B2BCB21C-60EC-4440-9D4A-73206955AC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2098" name="AutoShape 1">
          <a:extLst>
            <a:ext uri="{FF2B5EF4-FFF2-40B4-BE49-F238E27FC236}">
              <a16:creationId xmlns:a16="http://schemas.microsoft.com/office/drawing/2014/main" id="{8AEAB3F6-E7E9-4C1C-89E8-C47302F9B3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2099" name="AutoShape 1">
          <a:extLst>
            <a:ext uri="{FF2B5EF4-FFF2-40B4-BE49-F238E27FC236}">
              <a16:creationId xmlns:a16="http://schemas.microsoft.com/office/drawing/2014/main" id="{D68483F6-423F-4673-9E22-A0517E33BB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2100" name="AutoShape 1">
          <a:extLst>
            <a:ext uri="{FF2B5EF4-FFF2-40B4-BE49-F238E27FC236}">
              <a16:creationId xmlns:a16="http://schemas.microsoft.com/office/drawing/2014/main" id="{8FD57554-3E77-42D0-802F-E704238BEA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2101" name="AutoShape 1">
          <a:extLst>
            <a:ext uri="{FF2B5EF4-FFF2-40B4-BE49-F238E27FC236}">
              <a16:creationId xmlns:a16="http://schemas.microsoft.com/office/drawing/2014/main" id="{C2CFC25C-A45E-4A8F-8C18-D157B01C17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2102" name="AutoShape 1">
          <a:extLst>
            <a:ext uri="{FF2B5EF4-FFF2-40B4-BE49-F238E27FC236}">
              <a16:creationId xmlns:a16="http://schemas.microsoft.com/office/drawing/2014/main" id="{83CDF705-659D-43AA-A9BC-217A525BB1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2103" name="AutoShape 1">
          <a:extLst>
            <a:ext uri="{FF2B5EF4-FFF2-40B4-BE49-F238E27FC236}">
              <a16:creationId xmlns:a16="http://schemas.microsoft.com/office/drawing/2014/main" id="{9E93D860-290F-418F-8363-DE1205FF56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2104" name="AutoShape 1">
          <a:extLst>
            <a:ext uri="{FF2B5EF4-FFF2-40B4-BE49-F238E27FC236}">
              <a16:creationId xmlns:a16="http://schemas.microsoft.com/office/drawing/2014/main" id="{7592785A-0D9D-4443-83B3-332F0C6E34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2105" name="AutoShape 1">
          <a:extLst>
            <a:ext uri="{FF2B5EF4-FFF2-40B4-BE49-F238E27FC236}">
              <a16:creationId xmlns:a16="http://schemas.microsoft.com/office/drawing/2014/main" id="{C822B4F6-97A6-4409-A84C-77AC17F7C2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2106" name="AutoShape 1">
          <a:extLst>
            <a:ext uri="{FF2B5EF4-FFF2-40B4-BE49-F238E27FC236}">
              <a16:creationId xmlns:a16="http://schemas.microsoft.com/office/drawing/2014/main" id="{65DAAE99-8F6F-4359-85E5-C9E381DF51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2107" name="AutoShape 1">
          <a:extLst>
            <a:ext uri="{FF2B5EF4-FFF2-40B4-BE49-F238E27FC236}">
              <a16:creationId xmlns:a16="http://schemas.microsoft.com/office/drawing/2014/main" id="{6BA18186-707F-4C73-B4F6-9DEF0FD62E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2108" name="AutoShape 1">
          <a:extLst>
            <a:ext uri="{FF2B5EF4-FFF2-40B4-BE49-F238E27FC236}">
              <a16:creationId xmlns:a16="http://schemas.microsoft.com/office/drawing/2014/main" id="{21825E7A-F276-45F1-AE8E-1AACD2655C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2109" name="AutoShape 1">
          <a:extLst>
            <a:ext uri="{FF2B5EF4-FFF2-40B4-BE49-F238E27FC236}">
              <a16:creationId xmlns:a16="http://schemas.microsoft.com/office/drawing/2014/main" id="{9060732C-8D4D-4B9A-9D2E-D82C76EC42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2110" name="AutoShape 1">
          <a:extLst>
            <a:ext uri="{FF2B5EF4-FFF2-40B4-BE49-F238E27FC236}">
              <a16:creationId xmlns:a16="http://schemas.microsoft.com/office/drawing/2014/main" id="{7DB6F74A-933B-47C6-85F7-6C029C3AF6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2111" name="AutoShape 1">
          <a:extLst>
            <a:ext uri="{FF2B5EF4-FFF2-40B4-BE49-F238E27FC236}">
              <a16:creationId xmlns:a16="http://schemas.microsoft.com/office/drawing/2014/main" id="{931D2E7B-2F45-458F-B1F6-8D042688CC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2112" name="AutoShape 1">
          <a:extLst>
            <a:ext uri="{FF2B5EF4-FFF2-40B4-BE49-F238E27FC236}">
              <a16:creationId xmlns:a16="http://schemas.microsoft.com/office/drawing/2014/main" id="{829E0130-B948-4F6E-A606-856E5DAAF7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2113" name="AutoShape 1">
          <a:extLst>
            <a:ext uri="{FF2B5EF4-FFF2-40B4-BE49-F238E27FC236}">
              <a16:creationId xmlns:a16="http://schemas.microsoft.com/office/drawing/2014/main" id="{15B227CF-0629-4D87-BFE7-444AB24D57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2114" name="AutoShape 1">
          <a:extLst>
            <a:ext uri="{FF2B5EF4-FFF2-40B4-BE49-F238E27FC236}">
              <a16:creationId xmlns:a16="http://schemas.microsoft.com/office/drawing/2014/main" id="{85747442-B9BE-4BA6-B123-30E01D8415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2115" name="AutoShape 1">
          <a:extLst>
            <a:ext uri="{FF2B5EF4-FFF2-40B4-BE49-F238E27FC236}">
              <a16:creationId xmlns:a16="http://schemas.microsoft.com/office/drawing/2014/main" id="{640F002E-052B-44C6-8708-29CD99CBC7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2116" name="AutoShape 1">
          <a:extLst>
            <a:ext uri="{FF2B5EF4-FFF2-40B4-BE49-F238E27FC236}">
              <a16:creationId xmlns:a16="http://schemas.microsoft.com/office/drawing/2014/main" id="{55968C1A-F7C7-4458-9C60-142358F7A6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2117" name="AutoShape 1">
          <a:extLst>
            <a:ext uri="{FF2B5EF4-FFF2-40B4-BE49-F238E27FC236}">
              <a16:creationId xmlns:a16="http://schemas.microsoft.com/office/drawing/2014/main" id="{80045983-8043-440F-9BB0-50370E564F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2118" name="AutoShape 1">
          <a:extLst>
            <a:ext uri="{FF2B5EF4-FFF2-40B4-BE49-F238E27FC236}">
              <a16:creationId xmlns:a16="http://schemas.microsoft.com/office/drawing/2014/main" id="{5905FCDC-F2D0-4FC4-800D-74FF95B1A8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2119" name="AutoShape 1">
          <a:extLst>
            <a:ext uri="{FF2B5EF4-FFF2-40B4-BE49-F238E27FC236}">
              <a16:creationId xmlns:a16="http://schemas.microsoft.com/office/drawing/2014/main" id="{93B606AB-993E-4A47-BC61-5DDB9A085C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2120" name="AutoShape 1">
          <a:extLst>
            <a:ext uri="{FF2B5EF4-FFF2-40B4-BE49-F238E27FC236}">
              <a16:creationId xmlns:a16="http://schemas.microsoft.com/office/drawing/2014/main" id="{D93016DB-9A52-452B-834D-7F2678025F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2121" name="AutoShape 1">
          <a:extLst>
            <a:ext uri="{FF2B5EF4-FFF2-40B4-BE49-F238E27FC236}">
              <a16:creationId xmlns:a16="http://schemas.microsoft.com/office/drawing/2014/main" id="{23E8935A-7F83-4C52-911E-C60D4F35CF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2122" name="AutoShape 1">
          <a:extLst>
            <a:ext uri="{FF2B5EF4-FFF2-40B4-BE49-F238E27FC236}">
              <a16:creationId xmlns:a16="http://schemas.microsoft.com/office/drawing/2014/main" id="{07B38341-F16C-4DB9-8F40-24B1ABEF03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2123" name="AutoShape 1">
          <a:extLst>
            <a:ext uri="{FF2B5EF4-FFF2-40B4-BE49-F238E27FC236}">
              <a16:creationId xmlns:a16="http://schemas.microsoft.com/office/drawing/2014/main" id="{DB55920F-F8D4-4152-8C28-B18B110D02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2124" name="AutoShape 1">
          <a:extLst>
            <a:ext uri="{FF2B5EF4-FFF2-40B4-BE49-F238E27FC236}">
              <a16:creationId xmlns:a16="http://schemas.microsoft.com/office/drawing/2014/main" id="{2DAC8494-9980-49A8-B839-B07ABEB0EA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2125" name="AutoShape 1">
          <a:extLst>
            <a:ext uri="{FF2B5EF4-FFF2-40B4-BE49-F238E27FC236}">
              <a16:creationId xmlns:a16="http://schemas.microsoft.com/office/drawing/2014/main" id="{C5A27D1A-470C-4300-88D9-9B0DEAD3D4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2126" name="AutoShape 1">
          <a:extLst>
            <a:ext uri="{FF2B5EF4-FFF2-40B4-BE49-F238E27FC236}">
              <a16:creationId xmlns:a16="http://schemas.microsoft.com/office/drawing/2014/main" id="{BD7DEA8F-4BEF-4FE8-B00F-E983DEC7B5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2127" name="AutoShape 1">
          <a:extLst>
            <a:ext uri="{FF2B5EF4-FFF2-40B4-BE49-F238E27FC236}">
              <a16:creationId xmlns:a16="http://schemas.microsoft.com/office/drawing/2014/main" id="{87E8145A-E196-4803-A6EB-DE8F405980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2128" name="AutoShape 1">
          <a:extLst>
            <a:ext uri="{FF2B5EF4-FFF2-40B4-BE49-F238E27FC236}">
              <a16:creationId xmlns:a16="http://schemas.microsoft.com/office/drawing/2014/main" id="{639A0798-512C-4CEF-94D2-77AA4CCE5E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2129" name="AutoShape 1">
          <a:extLst>
            <a:ext uri="{FF2B5EF4-FFF2-40B4-BE49-F238E27FC236}">
              <a16:creationId xmlns:a16="http://schemas.microsoft.com/office/drawing/2014/main" id="{A9E556A3-8174-4F3C-8898-E1A06D414E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2130" name="AutoShape 1">
          <a:extLst>
            <a:ext uri="{FF2B5EF4-FFF2-40B4-BE49-F238E27FC236}">
              <a16:creationId xmlns:a16="http://schemas.microsoft.com/office/drawing/2014/main" id="{FC838BE7-A396-44F0-B757-FE33C4D65A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2131" name="AutoShape 1">
          <a:extLst>
            <a:ext uri="{FF2B5EF4-FFF2-40B4-BE49-F238E27FC236}">
              <a16:creationId xmlns:a16="http://schemas.microsoft.com/office/drawing/2014/main" id="{83498E6F-49C4-47E4-A50B-1E87D0DAC0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2132" name="AutoShape 1">
          <a:extLst>
            <a:ext uri="{FF2B5EF4-FFF2-40B4-BE49-F238E27FC236}">
              <a16:creationId xmlns:a16="http://schemas.microsoft.com/office/drawing/2014/main" id="{5DA4B41D-E0D7-4ECC-92A3-0D20710E6D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2133" name="AutoShape 1">
          <a:extLst>
            <a:ext uri="{FF2B5EF4-FFF2-40B4-BE49-F238E27FC236}">
              <a16:creationId xmlns:a16="http://schemas.microsoft.com/office/drawing/2014/main" id="{6F2F0BCD-46C5-4A60-AFED-CC5C4DC291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2134" name="AutoShape 1">
          <a:extLst>
            <a:ext uri="{FF2B5EF4-FFF2-40B4-BE49-F238E27FC236}">
              <a16:creationId xmlns:a16="http://schemas.microsoft.com/office/drawing/2014/main" id="{7178539B-E2B7-4BB7-8322-4777357906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2135" name="AutoShape 1">
          <a:extLst>
            <a:ext uri="{FF2B5EF4-FFF2-40B4-BE49-F238E27FC236}">
              <a16:creationId xmlns:a16="http://schemas.microsoft.com/office/drawing/2014/main" id="{4763B2DD-D576-4389-9801-EE2456B3F3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2136" name="AutoShape 1">
          <a:extLst>
            <a:ext uri="{FF2B5EF4-FFF2-40B4-BE49-F238E27FC236}">
              <a16:creationId xmlns:a16="http://schemas.microsoft.com/office/drawing/2014/main" id="{DE82C4BA-6268-4C64-910C-D125A9C866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2137" name="AutoShape 1">
          <a:extLst>
            <a:ext uri="{FF2B5EF4-FFF2-40B4-BE49-F238E27FC236}">
              <a16:creationId xmlns:a16="http://schemas.microsoft.com/office/drawing/2014/main" id="{92FDC108-081A-437C-8A08-093487904A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2138" name="AutoShape 1">
          <a:extLst>
            <a:ext uri="{FF2B5EF4-FFF2-40B4-BE49-F238E27FC236}">
              <a16:creationId xmlns:a16="http://schemas.microsoft.com/office/drawing/2014/main" id="{AC213502-D78E-4174-9DBE-CFDBE3BF1D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2139" name="AutoShape 1">
          <a:extLst>
            <a:ext uri="{FF2B5EF4-FFF2-40B4-BE49-F238E27FC236}">
              <a16:creationId xmlns:a16="http://schemas.microsoft.com/office/drawing/2014/main" id="{65D5D8AA-4978-4F52-BB2F-C53CBF4A7D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2140" name="AutoShape 1">
          <a:extLst>
            <a:ext uri="{FF2B5EF4-FFF2-40B4-BE49-F238E27FC236}">
              <a16:creationId xmlns:a16="http://schemas.microsoft.com/office/drawing/2014/main" id="{934FC56E-F7FB-4E24-9292-32FB8070F8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2141" name="AutoShape 1">
          <a:extLst>
            <a:ext uri="{FF2B5EF4-FFF2-40B4-BE49-F238E27FC236}">
              <a16:creationId xmlns:a16="http://schemas.microsoft.com/office/drawing/2014/main" id="{DC19E1F4-80C2-4342-8ED3-FD9CF70F5C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2142" name="AutoShape 1">
          <a:extLst>
            <a:ext uri="{FF2B5EF4-FFF2-40B4-BE49-F238E27FC236}">
              <a16:creationId xmlns:a16="http://schemas.microsoft.com/office/drawing/2014/main" id="{F32299C9-FBCB-4C16-8174-F599204EEE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2143" name="AutoShape 1">
          <a:extLst>
            <a:ext uri="{FF2B5EF4-FFF2-40B4-BE49-F238E27FC236}">
              <a16:creationId xmlns:a16="http://schemas.microsoft.com/office/drawing/2014/main" id="{1D6E813C-55F2-40BD-8D9E-B788005186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2144" name="AutoShape 1">
          <a:extLst>
            <a:ext uri="{FF2B5EF4-FFF2-40B4-BE49-F238E27FC236}">
              <a16:creationId xmlns:a16="http://schemas.microsoft.com/office/drawing/2014/main" id="{1BC371DA-4FA2-4427-B897-B1E82282E8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2145" name="AutoShape 1">
          <a:extLst>
            <a:ext uri="{FF2B5EF4-FFF2-40B4-BE49-F238E27FC236}">
              <a16:creationId xmlns:a16="http://schemas.microsoft.com/office/drawing/2014/main" id="{B00D0332-0B1E-469E-A12F-B6228AD19C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2146" name="AutoShape 1">
          <a:extLst>
            <a:ext uri="{FF2B5EF4-FFF2-40B4-BE49-F238E27FC236}">
              <a16:creationId xmlns:a16="http://schemas.microsoft.com/office/drawing/2014/main" id="{ACD9511B-2F9A-439E-95B4-8865C76B6F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2147" name="AutoShape 1">
          <a:extLst>
            <a:ext uri="{FF2B5EF4-FFF2-40B4-BE49-F238E27FC236}">
              <a16:creationId xmlns:a16="http://schemas.microsoft.com/office/drawing/2014/main" id="{3F13F073-AE8A-4E3A-AF5B-BCDCF59B2A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2148" name="AutoShape 1">
          <a:extLst>
            <a:ext uri="{FF2B5EF4-FFF2-40B4-BE49-F238E27FC236}">
              <a16:creationId xmlns:a16="http://schemas.microsoft.com/office/drawing/2014/main" id="{4A249BDB-5F63-41D5-9F0D-3DF7EEC771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2149" name="AutoShape 1">
          <a:extLst>
            <a:ext uri="{FF2B5EF4-FFF2-40B4-BE49-F238E27FC236}">
              <a16:creationId xmlns:a16="http://schemas.microsoft.com/office/drawing/2014/main" id="{7D8C9459-AB31-489C-B18C-DD1F4CD85B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2150" name="AutoShape 1">
          <a:extLst>
            <a:ext uri="{FF2B5EF4-FFF2-40B4-BE49-F238E27FC236}">
              <a16:creationId xmlns:a16="http://schemas.microsoft.com/office/drawing/2014/main" id="{BD1AC834-554A-4A5B-9F14-CF914D587A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2151" name="AutoShape 1">
          <a:extLst>
            <a:ext uri="{FF2B5EF4-FFF2-40B4-BE49-F238E27FC236}">
              <a16:creationId xmlns:a16="http://schemas.microsoft.com/office/drawing/2014/main" id="{155A0B09-393E-4D5D-890A-85950D3491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2152" name="AutoShape 1">
          <a:extLst>
            <a:ext uri="{FF2B5EF4-FFF2-40B4-BE49-F238E27FC236}">
              <a16:creationId xmlns:a16="http://schemas.microsoft.com/office/drawing/2014/main" id="{A90AA502-1217-444A-9883-6360D107A8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2153" name="AutoShape 1">
          <a:extLst>
            <a:ext uri="{FF2B5EF4-FFF2-40B4-BE49-F238E27FC236}">
              <a16:creationId xmlns:a16="http://schemas.microsoft.com/office/drawing/2014/main" id="{F41D4312-196F-488D-A2A7-FB4012ADD2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2154" name="AutoShape 1">
          <a:extLst>
            <a:ext uri="{FF2B5EF4-FFF2-40B4-BE49-F238E27FC236}">
              <a16:creationId xmlns:a16="http://schemas.microsoft.com/office/drawing/2014/main" id="{2AC4FAAC-2CF9-42AC-B71A-47CB73CE44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2155" name="AutoShape 1">
          <a:extLst>
            <a:ext uri="{FF2B5EF4-FFF2-40B4-BE49-F238E27FC236}">
              <a16:creationId xmlns:a16="http://schemas.microsoft.com/office/drawing/2014/main" id="{F0E72B28-1134-40E5-8A6D-C8E3ABA627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2156" name="AutoShape 1">
          <a:extLst>
            <a:ext uri="{FF2B5EF4-FFF2-40B4-BE49-F238E27FC236}">
              <a16:creationId xmlns:a16="http://schemas.microsoft.com/office/drawing/2014/main" id="{FA8AE223-080A-4A10-863D-53A484D71A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2157" name="AutoShape 1">
          <a:extLst>
            <a:ext uri="{FF2B5EF4-FFF2-40B4-BE49-F238E27FC236}">
              <a16:creationId xmlns:a16="http://schemas.microsoft.com/office/drawing/2014/main" id="{870D72B3-7800-40C8-8D05-EA27127154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2158" name="AutoShape 1">
          <a:extLst>
            <a:ext uri="{FF2B5EF4-FFF2-40B4-BE49-F238E27FC236}">
              <a16:creationId xmlns:a16="http://schemas.microsoft.com/office/drawing/2014/main" id="{AD0DAA4E-EED7-4E72-B054-EA2BD557BF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2159" name="AutoShape 1">
          <a:extLst>
            <a:ext uri="{FF2B5EF4-FFF2-40B4-BE49-F238E27FC236}">
              <a16:creationId xmlns:a16="http://schemas.microsoft.com/office/drawing/2014/main" id="{F796BC22-BA46-4486-9547-2976FB92A9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2160" name="AutoShape 1">
          <a:extLst>
            <a:ext uri="{FF2B5EF4-FFF2-40B4-BE49-F238E27FC236}">
              <a16:creationId xmlns:a16="http://schemas.microsoft.com/office/drawing/2014/main" id="{DFE23663-D1A3-42D6-9BA5-7DCBE8319D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2161" name="AutoShape 1">
          <a:extLst>
            <a:ext uri="{FF2B5EF4-FFF2-40B4-BE49-F238E27FC236}">
              <a16:creationId xmlns:a16="http://schemas.microsoft.com/office/drawing/2014/main" id="{7B3D7202-9FDB-4BB1-98F8-D6B8C89279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2162" name="AutoShape 1">
          <a:extLst>
            <a:ext uri="{FF2B5EF4-FFF2-40B4-BE49-F238E27FC236}">
              <a16:creationId xmlns:a16="http://schemas.microsoft.com/office/drawing/2014/main" id="{2D331A9D-2527-4E6B-A2E6-41EAEA42A5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2163" name="AutoShape 1">
          <a:extLst>
            <a:ext uri="{FF2B5EF4-FFF2-40B4-BE49-F238E27FC236}">
              <a16:creationId xmlns:a16="http://schemas.microsoft.com/office/drawing/2014/main" id="{6C35661A-C0F6-4529-970D-3F91D3AE4B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2164" name="AutoShape 1">
          <a:extLst>
            <a:ext uri="{FF2B5EF4-FFF2-40B4-BE49-F238E27FC236}">
              <a16:creationId xmlns:a16="http://schemas.microsoft.com/office/drawing/2014/main" id="{992B32B6-FDAB-4A12-A4E2-FBB8BB71D6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2165" name="AutoShape 1">
          <a:extLst>
            <a:ext uri="{FF2B5EF4-FFF2-40B4-BE49-F238E27FC236}">
              <a16:creationId xmlns:a16="http://schemas.microsoft.com/office/drawing/2014/main" id="{0AAD166D-C01C-4801-ACCF-8B52C58E1E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2166" name="AutoShape 1">
          <a:extLst>
            <a:ext uri="{FF2B5EF4-FFF2-40B4-BE49-F238E27FC236}">
              <a16:creationId xmlns:a16="http://schemas.microsoft.com/office/drawing/2014/main" id="{3515AC72-B1A5-4329-9A04-9CAA220442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2167" name="AutoShape 1">
          <a:extLst>
            <a:ext uri="{FF2B5EF4-FFF2-40B4-BE49-F238E27FC236}">
              <a16:creationId xmlns:a16="http://schemas.microsoft.com/office/drawing/2014/main" id="{2517D5A1-3A0F-441E-AB52-5ABB3BEFD7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2168" name="AutoShape 1">
          <a:extLst>
            <a:ext uri="{FF2B5EF4-FFF2-40B4-BE49-F238E27FC236}">
              <a16:creationId xmlns:a16="http://schemas.microsoft.com/office/drawing/2014/main" id="{5229166C-FF97-4844-9713-39E3993E9F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2169" name="AutoShape 1">
          <a:extLst>
            <a:ext uri="{FF2B5EF4-FFF2-40B4-BE49-F238E27FC236}">
              <a16:creationId xmlns:a16="http://schemas.microsoft.com/office/drawing/2014/main" id="{4261A1CA-A26D-4AFD-82F8-979914E98A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2170" name="AutoShape 1">
          <a:extLst>
            <a:ext uri="{FF2B5EF4-FFF2-40B4-BE49-F238E27FC236}">
              <a16:creationId xmlns:a16="http://schemas.microsoft.com/office/drawing/2014/main" id="{D4413566-2372-462F-A0C4-3832F0E2E3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2171" name="AutoShape 1">
          <a:extLst>
            <a:ext uri="{FF2B5EF4-FFF2-40B4-BE49-F238E27FC236}">
              <a16:creationId xmlns:a16="http://schemas.microsoft.com/office/drawing/2014/main" id="{C116805A-2B7E-4B6D-ACF2-3B309C6199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2172" name="AutoShape 1">
          <a:extLst>
            <a:ext uri="{FF2B5EF4-FFF2-40B4-BE49-F238E27FC236}">
              <a16:creationId xmlns:a16="http://schemas.microsoft.com/office/drawing/2014/main" id="{11873AE3-4374-4633-A5C8-695A1BFA21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2173" name="AutoShape 1">
          <a:extLst>
            <a:ext uri="{FF2B5EF4-FFF2-40B4-BE49-F238E27FC236}">
              <a16:creationId xmlns:a16="http://schemas.microsoft.com/office/drawing/2014/main" id="{6427E770-8E31-4E6B-9E72-CD899369E1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2174" name="AutoShape 1">
          <a:extLst>
            <a:ext uri="{FF2B5EF4-FFF2-40B4-BE49-F238E27FC236}">
              <a16:creationId xmlns:a16="http://schemas.microsoft.com/office/drawing/2014/main" id="{6AC5C055-3096-414A-B2F4-34A0F57A7C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2175" name="AutoShape 1">
          <a:extLst>
            <a:ext uri="{FF2B5EF4-FFF2-40B4-BE49-F238E27FC236}">
              <a16:creationId xmlns:a16="http://schemas.microsoft.com/office/drawing/2014/main" id="{BAD6E795-C6A3-4F43-8524-2CF68A6027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2176" name="AutoShape 1">
          <a:extLst>
            <a:ext uri="{FF2B5EF4-FFF2-40B4-BE49-F238E27FC236}">
              <a16:creationId xmlns:a16="http://schemas.microsoft.com/office/drawing/2014/main" id="{0BDC8D08-D14B-4562-BBEB-0026D9187E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2177" name="AutoShape 1">
          <a:extLst>
            <a:ext uri="{FF2B5EF4-FFF2-40B4-BE49-F238E27FC236}">
              <a16:creationId xmlns:a16="http://schemas.microsoft.com/office/drawing/2014/main" id="{1E7E1CE4-9232-4A27-8F9E-92108D9C88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2178" name="AutoShape 1">
          <a:extLst>
            <a:ext uri="{FF2B5EF4-FFF2-40B4-BE49-F238E27FC236}">
              <a16:creationId xmlns:a16="http://schemas.microsoft.com/office/drawing/2014/main" id="{1B69AB90-DBA8-4009-BEE3-A395705D25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2179" name="AutoShape 1">
          <a:extLst>
            <a:ext uri="{FF2B5EF4-FFF2-40B4-BE49-F238E27FC236}">
              <a16:creationId xmlns:a16="http://schemas.microsoft.com/office/drawing/2014/main" id="{345EA0D1-A4DE-4855-B697-00E8A06262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2180" name="AutoShape 1">
          <a:extLst>
            <a:ext uri="{FF2B5EF4-FFF2-40B4-BE49-F238E27FC236}">
              <a16:creationId xmlns:a16="http://schemas.microsoft.com/office/drawing/2014/main" id="{A4C1FC9D-C0C6-4EEB-AEBA-B7248420F5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2181" name="AutoShape 1">
          <a:extLst>
            <a:ext uri="{FF2B5EF4-FFF2-40B4-BE49-F238E27FC236}">
              <a16:creationId xmlns:a16="http://schemas.microsoft.com/office/drawing/2014/main" id="{E60B5A8C-739B-4C82-9CEA-301CA2D9A1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2182" name="AutoShape 1">
          <a:extLst>
            <a:ext uri="{FF2B5EF4-FFF2-40B4-BE49-F238E27FC236}">
              <a16:creationId xmlns:a16="http://schemas.microsoft.com/office/drawing/2014/main" id="{14111362-F360-41D8-9C45-B54C904E82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2183" name="AutoShape 1">
          <a:extLst>
            <a:ext uri="{FF2B5EF4-FFF2-40B4-BE49-F238E27FC236}">
              <a16:creationId xmlns:a16="http://schemas.microsoft.com/office/drawing/2014/main" id="{239C91B8-C534-479A-9753-836807CDDA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2184" name="AutoShape 1">
          <a:extLst>
            <a:ext uri="{FF2B5EF4-FFF2-40B4-BE49-F238E27FC236}">
              <a16:creationId xmlns:a16="http://schemas.microsoft.com/office/drawing/2014/main" id="{6B2508DA-5370-4F7B-9E98-6A3E68DAAE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2185" name="AutoShape 1">
          <a:extLst>
            <a:ext uri="{FF2B5EF4-FFF2-40B4-BE49-F238E27FC236}">
              <a16:creationId xmlns:a16="http://schemas.microsoft.com/office/drawing/2014/main" id="{24744C65-0AAB-4086-82BD-4614880EB7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2186" name="AutoShape 1">
          <a:extLst>
            <a:ext uri="{FF2B5EF4-FFF2-40B4-BE49-F238E27FC236}">
              <a16:creationId xmlns:a16="http://schemas.microsoft.com/office/drawing/2014/main" id="{40E9B060-0BC4-4366-BF3E-73C1B108E7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2187" name="AutoShape 1">
          <a:extLst>
            <a:ext uri="{FF2B5EF4-FFF2-40B4-BE49-F238E27FC236}">
              <a16:creationId xmlns:a16="http://schemas.microsoft.com/office/drawing/2014/main" id="{5FC5C191-A914-4DB0-8C73-4356B144D0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2188" name="AutoShape 1">
          <a:extLst>
            <a:ext uri="{FF2B5EF4-FFF2-40B4-BE49-F238E27FC236}">
              <a16:creationId xmlns:a16="http://schemas.microsoft.com/office/drawing/2014/main" id="{31435585-C762-4255-A91E-0F8FECCA6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2189" name="AutoShape 1">
          <a:extLst>
            <a:ext uri="{FF2B5EF4-FFF2-40B4-BE49-F238E27FC236}">
              <a16:creationId xmlns:a16="http://schemas.microsoft.com/office/drawing/2014/main" id="{26660A0A-FA03-40D7-85A4-CD52DCB903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2190" name="AutoShape 1">
          <a:extLst>
            <a:ext uri="{FF2B5EF4-FFF2-40B4-BE49-F238E27FC236}">
              <a16:creationId xmlns:a16="http://schemas.microsoft.com/office/drawing/2014/main" id="{68DB014C-CA00-4C5B-A1AB-5638297774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2191" name="AutoShape 1">
          <a:extLst>
            <a:ext uri="{FF2B5EF4-FFF2-40B4-BE49-F238E27FC236}">
              <a16:creationId xmlns:a16="http://schemas.microsoft.com/office/drawing/2014/main" id="{A42183F3-281C-4BAC-93AB-65C4CCD0C8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2192" name="AutoShape 1">
          <a:extLst>
            <a:ext uri="{FF2B5EF4-FFF2-40B4-BE49-F238E27FC236}">
              <a16:creationId xmlns:a16="http://schemas.microsoft.com/office/drawing/2014/main" id="{7A5D6662-BC72-4435-8626-744EE8D653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2193" name="AutoShape 1">
          <a:extLst>
            <a:ext uri="{FF2B5EF4-FFF2-40B4-BE49-F238E27FC236}">
              <a16:creationId xmlns:a16="http://schemas.microsoft.com/office/drawing/2014/main" id="{AB17BAF7-62ED-4E4B-8780-D173376AB1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2194" name="AutoShape 1">
          <a:extLst>
            <a:ext uri="{FF2B5EF4-FFF2-40B4-BE49-F238E27FC236}">
              <a16:creationId xmlns:a16="http://schemas.microsoft.com/office/drawing/2014/main" id="{7C8FBFB9-243E-47C4-993C-C378DB50F0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2195" name="AutoShape 1">
          <a:extLst>
            <a:ext uri="{FF2B5EF4-FFF2-40B4-BE49-F238E27FC236}">
              <a16:creationId xmlns:a16="http://schemas.microsoft.com/office/drawing/2014/main" id="{71768D81-0772-4EB6-81BD-C41CCE8A33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2196" name="AutoShape 1">
          <a:extLst>
            <a:ext uri="{FF2B5EF4-FFF2-40B4-BE49-F238E27FC236}">
              <a16:creationId xmlns:a16="http://schemas.microsoft.com/office/drawing/2014/main" id="{7C2C5DF2-6BCF-45DE-9003-12FB3068F2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2197" name="AutoShape 1">
          <a:extLst>
            <a:ext uri="{FF2B5EF4-FFF2-40B4-BE49-F238E27FC236}">
              <a16:creationId xmlns:a16="http://schemas.microsoft.com/office/drawing/2014/main" id="{19B6C4FE-9EFD-44BD-9EBC-D6BD23FF97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2198" name="AutoShape 1">
          <a:extLst>
            <a:ext uri="{FF2B5EF4-FFF2-40B4-BE49-F238E27FC236}">
              <a16:creationId xmlns:a16="http://schemas.microsoft.com/office/drawing/2014/main" id="{0BAE6F2F-9649-48BA-9FA6-6BC5D3B720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2199" name="AutoShape 1">
          <a:extLst>
            <a:ext uri="{FF2B5EF4-FFF2-40B4-BE49-F238E27FC236}">
              <a16:creationId xmlns:a16="http://schemas.microsoft.com/office/drawing/2014/main" id="{6AFE40A3-EC89-4431-AB58-B103FB1EA2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2200" name="AutoShape 1">
          <a:extLst>
            <a:ext uri="{FF2B5EF4-FFF2-40B4-BE49-F238E27FC236}">
              <a16:creationId xmlns:a16="http://schemas.microsoft.com/office/drawing/2014/main" id="{A717D71F-7E1C-4831-A235-9D0111C0E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2201" name="AutoShape 1">
          <a:extLst>
            <a:ext uri="{FF2B5EF4-FFF2-40B4-BE49-F238E27FC236}">
              <a16:creationId xmlns:a16="http://schemas.microsoft.com/office/drawing/2014/main" id="{E4F0388D-CCCF-494E-812D-AF3D56D9F5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2202" name="AutoShape 1">
          <a:extLst>
            <a:ext uri="{FF2B5EF4-FFF2-40B4-BE49-F238E27FC236}">
              <a16:creationId xmlns:a16="http://schemas.microsoft.com/office/drawing/2014/main" id="{6C0E2C9D-E4B3-49AC-8E8B-012288069B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2203" name="AutoShape 1">
          <a:extLst>
            <a:ext uri="{FF2B5EF4-FFF2-40B4-BE49-F238E27FC236}">
              <a16:creationId xmlns:a16="http://schemas.microsoft.com/office/drawing/2014/main" id="{EAB273E7-CB2F-46A2-A2DA-9B4D98F0E9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2204" name="AutoShape 1">
          <a:extLst>
            <a:ext uri="{FF2B5EF4-FFF2-40B4-BE49-F238E27FC236}">
              <a16:creationId xmlns:a16="http://schemas.microsoft.com/office/drawing/2014/main" id="{75533A7A-4491-4FC1-810E-A468C6D757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2205" name="AutoShape 1">
          <a:extLst>
            <a:ext uri="{FF2B5EF4-FFF2-40B4-BE49-F238E27FC236}">
              <a16:creationId xmlns:a16="http://schemas.microsoft.com/office/drawing/2014/main" id="{BAF3BABD-C4F5-4202-A4F6-30D145A84F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2206" name="AutoShape 1">
          <a:extLst>
            <a:ext uri="{FF2B5EF4-FFF2-40B4-BE49-F238E27FC236}">
              <a16:creationId xmlns:a16="http://schemas.microsoft.com/office/drawing/2014/main" id="{EBCE7920-B8A1-4EC1-9DB3-9F00AE86A4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2207" name="AutoShape 1">
          <a:extLst>
            <a:ext uri="{FF2B5EF4-FFF2-40B4-BE49-F238E27FC236}">
              <a16:creationId xmlns:a16="http://schemas.microsoft.com/office/drawing/2014/main" id="{9FE9FF6B-0E5C-4A07-89A7-381A3FD095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2208" name="AutoShape 1">
          <a:extLst>
            <a:ext uri="{FF2B5EF4-FFF2-40B4-BE49-F238E27FC236}">
              <a16:creationId xmlns:a16="http://schemas.microsoft.com/office/drawing/2014/main" id="{12B04536-5D68-421B-807E-F170F73665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2209" name="AutoShape 1">
          <a:extLst>
            <a:ext uri="{FF2B5EF4-FFF2-40B4-BE49-F238E27FC236}">
              <a16:creationId xmlns:a16="http://schemas.microsoft.com/office/drawing/2014/main" id="{05D30528-6792-4CD5-B400-BF3D3C7720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2210" name="AutoShape 1">
          <a:extLst>
            <a:ext uri="{FF2B5EF4-FFF2-40B4-BE49-F238E27FC236}">
              <a16:creationId xmlns:a16="http://schemas.microsoft.com/office/drawing/2014/main" id="{7ED5D57C-87A9-42BC-A78B-19A7459AA9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2211" name="AutoShape 1">
          <a:extLst>
            <a:ext uri="{FF2B5EF4-FFF2-40B4-BE49-F238E27FC236}">
              <a16:creationId xmlns:a16="http://schemas.microsoft.com/office/drawing/2014/main" id="{4B608CE8-009C-4CF9-BB75-03D3CBAF4A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2212" name="AutoShape 1">
          <a:extLst>
            <a:ext uri="{FF2B5EF4-FFF2-40B4-BE49-F238E27FC236}">
              <a16:creationId xmlns:a16="http://schemas.microsoft.com/office/drawing/2014/main" id="{3646862A-7363-4600-9FBB-8824F9180F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2213" name="AutoShape 1">
          <a:extLst>
            <a:ext uri="{FF2B5EF4-FFF2-40B4-BE49-F238E27FC236}">
              <a16:creationId xmlns:a16="http://schemas.microsoft.com/office/drawing/2014/main" id="{871F98B7-B247-46A9-88EC-8C9A630CA3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2214" name="AutoShape 1">
          <a:extLst>
            <a:ext uri="{FF2B5EF4-FFF2-40B4-BE49-F238E27FC236}">
              <a16:creationId xmlns:a16="http://schemas.microsoft.com/office/drawing/2014/main" id="{91EC40F7-8244-4387-82EC-FF08656FB6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2215" name="AutoShape 1">
          <a:extLst>
            <a:ext uri="{FF2B5EF4-FFF2-40B4-BE49-F238E27FC236}">
              <a16:creationId xmlns:a16="http://schemas.microsoft.com/office/drawing/2014/main" id="{44C8E976-375D-40BE-A3F7-D7D9C3F557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2216" name="AutoShape 1">
          <a:extLst>
            <a:ext uri="{FF2B5EF4-FFF2-40B4-BE49-F238E27FC236}">
              <a16:creationId xmlns:a16="http://schemas.microsoft.com/office/drawing/2014/main" id="{6020C597-57C2-445A-BD5B-0D4FA96EF6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2217" name="AutoShape 1">
          <a:extLst>
            <a:ext uri="{FF2B5EF4-FFF2-40B4-BE49-F238E27FC236}">
              <a16:creationId xmlns:a16="http://schemas.microsoft.com/office/drawing/2014/main" id="{3642551A-9680-4CAA-91CB-3D5CACA38F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2218" name="AutoShape 1">
          <a:extLst>
            <a:ext uri="{FF2B5EF4-FFF2-40B4-BE49-F238E27FC236}">
              <a16:creationId xmlns:a16="http://schemas.microsoft.com/office/drawing/2014/main" id="{906A27DC-9891-479D-86FC-D6777F6320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2219" name="AutoShape 1">
          <a:extLst>
            <a:ext uri="{FF2B5EF4-FFF2-40B4-BE49-F238E27FC236}">
              <a16:creationId xmlns:a16="http://schemas.microsoft.com/office/drawing/2014/main" id="{1CBF3072-4FB9-403E-BE92-FAAFBEEDB1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2220" name="AutoShape 1">
          <a:extLst>
            <a:ext uri="{FF2B5EF4-FFF2-40B4-BE49-F238E27FC236}">
              <a16:creationId xmlns:a16="http://schemas.microsoft.com/office/drawing/2014/main" id="{351C5603-CFDC-4595-B288-75A5A75688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2221" name="AutoShape 1">
          <a:extLst>
            <a:ext uri="{FF2B5EF4-FFF2-40B4-BE49-F238E27FC236}">
              <a16:creationId xmlns:a16="http://schemas.microsoft.com/office/drawing/2014/main" id="{71B9AC32-0374-43DC-A445-106359F9C1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2222" name="AutoShape 1">
          <a:extLst>
            <a:ext uri="{FF2B5EF4-FFF2-40B4-BE49-F238E27FC236}">
              <a16:creationId xmlns:a16="http://schemas.microsoft.com/office/drawing/2014/main" id="{A8BD8A47-3057-48E1-BC16-CDA97C66C3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2223" name="AutoShape 1">
          <a:extLst>
            <a:ext uri="{FF2B5EF4-FFF2-40B4-BE49-F238E27FC236}">
              <a16:creationId xmlns:a16="http://schemas.microsoft.com/office/drawing/2014/main" id="{AF1B4663-7B70-4F66-B72A-F4B915AB4F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2224" name="AutoShape 1">
          <a:extLst>
            <a:ext uri="{FF2B5EF4-FFF2-40B4-BE49-F238E27FC236}">
              <a16:creationId xmlns:a16="http://schemas.microsoft.com/office/drawing/2014/main" id="{AC120512-2E50-46B9-ABAE-95AEEC347A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2225" name="AutoShape 1">
          <a:extLst>
            <a:ext uri="{FF2B5EF4-FFF2-40B4-BE49-F238E27FC236}">
              <a16:creationId xmlns:a16="http://schemas.microsoft.com/office/drawing/2014/main" id="{B7EF7E6E-67EC-42CF-9CA7-D196571E7E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2226" name="AutoShape 1">
          <a:extLst>
            <a:ext uri="{FF2B5EF4-FFF2-40B4-BE49-F238E27FC236}">
              <a16:creationId xmlns:a16="http://schemas.microsoft.com/office/drawing/2014/main" id="{92426702-0CD0-4EAA-852F-7F737A8C57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2227" name="AutoShape 1">
          <a:extLst>
            <a:ext uri="{FF2B5EF4-FFF2-40B4-BE49-F238E27FC236}">
              <a16:creationId xmlns:a16="http://schemas.microsoft.com/office/drawing/2014/main" id="{02D2E113-FF9F-46C7-B455-E2A91060A9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2228" name="AutoShape 1">
          <a:extLst>
            <a:ext uri="{FF2B5EF4-FFF2-40B4-BE49-F238E27FC236}">
              <a16:creationId xmlns:a16="http://schemas.microsoft.com/office/drawing/2014/main" id="{513699BE-6941-4E94-8CCE-C538D10538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2229" name="AutoShape 1">
          <a:extLst>
            <a:ext uri="{FF2B5EF4-FFF2-40B4-BE49-F238E27FC236}">
              <a16:creationId xmlns:a16="http://schemas.microsoft.com/office/drawing/2014/main" id="{B3EAE624-C687-4162-A9BD-5A30EAB35B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2230" name="AutoShape 1">
          <a:extLst>
            <a:ext uri="{FF2B5EF4-FFF2-40B4-BE49-F238E27FC236}">
              <a16:creationId xmlns:a16="http://schemas.microsoft.com/office/drawing/2014/main" id="{1ADC59BD-22D6-4FA5-A718-B61D9146F4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2231" name="AutoShape 1">
          <a:extLst>
            <a:ext uri="{FF2B5EF4-FFF2-40B4-BE49-F238E27FC236}">
              <a16:creationId xmlns:a16="http://schemas.microsoft.com/office/drawing/2014/main" id="{7D7EF7CB-1296-4CE4-9440-A050EE886D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2232" name="AutoShape 1">
          <a:extLst>
            <a:ext uri="{FF2B5EF4-FFF2-40B4-BE49-F238E27FC236}">
              <a16:creationId xmlns:a16="http://schemas.microsoft.com/office/drawing/2014/main" id="{E116924A-A33F-4D7B-9715-286736F9FA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2233" name="AutoShape 1">
          <a:extLst>
            <a:ext uri="{FF2B5EF4-FFF2-40B4-BE49-F238E27FC236}">
              <a16:creationId xmlns:a16="http://schemas.microsoft.com/office/drawing/2014/main" id="{78E1B773-8A28-4212-8F8C-C3F1BEC60B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2234" name="AutoShape 1">
          <a:extLst>
            <a:ext uri="{FF2B5EF4-FFF2-40B4-BE49-F238E27FC236}">
              <a16:creationId xmlns:a16="http://schemas.microsoft.com/office/drawing/2014/main" id="{C6E7CAB0-CDBF-45D3-86F5-3B722AAC8A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2235" name="AutoShape 1">
          <a:extLst>
            <a:ext uri="{FF2B5EF4-FFF2-40B4-BE49-F238E27FC236}">
              <a16:creationId xmlns:a16="http://schemas.microsoft.com/office/drawing/2014/main" id="{28035631-3596-4F15-B90C-D6C1ABD95A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2236" name="AutoShape 1">
          <a:extLst>
            <a:ext uri="{FF2B5EF4-FFF2-40B4-BE49-F238E27FC236}">
              <a16:creationId xmlns:a16="http://schemas.microsoft.com/office/drawing/2014/main" id="{C3AFF2F0-C6B8-4F4D-808A-6A49AE0551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2237" name="AutoShape 1">
          <a:extLst>
            <a:ext uri="{FF2B5EF4-FFF2-40B4-BE49-F238E27FC236}">
              <a16:creationId xmlns:a16="http://schemas.microsoft.com/office/drawing/2014/main" id="{048A2509-A85A-42E0-8F6F-C751277CFD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2238" name="AutoShape 1">
          <a:extLst>
            <a:ext uri="{FF2B5EF4-FFF2-40B4-BE49-F238E27FC236}">
              <a16:creationId xmlns:a16="http://schemas.microsoft.com/office/drawing/2014/main" id="{CA62FEC4-066C-44A4-BAC9-D59FC79868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2239" name="AutoShape 1">
          <a:extLst>
            <a:ext uri="{FF2B5EF4-FFF2-40B4-BE49-F238E27FC236}">
              <a16:creationId xmlns:a16="http://schemas.microsoft.com/office/drawing/2014/main" id="{48BF2983-0976-4AB4-845F-8F1B13F05D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2240" name="AutoShape 1">
          <a:extLst>
            <a:ext uri="{FF2B5EF4-FFF2-40B4-BE49-F238E27FC236}">
              <a16:creationId xmlns:a16="http://schemas.microsoft.com/office/drawing/2014/main" id="{D9329334-3358-4228-BC66-789C8A7BA7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2241" name="AutoShape 1">
          <a:extLst>
            <a:ext uri="{FF2B5EF4-FFF2-40B4-BE49-F238E27FC236}">
              <a16:creationId xmlns:a16="http://schemas.microsoft.com/office/drawing/2014/main" id="{3FC1F99C-CD24-4C26-827C-24B941367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2242" name="AutoShape 1">
          <a:extLst>
            <a:ext uri="{FF2B5EF4-FFF2-40B4-BE49-F238E27FC236}">
              <a16:creationId xmlns:a16="http://schemas.microsoft.com/office/drawing/2014/main" id="{F4142BAD-69E4-4038-9607-2B919CF63C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2243" name="AutoShape 1">
          <a:extLst>
            <a:ext uri="{FF2B5EF4-FFF2-40B4-BE49-F238E27FC236}">
              <a16:creationId xmlns:a16="http://schemas.microsoft.com/office/drawing/2014/main" id="{8970726C-1218-4675-8278-45B83D55E3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2244" name="AutoShape 1">
          <a:extLst>
            <a:ext uri="{FF2B5EF4-FFF2-40B4-BE49-F238E27FC236}">
              <a16:creationId xmlns:a16="http://schemas.microsoft.com/office/drawing/2014/main" id="{B6BE2014-5838-472A-8818-09C83B267F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2245" name="AutoShape 1">
          <a:extLst>
            <a:ext uri="{FF2B5EF4-FFF2-40B4-BE49-F238E27FC236}">
              <a16:creationId xmlns:a16="http://schemas.microsoft.com/office/drawing/2014/main" id="{D6CE297D-C330-4F2B-A107-F3C4DACAA3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2246" name="AutoShape 1">
          <a:extLst>
            <a:ext uri="{FF2B5EF4-FFF2-40B4-BE49-F238E27FC236}">
              <a16:creationId xmlns:a16="http://schemas.microsoft.com/office/drawing/2014/main" id="{2CED870C-8BFE-41C1-BDD7-7E4BFC3F28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2247" name="AutoShape 1">
          <a:extLst>
            <a:ext uri="{FF2B5EF4-FFF2-40B4-BE49-F238E27FC236}">
              <a16:creationId xmlns:a16="http://schemas.microsoft.com/office/drawing/2014/main" id="{8B118383-9621-4181-A9D2-19B4BCFF0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2248" name="AutoShape 1">
          <a:extLst>
            <a:ext uri="{FF2B5EF4-FFF2-40B4-BE49-F238E27FC236}">
              <a16:creationId xmlns:a16="http://schemas.microsoft.com/office/drawing/2014/main" id="{0BE25CE7-1BD9-4BE7-85D8-E1F5940FB1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2249" name="AutoShape 1">
          <a:extLst>
            <a:ext uri="{FF2B5EF4-FFF2-40B4-BE49-F238E27FC236}">
              <a16:creationId xmlns:a16="http://schemas.microsoft.com/office/drawing/2014/main" id="{0AD11E3B-1AE1-4401-96CE-20990D4768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2250" name="AutoShape 1">
          <a:extLst>
            <a:ext uri="{FF2B5EF4-FFF2-40B4-BE49-F238E27FC236}">
              <a16:creationId xmlns:a16="http://schemas.microsoft.com/office/drawing/2014/main" id="{1452119C-5401-4170-A8DA-25B452F7C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2251" name="AutoShape 1">
          <a:extLst>
            <a:ext uri="{FF2B5EF4-FFF2-40B4-BE49-F238E27FC236}">
              <a16:creationId xmlns:a16="http://schemas.microsoft.com/office/drawing/2014/main" id="{B9711370-ED19-49A2-8B10-34E640DAF9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2252" name="AutoShape 1">
          <a:extLst>
            <a:ext uri="{FF2B5EF4-FFF2-40B4-BE49-F238E27FC236}">
              <a16:creationId xmlns:a16="http://schemas.microsoft.com/office/drawing/2014/main" id="{E3FAFDC4-ACF7-4EAF-BC50-0D59A8D058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2253" name="AutoShape 1">
          <a:extLst>
            <a:ext uri="{FF2B5EF4-FFF2-40B4-BE49-F238E27FC236}">
              <a16:creationId xmlns:a16="http://schemas.microsoft.com/office/drawing/2014/main" id="{C16E1F01-0741-464A-9935-834853ACA8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2254" name="AutoShape 1">
          <a:extLst>
            <a:ext uri="{FF2B5EF4-FFF2-40B4-BE49-F238E27FC236}">
              <a16:creationId xmlns:a16="http://schemas.microsoft.com/office/drawing/2014/main" id="{81D9272E-2310-4D45-AD18-8CF95DC53F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2255" name="AutoShape 1">
          <a:extLst>
            <a:ext uri="{FF2B5EF4-FFF2-40B4-BE49-F238E27FC236}">
              <a16:creationId xmlns:a16="http://schemas.microsoft.com/office/drawing/2014/main" id="{8CEB25B3-0EC9-4827-893F-60AA26F28E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2256" name="AutoShape 1">
          <a:extLst>
            <a:ext uri="{FF2B5EF4-FFF2-40B4-BE49-F238E27FC236}">
              <a16:creationId xmlns:a16="http://schemas.microsoft.com/office/drawing/2014/main" id="{9D18A8FF-41D3-47F2-8114-4E061729FE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2257" name="AutoShape 1">
          <a:extLst>
            <a:ext uri="{FF2B5EF4-FFF2-40B4-BE49-F238E27FC236}">
              <a16:creationId xmlns:a16="http://schemas.microsoft.com/office/drawing/2014/main" id="{3370649D-F15C-4F2B-9422-5F7CA59AE6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2258" name="AutoShape 1">
          <a:extLst>
            <a:ext uri="{FF2B5EF4-FFF2-40B4-BE49-F238E27FC236}">
              <a16:creationId xmlns:a16="http://schemas.microsoft.com/office/drawing/2014/main" id="{D36458C1-2CD1-4431-9964-53917F2372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2259" name="AutoShape 1">
          <a:extLst>
            <a:ext uri="{FF2B5EF4-FFF2-40B4-BE49-F238E27FC236}">
              <a16:creationId xmlns:a16="http://schemas.microsoft.com/office/drawing/2014/main" id="{A129CE4E-2F0E-4DAB-A6C0-0F4968A9A1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2260" name="AutoShape 1">
          <a:extLst>
            <a:ext uri="{FF2B5EF4-FFF2-40B4-BE49-F238E27FC236}">
              <a16:creationId xmlns:a16="http://schemas.microsoft.com/office/drawing/2014/main" id="{D72151B4-5F8E-4AF5-A110-1F0A731725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2261" name="AutoShape 1">
          <a:extLst>
            <a:ext uri="{FF2B5EF4-FFF2-40B4-BE49-F238E27FC236}">
              <a16:creationId xmlns:a16="http://schemas.microsoft.com/office/drawing/2014/main" id="{11B4FB53-C7E8-4EBD-AF94-68F0D5BAB5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2262" name="AutoShape 1">
          <a:extLst>
            <a:ext uri="{FF2B5EF4-FFF2-40B4-BE49-F238E27FC236}">
              <a16:creationId xmlns:a16="http://schemas.microsoft.com/office/drawing/2014/main" id="{E9F79DCF-ACA1-4AE9-B28C-78AFF3B3D8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2263" name="AutoShape 1">
          <a:extLst>
            <a:ext uri="{FF2B5EF4-FFF2-40B4-BE49-F238E27FC236}">
              <a16:creationId xmlns:a16="http://schemas.microsoft.com/office/drawing/2014/main" id="{F4FD5426-0886-45C9-88AD-3CB9B82A84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2264" name="AutoShape 1">
          <a:extLst>
            <a:ext uri="{FF2B5EF4-FFF2-40B4-BE49-F238E27FC236}">
              <a16:creationId xmlns:a16="http://schemas.microsoft.com/office/drawing/2014/main" id="{58A93348-425D-4CF8-B19A-D33D8F7844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2265" name="AutoShape 1">
          <a:extLst>
            <a:ext uri="{FF2B5EF4-FFF2-40B4-BE49-F238E27FC236}">
              <a16:creationId xmlns:a16="http://schemas.microsoft.com/office/drawing/2014/main" id="{C0A359A5-5AD3-4E63-B45C-5DC753B44D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2266" name="AutoShape 1">
          <a:extLst>
            <a:ext uri="{FF2B5EF4-FFF2-40B4-BE49-F238E27FC236}">
              <a16:creationId xmlns:a16="http://schemas.microsoft.com/office/drawing/2014/main" id="{642CF5FC-7B99-43A6-B6EC-51771A0D4D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2267" name="AutoShape 1">
          <a:extLst>
            <a:ext uri="{FF2B5EF4-FFF2-40B4-BE49-F238E27FC236}">
              <a16:creationId xmlns:a16="http://schemas.microsoft.com/office/drawing/2014/main" id="{7AB1FCEC-8B58-446D-997D-AEF3ED981F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2268" name="AutoShape 1">
          <a:extLst>
            <a:ext uri="{FF2B5EF4-FFF2-40B4-BE49-F238E27FC236}">
              <a16:creationId xmlns:a16="http://schemas.microsoft.com/office/drawing/2014/main" id="{47E368B2-00E0-43B2-AEC0-E3B0F8C34D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2269" name="AutoShape 1">
          <a:extLst>
            <a:ext uri="{FF2B5EF4-FFF2-40B4-BE49-F238E27FC236}">
              <a16:creationId xmlns:a16="http://schemas.microsoft.com/office/drawing/2014/main" id="{F27EAFEA-4B24-476B-AA19-54C2E5E17E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2270" name="AutoShape 1">
          <a:extLst>
            <a:ext uri="{FF2B5EF4-FFF2-40B4-BE49-F238E27FC236}">
              <a16:creationId xmlns:a16="http://schemas.microsoft.com/office/drawing/2014/main" id="{531AE330-3896-42F0-8DE9-AE50D88F24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2271" name="AutoShape 1">
          <a:extLst>
            <a:ext uri="{FF2B5EF4-FFF2-40B4-BE49-F238E27FC236}">
              <a16:creationId xmlns:a16="http://schemas.microsoft.com/office/drawing/2014/main" id="{15A0DB5C-2AE4-49F7-BAA1-3CA3261A61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2272" name="AutoShape 1">
          <a:extLst>
            <a:ext uri="{FF2B5EF4-FFF2-40B4-BE49-F238E27FC236}">
              <a16:creationId xmlns:a16="http://schemas.microsoft.com/office/drawing/2014/main" id="{DF5E904C-B15C-46A1-B8EF-7F8B7E21FF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2273" name="AutoShape 1">
          <a:extLst>
            <a:ext uri="{FF2B5EF4-FFF2-40B4-BE49-F238E27FC236}">
              <a16:creationId xmlns:a16="http://schemas.microsoft.com/office/drawing/2014/main" id="{7080921D-76D5-47F7-B963-15E8718226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2274" name="AutoShape 1">
          <a:extLst>
            <a:ext uri="{FF2B5EF4-FFF2-40B4-BE49-F238E27FC236}">
              <a16:creationId xmlns:a16="http://schemas.microsoft.com/office/drawing/2014/main" id="{1F4218D7-EBD7-48BE-9B6A-82DCBE744D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2275" name="AutoShape 1">
          <a:extLst>
            <a:ext uri="{FF2B5EF4-FFF2-40B4-BE49-F238E27FC236}">
              <a16:creationId xmlns:a16="http://schemas.microsoft.com/office/drawing/2014/main" id="{FA430D77-A68D-4B3A-B02D-BEAE711DE5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2276" name="AutoShape 1">
          <a:extLst>
            <a:ext uri="{FF2B5EF4-FFF2-40B4-BE49-F238E27FC236}">
              <a16:creationId xmlns:a16="http://schemas.microsoft.com/office/drawing/2014/main" id="{A048482D-0647-4F68-981D-1DDF8E3B44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2277" name="AutoShape 1">
          <a:extLst>
            <a:ext uri="{FF2B5EF4-FFF2-40B4-BE49-F238E27FC236}">
              <a16:creationId xmlns:a16="http://schemas.microsoft.com/office/drawing/2014/main" id="{435E7677-511F-43C7-8B01-542616A700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2278" name="AutoShape 1">
          <a:extLst>
            <a:ext uri="{FF2B5EF4-FFF2-40B4-BE49-F238E27FC236}">
              <a16:creationId xmlns:a16="http://schemas.microsoft.com/office/drawing/2014/main" id="{9FF02549-E5C5-4C5F-9B4D-6AFC758133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2279" name="AutoShape 1">
          <a:extLst>
            <a:ext uri="{FF2B5EF4-FFF2-40B4-BE49-F238E27FC236}">
              <a16:creationId xmlns:a16="http://schemas.microsoft.com/office/drawing/2014/main" id="{B40BD274-8D14-4C57-B4F7-98A0C1C0A1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2280" name="AutoShape 1">
          <a:extLst>
            <a:ext uri="{FF2B5EF4-FFF2-40B4-BE49-F238E27FC236}">
              <a16:creationId xmlns:a16="http://schemas.microsoft.com/office/drawing/2014/main" id="{A0C196B2-46FA-49F7-B404-B6E8F597F0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2281" name="AutoShape 1">
          <a:extLst>
            <a:ext uri="{FF2B5EF4-FFF2-40B4-BE49-F238E27FC236}">
              <a16:creationId xmlns:a16="http://schemas.microsoft.com/office/drawing/2014/main" id="{74BCA37B-B34B-4E5F-9213-7E3F836A81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2282" name="AutoShape 1">
          <a:extLst>
            <a:ext uri="{FF2B5EF4-FFF2-40B4-BE49-F238E27FC236}">
              <a16:creationId xmlns:a16="http://schemas.microsoft.com/office/drawing/2014/main" id="{6581AEDC-46B4-46EF-BD78-FA2A0310BF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2283" name="AutoShape 1">
          <a:extLst>
            <a:ext uri="{FF2B5EF4-FFF2-40B4-BE49-F238E27FC236}">
              <a16:creationId xmlns:a16="http://schemas.microsoft.com/office/drawing/2014/main" id="{8914C341-2573-45D9-9EA3-93BDC03F32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2284" name="AutoShape 1">
          <a:extLst>
            <a:ext uri="{FF2B5EF4-FFF2-40B4-BE49-F238E27FC236}">
              <a16:creationId xmlns:a16="http://schemas.microsoft.com/office/drawing/2014/main" id="{06110C86-B7F5-466B-9B6E-83B17344C0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2285" name="AutoShape 1">
          <a:extLst>
            <a:ext uri="{FF2B5EF4-FFF2-40B4-BE49-F238E27FC236}">
              <a16:creationId xmlns:a16="http://schemas.microsoft.com/office/drawing/2014/main" id="{CCAAD977-2690-46E8-AA10-76DACFBBE5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2286" name="AutoShape 1">
          <a:extLst>
            <a:ext uri="{FF2B5EF4-FFF2-40B4-BE49-F238E27FC236}">
              <a16:creationId xmlns:a16="http://schemas.microsoft.com/office/drawing/2014/main" id="{EBED49F5-4905-40A5-A67A-BBA8EC2103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2287" name="AutoShape 1">
          <a:extLst>
            <a:ext uri="{FF2B5EF4-FFF2-40B4-BE49-F238E27FC236}">
              <a16:creationId xmlns:a16="http://schemas.microsoft.com/office/drawing/2014/main" id="{C57E12A8-1B37-437A-BBDF-7CA44D4868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2288" name="AutoShape 1">
          <a:extLst>
            <a:ext uri="{FF2B5EF4-FFF2-40B4-BE49-F238E27FC236}">
              <a16:creationId xmlns:a16="http://schemas.microsoft.com/office/drawing/2014/main" id="{101028EC-8ACF-49B7-BDDD-7815D64863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2289" name="AutoShape 1">
          <a:extLst>
            <a:ext uri="{FF2B5EF4-FFF2-40B4-BE49-F238E27FC236}">
              <a16:creationId xmlns:a16="http://schemas.microsoft.com/office/drawing/2014/main" id="{A0E29147-CE6F-433B-BF0C-7FB4D7535F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2290" name="AutoShape 1">
          <a:extLst>
            <a:ext uri="{FF2B5EF4-FFF2-40B4-BE49-F238E27FC236}">
              <a16:creationId xmlns:a16="http://schemas.microsoft.com/office/drawing/2014/main" id="{C9DAC9C5-CE1C-46C0-B7D8-3150D8E860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2291" name="AutoShape 1">
          <a:extLst>
            <a:ext uri="{FF2B5EF4-FFF2-40B4-BE49-F238E27FC236}">
              <a16:creationId xmlns:a16="http://schemas.microsoft.com/office/drawing/2014/main" id="{D425DEB5-8376-48C8-8ECC-4F2D6551B3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2292" name="AutoShape 1">
          <a:extLst>
            <a:ext uri="{FF2B5EF4-FFF2-40B4-BE49-F238E27FC236}">
              <a16:creationId xmlns:a16="http://schemas.microsoft.com/office/drawing/2014/main" id="{758DA087-535D-465F-8845-95727F04B4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2293" name="AutoShape 1">
          <a:extLst>
            <a:ext uri="{FF2B5EF4-FFF2-40B4-BE49-F238E27FC236}">
              <a16:creationId xmlns:a16="http://schemas.microsoft.com/office/drawing/2014/main" id="{8FA7C50D-51D8-4369-8461-BE91E48E90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2294" name="AutoShape 1">
          <a:extLst>
            <a:ext uri="{FF2B5EF4-FFF2-40B4-BE49-F238E27FC236}">
              <a16:creationId xmlns:a16="http://schemas.microsoft.com/office/drawing/2014/main" id="{2EE29988-C2C0-480C-B302-1287E11BA0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2295" name="AutoShape 1">
          <a:extLst>
            <a:ext uri="{FF2B5EF4-FFF2-40B4-BE49-F238E27FC236}">
              <a16:creationId xmlns:a16="http://schemas.microsoft.com/office/drawing/2014/main" id="{C61CBA88-CFDB-4AD8-B860-8D79E4D8C9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2296" name="AutoShape 1">
          <a:extLst>
            <a:ext uri="{FF2B5EF4-FFF2-40B4-BE49-F238E27FC236}">
              <a16:creationId xmlns:a16="http://schemas.microsoft.com/office/drawing/2014/main" id="{68916ABC-E945-4BB4-AFEF-D9102CD83D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2297" name="AutoShape 1">
          <a:extLst>
            <a:ext uri="{FF2B5EF4-FFF2-40B4-BE49-F238E27FC236}">
              <a16:creationId xmlns:a16="http://schemas.microsoft.com/office/drawing/2014/main" id="{854D5E86-8485-4422-84F9-F2B703FB31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2298" name="AutoShape 1">
          <a:extLst>
            <a:ext uri="{FF2B5EF4-FFF2-40B4-BE49-F238E27FC236}">
              <a16:creationId xmlns:a16="http://schemas.microsoft.com/office/drawing/2014/main" id="{822AB0FC-2F14-4D24-A091-C8D34A74B5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2299" name="AutoShape 1">
          <a:extLst>
            <a:ext uri="{FF2B5EF4-FFF2-40B4-BE49-F238E27FC236}">
              <a16:creationId xmlns:a16="http://schemas.microsoft.com/office/drawing/2014/main" id="{86C7A562-8073-4727-9318-BD448DF508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2300" name="AutoShape 1">
          <a:extLst>
            <a:ext uri="{FF2B5EF4-FFF2-40B4-BE49-F238E27FC236}">
              <a16:creationId xmlns:a16="http://schemas.microsoft.com/office/drawing/2014/main" id="{F7B10C97-9174-4C99-92D8-7C8F9960A7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2301" name="AutoShape 1">
          <a:extLst>
            <a:ext uri="{FF2B5EF4-FFF2-40B4-BE49-F238E27FC236}">
              <a16:creationId xmlns:a16="http://schemas.microsoft.com/office/drawing/2014/main" id="{C0744275-CE0C-4BD1-B4F6-C5EAFDB62B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2302" name="AutoShape 1">
          <a:extLst>
            <a:ext uri="{FF2B5EF4-FFF2-40B4-BE49-F238E27FC236}">
              <a16:creationId xmlns:a16="http://schemas.microsoft.com/office/drawing/2014/main" id="{68A6EE60-915E-43B3-8595-0BAA14806D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2303" name="AutoShape 1">
          <a:extLst>
            <a:ext uri="{FF2B5EF4-FFF2-40B4-BE49-F238E27FC236}">
              <a16:creationId xmlns:a16="http://schemas.microsoft.com/office/drawing/2014/main" id="{7A7F0A0E-85F4-405D-850E-AE9BB8280D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2304" name="AutoShape 1">
          <a:extLst>
            <a:ext uri="{FF2B5EF4-FFF2-40B4-BE49-F238E27FC236}">
              <a16:creationId xmlns:a16="http://schemas.microsoft.com/office/drawing/2014/main" id="{D1AAB6EA-CF8E-46F7-8CFE-C0BE2A3BD8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2305" name="AutoShape 1">
          <a:extLst>
            <a:ext uri="{FF2B5EF4-FFF2-40B4-BE49-F238E27FC236}">
              <a16:creationId xmlns:a16="http://schemas.microsoft.com/office/drawing/2014/main" id="{FEBEE948-E196-4D46-89DE-B71A55965D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2306" name="AutoShape 1">
          <a:extLst>
            <a:ext uri="{FF2B5EF4-FFF2-40B4-BE49-F238E27FC236}">
              <a16:creationId xmlns:a16="http://schemas.microsoft.com/office/drawing/2014/main" id="{D48F4356-9C0B-40F6-AF60-18457DFE7E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2307" name="AutoShape 1">
          <a:extLst>
            <a:ext uri="{FF2B5EF4-FFF2-40B4-BE49-F238E27FC236}">
              <a16:creationId xmlns:a16="http://schemas.microsoft.com/office/drawing/2014/main" id="{21B820D6-FE39-4F33-8A3F-89C41BD1D3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2308" name="AutoShape 1">
          <a:extLst>
            <a:ext uri="{FF2B5EF4-FFF2-40B4-BE49-F238E27FC236}">
              <a16:creationId xmlns:a16="http://schemas.microsoft.com/office/drawing/2014/main" id="{9CE13D90-BB63-417E-8683-5C2BEE676A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2309" name="AutoShape 1">
          <a:extLst>
            <a:ext uri="{FF2B5EF4-FFF2-40B4-BE49-F238E27FC236}">
              <a16:creationId xmlns:a16="http://schemas.microsoft.com/office/drawing/2014/main" id="{7C18040F-3856-465E-A467-18540BAADB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2310" name="AutoShape 1">
          <a:extLst>
            <a:ext uri="{FF2B5EF4-FFF2-40B4-BE49-F238E27FC236}">
              <a16:creationId xmlns:a16="http://schemas.microsoft.com/office/drawing/2014/main" id="{C37AFB7B-071D-45CB-B86D-45EADEAA3B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2311" name="AutoShape 1">
          <a:extLst>
            <a:ext uri="{FF2B5EF4-FFF2-40B4-BE49-F238E27FC236}">
              <a16:creationId xmlns:a16="http://schemas.microsoft.com/office/drawing/2014/main" id="{C3A6421C-9306-43EA-BB80-DB97195984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2312" name="AutoShape 1">
          <a:extLst>
            <a:ext uri="{FF2B5EF4-FFF2-40B4-BE49-F238E27FC236}">
              <a16:creationId xmlns:a16="http://schemas.microsoft.com/office/drawing/2014/main" id="{F51319A4-340D-4D75-8626-0EA31D7CB7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2313" name="AutoShape 1">
          <a:extLst>
            <a:ext uri="{FF2B5EF4-FFF2-40B4-BE49-F238E27FC236}">
              <a16:creationId xmlns:a16="http://schemas.microsoft.com/office/drawing/2014/main" id="{1CF8E74F-EEE8-41DF-A3D3-64716925D6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2314" name="AutoShape 1">
          <a:extLst>
            <a:ext uri="{FF2B5EF4-FFF2-40B4-BE49-F238E27FC236}">
              <a16:creationId xmlns:a16="http://schemas.microsoft.com/office/drawing/2014/main" id="{E9258BD7-89C6-4572-B065-769828E981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2315" name="AutoShape 1">
          <a:extLst>
            <a:ext uri="{FF2B5EF4-FFF2-40B4-BE49-F238E27FC236}">
              <a16:creationId xmlns:a16="http://schemas.microsoft.com/office/drawing/2014/main" id="{66C6235D-2C09-4C04-B9E0-F012973C64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2316" name="AutoShape 1">
          <a:extLst>
            <a:ext uri="{FF2B5EF4-FFF2-40B4-BE49-F238E27FC236}">
              <a16:creationId xmlns:a16="http://schemas.microsoft.com/office/drawing/2014/main" id="{50AD9344-6E88-41CC-9BFD-7E54BC777C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2317" name="AutoShape 1">
          <a:extLst>
            <a:ext uri="{FF2B5EF4-FFF2-40B4-BE49-F238E27FC236}">
              <a16:creationId xmlns:a16="http://schemas.microsoft.com/office/drawing/2014/main" id="{11AB3EF0-9C95-4945-9EEF-590E8A29A3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2318" name="AutoShape 1">
          <a:extLst>
            <a:ext uri="{FF2B5EF4-FFF2-40B4-BE49-F238E27FC236}">
              <a16:creationId xmlns:a16="http://schemas.microsoft.com/office/drawing/2014/main" id="{827E3ECF-059F-4DB5-841D-08B97FCB80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2319" name="AutoShape 1">
          <a:extLst>
            <a:ext uri="{FF2B5EF4-FFF2-40B4-BE49-F238E27FC236}">
              <a16:creationId xmlns:a16="http://schemas.microsoft.com/office/drawing/2014/main" id="{6B2C7D95-E6A3-4D2A-AF29-732911288D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2320" name="AutoShape 1">
          <a:extLst>
            <a:ext uri="{FF2B5EF4-FFF2-40B4-BE49-F238E27FC236}">
              <a16:creationId xmlns:a16="http://schemas.microsoft.com/office/drawing/2014/main" id="{32726B3A-E181-4600-B0AC-F03B9DC6E9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2321" name="AutoShape 1">
          <a:extLst>
            <a:ext uri="{FF2B5EF4-FFF2-40B4-BE49-F238E27FC236}">
              <a16:creationId xmlns:a16="http://schemas.microsoft.com/office/drawing/2014/main" id="{794032A1-EAD6-4608-9EB4-E281D435DE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2322" name="AutoShape 1">
          <a:extLst>
            <a:ext uri="{FF2B5EF4-FFF2-40B4-BE49-F238E27FC236}">
              <a16:creationId xmlns:a16="http://schemas.microsoft.com/office/drawing/2014/main" id="{C00619C7-55B6-412F-9B2C-40CDFF90AE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2323" name="AutoShape 1">
          <a:extLst>
            <a:ext uri="{FF2B5EF4-FFF2-40B4-BE49-F238E27FC236}">
              <a16:creationId xmlns:a16="http://schemas.microsoft.com/office/drawing/2014/main" id="{3224D3D7-FA9E-45D1-A713-440FCABF27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2324" name="AutoShape 1">
          <a:extLst>
            <a:ext uri="{FF2B5EF4-FFF2-40B4-BE49-F238E27FC236}">
              <a16:creationId xmlns:a16="http://schemas.microsoft.com/office/drawing/2014/main" id="{5CDB07D8-ED4C-4903-87A9-87DAC1AFC4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2325" name="AutoShape 1">
          <a:extLst>
            <a:ext uri="{FF2B5EF4-FFF2-40B4-BE49-F238E27FC236}">
              <a16:creationId xmlns:a16="http://schemas.microsoft.com/office/drawing/2014/main" id="{FE6DDF6A-6A5C-48DD-B96F-84CCC0AA1B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2326" name="AutoShape 1">
          <a:extLst>
            <a:ext uri="{FF2B5EF4-FFF2-40B4-BE49-F238E27FC236}">
              <a16:creationId xmlns:a16="http://schemas.microsoft.com/office/drawing/2014/main" id="{70C51B2B-2DBF-48E8-AA6F-13EFF2A001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2327" name="AutoShape 1">
          <a:extLst>
            <a:ext uri="{FF2B5EF4-FFF2-40B4-BE49-F238E27FC236}">
              <a16:creationId xmlns:a16="http://schemas.microsoft.com/office/drawing/2014/main" id="{441646CA-CC7A-45F6-8E08-DCE13EAAFE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2328" name="AutoShape 1">
          <a:extLst>
            <a:ext uri="{FF2B5EF4-FFF2-40B4-BE49-F238E27FC236}">
              <a16:creationId xmlns:a16="http://schemas.microsoft.com/office/drawing/2014/main" id="{4BE759C8-0BFC-4518-B17C-61C796F57A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2329" name="AutoShape 1">
          <a:extLst>
            <a:ext uri="{FF2B5EF4-FFF2-40B4-BE49-F238E27FC236}">
              <a16:creationId xmlns:a16="http://schemas.microsoft.com/office/drawing/2014/main" id="{31943AD1-67FD-40EE-963F-AEE256A522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2330" name="AutoShape 1">
          <a:extLst>
            <a:ext uri="{FF2B5EF4-FFF2-40B4-BE49-F238E27FC236}">
              <a16:creationId xmlns:a16="http://schemas.microsoft.com/office/drawing/2014/main" id="{0DC74C6E-CCFF-4183-9188-725125EEF4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2331" name="AutoShape 1">
          <a:extLst>
            <a:ext uri="{FF2B5EF4-FFF2-40B4-BE49-F238E27FC236}">
              <a16:creationId xmlns:a16="http://schemas.microsoft.com/office/drawing/2014/main" id="{9767FFE6-72CC-4512-8C87-2AE3BF010F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2332" name="AutoShape 1">
          <a:extLst>
            <a:ext uri="{FF2B5EF4-FFF2-40B4-BE49-F238E27FC236}">
              <a16:creationId xmlns:a16="http://schemas.microsoft.com/office/drawing/2014/main" id="{AAC4C73E-517F-4D4F-9B5B-8A431814BD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2333" name="AutoShape 1">
          <a:extLst>
            <a:ext uri="{FF2B5EF4-FFF2-40B4-BE49-F238E27FC236}">
              <a16:creationId xmlns:a16="http://schemas.microsoft.com/office/drawing/2014/main" id="{67043D1F-B6B0-4C9A-B849-CC51EDC0E2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2334" name="AutoShape 1">
          <a:extLst>
            <a:ext uri="{FF2B5EF4-FFF2-40B4-BE49-F238E27FC236}">
              <a16:creationId xmlns:a16="http://schemas.microsoft.com/office/drawing/2014/main" id="{74B49D1C-AC0A-43C7-AFA3-701F0FCBC6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2335" name="AutoShape 1">
          <a:extLst>
            <a:ext uri="{FF2B5EF4-FFF2-40B4-BE49-F238E27FC236}">
              <a16:creationId xmlns:a16="http://schemas.microsoft.com/office/drawing/2014/main" id="{3DCEA2BA-6366-49ED-912A-DB72440BBB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2336" name="AutoShape 1">
          <a:extLst>
            <a:ext uri="{FF2B5EF4-FFF2-40B4-BE49-F238E27FC236}">
              <a16:creationId xmlns:a16="http://schemas.microsoft.com/office/drawing/2014/main" id="{114CF7A5-F727-4051-AF7F-398BB0BCD4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2337" name="AutoShape 1">
          <a:extLst>
            <a:ext uri="{FF2B5EF4-FFF2-40B4-BE49-F238E27FC236}">
              <a16:creationId xmlns:a16="http://schemas.microsoft.com/office/drawing/2014/main" id="{AF7B6FA1-79B4-49E9-8623-D1531A0B3A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2338" name="AutoShape 1">
          <a:extLst>
            <a:ext uri="{FF2B5EF4-FFF2-40B4-BE49-F238E27FC236}">
              <a16:creationId xmlns:a16="http://schemas.microsoft.com/office/drawing/2014/main" id="{5D77D626-FC32-418B-B4ED-3072A7F711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2339" name="AutoShape 1">
          <a:extLst>
            <a:ext uri="{FF2B5EF4-FFF2-40B4-BE49-F238E27FC236}">
              <a16:creationId xmlns:a16="http://schemas.microsoft.com/office/drawing/2014/main" id="{DB028600-BEA4-4F48-A293-05A2B8B263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2340" name="AutoShape 1">
          <a:extLst>
            <a:ext uri="{FF2B5EF4-FFF2-40B4-BE49-F238E27FC236}">
              <a16:creationId xmlns:a16="http://schemas.microsoft.com/office/drawing/2014/main" id="{2139DFEA-1106-440D-BD85-6CBBA30766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2341" name="AutoShape 1">
          <a:extLst>
            <a:ext uri="{FF2B5EF4-FFF2-40B4-BE49-F238E27FC236}">
              <a16:creationId xmlns:a16="http://schemas.microsoft.com/office/drawing/2014/main" id="{323E004B-F9A9-47DF-91BA-72E6AA3183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2342" name="AutoShape 1">
          <a:extLst>
            <a:ext uri="{FF2B5EF4-FFF2-40B4-BE49-F238E27FC236}">
              <a16:creationId xmlns:a16="http://schemas.microsoft.com/office/drawing/2014/main" id="{A4C3F4A6-C2DC-4046-9961-F28D8EAF20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2343" name="AutoShape 1">
          <a:extLst>
            <a:ext uri="{FF2B5EF4-FFF2-40B4-BE49-F238E27FC236}">
              <a16:creationId xmlns:a16="http://schemas.microsoft.com/office/drawing/2014/main" id="{6396F105-5FC6-4DE8-BD91-006B656577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2344" name="AutoShape 1">
          <a:extLst>
            <a:ext uri="{FF2B5EF4-FFF2-40B4-BE49-F238E27FC236}">
              <a16:creationId xmlns:a16="http://schemas.microsoft.com/office/drawing/2014/main" id="{F7EAB68A-E0B1-49E4-B866-6BF8072EC3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2345" name="AutoShape 1">
          <a:extLst>
            <a:ext uri="{FF2B5EF4-FFF2-40B4-BE49-F238E27FC236}">
              <a16:creationId xmlns:a16="http://schemas.microsoft.com/office/drawing/2014/main" id="{1B0F22B1-90F1-407B-B048-CE048467ED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2346" name="AutoShape 1">
          <a:extLst>
            <a:ext uri="{FF2B5EF4-FFF2-40B4-BE49-F238E27FC236}">
              <a16:creationId xmlns:a16="http://schemas.microsoft.com/office/drawing/2014/main" id="{85F7CFD5-F3D4-4F04-9B27-772E40D96A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2347" name="AutoShape 1">
          <a:extLst>
            <a:ext uri="{FF2B5EF4-FFF2-40B4-BE49-F238E27FC236}">
              <a16:creationId xmlns:a16="http://schemas.microsoft.com/office/drawing/2014/main" id="{D7D41C04-7212-45D5-A58B-23BE0706C5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2348" name="AutoShape 1">
          <a:extLst>
            <a:ext uri="{FF2B5EF4-FFF2-40B4-BE49-F238E27FC236}">
              <a16:creationId xmlns:a16="http://schemas.microsoft.com/office/drawing/2014/main" id="{2A294934-680C-4A4D-9AB0-EE22DCEFB3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2349" name="AutoShape 1">
          <a:extLst>
            <a:ext uri="{FF2B5EF4-FFF2-40B4-BE49-F238E27FC236}">
              <a16:creationId xmlns:a16="http://schemas.microsoft.com/office/drawing/2014/main" id="{1B229853-CF4B-4745-AFA5-25E850A4FF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2350" name="AutoShape 1">
          <a:extLst>
            <a:ext uri="{FF2B5EF4-FFF2-40B4-BE49-F238E27FC236}">
              <a16:creationId xmlns:a16="http://schemas.microsoft.com/office/drawing/2014/main" id="{2FEE321C-0EA0-497B-82ED-79AF6FBD15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2351" name="AutoShape 1">
          <a:extLst>
            <a:ext uri="{FF2B5EF4-FFF2-40B4-BE49-F238E27FC236}">
              <a16:creationId xmlns:a16="http://schemas.microsoft.com/office/drawing/2014/main" id="{78CDCEA8-DC51-45F0-8A88-1076EFB151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2352" name="AutoShape 1">
          <a:extLst>
            <a:ext uri="{FF2B5EF4-FFF2-40B4-BE49-F238E27FC236}">
              <a16:creationId xmlns:a16="http://schemas.microsoft.com/office/drawing/2014/main" id="{63B8E3DC-5AF2-418B-A24D-3FF469E694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2353" name="AutoShape 1">
          <a:extLst>
            <a:ext uri="{FF2B5EF4-FFF2-40B4-BE49-F238E27FC236}">
              <a16:creationId xmlns:a16="http://schemas.microsoft.com/office/drawing/2014/main" id="{3DCB81B9-A6DA-4AAF-9027-757C250AD4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2354" name="AutoShape 1">
          <a:extLst>
            <a:ext uri="{FF2B5EF4-FFF2-40B4-BE49-F238E27FC236}">
              <a16:creationId xmlns:a16="http://schemas.microsoft.com/office/drawing/2014/main" id="{300E035B-9CCD-457C-9A6E-557EDC27BB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2355" name="AutoShape 1">
          <a:extLst>
            <a:ext uri="{FF2B5EF4-FFF2-40B4-BE49-F238E27FC236}">
              <a16:creationId xmlns:a16="http://schemas.microsoft.com/office/drawing/2014/main" id="{BF5D959B-1995-44E6-848F-C346ADE2BE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2356" name="AutoShape 1">
          <a:extLst>
            <a:ext uri="{FF2B5EF4-FFF2-40B4-BE49-F238E27FC236}">
              <a16:creationId xmlns:a16="http://schemas.microsoft.com/office/drawing/2014/main" id="{233A6DD5-8FA3-48BC-8E3A-D9BAF45F33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2357" name="AutoShape 1">
          <a:extLst>
            <a:ext uri="{FF2B5EF4-FFF2-40B4-BE49-F238E27FC236}">
              <a16:creationId xmlns:a16="http://schemas.microsoft.com/office/drawing/2014/main" id="{553B19B8-1071-4C0B-BB8F-EA234835CF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2358" name="AutoShape 1">
          <a:extLst>
            <a:ext uri="{FF2B5EF4-FFF2-40B4-BE49-F238E27FC236}">
              <a16:creationId xmlns:a16="http://schemas.microsoft.com/office/drawing/2014/main" id="{9C226493-0573-44DB-8F7D-0A5A314AB7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2359" name="AutoShape 1">
          <a:extLst>
            <a:ext uri="{FF2B5EF4-FFF2-40B4-BE49-F238E27FC236}">
              <a16:creationId xmlns:a16="http://schemas.microsoft.com/office/drawing/2014/main" id="{9688F7E6-84E7-49AE-830A-6BD4E0E439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2360" name="AutoShape 1">
          <a:extLst>
            <a:ext uri="{FF2B5EF4-FFF2-40B4-BE49-F238E27FC236}">
              <a16:creationId xmlns:a16="http://schemas.microsoft.com/office/drawing/2014/main" id="{882B3882-58A1-4F56-A23B-B125786B00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2361" name="AutoShape 1">
          <a:extLst>
            <a:ext uri="{FF2B5EF4-FFF2-40B4-BE49-F238E27FC236}">
              <a16:creationId xmlns:a16="http://schemas.microsoft.com/office/drawing/2014/main" id="{8EA4D012-E101-43CB-815C-0909E4A6FD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2362" name="AutoShape 1">
          <a:extLst>
            <a:ext uri="{FF2B5EF4-FFF2-40B4-BE49-F238E27FC236}">
              <a16:creationId xmlns:a16="http://schemas.microsoft.com/office/drawing/2014/main" id="{209CC054-97D0-4C22-9D38-60E7594166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2363" name="AutoShape 1">
          <a:extLst>
            <a:ext uri="{FF2B5EF4-FFF2-40B4-BE49-F238E27FC236}">
              <a16:creationId xmlns:a16="http://schemas.microsoft.com/office/drawing/2014/main" id="{F9986A3F-67D5-4CEB-9510-86441233B4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2364" name="AutoShape 1">
          <a:extLst>
            <a:ext uri="{FF2B5EF4-FFF2-40B4-BE49-F238E27FC236}">
              <a16:creationId xmlns:a16="http://schemas.microsoft.com/office/drawing/2014/main" id="{F1D688D9-DEB4-4952-88C3-6841E415D3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2365" name="AutoShape 1">
          <a:extLst>
            <a:ext uri="{FF2B5EF4-FFF2-40B4-BE49-F238E27FC236}">
              <a16:creationId xmlns:a16="http://schemas.microsoft.com/office/drawing/2014/main" id="{01EBFECA-198F-44F0-B3E5-BF304892C9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2366" name="AutoShape 1">
          <a:extLst>
            <a:ext uri="{FF2B5EF4-FFF2-40B4-BE49-F238E27FC236}">
              <a16:creationId xmlns:a16="http://schemas.microsoft.com/office/drawing/2014/main" id="{39A34B12-EAA8-4075-8D15-B271D19698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2367" name="AutoShape 1">
          <a:extLst>
            <a:ext uri="{FF2B5EF4-FFF2-40B4-BE49-F238E27FC236}">
              <a16:creationId xmlns:a16="http://schemas.microsoft.com/office/drawing/2014/main" id="{57F3415D-F92E-4DCE-BF93-9FB360143F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2368" name="AutoShape 1">
          <a:extLst>
            <a:ext uri="{FF2B5EF4-FFF2-40B4-BE49-F238E27FC236}">
              <a16:creationId xmlns:a16="http://schemas.microsoft.com/office/drawing/2014/main" id="{E96BF65B-A96C-431B-8AAB-B515EA6486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2369" name="AutoShape 1">
          <a:extLst>
            <a:ext uri="{FF2B5EF4-FFF2-40B4-BE49-F238E27FC236}">
              <a16:creationId xmlns:a16="http://schemas.microsoft.com/office/drawing/2014/main" id="{0A3D9245-836C-4955-BED9-E3776FC10A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2370" name="AutoShape 1">
          <a:extLst>
            <a:ext uri="{FF2B5EF4-FFF2-40B4-BE49-F238E27FC236}">
              <a16:creationId xmlns:a16="http://schemas.microsoft.com/office/drawing/2014/main" id="{A4BA0F41-2F59-4103-9E5A-D1034D2C19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2371" name="AutoShape 1">
          <a:extLst>
            <a:ext uri="{FF2B5EF4-FFF2-40B4-BE49-F238E27FC236}">
              <a16:creationId xmlns:a16="http://schemas.microsoft.com/office/drawing/2014/main" id="{2199098E-A35C-45BF-B0EF-B31DF41EC8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2372" name="AutoShape 1">
          <a:extLst>
            <a:ext uri="{FF2B5EF4-FFF2-40B4-BE49-F238E27FC236}">
              <a16:creationId xmlns:a16="http://schemas.microsoft.com/office/drawing/2014/main" id="{605B0C2E-317C-4517-B4C3-94D3F4AC6F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2373" name="AutoShape 1">
          <a:extLst>
            <a:ext uri="{FF2B5EF4-FFF2-40B4-BE49-F238E27FC236}">
              <a16:creationId xmlns:a16="http://schemas.microsoft.com/office/drawing/2014/main" id="{A6CEB98D-94F9-4422-8D27-BA57DFF86D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2374" name="AutoShape 1">
          <a:extLst>
            <a:ext uri="{FF2B5EF4-FFF2-40B4-BE49-F238E27FC236}">
              <a16:creationId xmlns:a16="http://schemas.microsoft.com/office/drawing/2014/main" id="{AD70A238-3FE4-4F85-A86F-65E7880644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2375" name="AutoShape 1">
          <a:extLst>
            <a:ext uri="{FF2B5EF4-FFF2-40B4-BE49-F238E27FC236}">
              <a16:creationId xmlns:a16="http://schemas.microsoft.com/office/drawing/2014/main" id="{1DE0B357-5730-4766-BD5F-2FC5A098E0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2376" name="AutoShape 1">
          <a:extLst>
            <a:ext uri="{FF2B5EF4-FFF2-40B4-BE49-F238E27FC236}">
              <a16:creationId xmlns:a16="http://schemas.microsoft.com/office/drawing/2014/main" id="{756C8C6B-D4F8-48CA-A3AB-262E2D822D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2377" name="AutoShape 1">
          <a:extLst>
            <a:ext uri="{FF2B5EF4-FFF2-40B4-BE49-F238E27FC236}">
              <a16:creationId xmlns:a16="http://schemas.microsoft.com/office/drawing/2014/main" id="{9219EB70-E280-417C-8AE8-CC01F5F8AC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2378" name="AutoShape 1">
          <a:extLst>
            <a:ext uri="{FF2B5EF4-FFF2-40B4-BE49-F238E27FC236}">
              <a16:creationId xmlns:a16="http://schemas.microsoft.com/office/drawing/2014/main" id="{731BA963-D325-485B-9BEC-EE06331728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2379" name="AutoShape 1">
          <a:extLst>
            <a:ext uri="{FF2B5EF4-FFF2-40B4-BE49-F238E27FC236}">
              <a16:creationId xmlns:a16="http://schemas.microsoft.com/office/drawing/2014/main" id="{36572F1A-249D-4EAE-B195-D8A41378CB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2380" name="AutoShape 1">
          <a:extLst>
            <a:ext uri="{FF2B5EF4-FFF2-40B4-BE49-F238E27FC236}">
              <a16:creationId xmlns:a16="http://schemas.microsoft.com/office/drawing/2014/main" id="{0E90F969-E0B4-4447-8482-B5135E0CB3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2381" name="AutoShape 1">
          <a:extLst>
            <a:ext uri="{FF2B5EF4-FFF2-40B4-BE49-F238E27FC236}">
              <a16:creationId xmlns:a16="http://schemas.microsoft.com/office/drawing/2014/main" id="{F151ADEB-5299-454C-BCE3-8B6CE09741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2382" name="AutoShape 1">
          <a:extLst>
            <a:ext uri="{FF2B5EF4-FFF2-40B4-BE49-F238E27FC236}">
              <a16:creationId xmlns:a16="http://schemas.microsoft.com/office/drawing/2014/main" id="{8DAE1A6E-3195-401E-B7C5-5D52067314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2383" name="AutoShape 1">
          <a:extLst>
            <a:ext uri="{FF2B5EF4-FFF2-40B4-BE49-F238E27FC236}">
              <a16:creationId xmlns:a16="http://schemas.microsoft.com/office/drawing/2014/main" id="{6BA23FA4-B49D-4984-83D6-555F04A6D8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2384" name="AutoShape 1">
          <a:extLst>
            <a:ext uri="{FF2B5EF4-FFF2-40B4-BE49-F238E27FC236}">
              <a16:creationId xmlns:a16="http://schemas.microsoft.com/office/drawing/2014/main" id="{FE6FFED7-8370-4268-B0E0-61C35A93AA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2385" name="AutoShape 1">
          <a:extLst>
            <a:ext uri="{FF2B5EF4-FFF2-40B4-BE49-F238E27FC236}">
              <a16:creationId xmlns:a16="http://schemas.microsoft.com/office/drawing/2014/main" id="{2F43E3AC-AA1E-4671-858E-BE8B7CCB7F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2386" name="AutoShape 1">
          <a:extLst>
            <a:ext uri="{FF2B5EF4-FFF2-40B4-BE49-F238E27FC236}">
              <a16:creationId xmlns:a16="http://schemas.microsoft.com/office/drawing/2014/main" id="{5BB095B4-E471-4D0B-B7F3-955520085F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2387" name="AutoShape 1">
          <a:extLst>
            <a:ext uri="{FF2B5EF4-FFF2-40B4-BE49-F238E27FC236}">
              <a16:creationId xmlns:a16="http://schemas.microsoft.com/office/drawing/2014/main" id="{E95035E5-2217-4BF7-B88D-2844B78686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2388" name="AutoShape 1">
          <a:extLst>
            <a:ext uri="{FF2B5EF4-FFF2-40B4-BE49-F238E27FC236}">
              <a16:creationId xmlns:a16="http://schemas.microsoft.com/office/drawing/2014/main" id="{88AC11CF-301D-4B78-8DB4-7EDBBACB0A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2389" name="AutoShape 1">
          <a:extLst>
            <a:ext uri="{FF2B5EF4-FFF2-40B4-BE49-F238E27FC236}">
              <a16:creationId xmlns:a16="http://schemas.microsoft.com/office/drawing/2014/main" id="{69ECF183-C896-491F-A12A-C34C8CE88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2390" name="AutoShape 1">
          <a:extLst>
            <a:ext uri="{FF2B5EF4-FFF2-40B4-BE49-F238E27FC236}">
              <a16:creationId xmlns:a16="http://schemas.microsoft.com/office/drawing/2014/main" id="{6FB86F8A-DE8F-4E5C-8064-BCAA3DED3E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2391" name="AutoShape 1">
          <a:extLst>
            <a:ext uri="{FF2B5EF4-FFF2-40B4-BE49-F238E27FC236}">
              <a16:creationId xmlns:a16="http://schemas.microsoft.com/office/drawing/2014/main" id="{3A3BF731-462F-4832-A1FB-D7744A5D0B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2392" name="AutoShape 1">
          <a:extLst>
            <a:ext uri="{FF2B5EF4-FFF2-40B4-BE49-F238E27FC236}">
              <a16:creationId xmlns:a16="http://schemas.microsoft.com/office/drawing/2014/main" id="{C7EADA10-6AF4-4147-ADCA-34804F0A6E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2393" name="AutoShape 1">
          <a:extLst>
            <a:ext uri="{FF2B5EF4-FFF2-40B4-BE49-F238E27FC236}">
              <a16:creationId xmlns:a16="http://schemas.microsoft.com/office/drawing/2014/main" id="{6BC86784-91D2-43B3-8AFC-22194B75E0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2394" name="AutoShape 1">
          <a:extLst>
            <a:ext uri="{FF2B5EF4-FFF2-40B4-BE49-F238E27FC236}">
              <a16:creationId xmlns:a16="http://schemas.microsoft.com/office/drawing/2014/main" id="{823B90F8-C404-4780-8E3F-3782F4CF09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2395" name="AutoShape 1">
          <a:extLst>
            <a:ext uri="{FF2B5EF4-FFF2-40B4-BE49-F238E27FC236}">
              <a16:creationId xmlns:a16="http://schemas.microsoft.com/office/drawing/2014/main" id="{AB50D990-48DB-4C57-8F6A-C2DDBB01AD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2396" name="AutoShape 1">
          <a:extLst>
            <a:ext uri="{FF2B5EF4-FFF2-40B4-BE49-F238E27FC236}">
              <a16:creationId xmlns:a16="http://schemas.microsoft.com/office/drawing/2014/main" id="{AAAA5624-1F8B-4F85-BA87-6648B82C9B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2397" name="AutoShape 1">
          <a:extLst>
            <a:ext uri="{FF2B5EF4-FFF2-40B4-BE49-F238E27FC236}">
              <a16:creationId xmlns:a16="http://schemas.microsoft.com/office/drawing/2014/main" id="{1FB8FBF7-76F0-4A95-B80C-AC01B8865D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2398" name="AutoShape 1">
          <a:extLst>
            <a:ext uri="{FF2B5EF4-FFF2-40B4-BE49-F238E27FC236}">
              <a16:creationId xmlns:a16="http://schemas.microsoft.com/office/drawing/2014/main" id="{8B4CD3CF-2849-48B2-9197-2B54DCCD9B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2399" name="AutoShape 1">
          <a:extLst>
            <a:ext uri="{FF2B5EF4-FFF2-40B4-BE49-F238E27FC236}">
              <a16:creationId xmlns:a16="http://schemas.microsoft.com/office/drawing/2014/main" id="{DA5EDECB-F25C-48E8-9224-7AF505F5B6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2400" name="AutoShape 1">
          <a:extLst>
            <a:ext uri="{FF2B5EF4-FFF2-40B4-BE49-F238E27FC236}">
              <a16:creationId xmlns:a16="http://schemas.microsoft.com/office/drawing/2014/main" id="{6C7CC164-3C3C-4061-A74B-07B60F805E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2401" name="AutoShape 1">
          <a:extLst>
            <a:ext uri="{FF2B5EF4-FFF2-40B4-BE49-F238E27FC236}">
              <a16:creationId xmlns:a16="http://schemas.microsoft.com/office/drawing/2014/main" id="{EDB84AE5-B489-47E9-9637-F4EAEF5B90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2402" name="AutoShape 1">
          <a:extLst>
            <a:ext uri="{FF2B5EF4-FFF2-40B4-BE49-F238E27FC236}">
              <a16:creationId xmlns:a16="http://schemas.microsoft.com/office/drawing/2014/main" id="{7F934B76-5640-407F-B7AD-66130D0F75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2403" name="AutoShape 1">
          <a:extLst>
            <a:ext uri="{FF2B5EF4-FFF2-40B4-BE49-F238E27FC236}">
              <a16:creationId xmlns:a16="http://schemas.microsoft.com/office/drawing/2014/main" id="{2716AAF4-8516-4097-B1B2-DFA58F3CD0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2404" name="AutoShape 1">
          <a:extLst>
            <a:ext uri="{FF2B5EF4-FFF2-40B4-BE49-F238E27FC236}">
              <a16:creationId xmlns:a16="http://schemas.microsoft.com/office/drawing/2014/main" id="{50DA1605-20F7-4191-888A-A5CBF57F1D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2405" name="AutoShape 1">
          <a:extLst>
            <a:ext uri="{FF2B5EF4-FFF2-40B4-BE49-F238E27FC236}">
              <a16:creationId xmlns:a16="http://schemas.microsoft.com/office/drawing/2014/main" id="{EB2AC9E4-227D-4E94-A5ED-938829B93A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2406" name="AutoShape 1">
          <a:extLst>
            <a:ext uri="{FF2B5EF4-FFF2-40B4-BE49-F238E27FC236}">
              <a16:creationId xmlns:a16="http://schemas.microsoft.com/office/drawing/2014/main" id="{E8062597-339A-40BA-A35E-CE32EE9589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2407" name="AutoShape 1">
          <a:extLst>
            <a:ext uri="{FF2B5EF4-FFF2-40B4-BE49-F238E27FC236}">
              <a16:creationId xmlns:a16="http://schemas.microsoft.com/office/drawing/2014/main" id="{66F54842-4617-43EF-8252-287243E4E4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2408" name="AutoShape 1">
          <a:extLst>
            <a:ext uri="{FF2B5EF4-FFF2-40B4-BE49-F238E27FC236}">
              <a16:creationId xmlns:a16="http://schemas.microsoft.com/office/drawing/2014/main" id="{D99B556D-A1F4-47EE-A69D-64DCAE9320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2409" name="AutoShape 1">
          <a:extLst>
            <a:ext uri="{FF2B5EF4-FFF2-40B4-BE49-F238E27FC236}">
              <a16:creationId xmlns:a16="http://schemas.microsoft.com/office/drawing/2014/main" id="{A580433B-C6D7-44E3-9CED-74D24D4297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2410" name="AutoShape 1">
          <a:extLst>
            <a:ext uri="{FF2B5EF4-FFF2-40B4-BE49-F238E27FC236}">
              <a16:creationId xmlns:a16="http://schemas.microsoft.com/office/drawing/2014/main" id="{57F126AC-5B34-439D-86E4-4A84825EA1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2411" name="AutoShape 1">
          <a:extLst>
            <a:ext uri="{FF2B5EF4-FFF2-40B4-BE49-F238E27FC236}">
              <a16:creationId xmlns:a16="http://schemas.microsoft.com/office/drawing/2014/main" id="{C8C3D60A-5E3A-467D-A342-E32370EAD1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2412" name="AutoShape 1">
          <a:extLst>
            <a:ext uri="{FF2B5EF4-FFF2-40B4-BE49-F238E27FC236}">
              <a16:creationId xmlns:a16="http://schemas.microsoft.com/office/drawing/2014/main" id="{54C3BF56-AFEF-4352-9156-BE0DFC7C46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2413" name="AutoShape 1">
          <a:extLst>
            <a:ext uri="{FF2B5EF4-FFF2-40B4-BE49-F238E27FC236}">
              <a16:creationId xmlns:a16="http://schemas.microsoft.com/office/drawing/2014/main" id="{EEA5D8D7-1228-450E-BEBB-123BF546ED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2414" name="AutoShape 1">
          <a:extLst>
            <a:ext uri="{FF2B5EF4-FFF2-40B4-BE49-F238E27FC236}">
              <a16:creationId xmlns:a16="http://schemas.microsoft.com/office/drawing/2014/main" id="{AF569969-B0F4-4C6D-93A8-BF3DD9DE1F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2415" name="AutoShape 1">
          <a:extLst>
            <a:ext uri="{FF2B5EF4-FFF2-40B4-BE49-F238E27FC236}">
              <a16:creationId xmlns:a16="http://schemas.microsoft.com/office/drawing/2014/main" id="{8FF7DE62-590F-4364-8E87-9538B63717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2416" name="AutoShape 1">
          <a:extLst>
            <a:ext uri="{FF2B5EF4-FFF2-40B4-BE49-F238E27FC236}">
              <a16:creationId xmlns:a16="http://schemas.microsoft.com/office/drawing/2014/main" id="{7DBF7F31-9ABC-4297-AC9E-7A01198F19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2417" name="AutoShape 1">
          <a:extLst>
            <a:ext uri="{FF2B5EF4-FFF2-40B4-BE49-F238E27FC236}">
              <a16:creationId xmlns:a16="http://schemas.microsoft.com/office/drawing/2014/main" id="{6F1B1BBC-E13A-47F6-B9F5-4110575E27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2418" name="AutoShape 1">
          <a:extLst>
            <a:ext uri="{FF2B5EF4-FFF2-40B4-BE49-F238E27FC236}">
              <a16:creationId xmlns:a16="http://schemas.microsoft.com/office/drawing/2014/main" id="{973EE90F-DEC5-4DFC-9B5D-36E6BECD37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2419" name="AutoShape 1">
          <a:extLst>
            <a:ext uri="{FF2B5EF4-FFF2-40B4-BE49-F238E27FC236}">
              <a16:creationId xmlns:a16="http://schemas.microsoft.com/office/drawing/2014/main" id="{1CFC5E43-833A-44DD-858B-B3D3636202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2420" name="AutoShape 1">
          <a:extLst>
            <a:ext uri="{FF2B5EF4-FFF2-40B4-BE49-F238E27FC236}">
              <a16:creationId xmlns:a16="http://schemas.microsoft.com/office/drawing/2014/main" id="{DE8EA34C-F30E-4A50-BA5C-853100FFE8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2421" name="AutoShape 1">
          <a:extLst>
            <a:ext uri="{FF2B5EF4-FFF2-40B4-BE49-F238E27FC236}">
              <a16:creationId xmlns:a16="http://schemas.microsoft.com/office/drawing/2014/main" id="{3AA208D8-BD56-49E1-992F-B3525AAA2C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2422" name="AutoShape 1">
          <a:extLst>
            <a:ext uri="{FF2B5EF4-FFF2-40B4-BE49-F238E27FC236}">
              <a16:creationId xmlns:a16="http://schemas.microsoft.com/office/drawing/2014/main" id="{C846FC89-60DE-43B1-A9E5-886184BDAB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2423" name="AutoShape 1">
          <a:extLst>
            <a:ext uri="{FF2B5EF4-FFF2-40B4-BE49-F238E27FC236}">
              <a16:creationId xmlns:a16="http://schemas.microsoft.com/office/drawing/2014/main" id="{736FA29B-6A3E-45CC-A7FE-8F311C945F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2424" name="AutoShape 1">
          <a:extLst>
            <a:ext uri="{FF2B5EF4-FFF2-40B4-BE49-F238E27FC236}">
              <a16:creationId xmlns:a16="http://schemas.microsoft.com/office/drawing/2014/main" id="{4EF5862D-7FF8-4F4E-B016-062324B1FC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2425" name="AutoShape 1">
          <a:extLst>
            <a:ext uri="{FF2B5EF4-FFF2-40B4-BE49-F238E27FC236}">
              <a16:creationId xmlns:a16="http://schemas.microsoft.com/office/drawing/2014/main" id="{E5790595-0DA1-45E5-A4F6-82895D6FBC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2426" name="AutoShape 1">
          <a:extLst>
            <a:ext uri="{FF2B5EF4-FFF2-40B4-BE49-F238E27FC236}">
              <a16:creationId xmlns:a16="http://schemas.microsoft.com/office/drawing/2014/main" id="{2699605B-9109-44F7-8629-F9B0BA1806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2427" name="AutoShape 1">
          <a:extLst>
            <a:ext uri="{FF2B5EF4-FFF2-40B4-BE49-F238E27FC236}">
              <a16:creationId xmlns:a16="http://schemas.microsoft.com/office/drawing/2014/main" id="{AC115796-C8FB-4114-8682-BE22C162D9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2428" name="AutoShape 1">
          <a:extLst>
            <a:ext uri="{FF2B5EF4-FFF2-40B4-BE49-F238E27FC236}">
              <a16:creationId xmlns:a16="http://schemas.microsoft.com/office/drawing/2014/main" id="{40249B15-7D7A-4DAC-9704-5C8913FA6C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2429" name="AutoShape 1">
          <a:extLst>
            <a:ext uri="{FF2B5EF4-FFF2-40B4-BE49-F238E27FC236}">
              <a16:creationId xmlns:a16="http://schemas.microsoft.com/office/drawing/2014/main" id="{7B648C91-CD2D-4EBD-9C02-5DB5A0CA5E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2430" name="AutoShape 1">
          <a:extLst>
            <a:ext uri="{FF2B5EF4-FFF2-40B4-BE49-F238E27FC236}">
              <a16:creationId xmlns:a16="http://schemas.microsoft.com/office/drawing/2014/main" id="{58ED6C2A-4092-4766-B840-091E182D09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2431" name="AutoShape 1">
          <a:extLst>
            <a:ext uri="{FF2B5EF4-FFF2-40B4-BE49-F238E27FC236}">
              <a16:creationId xmlns:a16="http://schemas.microsoft.com/office/drawing/2014/main" id="{375D2092-7352-4291-A25F-DD984ACAF3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2432" name="AutoShape 1">
          <a:extLst>
            <a:ext uri="{FF2B5EF4-FFF2-40B4-BE49-F238E27FC236}">
              <a16:creationId xmlns:a16="http://schemas.microsoft.com/office/drawing/2014/main" id="{043C63B5-65BB-4277-B5BF-AA03B640CF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2433" name="AutoShape 1">
          <a:extLst>
            <a:ext uri="{FF2B5EF4-FFF2-40B4-BE49-F238E27FC236}">
              <a16:creationId xmlns:a16="http://schemas.microsoft.com/office/drawing/2014/main" id="{DA5C580A-286C-4A8E-BF1F-61DACBB816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2434" name="AutoShape 1">
          <a:extLst>
            <a:ext uri="{FF2B5EF4-FFF2-40B4-BE49-F238E27FC236}">
              <a16:creationId xmlns:a16="http://schemas.microsoft.com/office/drawing/2014/main" id="{28789FC8-7DC6-4CF6-8BCD-D0E6C86994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2435" name="AutoShape 1">
          <a:extLst>
            <a:ext uri="{FF2B5EF4-FFF2-40B4-BE49-F238E27FC236}">
              <a16:creationId xmlns:a16="http://schemas.microsoft.com/office/drawing/2014/main" id="{692E8C4C-678A-4E72-A6A9-412CD5399E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2436" name="AutoShape 1">
          <a:extLst>
            <a:ext uri="{FF2B5EF4-FFF2-40B4-BE49-F238E27FC236}">
              <a16:creationId xmlns:a16="http://schemas.microsoft.com/office/drawing/2014/main" id="{11EC9224-348F-4E53-B60B-DAFB5B8DCA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2437" name="AutoShape 1">
          <a:extLst>
            <a:ext uri="{FF2B5EF4-FFF2-40B4-BE49-F238E27FC236}">
              <a16:creationId xmlns:a16="http://schemas.microsoft.com/office/drawing/2014/main" id="{56379B8B-27B9-43B8-8592-D20E0BC94E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2438" name="AutoShape 1">
          <a:extLst>
            <a:ext uri="{FF2B5EF4-FFF2-40B4-BE49-F238E27FC236}">
              <a16:creationId xmlns:a16="http://schemas.microsoft.com/office/drawing/2014/main" id="{C4C08771-CFCF-4C1A-A5B0-B46DBCABAB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2439" name="AutoShape 1">
          <a:extLst>
            <a:ext uri="{FF2B5EF4-FFF2-40B4-BE49-F238E27FC236}">
              <a16:creationId xmlns:a16="http://schemas.microsoft.com/office/drawing/2014/main" id="{92ADD544-8F51-402B-BA3C-A1FA69A193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2440" name="AutoShape 1">
          <a:extLst>
            <a:ext uri="{FF2B5EF4-FFF2-40B4-BE49-F238E27FC236}">
              <a16:creationId xmlns:a16="http://schemas.microsoft.com/office/drawing/2014/main" id="{BA061D9F-BD8C-408C-BB60-B31124EC9B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2441" name="AutoShape 1">
          <a:extLst>
            <a:ext uri="{FF2B5EF4-FFF2-40B4-BE49-F238E27FC236}">
              <a16:creationId xmlns:a16="http://schemas.microsoft.com/office/drawing/2014/main" id="{38C817DB-B967-4291-98B6-DAF248BA07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2442" name="AutoShape 1">
          <a:extLst>
            <a:ext uri="{FF2B5EF4-FFF2-40B4-BE49-F238E27FC236}">
              <a16:creationId xmlns:a16="http://schemas.microsoft.com/office/drawing/2014/main" id="{51F7B4BD-9D92-4FBF-A999-560B02A918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2443" name="AutoShape 1">
          <a:extLst>
            <a:ext uri="{FF2B5EF4-FFF2-40B4-BE49-F238E27FC236}">
              <a16:creationId xmlns:a16="http://schemas.microsoft.com/office/drawing/2014/main" id="{09B1CB3E-B51B-4F45-83BF-4C3C7FF266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2444" name="AutoShape 1">
          <a:extLst>
            <a:ext uri="{FF2B5EF4-FFF2-40B4-BE49-F238E27FC236}">
              <a16:creationId xmlns:a16="http://schemas.microsoft.com/office/drawing/2014/main" id="{F1A8452F-3F3B-4E61-8D0F-27B8B118F1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2445" name="AutoShape 1">
          <a:extLst>
            <a:ext uri="{FF2B5EF4-FFF2-40B4-BE49-F238E27FC236}">
              <a16:creationId xmlns:a16="http://schemas.microsoft.com/office/drawing/2014/main" id="{FE4E70D3-D83D-4E7A-B14B-2A64C39761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2446" name="AutoShape 1">
          <a:extLst>
            <a:ext uri="{FF2B5EF4-FFF2-40B4-BE49-F238E27FC236}">
              <a16:creationId xmlns:a16="http://schemas.microsoft.com/office/drawing/2014/main" id="{940C371B-88F0-4EB2-8D89-A3DA0F975C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2447" name="AutoShape 1">
          <a:extLst>
            <a:ext uri="{FF2B5EF4-FFF2-40B4-BE49-F238E27FC236}">
              <a16:creationId xmlns:a16="http://schemas.microsoft.com/office/drawing/2014/main" id="{CC4C39C6-7E0F-473A-A634-45ACF46F02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2448" name="AutoShape 1">
          <a:extLst>
            <a:ext uri="{FF2B5EF4-FFF2-40B4-BE49-F238E27FC236}">
              <a16:creationId xmlns:a16="http://schemas.microsoft.com/office/drawing/2014/main" id="{692C78BC-420B-48D7-9614-958ECF57DB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2449" name="AutoShape 1">
          <a:extLst>
            <a:ext uri="{FF2B5EF4-FFF2-40B4-BE49-F238E27FC236}">
              <a16:creationId xmlns:a16="http://schemas.microsoft.com/office/drawing/2014/main" id="{EFE1C9ED-B3C8-415E-944E-E20EBDCD28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2450" name="AutoShape 1">
          <a:extLst>
            <a:ext uri="{FF2B5EF4-FFF2-40B4-BE49-F238E27FC236}">
              <a16:creationId xmlns:a16="http://schemas.microsoft.com/office/drawing/2014/main" id="{F10C89E7-739B-4065-9B61-58A8AD29A1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2451" name="AutoShape 1">
          <a:extLst>
            <a:ext uri="{FF2B5EF4-FFF2-40B4-BE49-F238E27FC236}">
              <a16:creationId xmlns:a16="http://schemas.microsoft.com/office/drawing/2014/main" id="{F415A09D-0DC9-495F-AAB4-34F3D64061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2452" name="AutoShape 1">
          <a:extLst>
            <a:ext uri="{FF2B5EF4-FFF2-40B4-BE49-F238E27FC236}">
              <a16:creationId xmlns:a16="http://schemas.microsoft.com/office/drawing/2014/main" id="{18202285-ADB9-4633-B97B-8719C4AF1B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2453" name="AutoShape 1">
          <a:extLst>
            <a:ext uri="{FF2B5EF4-FFF2-40B4-BE49-F238E27FC236}">
              <a16:creationId xmlns:a16="http://schemas.microsoft.com/office/drawing/2014/main" id="{7E6035C6-8036-42E3-8FB5-2F1304DBE8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2454" name="AutoShape 1">
          <a:extLst>
            <a:ext uri="{FF2B5EF4-FFF2-40B4-BE49-F238E27FC236}">
              <a16:creationId xmlns:a16="http://schemas.microsoft.com/office/drawing/2014/main" id="{A60CA628-558C-4CAE-8A4F-AA27A4DDBE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2455" name="AutoShape 1">
          <a:extLst>
            <a:ext uri="{FF2B5EF4-FFF2-40B4-BE49-F238E27FC236}">
              <a16:creationId xmlns:a16="http://schemas.microsoft.com/office/drawing/2014/main" id="{B2BF6FDB-A3D4-4E9A-B507-50606DA65B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2456" name="AutoShape 1">
          <a:extLst>
            <a:ext uri="{FF2B5EF4-FFF2-40B4-BE49-F238E27FC236}">
              <a16:creationId xmlns:a16="http://schemas.microsoft.com/office/drawing/2014/main" id="{3F33B91D-0945-4A5D-8433-456C06BB6D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2457" name="AutoShape 1">
          <a:extLst>
            <a:ext uri="{FF2B5EF4-FFF2-40B4-BE49-F238E27FC236}">
              <a16:creationId xmlns:a16="http://schemas.microsoft.com/office/drawing/2014/main" id="{7B48E824-6810-4663-ADD1-D4C8500A8C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2458" name="AutoShape 1">
          <a:extLst>
            <a:ext uri="{FF2B5EF4-FFF2-40B4-BE49-F238E27FC236}">
              <a16:creationId xmlns:a16="http://schemas.microsoft.com/office/drawing/2014/main" id="{C5BE8E32-B2E2-43FA-8385-F9C35A815C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2459" name="AutoShape 1">
          <a:extLst>
            <a:ext uri="{FF2B5EF4-FFF2-40B4-BE49-F238E27FC236}">
              <a16:creationId xmlns:a16="http://schemas.microsoft.com/office/drawing/2014/main" id="{1D4DE49E-196A-408E-B2B2-822B6AD354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2460" name="AutoShape 1">
          <a:extLst>
            <a:ext uri="{FF2B5EF4-FFF2-40B4-BE49-F238E27FC236}">
              <a16:creationId xmlns:a16="http://schemas.microsoft.com/office/drawing/2014/main" id="{305434F8-E29F-4329-89E4-8CE3854174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2461" name="AutoShape 1">
          <a:extLst>
            <a:ext uri="{FF2B5EF4-FFF2-40B4-BE49-F238E27FC236}">
              <a16:creationId xmlns:a16="http://schemas.microsoft.com/office/drawing/2014/main" id="{26B2FEDE-686C-4C37-9100-99099FB8F9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2462" name="AutoShape 1">
          <a:extLst>
            <a:ext uri="{FF2B5EF4-FFF2-40B4-BE49-F238E27FC236}">
              <a16:creationId xmlns:a16="http://schemas.microsoft.com/office/drawing/2014/main" id="{BEDA3E20-29A0-4C14-A9D6-C4276F10A3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2463" name="AutoShape 1">
          <a:extLst>
            <a:ext uri="{FF2B5EF4-FFF2-40B4-BE49-F238E27FC236}">
              <a16:creationId xmlns:a16="http://schemas.microsoft.com/office/drawing/2014/main" id="{644C3B8D-7B8F-4CCE-9879-30FCFD2CED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2464" name="AutoShape 1">
          <a:extLst>
            <a:ext uri="{FF2B5EF4-FFF2-40B4-BE49-F238E27FC236}">
              <a16:creationId xmlns:a16="http://schemas.microsoft.com/office/drawing/2014/main" id="{C18899F0-1A89-4AAA-AF25-2ADFDBE592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2465" name="AutoShape 1">
          <a:extLst>
            <a:ext uri="{FF2B5EF4-FFF2-40B4-BE49-F238E27FC236}">
              <a16:creationId xmlns:a16="http://schemas.microsoft.com/office/drawing/2014/main" id="{E9B277A2-9697-470F-8712-6B2FCC1B0A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2466" name="AutoShape 1">
          <a:extLst>
            <a:ext uri="{FF2B5EF4-FFF2-40B4-BE49-F238E27FC236}">
              <a16:creationId xmlns:a16="http://schemas.microsoft.com/office/drawing/2014/main" id="{48DB942D-63B8-4922-9649-002A9DB8C6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2467" name="AutoShape 1">
          <a:extLst>
            <a:ext uri="{FF2B5EF4-FFF2-40B4-BE49-F238E27FC236}">
              <a16:creationId xmlns:a16="http://schemas.microsoft.com/office/drawing/2014/main" id="{A779FE03-7D10-42EF-8994-D92958BB3F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2468" name="AutoShape 1">
          <a:extLst>
            <a:ext uri="{FF2B5EF4-FFF2-40B4-BE49-F238E27FC236}">
              <a16:creationId xmlns:a16="http://schemas.microsoft.com/office/drawing/2014/main" id="{294FBC58-A3BF-478E-8D45-FB035B5456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2469" name="AutoShape 1">
          <a:extLst>
            <a:ext uri="{FF2B5EF4-FFF2-40B4-BE49-F238E27FC236}">
              <a16:creationId xmlns:a16="http://schemas.microsoft.com/office/drawing/2014/main" id="{3303BA67-CF60-4525-810D-EEAB9AC176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2470" name="AutoShape 1">
          <a:extLst>
            <a:ext uri="{FF2B5EF4-FFF2-40B4-BE49-F238E27FC236}">
              <a16:creationId xmlns:a16="http://schemas.microsoft.com/office/drawing/2014/main" id="{59F3A267-56D5-45EB-9EE9-EBB8B88275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2471" name="AutoShape 1">
          <a:extLst>
            <a:ext uri="{FF2B5EF4-FFF2-40B4-BE49-F238E27FC236}">
              <a16:creationId xmlns:a16="http://schemas.microsoft.com/office/drawing/2014/main" id="{B1204EE2-AF9C-4207-87D7-3C5436728E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2472" name="AutoShape 1">
          <a:extLst>
            <a:ext uri="{FF2B5EF4-FFF2-40B4-BE49-F238E27FC236}">
              <a16:creationId xmlns:a16="http://schemas.microsoft.com/office/drawing/2014/main" id="{774C18D4-4F61-4B30-A0AC-8F16015DF4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2473" name="AutoShape 1">
          <a:extLst>
            <a:ext uri="{FF2B5EF4-FFF2-40B4-BE49-F238E27FC236}">
              <a16:creationId xmlns:a16="http://schemas.microsoft.com/office/drawing/2014/main" id="{F5BA77E5-4067-450A-A19D-DC0CCAF765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2474" name="AutoShape 1">
          <a:extLst>
            <a:ext uri="{FF2B5EF4-FFF2-40B4-BE49-F238E27FC236}">
              <a16:creationId xmlns:a16="http://schemas.microsoft.com/office/drawing/2014/main" id="{19AF9377-8B80-495F-BD94-78A0C250EE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2475" name="AutoShape 1">
          <a:extLst>
            <a:ext uri="{FF2B5EF4-FFF2-40B4-BE49-F238E27FC236}">
              <a16:creationId xmlns:a16="http://schemas.microsoft.com/office/drawing/2014/main" id="{9B4EADCF-5E52-4243-9782-5614179D93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2476" name="AutoShape 1">
          <a:extLst>
            <a:ext uri="{FF2B5EF4-FFF2-40B4-BE49-F238E27FC236}">
              <a16:creationId xmlns:a16="http://schemas.microsoft.com/office/drawing/2014/main" id="{C7C64A79-B0F8-4517-B566-419B46DB18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2477" name="AutoShape 1">
          <a:extLst>
            <a:ext uri="{FF2B5EF4-FFF2-40B4-BE49-F238E27FC236}">
              <a16:creationId xmlns:a16="http://schemas.microsoft.com/office/drawing/2014/main" id="{4184F36E-95DB-4668-A921-A47B34EC58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2478" name="AutoShape 1">
          <a:extLst>
            <a:ext uri="{FF2B5EF4-FFF2-40B4-BE49-F238E27FC236}">
              <a16:creationId xmlns:a16="http://schemas.microsoft.com/office/drawing/2014/main" id="{A9DC3A5B-209B-47F7-A478-B7DAEEDC41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2479" name="AutoShape 1">
          <a:extLst>
            <a:ext uri="{FF2B5EF4-FFF2-40B4-BE49-F238E27FC236}">
              <a16:creationId xmlns:a16="http://schemas.microsoft.com/office/drawing/2014/main" id="{42579BC7-2239-4CE0-A39A-40E30CCB08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2480" name="AutoShape 1">
          <a:extLst>
            <a:ext uri="{FF2B5EF4-FFF2-40B4-BE49-F238E27FC236}">
              <a16:creationId xmlns:a16="http://schemas.microsoft.com/office/drawing/2014/main" id="{54CB1C7F-B11E-4186-BC0F-58F5E16DCC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2481" name="AutoShape 1">
          <a:extLst>
            <a:ext uri="{FF2B5EF4-FFF2-40B4-BE49-F238E27FC236}">
              <a16:creationId xmlns:a16="http://schemas.microsoft.com/office/drawing/2014/main" id="{9CDDDD52-3997-4413-8905-1B8E2F4CDB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2482" name="AutoShape 1">
          <a:extLst>
            <a:ext uri="{FF2B5EF4-FFF2-40B4-BE49-F238E27FC236}">
              <a16:creationId xmlns:a16="http://schemas.microsoft.com/office/drawing/2014/main" id="{3DB8FD33-5526-48A9-871B-8B1710B4AC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2483" name="AutoShape 1">
          <a:extLst>
            <a:ext uri="{FF2B5EF4-FFF2-40B4-BE49-F238E27FC236}">
              <a16:creationId xmlns:a16="http://schemas.microsoft.com/office/drawing/2014/main" id="{459503FE-639A-4199-B4BC-10A69535D7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2484" name="AutoShape 1">
          <a:extLst>
            <a:ext uri="{FF2B5EF4-FFF2-40B4-BE49-F238E27FC236}">
              <a16:creationId xmlns:a16="http://schemas.microsoft.com/office/drawing/2014/main" id="{C813CA32-600A-44D2-80AB-0928E1C7A0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2485" name="AutoShape 1">
          <a:extLst>
            <a:ext uri="{FF2B5EF4-FFF2-40B4-BE49-F238E27FC236}">
              <a16:creationId xmlns:a16="http://schemas.microsoft.com/office/drawing/2014/main" id="{901D049F-86E5-4DC8-B671-C988E9E392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2486" name="AutoShape 1">
          <a:extLst>
            <a:ext uri="{FF2B5EF4-FFF2-40B4-BE49-F238E27FC236}">
              <a16:creationId xmlns:a16="http://schemas.microsoft.com/office/drawing/2014/main" id="{92FE0C12-A75C-46CD-BAAA-5EFC940F24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2487" name="AutoShape 1">
          <a:extLst>
            <a:ext uri="{FF2B5EF4-FFF2-40B4-BE49-F238E27FC236}">
              <a16:creationId xmlns:a16="http://schemas.microsoft.com/office/drawing/2014/main" id="{7DE1E288-91B4-4183-8564-A04F832C59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2488" name="AutoShape 1">
          <a:extLst>
            <a:ext uri="{FF2B5EF4-FFF2-40B4-BE49-F238E27FC236}">
              <a16:creationId xmlns:a16="http://schemas.microsoft.com/office/drawing/2014/main" id="{688729C8-D741-4504-90CC-18DC668EA1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2489" name="AutoShape 1">
          <a:extLst>
            <a:ext uri="{FF2B5EF4-FFF2-40B4-BE49-F238E27FC236}">
              <a16:creationId xmlns:a16="http://schemas.microsoft.com/office/drawing/2014/main" id="{16671380-01B7-4963-ABA1-232331F01D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2490" name="AutoShape 1">
          <a:extLst>
            <a:ext uri="{FF2B5EF4-FFF2-40B4-BE49-F238E27FC236}">
              <a16:creationId xmlns:a16="http://schemas.microsoft.com/office/drawing/2014/main" id="{84E4C965-0940-446B-8DB2-9D6C26039A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2491" name="AutoShape 1">
          <a:extLst>
            <a:ext uri="{FF2B5EF4-FFF2-40B4-BE49-F238E27FC236}">
              <a16:creationId xmlns:a16="http://schemas.microsoft.com/office/drawing/2014/main" id="{65959888-8556-4645-B611-16D68B0E63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2492" name="AutoShape 1">
          <a:extLst>
            <a:ext uri="{FF2B5EF4-FFF2-40B4-BE49-F238E27FC236}">
              <a16:creationId xmlns:a16="http://schemas.microsoft.com/office/drawing/2014/main" id="{6D905587-FFAB-418D-B616-243B48924E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2493" name="AutoShape 1">
          <a:extLst>
            <a:ext uri="{FF2B5EF4-FFF2-40B4-BE49-F238E27FC236}">
              <a16:creationId xmlns:a16="http://schemas.microsoft.com/office/drawing/2014/main" id="{6BEA53B4-F90D-4C21-A0B2-9DDC6C6F55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2494" name="AutoShape 1">
          <a:extLst>
            <a:ext uri="{FF2B5EF4-FFF2-40B4-BE49-F238E27FC236}">
              <a16:creationId xmlns:a16="http://schemas.microsoft.com/office/drawing/2014/main" id="{C6F8EBD5-B6F3-49AC-83ED-50AED396C3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2495" name="AutoShape 1">
          <a:extLst>
            <a:ext uri="{FF2B5EF4-FFF2-40B4-BE49-F238E27FC236}">
              <a16:creationId xmlns:a16="http://schemas.microsoft.com/office/drawing/2014/main" id="{415A50FD-5633-4AF2-9261-301E2E5DC8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2496" name="AutoShape 1">
          <a:extLst>
            <a:ext uri="{FF2B5EF4-FFF2-40B4-BE49-F238E27FC236}">
              <a16:creationId xmlns:a16="http://schemas.microsoft.com/office/drawing/2014/main" id="{D703F595-4B08-41DF-8A9C-54D8BE944B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2497" name="AutoShape 1">
          <a:extLst>
            <a:ext uri="{FF2B5EF4-FFF2-40B4-BE49-F238E27FC236}">
              <a16:creationId xmlns:a16="http://schemas.microsoft.com/office/drawing/2014/main" id="{48522027-F4A1-4EE0-BC4A-D41549D25F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2498" name="AutoShape 1">
          <a:extLst>
            <a:ext uri="{FF2B5EF4-FFF2-40B4-BE49-F238E27FC236}">
              <a16:creationId xmlns:a16="http://schemas.microsoft.com/office/drawing/2014/main" id="{C3B53737-DD0C-4BB0-A0F5-AAB7621F48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2499" name="AutoShape 1">
          <a:extLst>
            <a:ext uri="{FF2B5EF4-FFF2-40B4-BE49-F238E27FC236}">
              <a16:creationId xmlns:a16="http://schemas.microsoft.com/office/drawing/2014/main" id="{BAF4F25A-6EFE-4401-9B92-DDF7B82D13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2500" name="AutoShape 1">
          <a:extLst>
            <a:ext uri="{FF2B5EF4-FFF2-40B4-BE49-F238E27FC236}">
              <a16:creationId xmlns:a16="http://schemas.microsoft.com/office/drawing/2014/main" id="{A1DA0175-FF9B-4DC9-B497-73D9420F63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2501" name="AutoShape 1">
          <a:extLst>
            <a:ext uri="{FF2B5EF4-FFF2-40B4-BE49-F238E27FC236}">
              <a16:creationId xmlns:a16="http://schemas.microsoft.com/office/drawing/2014/main" id="{462380FB-3976-4478-95C0-91074B2B7E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2502" name="AutoShape 1">
          <a:extLst>
            <a:ext uri="{FF2B5EF4-FFF2-40B4-BE49-F238E27FC236}">
              <a16:creationId xmlns:a16="http://schemas.microsoft.com/office/drawing/2014/main" id="{1640620C-D9E4-4C59-91FB-6C6A71A7AE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2503" name="AutoShape 1">
          <a:extLst>
            <a:ext uri="{FF2B5EF4-FFF2-40B4-BE49-F238E27FC236}">
              <a16:creationId xmlns:a16="http://schemas.microsoft.com/office/drawing/2014/main" id="{558AA36C-B247-4994-A9C3-166C8C39B8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2504" name="AutoShape 1">
          <a:extLst>
            <a:ext uri="{FF2B5EF4-FFF2-40B4-BE49-F238E27FC236}">
              <a16:creationId xmlns:a16="http://schemas.microsoft.com/office/drawing/2014/main" id="{75874502-5AFF-4C5D-962E-20714C6559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2505" name="AutoShape 1">
          <a:extLst>
            <a:ext uri="{FF2B5EF4-FFF2-40B4-BE49-F238E27FC236}">
              <a16:creationId xmlns:a16="http://schemas.microsoft.com/office/drawing/2014/main" id="{7B3F0555-1F1B-47CF-80DE-82E7FCD41A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2506" name="AutoShape 1">
          <a:extLst>
            <a:ext uri="{FF2B5EF4-FFF2-40B4-BE49-F238E27FC236}">
              <a16:creationId xmlns:a16="http://schemas.microsoft.com/office/drawing/2014/main" id="{6C03570E-A1D4-40AC-9A2A-3AB5FE3A55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2507" name="AutoShape 1">
          <a:extLst>
            <a:ext uri="{FF2B5EF4-FFF2-40B4-BE49-F238E27FC236}">
              <a16:creationId xmlns:a16="http://schemas.microsoft.com/office/drawing/2014/main" id="{40B877B3-31FB-4E56-93B5-B5CA3FB73A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2508" name="AutoShape 1">
          <a:extLst>
            <a:ext uri="{FF2B5EF4-FFF2-40B4-BE49-F238E27FC236}">
              <a16:creationId xmlns:a16="http://schemas.microsoft.com/office/drawing/2014/main" id="{BCBF073F-D112-4ADE-BC2F-68DB4E1D93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2509" name="AutoShape 1">
          <a:extLst>
            <a:ext uri="{FF2B5EF4-FFF2-40B4-BE49-F238E27FC236}">
              <a16:creationId xmlns:a16="http://schemas.microsoft.com/office/drawing/2014/main" id="{91620C22-AC0C-46AF-BB17-5BEC86C9AD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2510" name="AutoShape 1">
          <a:extLst>
            <a:ext uri="{FF2B5EF4-FFF2-40B4-BE49-F238E27FC236}">
              <a16:creationId xmlns:a16="http://schemas.microsoft.com/office/drawing/2014/main" id="{689CF594-A853-4B19-B4B8-0F60CD4850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2511" name="AutoShape 1">
          <a:extLst>
            <a:ext uri="{FF2B5EF4-FFF2-40B4-BE49-F238E27FC236}">
              <a16:creationId xmlns:a16="http://schemas.microsoft.com/office/drawing/2014/main" id="{7B881FFA-68B9-49E2-8A9A-609D3D2AD1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2512" name="AutoShape 1">
          <a:extLst>
            <a:ext uri="{FF2B5EF4-FFF2-40B4-BE49-F238E27FC236}">
              <a16:creationId xmlns:a16="http://schemas.microsoft.com/office/drawing/2014/main" id="{88AD22D4-E21F-45BE-991B-8524AD6026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2513" name="AutoShape 1">
          <a:extLst>
            <a:ext uri="{FF2B5EF4-FFF2-40B4-BE49-F238E27FC236}">
              <a16:creationId xmlns:a16="http://schemas.microsoft.com/office/drawing/2014/main" id="{FFC2E723-5535-444F-A41E-A794FE02FE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2514" name="AutoShape 1">
          <a:extLst>
            <a:ext uri="{FF2B5EF4-FFF2-40B4-BE49-F238E27FC236}">
              <a16:creationId xmlns:a16="http://schemas.microsoft.com/office/drawing/2014/main" id="{4817A4D2-8722-4B52-AB02-BC2897731F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2515" name="AutoShape 1">
          <a:extLst>
            <a:ext uri="{FF2B5EF4-FFF2-40B4-BE49-F238E27FC236}">
              <a16:creationId xmlns:a16="http://schemas.microsoft.com/office/drawing/2014/main" id="{70AC0C5E-9D0C-413D-8398-7D134C1D6E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2516" name="AutoShape 1">
          <a:extLst>
            <a:ext uri="{FF2B5EF4-FFF2-40B4-BE49-F238E27FC236}">
              <a16:creationId xmlns:a16="http://schemas.microsoft.com/office/drawing/2014/main" id="{EFC90649-C86A-4A9E-8AAE-97E1CFE68F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2517" name="AutoShape 1">
          <a:extLst>
            <a:ext uri="{FF2B5EF4-FFF2-40B4-BE49-F238E27FC236}">
              <a16:creationId xmlns:a16="http://schemas.microsoft.com/office/drawing/2014/main" id="{18A441CD-339A-4431-8713-8CADFA28C6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2518" name="AutoShape 1">
          <a:extLst>
            <a:ext uri="{FF2B5EF4-FFF2-40B4-BE49-F238E27FC236}">
              <a16:creationId xmlns:a16="http://schemas.microsoft.com/office/drawing/2014/main" id="{CAB28ECA-BBA3-4E82-84E5-CBBB637094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2519" name="AutoShape 1">
          <a:extLst>
            <a:ext uri="{FF2B5EF4-FFF2-40B4-BE49-F238E27FC236}">
              <a16:creationId xmlns:a16="http://schemas.microsoft.com/office/drawing/2014/main" id="{33613903-33D4-41BA-9937-48D5ECC29C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2520" name="AutoShape 1">
          <a:extLst>
            <a:ext uri="{FF2B5EF4-FFF2-40B4-BE49-F238E27FC236}">
              <a16:creationId xmlns:a16="http://schemas.microsoft.com/office/drawing/2014/main" id="{304C07C1-E114-4352-B636-257C284764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2521" name="AutoShape 1">
          <a:extLst>
            <a:ext uri="{FF2B5EF4-FFF2-40B4-BE49-F238E27FC236}">
              <a16:creationId xmlns:a16="http://schemas.microsoft.com/office/drawing/2014/main" id="{35CC5497-1924-4991-8B73-5BD94FA993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2522" name="AutoShape 1">
          <a:extLst>
            <a:ext uri="{FF2B5EF4-FFF2-40B4-BE49-F238E27FC236}">
              <a16:creationId xmlns:a16="http://schemas.microsoft.com/office/drawing/2014/main" id="{0D383DB8-C7AD-4E8E-8989-418ADBEB4B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2523" name="AutoShape 1">
          <a:extLst>
            <a:ext uri="{FF2B5EF4-FFF2-40B4-BE49-F238E27FC236}">
              <a16:creationId xmlns:a16="http://schemas.microsoft.com/office/drawing/2014/main" id="{93BCF315-7B93-45F5-B879-62EF3218C8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2524" name="AutoShape 1">
          <a:extLst>
            <a:ext uri="{FF2B5EF4-FFF2-40B4-BE49-F238E27FC236}">
              <a16:creationId xmlns:a16="http://schemas.microsoft.com/office/drawing/2014/main" id="{2A65D8BD-5AA3-4856-8903-A0F1A85617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2525" name="AutoShape 1">
          <a:extLst>
            <a:ext uri="{FF2B5EF4-FFF2-40B4-BE49-F238E27FC236}">
              <a16:creationId xmlns:a16="http://schemas.microsoft.com/office/drawing/2014/main" id="{2B5C1705-9F35-4C07-A6C6-8376DE6E31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2526" name="AutoShape 1">
          <a:extLst>
            <a:ext uri="{FF2B5EF4-FFF2-40B4-BE49-F238E27FC236}">
              <a16:creationId xmlns:a16="http://schemas.microsoft.com/office/drawing/2014/main" id="{960365A4-0E18-4DD1-90E3-404EE5D35B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2527" name="AutoShape 1">
          <a:extLst>
            <a:ext uri="{FF2B5EF4-FFF2-40B4-BE49-F238E27FC236}">
              <a16:creationId xmlns:a16="http://schemas.microsoft.com/office/drawing/2014/main" id="{0A8BB511-052F-4A36-9946-020BCD02CB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2528" name="AutoShape 1">
          <a:extLst>
            <a:ext uri="{FF2B5EF4-FFF2-40B4-BE49-F238E27FC236}">
              <a16:creationId xmlns:a16="http://schemas.microsoft.com/office/drawing/2014/main" id="{790E4625-FF25-4F6C-8920-0629078A38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2529" name="AutoShape 1">
          <a:extLst>
            <a:ext uri="{FF2B5EF4-FFF2-40B4-BE49-F238E27FC236}">
              <a16:creationId xmlns:a16="http://schemas.microsoft.com/office/drawing/2014/main" id="{5A2A081B-28BD-47E7-A144-4CE1267759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2530" name="AutoShape 1">
          <a:extLst>
            <a:ext uri="{FF2B5EF4-FFF2-40B4-BE49-F238E27FC236}">
              <a16:creationId xmlns:a16="http://schemas.microsoft.com/office/drawing/2014/main" id="{0F217170-E324-4AA1-BD57-96DA72D605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2531" name="AutoShape 1">
          <a:extLst>
            <a:ext uri="{FF2B5EF4-FFF2-40B4-BE49-F238E27FC236}">
              <a16:creationId xmlns:a16="http://schemas.microsoft.com/office/drawing/2014/main" id="{10B1B0B0-BF91-4206-8CC4-5881160E6E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2532" name="AutoShape 1">
          <a:extLst>
            <a:ext uri="{FF2B5EF4-FFF2-40B4-BE49-F238E27FC236}">
              <a16:creationId xmlns:a16="http://schemas.microsoft.com/office/drawing/2014/main" id="{4EB562CE-C17F-40E2-8C4D-A2D8A76DA0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2533" name="AutoShape 1">
          <a:extLst>
            <a:ext uri="{FF2B5EF4-FFF2-40B4-BE49-F238E27FC236}">
              <a16:creationId xmlns:a16="http://schemas.microsoft.com/office/drawing/2014/main" id="{E6F2B086-185A-4ED7-B503-B135B7F146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2534" name="AutoShape 1">
          <a:extLst>
            <a:ext uri="{FF2B5EF4-FFF2-40B4-BE49-F238E27FC236}">
              <a16:creationId xmlns:a16="http://schemas.microsoft.com/office/drawing/2014/main" id="{69412285-F880-452D-87A4-5AC165DBCA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2535" name="AutoShape 1">
          <a:extLst>
            <a:ext uri="{FF2B5EF4-FFF2-40B4-BE49-F238E27FC236}">
              <a16:creationId xmlns:a16="http://schemas.microsoft.com/office/drawing/2014/main" id="{F9468BB6-3562-449A-8D20-5D639B18C4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2536" name="AutoShape 1">
          <a:extLst>
            <a:ext uri="{FF2B5EF4-FFF2-40B4-BE49-F238E27FC236}">
              <a16:creationId xmlns:a16="http://schemas.microsoft.com/office/drawing/2014/main" id="{C89434FA-E02E-40ED-8BBA-9F48179537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2537" name="AutoShape 1">
          <a:extLst>
            <a:ext uri="{FF2B5EF4-FFF2-40B4-BE49-F238E27FC236}">
              <a16:creationId xmlns:a16="http://schemas.microsoft.com/office/drawing/2014/main" id="{E66C1F9F-62D4-44D3-B29C-CCDE237AED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2538" name="AutoShape 1">
          <a:extLst>
            <a:ext uri="{FF2B5EF4-FFF2-40B4-BE49-F238E27FC236}">
              <a16:creationId xmlns:a16="http://schemas.microsoft.com/office/drawing/2014/main" id="{B4A16091-07FE-4F74-961D-C35C51360A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2539" name="AutoShape 1">
          <a:extLst>
            <a:ext uri="{FF2B5EF4-FFF2-40B4-BE49-F238E27FC236}">
              <a16:creationId xmlns:a16="http://schemas.microsoft.com/office/drawing/2014/main" id="{21C73540-F796-4479-9DC4-C42935E5E1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2540" name="AutoShape 1">
          <a:extLst>
            <a:ext uri="{FF2B5EF4-FFF2-40B4-BE49-F238E27FC236}">
              <a16:creationId xmlns:a16="http://schemas.microsoft.com/office/drawing/2014/main" id="{766C0704-5C63-49A4-AEED-5C5FBB7F27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2541" name="AutoShape 1">
          <a:extLst>
            <a:ext uri="{FF2B5EF4-FFF2-40B4-BE49-F238E27FC236}">
              <a16:creationId xmlns:a16="http://schemas.microsoft.com/office/drawing/2014/main" id="{C4896853-9FE2-45D3-BD59-7DCA6964AD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2542" name="AutoShape 1">
          <a:extLst>
            <a:ext uri="{FF2B5EF4-FFF2-40B4-BE49-F238E27FC236}">
              <a16:creationId xmlns:a16="http://schemas.microsoft.com/office/drawing/2014/main" id="{0E39A60F-15B5-4E2F-B301-B4C9E56239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2543" name="AutoShape 1">
          <a:extLst>
            <a:ext uri="{FF2B5EF4-FFF2-40B4-BE49-F238E27FC236}">
              <a16:creationId xmlns:a16="http://schemas.microsoft.com/office/drawing/2014/main" id="{4A84FDDA-687E-4996-8F78-2225E346D9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2544" name="AutoShape 1">
          <a:extLst>
            <a:ext uri="{FF2B5EF4-FFF2-40B4-BE49-F238E27FC236}">
              <a16:creationId xmlns:a16="http://schemas.microsoft.com/office/drawing/2014/main" id="{C1A4AA94-150D-48C7-AEE9-31FE81A103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2545" name="AutoShape 1">
          <a:extLst>
            <a:ext uri="{FF2B5EF4-FFF2-40B4-BE49-F238E27FC236}">
              <a16:creationId xmlns:a16="http://schemas.microsoft.com/office/drawing/2014/main" id="{873B894B-4899-486A-AFD8-04058461E5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2546" name="AutoShape 1">
          <a:extLst>
            <a:ext uri="{FF2B5EF4-FFF2-40B4-BE49-F238E27FC236}">
              <a16:creationId xmlns:a16="http://schemas.microsoft.com/office/drawing/2014/main" id="{F5E9D382-33C7-4B79-8AC1-915E42D29F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2547" name="AutoShape 1">
          <a:extLst>
            <a:ext uri="{FF2B5EF4-FFF2-40B4-BE49-F238E27FC236}">
              <a16:creationId xmlns:a16="http://schemas.microsoft.com/office/drawing/2014/main" id="{2668FDBE-2337-4C7B-92E8-4D13AC1CD9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2548" name="AutoShape 1">
          <a:extLst>
            <a:ext uri="{FF2B5EF4-FFF2-40B4-BE49-F238E27FC236}">
              <a16:creationId xmlns:a16="http://schemas.microsoft.com/office/drawing/2014/main" id="{1869F38E-79BF-49DA-8993-642E30F093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2549" name="AutoShape 1">
          <a:extLst>
            <a:ext uri="{FF2B5EF4-FFF2-40B4-BE49-F238E27FC236}">
              <a16:creationId xmlns:a16="http://schemas.microsoft.com/office/drawing/2014/main" id="{E433B281-D2AF-42FD-AFEB-37193094D3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2550" name="AutoShape 1">
          <a:extLst>
            <a:ext uri="{FF2B5EF4-FFF2-40B4-BE49-F238E27FC236}">
              <a16:creationId xmlns:a16="http://schemas.microsoft.com/office/drawing/2014/main" id="{5528155E-21E1-4562-9CC9-0EFED9C4F2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2551" name="AutoShape 1">
          <a:extLst>
            <a:ext uri="{FF2B5EF4-FFF2-40B4-BE49-F238E27FC236}">
              <a16:creationId xmlns:a16="http://schemas.microsoft.com/office/drawing/2014/main" id="{FBF42DC6-74E9-4D78-BC6D-84F7BF3219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2552" name="AutoShape 1">
          <a:extLst>
            <a:ext uri="{FF2B5EF4-FFF2-40B4-BE49-F238E27FC236}">
              <a16:creationId xmlns:a16="http://schemas.microsoft.com/office/drawing/2014/main" id="{616E3972-0309-4C8D-88E5-1C644F2DB6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2553" name="AutoShape 1">
          <a:extLst>
            <a:ext uri="{FF2B5EF4-FFF2-40B4-BE49-F238E27FC236}">
              <a16:creationId xmlns:a16="http://schemas.microsoft.com/office/drawing/2014/main" id="{0C04894C-7505-413E-8946-BBAB0AFB07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2554" name="AutoShape 1">
          <a:extLst>
            <a:ext uri="{FF2B5EF4-FFF2-40B4-BE49-F238E27FC236}">
              <a16:creationId xmlns:a16="http://schemas.microsoft.com/office/drawing/2014/main" id="{5DAE32B5-5BC4-472A-BD2B-27629718F0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2555" name="AutoShape 1">
          <a:extLst>
            <a:ext uri="{FF2B5EF4-FFF2-40B4-BE49-F238E27FC236}">
              <a16:creationId xmlns:a16="http://schemas.microsoft.com/office/drawing/2014/main" id="{C690762D-4539-4F4B-A879-14EAD560A9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2556" name="AutoShape 1">
          <a:extLst>
            <a:ext uri="{FF2B5EF4-FFF2-40B4-BE49-F238E27FC236}">
              <a16:creationId xmlns:a16="http://schemas.microsoft.com/office/drawing/2014/main" id="{5288C909-BE1C-4C41-8DEF-AF24BD6163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2557" name="AutoShape 1">
          <a:extLst>
            <a:ext uri="{FF2B5EF4-FFF2-40B4-BE49-F238E27FC236}">
              <a16:creationId xmlns:a16="http://schemas.microsoft.com/office/drawing/2014/main" id="{535994C4-5A8F-449F-A55D-3818CAE361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2558" name="AutoShape 1">
          <a:extLst>
            <a:ext uri="{FF2B5EF4-FFF2-40B4-BE49-F238E27FC236}">
              <a16:creationId xmlns:a16="http://schemas.microsoft.com/office/drawing/2014/main" id="{CAC2AE5B-6DFC-4C10-A352-EB7F71E04E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2559" name="AutoShape 1">
          <a:extLst>
            <a:ext uri="{FF2B5EF4-FFF2-40B4-BE49-F238E27FC236}">
              <a16:creationId xmlns:a16="http://schemas.microsoft.com/office/drawing/2014/main" id="{990264D0-4E39-4622-9F68-CFF739744F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2560" name="AutoShape 1">
          <a:extLst>
            <a:ext uri="{FF2B5EF4-FFF2-40B4-BE49-F238E27FC236}">
              <a16:creationId xmlns:a16="http://schemas.microsoft.com/office/drawing/2014/main" id="{5A3FEAAF-9793-486B-BD49-4F76333CE6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2561" name="AutoShape 1">
          <a:extLst>
            <a:ext uri="{FF2B5EF4-FFF2-40B4-BE49-F238E27FC236}">
              <a16:creationId xmlns:a16="http://schemas.microsoft.com/office/drawing/2014/main" id="{CDF6F509-96F4-47B7-9974-BC83DB4CFD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2562" name="AutoShape 1">
          <a:extLst>
            <a:ext uri="{FF2B5EF4-FFF2-40B4-BE49-F238E27FC236}">
              <a16:creationId xmlns:a16="http://schemas.microsoft.com/office/drawing/2014/main" id="{E2DB77FC-9FC9-4566-B199-323C29B913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2563" name="AutoShape 1">
          <a:extLst>
            <a:ext uri="{FF2B5EF4-FFF2-40B4-BE49-F238E27FC236}">
              <a16:creationId xmlns:a16="http://schemas.microsoft.com/office/drawing/2014/main" id="{609190D5-BE2E-4030-A628-7CE2699163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2564" name="AutoShape 1">
          <a:extLst>
            <a:ext uri="{FF2B5EF4-FFF2-40B4-BE49-F238E27FC236}">
              <a16:creationId xmlns:a16="http://schemas.microsoft.com/office/drawing/2014/main" id="{5EE938DD-BDB4-41F6-8031-C99596DE0B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2565" name="AutoShape 1">
          <a:extLst>
            <a:ext uri="{FF2B5EF4-FFF2-40B4-BE49-F238E27FC236}">
              <a16:creationId xmlns:a16="http://schemas.microsoft.com/office/drawing/2014/main" id="{0F82E45F-7746-40F6-8581-CC5C71AEDC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2566" name="AutoShape 1">
          <a:extLst>
            <a:ext uri="{FF2B5EF4-FFF2-40B4-BE49-F238E27FC236}">
              <a16:creationId xmlns:a16="http://schemas.microsoft.com/office/drawing/2014/main" id="{71E60E27-170B-4C81-A919-20F701B439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2567" name="AutoShape 1">
          <a:extLst>
            <a:ext uri="{FF2B5EF4-FFF2-40B4-BE49-F238E27FC236}">
              <a16:creationId xmlns:a16="http://schemas.microsoft.com/office/drawing/2014/main" id="{3D8FF0E6-EBF1-4A73-AB99-893DD87E95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2568" name="AutoShape 1">
          <a:extLst>
            <a:ext uri="{FF2B5EF4-FFF2-40B4-BE49-F238E27FC236}">
              <a16:creationId xmlns:a16="http://schemas.microsoft.com/office/drawing/2014/main" id="{03C91F75-E2CC-4DB5-8A97-BA33F6F1ED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2569" name="AutoShape 1">
          <a:extLst>
            <a:ext uri="{FF2B5EF4-FFF2-40B4-BE49-F238E27FC236}">
              <a16:creationId xmlns:a16="http://schemas.microsoft.com/office/drawing/2014/main" id="{60254E47-531E-47DC-B285-BDFFDB614D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2570" name="AutoShape 1">
          <a:extLst>
            <a:ext uri="{FF2B5EF4-FFF2-40B4-BE49-F238E27FC236}">
              <a16:creationId xmlns:a16="http://schemas.microsoft.com/office/drawing/2014/main" id="{660BAB96-E84F-4AA4-B595-E8587F724A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2571" name="AutoShape 1">
          <a:extLst>
            <a:ext uri="{FF2B5EF4-FFF2-40B4-BE49-F238E27FC236}">
              <a16:creationId xmlns:a16="http://schemas.microsoft.com/office/drawing/2014/main" id="{497E4FC8-E68B-4773-8A89-AB9DD0DCC5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2572" name="AutoShape 1">
          <a:extLst>
            <a:ext uri="{FF2B5EF4-FFF2-40B4-BE49-F238E27FC236}">
              <a16:creationId xmlns:a16="http://schemas.microsoft.com/office/drawing/2014/main" id="{66674370-12BE-4BF0-8C9A-3A0CC6867F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2573" name="AutoShape 1">
          <a:extLst>
            <a:ext uri="{FF2B5EF4-FFF2-40B4-BE49-F238E27FC236}">
              <a16:creationId xmlns:a16="http://schemas.microsoft.com/office/drawing/2014/main" id="{A8539766-FFA1-40E7-9FF4-C1D4657D34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2574" name="AutoShape 1">
          <a:extLst>
            <a:ext uri="{FF2B5EF4-FFF2-40B4-BE49-F238E27FC236}">
              <a16:creationId xmlns:a16="http://schemas.microsoft.com/office/drawing/2014/main" id="{93E0E8B1-A439-4BFC-BC1B-451CB7D269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2575" name="AutoShape 1">
          <a:extLst>
            <a:ext uri="{FF2B5EF4-FFF2-40B4-BE49-F238E27FC236}">
              <a16:creationId xmlns:a16="http://schemas.microsoft.com/office/drawing/2014/main" id="{F4F7887B-B8A7-4850-994B-5A50AA0A1B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2576" name="AutoShape 1">
          <a:extLst>
            <a:ext uri="{FF2B5EF4-FFF2-40B4-BE49-F238E27FC236}">
              <a16:creationId xmlns:a16="http://schemas.microsoft.com/office/drawing/2014/main" id="{3BDFE44C-79F5-463F-821F-A8475F3816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2577" name="AutoShape 1">
          <a:extLst>
            <a:ext uri="{FF2B5EF4-FFF2-40B4-BE49-F238E27FC236}">
              <a16:creationId xmlns:a16="http://schemas.microsoft.com/office/drawing/2014/main" id="{A8238D76-FBA0-4D41-A980-C02D35DCFF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2578" name="AutoShape 1">
          <a:extLst>
            <a:ext uri="{FF2B5EF4-FFF2-40B4-BE49-F238E27FC236}">
              <a16:creationId xmlns:a16="http://schemas.microsoft.com/office/drawing/2014/main" id="{5FD39904-DED6-4E2A-B1EF-0137AFFF06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2579" name="AutoShape 1">
          <a:extLst>
            <a:ext uri="{FF2B5EF4-FFF2-40B4-BE49-F238E27FC236}">
              <a16:creationId xmlns:a16="http://schemas.microsoft.com/office/drawing/2014/main" id="{F335A06C-8CAE-445C-AB53-82437569B5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2580" name="AutoShape 1">
          <a:extLst>
            <a:ext uri="{FF2B5EF4-FFF2-40B4-BE49-F238E27FC236}">
              <a16:creationId xmlns:a16="http://schemas.microsoft.com/office/drawing/2014/main" id="{0760FAB9-D9F8-40A3-8080-EF08C9CD66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2581" name="AutoShape 1">
          <a:extLst>
            <a:ext uri="{FF2B5EF4-FFF2-40B4-BE49-F238E27FC236}">
              <a16:creationId xmlns:a16="http://schemas.microsoft.com/office/drawing/2014/main" id="{F946EC73-7121-41A4-89CF-DF8A53908C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2582" name="AutoShape 1">
          <a:extLst>
            <a:ext uri="{FF2B5EF4-FFF2-40B4-BE49-F238E27FC236}">
              <a16:creationId xmlns:a16="http://schemas.microsoft.com/office/drawing/2014/main" id="{581ACD86-7A84-413C-9D50-4B5FA04384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2583" name="AutoShape 1">
          <a:extLst>
            <a:ext uri="{FF2B5EF4-FFF2-40B4-BE49-F238E27FC236}">
              <a16:creationId xmlns:a16="http://schemas.microsoft.com/office/drawing/2014/main" id="{EB31CC14-CAD7-4B38-BB05-5795D9B175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2584" name="AutoShape 1">
          <a:extLst>
            <a:ext uri="{FF2B5EF4-FFF2-40B4-BE49-F238E27FC236}">
              <a16:creationId xmlns:a16="http://schemas.microsoft.com/office/drawing/2014/main" id="{40BB1307-3493-472C-8797-C6AC98313D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2585" name="AutoShape 1">
          <a:extLst>
            <a:ext uri="{FF2B5EF4-FFF2-40B4-BE49-F238E27FC236}">
              <a16:creationId xmlns:a16="http://schemas.microsoft.com/office/drawing/2014/main" id="{1FEA4956-23EF-45AE-8CC0-91E64CF478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2586" name="AutoShape 1">
          <a:extLst>
            <a:ext uri="{FF2B5EF4-FFF2-40B4-BE49-F238E27FC236}">
              <a16:creationId xmlns:a16="http://schemas.microsoft.com/office/drawing/2014/main" id="{BFA5DC92-B9F8-434F-A63C-8C3F113F87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2587" name="AutoShape 1">
          <a:extLst>
            <a:ext uri="{FF2B5EF4-FFF2-40B4-BE49-F238E27FC236}">
              <a16:creationId xmlns:a16="http://schemas.microsoft.com/office/drawing/2014/main" id="{4C037610-20A4-4ED6-B123-86E311C0AF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2588" name="AutoShape 1">
          <a:extLst>
            <a:ext uri="{FF2B5EF4-FFF2-40B4-BE49-F238E27FC236}">
              <a16:creationId xmlns:a16="http://schemas.microsoft.com/office/drawing/2014/main" id="{548175C5-3208-4D3E-BDE8-99C71C88DA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2589" name="AutoShape 1">
          <a:extLst>
            <a:ext uri="{FF2B5EF4-FFF2-40B4-BE49-F238E27FC236}">
              <a16:creationId xmlns:a16="http://schemas.microsoft.com/office/drawing/2014/main" id="{C49A8501-8C0D-4B9E-A957-ADC5029628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2590" name="AutoShape 1">
          <a:extLst>
            <a:ext uri="{FF2B5EF4-FFF2-40B4-BE49-F238E27FC236}">
              <a16:creationId xmlns:a16="http://schemas.microsoft.com/office/drawing/2014/main" id="{D39D91AD-1327-46FD-B319-1C4305679B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2591" name="AutoShape 1">
          <a:extLst>
            <a:ext uri="{FF2B5EF4-FFF2-40B4-BE49-F238E27FC236}">
              <a16:creationId xmlns:a16="http://schemas.microsoft.com/office/drawing/2014/main" id="{A5F055E0-ABB2-4C03-890B-B112FE32E6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2592" name="AutoShape 1">
          <a:extLst>
            <a:ext uri="{FF2B5EF4-FFF2-40B4-BE49-F238E27FC236}">
              <a16:creationId xmlns:a16="http://schemas.microsoft.com/office/drawing/2014/main" id="{E0A15FDF-1220-4CBD-9715-AA23633AEF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2593" name="AutoShape 1">
          <a:extLst>
            <a:ext uri="{FF2B5EF4-FFF2-40B4-BE49-F238E27FC236}">
              <a16:creationId xmlns:a16="http://schemas.microsoft.com/office/drawing/2014/main" id="{3E1D5EFD-A343-40B1-86E9-10C25B2574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2594" name="AutoShape 1">
          <a:extLst>
            <a:ext uri="{FF2B5EF4-FFF2-40B4-BE49-F238E27FC236}">
              <a16:creationId xmlns:a16="http://schemas.microsoft.com/office/drawing/2014/main" id="{FF822BBC-9EFE-47A2-937F-7D380F3EDA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2595" name="AutoShape 1">
          <a:extLst>
            <a:ext uri="{FF2B5EF4-FFF2-40B4-BE49-F238E27FC236}">
              <a16:creationId xmlns:a16="http://schemas.microsoft.com/office/drawing/2014/main" id="{6C3C3DA8-9A0C-4B60-8D8A-3D80D75492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2596" name="AutoShape 1">
          <a:extLst>
            <a:ext uri="{FF2B5EF4-FFF2-40B4-BE49-F238E27FC236}">
              <a16:creationId xmlns:a16="http://schemas.microsoft.com/office/drawing/2014/main" id="{FCF6D88C-EAAA-448E-80E4-D7312626BD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2597" name="AutoShape 1">
          <a:extLst>
            <a:ext uri="{FF2B5EF4-FFF2-40B4-BE49-F238E27FC236}">
              <a16:creationId xmlns:a16="http://schemas.microsoft.com/office/drawing/2014/main" id="{E6B23E64-BF3D-4FEF-95CD-E24C7FD807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2598" name="AutoShape 1">
          <a:extLst>
            <a:ext uri="{FF2B5EF4-FFF2-40B4-BE49-F238E27FC236}">
              <a16:creationId xmlns:a16="http://schemas.microsoft.com/office/drawing/2014/main" id="{B258E019-DDC6-40FB-903B-AE4FF08BB5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2599" name="AutoShape 1">
          <a:extLst>
            <a:ext uri="{FF2B5EF4-FFF2-40B4-BE49-F238E27FC236}">
              <a16:creationId xmlns:a16="http://schemas.microsoft.com/office/drawing/2014/main" id="{C8B084C3-2AAD-4DA8-98F4-A408C3385A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2600" name="AutoShape 1">
          <a:extLst>
            <a:ext uri="{FF2B5EF4-FFF2-40B4-BE49-F238E27FC236}">
              <a16:creationId xmlns:a16="http://schemas.microsoft.com/office/drawing/2014/main" id="{4F54DB17-9AC6-4D61-93E1-3BE814111A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2601" name="AutoShape 1">
          <a:extLst>
            <a:ext uri="{FF2B5EF4-FFF2-40B4-BE49-F238E27FC236}">
              <a16:creationId xmlns:a16="http://schemas.microsoft.com/office/drawing/2014/main" id="{136B2773-0508-4BE6-BC13-7089A5CB2A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2602" name="AutoShape 1">
          <a:extLst>
            <a:ext uri="{FF2B5EF4-FFF2-40B4-BE49-F238E27FC236}">
              <a16:creationId xmlns:a16="http://schemas.microsoft.com/office/drawing/2014/main" id="{56F944D2-A987-438A-B43C-9AF7030DD7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2603" name="AutoShape 1">
          <a:extLst>
            <a:ext uri="{FF2B5EF4-FFF2-40B4-BE49-F238E27FC236}">
              <a16:creationId xmlns:a16="http://schemas.microsoft.com/office/drawing/2014/main" id="{45792596-D86F-446B-8388-AF923CDB7C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2604" name="AutoShape 1">
          <a:extLst>
            <a:ext uri="{FF2B5EF4-FFF2-40B4-BE49-F238E27FC236}">
              <a16:creationId xmlns:a16="http://schemas.microsoft.com/office/drawing/2014/main" id="{6152BB4E-E227-4492-B90D-0332E8D57E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2605" name="AutoShape 1">
          <a:extLst>
            <a:ext uri="{FF2B5EF4-FFF2-40B4-BE49-F238E27FC236}">
              <a16:creationId xmlns:a16="http://schemas.microsoft.com/office/drawing/2014/main" id="{41F6CB18-9346-4C22-9C79-57C331D41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2606" name="AutoShape 1">
          <a:extLst>
            <a:ext uri="{FF2B5EF4-FFF2-40B4-BE49-F238E27FC236}">
              <a16:creationId xmlns:a16="http://schemas.microsoft.com/office/drawing/2014/main" id="{2E257416-D8F1-49DC-8807-6B5B935946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2607" name="AutoShape 1">
          <a:extLst>
            <a:ext uri="{FF2B5EF4-FFF2-40B4-BE49-F238E27FC236}">
              <a16:creationId xmlns:a16="http://schemas.microsoft.com/office/drawing/2014/main" id="{D6ED49D5-E9A9-442E-A777-0B2AEB4959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2608" name="AutoShape 1">
          <a:extLst>
            <a:ext uri="{FF2B5EF4-FFF2-40B4-BE49-F238E27FC236}">
              <a16:creationId xmlns:a16="http://schemas.microsoft.com/office/drawing/2014/main" id="{979F75DF-CE89-4064-8ED3-76513BCC61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2609" name="AutoShape 1">
          <a:extLst>
            <a:ext uri="{FF2B5EF4-FFF2-40B4-BE49-F238E27FC236}">
              <a16:creationId xmlns:a16="http://schemas.microsoft.com/office/drawing/2014/main" id="{5EF940E9-9017-48B8-9302-C0617ED4E4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2610" name="AutoShape 1">
          <a:extLst>
            <a:ext uri="{FF2B5EF4-FFF2-40B4-BE49-F238E27FC236}">
              <a16:creationId xmlns:a16="http://schemas.microsoft.com/office/drawing/2014/main" id="{CBA62F68-3592-42D7-9A08-C7D024ACBA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2611" name="AutoShape 1">
          <a:extLst>
            <a:ext uri="{FF2B5EF4-FFF2-40B4-BE49-F238E27FC236}">
              <a16:creationId xmlns:a16="http://schemas.microsoft.com/office/drawing/2014/main" id="{CE67FB23-D03D-40E3-8666-2F06211B16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2612" name="AutoShape 1">
          <a:extLst>
            <a:ext uri="{FF2B5EF4-FFF2-40B4-BE49-F238E27FC236}">
              <a16:creationId xmlns:a16="http://schemas.microsoft.com/office/drawing/2014/main" id="{3327FF3A-2729-4850-8992-6F1751BDE3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2613" name="AutoShape 1">
          <a:extLst>
            <a:ext uri="{FF2B5EF4-FFF2-40B4-BE49-F238E27FC236}">
              <a16:creationId xmlns:a16="http://schemas.microsoft.com/office/drawing/2014/main" id="{5184E320-4BE7-4D42-9BB2-2CBB96558E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2614" name="AutoShape 1">
          <a:extLst>
            <a:ext uri="{FF2B5EF4-FFF2-40B4-BE49-F238E27FC236}">
              <a16:creationId xmlns:a16="http://schemas.microsoft.com/office/drawing/2014/main" id="{E96E50C9-EA22-46FA-9159-4047BDFA8C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2615" name="AutoShape 1">
          <a:extLst>
            <a:ext uri="{FF2B5EF4-FFF2-40B4-BE49-F238E27FC236}">
              <a16:creationId xmlns:a16="http://schemas.microsoft.com/office/drawing/2014/main" id="{58EB8A47-68ED-4EF5-BC04-81FB08ADCD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2616" name="AutoShape 1">
          <a:extLst>
            <a:ext uri="{FF2B5EF4-FFF2-40B4-BE49-F238E27FC236}">
              <a16:creationId xmlns:a16="http://schemas.microsoft.com/office/drawing/2014/main" id="{AA481894-E414-4D04-823C-2A8F50C471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2617" name="AutoShape 1">
          <a:extLst>
            <a:ext uri="{FF2B5EF4-FFF2-40B4-BE49-F238E27FC236}">
              <a16:creationId xmlns:a16="http://schemas.microsoft.com/office/drawing/2014/main" id="{6874E08F-1884-4962-BBB8-DB0FDE1019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2618" name="AutoShape 1">
          <a:extLst>
            <a:ext uri="{FF2B5EF4-FFF2-40B4-BE49-F238E27FC236}">
              <a16:creationId xmlns:a16="http://schemas.microsoft.com/office/drawing/2014/main" id="{FBDBA697-57DF-422C-B461-A4B9AE6AB3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2619" name="AutoShape 1">
          <a:extLst>
            <a:ext uri="{FF2B5EF4-FFF2-40B4-BE49-F238E27FC236}">
              <a16:creationId xmlns:a16="http://schemas.microsoft.com/office/drawing/2014/main" id="{C66ADDB6-CA85-4FC5-BA31-DD51E0F72B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2620" name="AutoShape 1">
          <a:extLst>
            <a:ext uri="{FF2B5EF4-FFF2-40B4-BE49-F238E27FC236}">
              <a16:creationId xmlns:a16="http://schemas.microsoft.com/office/drawing/2014/main" id="{6DC53B62-075B-4322-8681-5B043270E4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2621" name="AutoShape 1">
          <a:extLst>
            <a:ext uri="{FF2B5EF4-FFF2-40B4-BE49-F238E27FC236}">
              <a16:creationId xmlns:a16="http://schemas.microsoft.com/office/drawing/2014/main" id="{325449BD-27F6-46C6-ADD4-2B5CD4B6BB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2622" name="AutoShape 1">
          <a:extLst>
            <a:ext uri="{FF2B5EF4-FFF2-40B4-BE49-F238E27FC236}">
              <a16:creationId xmlns:a16="http://schemas.microsoft.com/office/drawing/2014/main" id="{4A2CF8E8-9DEA-4FD0-9541-EC12348336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2623" name="AutoShape 1">
          <a:extLst>
            <a:ext uri="{FF2B5EF4-FFF2-40B4-BE49-F238E27FC236}">
              <a16:creationId xmlns:a16="http://schemas.microsoft.com/office/drawing/2014/main" id="{3CF2D2D8-293F-4853-8294-A14C0D8E3B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2624" name="AutoShape 1">
          <a:extLst>
            <a:ext uri="{FF2B5EF4-FFF2-40B4-BE49-F238E27FC236}">
              <a16:creationId xmlns:a16="http://schemas.microsoft.com/office/drawing/2014/main" id="{26890F43-134F-47C5-BE69-65245695CE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2625" name="AutoShape 1">
          <a:extLst>
            <a:ext uri="{FF2B5EF4-FFF2-40B4-BE49-F238E27FC236}">
              <a16:creationId xmlns:a16="http://schemas.microsoft.com/office/drawing/2014/main" id="{66496EB0-1AD8-4FA6-A5B7-4388C76F59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2626" name="AutoShape 1">
          <a:extLst>
            <a:ext uri="{FF2B5EF4-FFF2-40B4-BE49-F238E27FC236}">
              <a16:creationId xmlns:a16="http://schemas.microsoft.com/office/drawing/2014/main" id="{D57AF4B3-A089-4D3A-B157-53D9EAB889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2627" name="AutoShape 1">
          <a:extLst>
            <a:ext uri="{FF2B5EF4-FFF2-40B4-BE49-F238E27FC236}">
              <a16:creationId xmlns:a16="http://schemas.microsoft.com/office/drawing/2014/main" id="{8C16BC15-5ACA-439F-9F45-B5312035FC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2628" name="AutoShape 1">
          <a:extLst>
            <a:ext uri="{FF2B5EF4-FFF2-40B4-BE49-F238E27FC236}">
              <a16:creationId xmlns:a16="http://schemas.microsoft.com/office/drawing/2014/main" id="{7D73A87C-1E1E-4CB8-9B77-E3330F831F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2629" name="AutoShape 1">
          <a:extLst>
            <a:ext uri="{FF2B5EF4-FFF2-40B4-BE49-F238E27FC236}">
              <a16:creationId xmlns:a16="http://schemas.microsoft.com/office/drawing/2014/main" id="{CCE20E36-A0AE-47E8-AC3C-7E549B31C2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2630" name="AutoShape 1">
          <a:extLst>
            <a:ext uri="{FF2B5EF4-FFF2-40B4-BE49-F238E27FC236}">
              <a16:creationId xmlns:a16="http://schemas.microsoft.com/office/drawing/2014/main" id="{5DE10DAB-810D-4940-9641-120BEF8E18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2631" name="AutoShape 1">
          <a:extLst>
            <a:ext uri="{FF2B5EF4-FFF2-40B4-BE49-F238E27FC236}">
              <a16:creationId xmlns:a16="http://schemas.microsoft.com/office/drawing/2014/main" id="{543A1D87-8D06-4F8D-B7EC-2444D8C5AF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2632" name="AutoShape 1">
          <a:extLst>
            <a:ext uri="{FF2B5EF4-FFF2-40B4-BE49-F238E27FC236}">
              <a16:creationId xmlns:a16="http://schemas.microsoft.com/office/drawing/2014/main" id="{9D70F186-6B68-4197-ADB0-E637D8ECAE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2633" name="AutoShape 1">
          <a:extLst>
            <a:ext uri="{FF2B5EF4-FFF2-40B4-BE49-F238E27FC236}">
              <a16:creationId xmlns:a16="http://schemas.microsoft.com/office/drawing/2014/main" id="{7DED7417-D125-4AD6-A920-7ABF3A74BF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2634" name="AutoShape 1">
          <a:extLst>
            <a:ext uri="{FF2B5EF4-FFF2-40B4-BE49-F238E27FC236}">
              <a16:creationId xmlns:a16="http://schemas.microsoft.com/office/drawing/2014/main" id="{068749C8-9AA6-44D5-9D3A-217DAF5357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2635" name="AutoShape 1">
          <a:extLst>
            <a:ext uri="{FF2B5EF4-FFF2-40B4-BE49-F238E27FC236}">
              <a16:creationId xmlns:a16="http://schemas.microsoft.com/office/drawing/2014/main" id="{7F8B4A0E-8FF3-4102-91CB-051775F98C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2636" name="AutoShape 1">
          <a:extLst>
            <a:ext uri="{FF2B5EF4-FFF2-40B4-BE49-F238E27FC236}">
              <a16:creationId xmlns:a16="http://schemas.microsoft.com/office/drawing/2014/main" id="{BDAE7C5F-9A09-4ED1-BAFE-D4B6D60B4A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2637" name="AutoShape 1">
          <a:extLst>
            <a:ext uri="{FF2B5EF4-FFF2-40B4-BE49-F238E27FC236}">
              <a16:creationId xmlns:a16="http://schemas.microsoft.com/office/drawing/2014/main" id="{CEFE12E6-4DDE-4D81-A2DF-FB0F63C012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2638" name="AutoShape 1">
          <a:extLst>
            <a:ext uri="{FF2B5EF4-FFF2-40B4-BE49-F238E27FC236}">
              <a16:creationId xmlns:a16="http://schemas.microsoft.com/office/drawing/2014/main" id="{1B1D3B9E-798C-4DD8-A9B8-522B47FD98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2639" name="AutoShape 1">
          <a:extLst>
            <a:ext uri="{FF2B5EF4-FFF2-40B4-BE49-F238E27FC236}">
              <a16:creationId xmlns:a16="http://schemas.microsoft.com/office/drawing/2014/main" id="{02A25491-8E8C-42CB-9076-51EF86C85E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2640" name="AutoShape 1">
          <a:extLst>
            <a:ext uri="{FF2B5EF4-FFF2-40B4-BE49-F238E27FC236}">
              <a16:creationId xmlns:a16="http://schemas.microsoft.com/office/drawing/2014/main" id="{B4171E71-E29E-4017-B585-4A881A6D5C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2641" name="AutoShape 1">
          <a:extLst>
            <a:ext uri="{FF2B5EF4-FFF2-40B4-BE49-F238E27FC236}">
              <a16:creationId xmlns:a16="http://schemas.microsoft.com/office/drawing/2014/main" id="{BB278F20-2A0D-41F8-B995-862D37BDF6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2642" name="AutoShape 1">
          <a:extLst>
            <a:ext uri="{FF2B5EF4-FFF2-40B4-BE49-F238E27FC236}">
              <a16:creationId xmlns:a16="http://schemas.microsoft.com/office/drawing/2014/main" id="{5520EC11-EE0F-4583-9393-15AFD005DD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2643" name="AutoShape 1">
          <a:extLst>
            <a:ext uri="{FF2B5EF4-FFF2-40B4-BE49-F238E27FC236}">
              <a16:creationId xmlns:a16="http://schemas.microsoft.com/office/drawing/2014/main" id="{8F3E7B7E-9076-4C65-A8C8-FB9EC0354D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2644" name="AutoShape 1">
          <a:extLst>
            <a:ext uri="{FF2B5EF4-FFF2-40B4-BE49-F238E27FC236}">
              <a16:creationId xmlns:a16="http://schemas.microsoft.com/office/drawing/2014/main" id="{4F8ABA2C-F149-4C97-A23A-FCDF28ADCF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2645" name="AutoShape 1">
          <a:extLst>
            <a:ext uri="{FF2B5EF4-FFF2-40B4-BE49-F238E27FC236}">
              <a16:creationId xmlns:a16="http://schemas.microsoft.com/office/drawing/2014/main" id="{789EB43F-3899-4D00-B624-44ACC7DBAA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2646" name="AutoShape 1">
          <a:extLst>
            <a:ext uri="{FF2B5EF4-FFF2-40B4-BE49-F238E27FC236}">
              <a16:creationId xmlns:a16="http://schemas.microsoft.com/office/drawing/2014/main" id="{53CD481F-0E10-4288-BAD5-25C3A5F630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2647" name="AutoShape 1">
          <a:extLst>
            <a:ext uri="{FF2B5EF4-FFF2-40B4-BE49-F238E27FC236}">
              <a16:creationId xmlns:a16="http://schemas.microsoft.com/office/drawing/2014/main" id="{B372FBCF-8A39-423F-92A9-03D760EFC2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2648" name="AutoShape 1">
          <a:extLst>
            <a:ext uri="{FF2B5EF4-FFF2-40B4-BE49-F238E27FC236}">
              <a16:creationId xmlns:a16="http://schemas.microsoft.com/office/drawing/2014/main" id="{06AD8B1E-CE96-427E-9521-393A19DA5B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2649" name="AutoShape 1">
          <a:extLst>
            <a:ext uri="{FF2B5EF4-FFF2-40B4-BE49-F238E27FC236}">
              <a16:creationId xmlns:a16="http://schemas.microsoft.com/office/drawing/2014/main" id="{D639A673-A987-47D9-9990-FFDB2D03E4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2650" name="AutoShape 1">
          <a:extLst>
            <a:ext uri="{FF2B5EF4-FFF2-40B4-BE49-F238E27FC236}">
              <a16:creationId xmlns:a16="http://schemas.microsoft.com/office/drawing/2014/main" id="{ECE44B60-1205-4EA4-8A36-7090DDB61A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2651" name="AutoShape 1">
          <a:extLst>
            <a:ext uri="{FF2B5EF4-FFF2-40B4-BE49-F238E27FC236}">
              <a16:creationId xmlns:a16="http://schemas.microsoft.com/office/drawing/2014/main" id="{68418413-E14E-4E07-85FA-B0DC2D959F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2652" name="AutoShape 1">
          <a:extLst>
            <a:ext uri="{FF2B5EF4-FFF2-40B4-BE49-F238E27FC236}">
              <a16:creationId xmlns:a16="http://schemas.microsoft.com/office/drawing/2014/main" id="{310DA66B-8F55-478F-BDE0-FA1F934091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2653" name="AutoShape 1">
          <a:extLst>
            <a:ext uri="{FF2B5EF4-FFF2-40B4-BE49-F238E27FC236}">
              <a16:creationId xmlns:a16="http://schemas.microsoft.com/office/drawing/2014/main" id="{176B5DFF-1226-47D9-B88F-06AC8DED6C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2654" name="AutoShape 1">
          <a:extLst>
            <a:ext uri="{FF2B5EF4-FFF2-40B4-BE49-F238E27FC236}">
              <a16:creationId xmlns:a16="http://schemas.microsoft.com/office/drawing/2014/main" id="{FDD7653B-CBD0-4E38-B8A5-7E8F460EE6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2655" name="AutoShape 1">
          <a:extLst>
            <a:ext uri="{FF2B5EF4-FFF2-40B4-BE49-F238E27FC236}">
              <a16:creationId xmlns:a16="http://schemas.microsoft.com/office/drawing/2014/main" id="{7FF542AB-D85A-4065-974F-B7F7F2E972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2656" name="AutoShape 1">
          <a:extLst>
            <a:ext uri="{FF2B5EF4-FFF2-40B4-BE49-F238E27FC236}">
              <a16:creationId xmlns:a16="http://schemas.microsoft.com/office/drawing/2014/main" id="{70733DB9-9285-49AB-BB68-A554FADDB7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2657" name="AutoShape 1">
          <a:extLst>
            <a:ext uri="{FF2B5EF4-FFF2-40B4-BE49-F238E27FC236}">
              <a16:creationId xmlns:a16="http://schemas.microsoft.com/office/drawing/2014/main" id="{1E062A3A-A002-49A6-9122-B755312A40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2658" name="AutoShape 1">
          <a:extLst>
            <a:ext uri="{FF2B5EF4-FFF2-40B4-BE49-F238E27FC236}">
              <a16:creationId xmlns:a16="http://schemas.microsoft.com/office/drawing/2014/main" id="{5164EDF5-6C53-4BD1-B414-D0FEF2E321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2659" name="AutoShape 1">
          <a:extLst>
            <a:ext uri="{FF2B5EF4-FFF2-40B4-BE49-F238E27FC236}">
              <a16:creationId xmlns:a16="http://schemas.microsoft.com/office/drawing/2014/main" id="{60D09D67-1AF1-4917-BE29-60E73738CA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2660" name="AutoShape 1">
          <a:extLst>
            <a:ext uri="{FF2B5EF4-FFF2-40B4-BE49-F238E27FC236}">
              <a16:creationId xmlns:a16="http://schemas.microsoft.com/office/drawing/2014/main" id="{13E2A73F-6037-4719-B7F4-C652C50FA3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2661" name="AutoShape 1">
          <a:extLst>
            <a:ext uri="{FF2B5EF4-FFF2-40B4-BE49-F238E27FC236}">
              <a16:creationId xmlns:a16="http://schemas.microsoft.com/office/drawing/2014/main" id="{D8295AC9-2F15-4635-99D3-9EBF886876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2662" name="AutoShape 1">
          <a:extLst>
            <a:ext uri="{FF2B5EF4-FFF2-40B4-BE49-F238E27FC236}">
              <a16:creationId xmlns:a16="http://schemas.microsoft.com/office/drawing/2014/main" id="{1F75BDF8-3B64-484E-B266-521BF991C2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2663" name="AutoShape 1">
          <a:extLst>
            <a:ext uri="{FF2B5EF4-FFF2-40B4-BE49-F238E27FC236}">
              <a16:creationId xmlns:a16="http://schemas.microsoft.com/office/drawing/2014/main" id="{7145507C-1DF9-4346-97A1-C6D58C4562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2664" name="AutoShape 1">
          <a:extLst>
            <a:ext uri="{FF2B5EF4-FFF2-40B4-BE49-F238E27FC236}">
              <a16:creationId xmlns:a16="http://schemas.microsoft.com/office/drawing/2014/main" id="{5F0AC5AB-9FF4-4646-9FD5-7422425C74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2665" name="AutoShape 1">
          <a:extLst>
            <a:ext uri="{FF2B5EF4-FFF2-40B4-BE49-F238E27FC236}">
              <a16:creationId xmlns:a16="http://schemas.microsoft.com/office/drawing/2014/main" id="{091244BD-8182-4835-AA6A-D30F5E77E3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2666" name="AutoShape 1">
          <a:extLst>
            <a:ext uri="{FF2B5EF4-FFF2-40B4-BE49-F238E27FC236}">
              <a16:creationId xmlns:a16="http://schemas.microsoft.com/office/drawing/2014/main" id="{70D2204D-483F-41DB-99BE-AB916DD5A4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2667" name="AutoShape 1">
          <a:extLst>
            <a:ext uri="{FF2B5EF4-FFF2-40B4-BE49-F238E27FC236}">
              <a16:creationId xmlns:a16="http://schemas.microsoft.com/office/drawing/2014/main" id="{4E249F52-10D3-41F1-83FE-DECE57BDE8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2668" name="AutoShape 1">
          <a:extLst>
            <a:ext uri="{FF2B5EF4-FFF2-40B4-BE49-F238E27FC236}">
              <a16:creationId xmlns:a16="http://schemas.microsoft.com/office/drawing/2014/main" id="{21668A04-6611-4882-A506-C2B92CD5FD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2669" name="AutoShape 1">
          <a:extLst>
            <a:ext uri="{FF2B5EF4-FFF2-40B4-BE49-F238E27FC236}">
              <a16:creationId xmlns:a16="http://schemas.microsoft.com/office/drawing/2014/main" id="{05C49D8B-5600-4CE5-B3C2-95352A1C8C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2670" name="AutoShape 1">
          <a:extLst>
            <a:ext uri="{FF2B5EF4-FFF2-40B4-BE49-F238E27FC236}">
              <a16:creationId xmlns:a16="http://schemas.microsoft.com/office/drawing/2014/main" id="{89947890-2301-403F-93AE-9BC6D7B9BE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2671" name="AutoShape 1">
          <a:extLst>
            <a:ext uri="{FF2B5EF4-FFF2-40B4-BE49-F238E27FC236}">
              <a16:creationId xmlns:a16="http://schemas.microsoft.com/office/drawing/2014/main" id="{E21F0345-C764-4669-8A6E-B3C40FDCDA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2672" name="AutoShape 1">
          <a:extLst>
            <a:ext uri="{FF2B5EF4-FFF2-40B4-BE49-F238E27FC236}">
              <a16:creationId xmlns:a16="http://schemas.microsoft.com/office/drawing/2014/main" id="{7201122B-F79D-44B8-BD13-B826C67771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2673" name="AutoShape 1">
          <a:extLst>
            <a:ext uri="{FF2B5EF4-FFF2-40B4-BE49-F238E27FC236}">
              <a16:creationId xmlns:a16="http://schemas.microsoft.com/office/drawing/2014/main" id="{946AC417-152C-4C07-94A8-96A9B5C170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2674" name="AutoShape 1">
          <a:extLst>
            <a:ext uri="{FF2B5EF4-FFF2-40B4-BE49-F238E27FC236}">
              <a16:creationId xmlns:a16="http://schemas.microsoft.com/office/drawing/2014/main" id="{0D360DC9-AC90-4003-BCB8-5AF681E72F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2675" name="AutoShape 1">
          <a:extLst>
            <a:ext uri="{FF2B5EF4-FFF2-40B4-BE49-F238E27FC236}">
              <a16:creationId xmlns:a16="http://schemas.microsoft.com/office/drawing/2014/main" id="{FC03DDA8-FD5D-4BC9-9FC2-AF0F70E4CA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2676" name="AutoShape 1">
          <a:extLst>
            <a:ext uri="{FF2B5EF4-FFF2-40B4-BE49-F238E27FC236}">
              <a16:creationId xmlns:a16="http://schemas.microsoft.com/office/drawing/2014/main" id="{F72874DF-5962-4C1D-8DC5-30FA3E421D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2677" name="AutoShape 1">
          <a:extLst>
            <a:ext uri="{FF2B5EF4-FFF2-40B4-BE49-F238E27FC236}">
              <a16:creationId xmlns:a16="http://schemas.microsoft.com/office/drawing/2014/main" id="{064A228F-903A-487A-803B-7CE3ED0D4E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2678" name="AutoShape 1">
          <a:extLst>
            <a:ext uri="{FF2B5EF4-FFF2-40B4-BE49-F238E27FC236}">
              <a16:creationId xmlns:a16="http://schemas.microsoft.com/office/drawing/2014/main" id="{43F743A3-6507-4CB6-9927-57C6DBDC19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2679" name="AutoShape 1">
          <a:extLst>
            <a:ext uri="{FF2B5EF4-FFF2-40B4-BE49-F238E27FC236}">
              <a16:creationId xmlns:a16="http://schemas.microsoft.com/office/drawing/2014/main" id="{048C4591-63C2-4B75-83DB-42C2EFDE92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2680" name="AutoShape 1">
          <a:extLst>
            <a:ext uri="{FF2B5EF4-FFF2-40B4-BE49-F238E27FC236}">
              <a16:creationId xmlns:a16="http://schemas.microsoft.com/office/drawing/2014/main" id="{785D348B-F220-4251-B521-530CFC0F2C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2681" name="AutoShape 1">
          <a:extLst>
            <a:ext uri="{FF2B5EF4-FFF2-40B4-BE49-F238E27FC236}">
              <a16:creationId xmlns:a16="http://schemas.microsoft.com/office/drawing/2014/main" id="{D7301728-DC48-4F12-A89A-7324BEB0D4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2682" name="AutoShape 1">
          <a:extLst>
            <a:ext uri="{FF2B5EF4-FFF2-40B4-BE49-F238E27FC236}">
              <a16:creationId xmlns:a16="http://schemas.microsoft.com/office/drawing/2014/main" id="{C53E6814-4C79-4735-99E4-8338AF321B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2683" name="AutoShape 1">
          <a:extLst>
            <a:ext uri="{FF2B5EF4-FFF2-40B4-BE49-F238E27FC236}">
              <a16:creationId xmlns:a16="http://schemas.microsoft.com/office/drawing/2014/main" id="{BFB0BABD-B2F1-485C-8948-2B1817C5D5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2684" name="AutoShape 1">
          <a:extLst>
            <a:ext uri="{FF2B5EF4-FFF2-40B4-BE49-F238E27FC236}">
              <a16:creationId xmlns:a16="http://schemas.microsoft.com/office/drawing/2014/main" id="{9C3BFDC5-2F78-4796-BC7B-5F62757686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2685" name="AutoShape 1">
          <a:extLst>
            <a:ext uri="{FF2B5EF4-FFF2-40B4-BE49-F238E27FC236}">
              <a16:creationId xmlns:a16="http://schemas.microsoft.com/office/drawing/2014/main" id="{F0E3629A-EC0F-4DB6-8828-30A757BA6A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2686" name="AutoShape 1">
          <a:extLst>
            <a:ext uri="{FF2B5EF4-FFF2-40B4-BE49-F238E27FC236}">
              <a16:creationId xmlns:a16="http://schemas.microsoft.com/office/drawing/2014/main" id="{8EBB8FD6-4E8E-4EC7-817B-C70B213E85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2687" name="AutoShape 1">
          <a:extLst>
            <a:ext uri="{FF2B5EF4-FFF2-40B4-BE49-F238E27FC236}">
              <a16:creationId xmlns:a16="http://schemas.microsoft.com/office/drawing/2014/main" id="{8D7F09C0-F1E6-4F19-9ABB-CBB57972CE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2688" name="AutoShape 1">
          <a:extLst>
            <a:ext uri="{FF2B5EF4-FFF2-40B4-BE49-F238E27FC236}">
              <a16:creationId xmlns:a16="http://schemas.microsoft.com/office/drawing/2014/main" id="{A2AE5F2E-A573-4608-80AD-4F2989829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2689" name="AutoShape 1">
          <a:extLst>
            <a:ext uri="{FF2B5EF4-FFF2-40B4-BE49-F238E27FC236}">
              <a16:creationId xmlns:a16="http://schemas.microsoft.com/office/drawing/2014/main" id="{CBBD1FEB-E51D-43CD-8365-B2202A30B6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2690" name="AutoShape 1">
          <a:extLst>
            <a:ext uri="{FF2B5EF4-FFF2-40B4-BE49-F238E27FC236}">
              <a16:creationId xmlns:a16="http://schemas.microsoft.com/office/drawing/2014/main" id="{57E2A16F-C7B9-4E94-A4BB-748603F103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2691" name="AutoShape 1">
          <a:extLst>
            <a:ext uri="{FF2B5EF4-FFF2-40B4-BE49-F238E27FC236}">
              <a16:creationId xmlns:a16="http://schemas.microsoft.com/office/drawing/2014/main" id="{6447BDF4-5F86-4694-8044-1424CB2FDB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2692" name="AutoShape 1">
          <a:extLst>
            <a:ext uri="{FF2B5EF4-FFF2-40B4-BE49-F238E27FC236}">
              <a16:creationId xmlns:a16="http://schemas.microsoft.com/office/drawing/2014/main" id="{FF1337A6-D31F-4A5E-8563-19BBEB3457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2693" name="AutoShape 1">
          <a:extLst>
            <a:ext uri="{FF2B5EF4-FFF2-40B4-BE49-F238E27FC236}">
              <a16:creationId xmlns:a16="http://schemas.microsoft.com/office/drawing/2014/main" id="{E81DF606-5606-41EB-A463-F2543AC149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2694" name="AutoShape 1">
          <a:extLst>
            <a:ext uri="{FF2B5EF4-FFF2-40B4-BE49-F238E27FC236}">
              <a16:creationId xmlns:a16="http://schemas.microsoft.com/office/drawing/2014/main" id="{BD6543F0-00A8-4BEA-86DE-C22D89E840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2695" name="AutoShape 1">
          <a:extLst>
            <a:ext uri="{FF2B5EF4-FFF2-40B4-BE49-F238E27FC236}">
              <a16:creationId xmlns:a16="http://schemas.microsoft.com/office/drawing/2014/main" id="{F8798AF9-1356-4F6C-90BE-D0123DE665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2696" name="AutoShape 1">
          <a:extLst>
            <a:ext uri="{FF2B5EF4-FFF2-40B4-BE49-F238E27FC236}">
              <a16:creationId xmlns:a16="http://schemas.microsoft.com/office/drawing/2014/main" id="{32A8856F-1F52-4FC2-BF1F-E670169698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2697" name="AutoShape 1">
          <a:extLst>
            <a:ext uri="{FF2B5EF4-FFF2-40B4-BE49-F238E27FC236}">
              <a16:creationId xmlns:a16="http://schemas.microsoft.com/office/drawing/2014/main" id="{A83CF2AB-F61D-4F29-B4C2-4158FD035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2698" name="AutoShape 1">
          <a:extLst>
            <a:ext uri="{FF2B5EF4-FFF2-40B4-BE49-F238E27FC236}">
              <a16:creationId xmlns:a16="http://schemas.microsoft.com/office/drawing/2014/main" id="{D62C17A3-6590-4F93-9448-D8BB0BD493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2699" name="AutoShape 1">
          <a:extLst>
            <a:ext uri="{FF2B5EF4-FFF2-40B4-BE49-F238E27FC236}">
              <a16:creationId xmlns:a16="http://schemas.microsoft.com/office/drawing/2014/main" id="{9E64C32C-2C36-442A-B225-55E32EA527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2700" name="AutoShape 1">
          <a:extLst>
            <a:ext uri="{FF2B5EF4-FFF2-40B4-BE49-F238E27FC236}">
              <a16:creationId xmlns:a16="http://schemas.microsoft.com/office/drawing/2014/main" id="{2DD02164-1F2F-49A9-A3CE-87BED43002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2701" name="AutoShape 1">
          <a:extLst>
            <a:ext uri="{FF2B5EF4-FFF2-40B4-BE49-F238E27FC236}">
              <a16:creationId xmlns:a16="http://schemas.microsoft.com/office/drawing/2014/main" id="{36642823-4124-461B-959E-D509C06F96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2702" name="AutoShape 1">
          <a:extLst>
            <a:ext uri="{FF2B5EF4-FFF2-40B4-BE49-F238E27FC236}">
              <a16:creationId xmlns:a16="http://schemas.microsoft.com/office/drawing/2014/main" id="{EB703583-EFF1-408D-B3E6-4BA9195048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2703" name="AutoShape 1">
          <a:extLst>
            <a:ext uri="{FF2B5EF4-FFF2-40B4-BE49-F238E27FC236}">
              <a16:creationId xmlns:a16="http://schemas.microsoft.com/office/drawing/2014/main" id="{8687E2F6-9647-4AB3-991C-F376DC36A0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2704" name="AutoShape 1">
          <a:extLst>
            <a:ext uri="{FF2B5EF4-FFF2-40B4-BE49-F238E27FC236}">
              <a16:creationId xmlns:a16="http://schemas.microsoft.com/office/drawing/2014/main" id="{825636DF-9DD5-443C-A64D-222E2B7783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2705" name="AutoShape 1">
          <a:extLst>
            <a:ext uri="{FF2B5EF4-FFF2-40B4-BE49-F238E27FC236}">
              <a16:creationId xmlns:a16="http://schemas.microsoft.com/office/drawing/2014/main" id="{9A388BF7-23BD-4356-914F-4FF92ED8A7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2706" name="AutoShape 1">
          <a:extLst>
            <a:ext uri="{FF2B5EF4-FFF2-40B4-BE49-F238E27FC236}">
              <a16:creationId xmlns:a16="http://schemas.microsoft.com/office/drawing/2014/main" id="{9ADE7616-E3F4-49EE-A272-50D91668CE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2707" name="AutoShape 1">
          <a:extLst>
            <a:ext uri="{FF2B5EF4-FFF2-40B4-BE49-F238E27FC236}">
              <a16:creationId xmlns:a16="http://schemas.microsoft.com/office/drawing/2014/main" id="{02BFA103-2324-48F9-A891-2102354B04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2708" name="AutoShape 1">
          <a:extLst>
            <a:ext uri="{FF2B5EF4-FFF2-40B4-BE49-F238E27FC236}">
              <a16:creationId xmlns:a16="http://schemas.microsoft.com/office/drawing/2014/main" id="{53170A22-5781-4CFB-BF90-325F468147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2709" name="AutoShape 1">
          <a:extLst>
            <a:ext uri="{FF2B5EF4-FFF2-40B4-BE49-F238E27FC236}">
              <a16:creationId xmlns:a16="http://schemas.microsoft.com/office/drawing/2014/main" id="{AB05E349-9D15-42C6-AAE8-AAFA6846A6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2710" name="AutoShape 1">
          <a:extLst>
            <a:ext uri="{FF2B5EF4-FFF2-40B4-BE49-F238E27FC236}">
              <a16:creationId xmlns:a16="http://schemas.microsoft.com/office/drawing/2014/main" id="{A90A01C9-C0EA-4544-ACFD-978DB92C24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2711" name="AutoShape 1">
          <a:extLst>
            <a:ext uri="{FF2B5EF4-FFF2-40B4-BE49-F238E27FC236}">
              <a16:creationId xmlns:a16="http://schemas.microsoft.com/office/drawing/2014/main" id="{38098594-DD8E-46C3-9BB2-165949E7B3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2712" name="AutoShape 1">
          <a:extLst>
            <a:ext uri="{FF2B5EF4-FFF2-40B4-BE49-F238E27FC236}">
              <a16:creationId xmlns:a16="http://schemas.microsoft.com/office/drawing/2014/main" id="{90A211FB-96FA-4CDA-BE3A-164587D475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2713" name="AutoShape 1">
          <a:extLst>
            <a:ext uri="{FF2B5EF4-FFF2-40B4-BE49-F238E27FC236}">
              <a16:creationId xmlns:a16="http://schemas.microsoft.com/office/drawing/2014/main" id="{586BB6F9-56DD-45BD-9534-9681C4C028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2714" name="AutoShape 1">
          <a:extLst>
            <a:ext uri="{FF2B5EF4-FFF2-40B4-BE49-F238E27FC236}">
              <a16:creationId xmlns:a16="http://schemas.microsoft.com/office/drawing/2014/main" id="{7DBA7CA7-E2E7-4246-BCF0-CA8CFCE322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2715" name="AutoShape 1">
          <a:extLst>
            <a:ext uri="{FF2B5EF4-FFF2-40B4-BE49-F238E27FC236}">
              <a16:creationId xmlns:a16="http://schemas.microsoft.com/office/drawing/2014/main" id="{5C7F2272-E4A0-4986-983C-8BB8687FB1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2716" name="AutoShape 1">
          <a:extLst>
            <a:ext uri="{FF2B5EF4-FFF2-40B4-BE49-F238E27FC236}">
              <a16:creationId xmlns:a16="http://schemas.microsoft.com/office/drawing/2014/main" id="{9080E671-84FE-41FC-818E-88BE2D162B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2717" name="AutoShape 1">
          <a:extLst>
            <a:ext uri="{FF2B5EF4-FFF2-40B4-BE49-F238E27FC236}">
              <a16:creationId xmlns:a16="http://schemas.microsoft.com/office/drawing/2014/main" id="{833DDF7B-1DD1-461A-BC28-CA8363BE95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2718" name="AutoShape 1">
          <a:extLst>
            <a:ext uri="{FF2B5EF4-FFF2-40B4-BE49-F238E27FC236}">
              <a16:creationId xmlns:a16="http://schemas.microsoft.com/office/drawing/2014/main" id="{E8119C77-69F3-4381-B33E-BF80266E60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2719" name="AutoShape 1">
          <a:extLst>
            <a:ext uri="{FF2B5EF4-FFF2-40B4-BE49-F238E27FC236}">
              <a16:creationId xmlns:a16="http://schemas.microsoft.com/office/drawing/2014/main" id="{1E86A171-9B3A-4429-AE3F-4BC1286712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2720" name="AutoShape 1">
          <a:extLst>
            <a:ext uri="{FF2B5EF4-FFF2-40B4-BE49-F238E27FC236}">
              <a16:creationId xmlns:a16="http://schemas.microsoft.com/office/drawing/2014/main" id="{35E83EA6-343E-4540-9797-AD5F8F7C68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2721" name="AutoShape 1">
          <a:extLst>
            <a:ext uri="{FF2B5EF4-FFF2-40B4-BE49-F238E27FC236}">
              <a16:creationId xmlns:a16="http://schemas.microsoft.com/office/drawing/2014/main" id="{D41D03A1-07C8-47C6-BF7B-420807A587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2722" name="AutoShape 1">
          <a:extLst>
            <a:ext uri="{FF2B5EF4-FFF2-40B4-BE49-F238E27FC236}">
              <a16:creationId xmlns:a16="http://schemas.microsoft.com/office/drawing/2014/main" id="{0F1C41E3-C9E1-478B-B8A2-874079D57E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2723" name="AutoShape 1">
          <a:extLst>
            <a:ext uri="{FF2B5EF4-FFF2-40B4-BE49-F238E27FC236}">
              <a16:creationId xmlns:a16="http://schemas.microsoft.com/office/drawing/2014/main" id="{D40AA3FE-A5A3-4C72-8492-347E561273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2724" name="AutoShape 1">
          <a:extLst>
            <a:ext uri="{FF2B5EF4-FFF2-40B4-BE49-F238E27FC236}">
              <a16:creationId xmlns:a16="http://schemas.microsoft.com/office/drawing/2014/main" id="{21B5008B-D31D-4600-B4EF-09CDED87D6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2725" name="AutoShape 1">
          <a:extLst>
            <a:ext uri="{FF2B5EF4-FFF2-40B4-BE49-F238E27FC236}">
              <a16:creationId xmlns:a16="http://schemas.microsoft.com/office/drawing/2014/main" id="{8D8E566C-C95E-4374-89D6-957EEA5060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2726" name="AutoShape 1">
          <a:extLst>
            <a:ext uri="{FF2B5EF4-FFF2-40B4-BE49-F238E27FC236}">
              <a16:creationId xmlns:a16="http://schemas.microsoft.com/office/drawing/2014/main" id="{864061E7-6233-44D1-9BD4-49CD149127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2727" name="AutoShape 1">
          <a:extLst>
            <a:ext uri="{FF2B5EF4-FFF2-40B4-BE49-F238E27FC236}">
              <a16:creationId xmlns:a16="http://schemas.microsoft.com/office/drawing/2014/main" id="{95C3FA46-D521-446D-97DA-D6EFF5E0ED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2728" name="AutoShape 1">
          <a:extLst>
            <a:ext uri="{FF2B5EF4-FFF2-40B4-BE49-F238E27FC236}">
              <a16:creationId xmlns:a16="http://schemas.microsoft.com/office/drawing/2014/main" id="{E86FED11-D660-4CAD-99EF-15750C1882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2729" name="AutoShape 1">
          <a:extLst>
            <a:ext uri="{FF2B5EF4-FFF2-40B4-BE49-F238E27FC236}">
              <a16:creationId xmlns:a16="http://schemas.microsoft.com/office/drawing/2014/main" id="{8E1B1EB2-BBF4-4442-9FF7-064C941DC9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2730" name="AutoShape 1">
          <a:extLst>
            <a:ext uri="{FF2B5EF4-FFF2-40B4-BE49-F238E27FC236}">
              <a16:creationId xmlns:a16="http://schemas.microsoft.com/office/drawing/2014/main" id="{53CE7C23-0B8B-42ED-856A-C6A9CF952A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2731" name="AutoShape 1">
          <a:extLst>
            <a:ext uri="{FF2B5EF4-FFF2-40B4-BE49-F238E27FC236}">
              <a16:creationId xmlns:a16="http://schemas.microsoft.com/office/drawing/2014/main" id="{AADB58B6-49C8-491B-B9DC-244A80A521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2732" name="AutoShape 1">
          <a:extLst>
            <a:ext uri="{FF2B5EF4-FFF2-40B4-BE49-F238E27FC236}">
              <a16:creationId xmlns:a16="http://schemas.microsoft.com/office/drawing/2014/main" id="{E8D9EB8B-77FF-4AC8-8DF3-CA7F10A9DA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2733" name="AutoShape 1">
          <a:extLst>
            <a:ext uri="{FF2B5EF4-FFF2-40B4-BE49-F238E27FC236}">
              <a16:creationId xmlns:a16="http://schemas.microsoft.com/office/drawing/2014/main" id="{B1B8C038-06D2-41A8-B813-E1CE7E000D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2734" name="AutoShape 1">
          <a:extLst>
            <a:ext uri="{FF2B5EF4-FFF2-40B4-BE49-F238E27FC236}">
              <a16:creationId xmlns:a16="http://schemas.microsoft.com/office/drawing/2014/main" id="{8554C973-F4C0-4E43-A142-99037188E0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2735" name="AutoShape 1">
          <a:extLst>
            <a:ext uri="{FF2B5EF4-FFF2-40B4-BE49-F238E27FC236}">
              <a16:creationId xmlns:a16="http://schemas.microsoft.com/office/drawing/2014/main" id="{268ED4C4-AC30-4DAC-BFEA-82852ED5E0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2736" name="AutoShape 1">
          <a:extLst>
            <a:ext uri="{FF2B5EF4-FFF2-40B4-BE49-F238E27FC236}">
              <a16:creationId xmlns:a16="http://schemas.microsoft.com/office/drawing/2014/main" id="{FD38B0A1-5678-420D-A86D-1CB52DB44C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2737" name="AutoShape 1">
          <a:extLst>
            <a:ext uri="{FF2B5EF4-FFF2-40B4-BE49-F238E27FC236}">
              <a16:creationId xmlns:a16="http://schemas.microsoft.com/office/drawing/2014/main" id="{7FC5ABEB-EB56-4D77-AF16-F9E20CC2C2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2738" name="AutoShape 1">
          <a:extLst>
            <a:ext uri="{FF2B5EF4-FFF2-40B4-BE49-F238E27FC236}">
              <a16:creationId xmlns:a16="http://schemas.microsoft.com/office/drawing/2014/main" id="{474346A3-87C0-4CDF-8AFF-32BD883332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2739" name="AutoShape 1">
          <a:extLst>
            <a:ext uri="{FF2B5EF4-FFF2-40B4-BE49-F238E27FC236}">
              <a16:creationId xmlns:a16="http://schemas.microsoft.com/office/drawing/2014/main" id="{D8A1AD92-03A6-4792-9842-0332FCA847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2740" name="AutoShape 1">
          <a:extLst>
            <a:ext uri="{FF2B5EF4-FFF2-40B4-BE49-F238E27FC236}">
              <a16:creationId xmlns:a16="http://schemas.microsoft.com/office/drawing/2014/main" id="{805C7673-ADE9-45AD-868F-42EDDB6DD5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2741" name="AutoShape 1">
          <a:extLst>
            <a:ext uri="{FF2B5EF4-FFF2-40B4-BE49-F238E27FC236}">
              <a16:creationId xmlns:a16="http://schemas.microsoft.com/office/drawing/2014/main" id="{AF6A3D87-1403-4FDE-BBE4-F9EE6224F1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2742" name="AutoShape 1">
          <a:extLst>
            <a:ext uri="{FF2B5EF4-FFF2-40B4-BE49-F238E27FC236}">
              <a16:creationId xmlns:a16="http://schemas.microsoft.com/office/drawing/2014/main" id="{6918E11F-E511-4E8F-99B0-DF7F4D3251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2743" name="AutoShape 1">
          <a:extLst>
            <a:ext uri="{FF2B5EF4-FFF2-40B4-BE49-F238E27FC236}">
              <a16:creationId xmlns:a16="http://schemas.microsoft.com/office/drawing/2014/main" id="{450EC8E9-31ED-4D2F-9CAD-1522DB9FD4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2744" name="AutoShape 1">
          <a:extLst>
            <a:ext uri="{FF2B5EF4-FFF2-40B4-BE49-F238E27FC236}">
              <a16:creationId xmlns:a16="http://schemas.microsoft.com/office/drawing/2014/main" id="{FF16E978-CAC8-486C-B3F9-44FF13FF2B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2745" name="AutoShape 1">
          <a:extLst>
            <a:ext uri="{FF2B5EF4-FFF2-40B4-BE49-F238E27FC236}">
              <a16:creationId xmlns:a16="http://schemas.microsoft.com/office/drawing/2014/main" id="{32990CC9-A6A6-4BFC-AB80-489A0B6700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2746" name="AutoShape 1">
          <a:extLst>
            <a:ext uri="{FF2B5EF4-FFF2-40B4-BE49-F238E27FC236}">
              <a16:creationId xmlns:a16="http://schemas.microsoft.com/office/drawing/2014/main" id="{791C458A-DD72-4C18-9987-4928A15E25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2747" name="AutoShape 1">
          <a:extLst>
            <a:ext uri="{FF2B5EF4-FFF2-40B4-BE49-F238E27FC236}">
              <a16:creationId xmlns:a16="http://schemas.microsoft.com/office/drawing/2014/main" id="{7EEDB543-482A-4D36-80FC-09CC974765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2748" name="AutoShape 1">
          <a:extLst>
            <a:ext uri="{FF2B5EF4-FFF2-40B4-BE49-F238E27FC236}">
              <a16:creationId xmlns:a16="http://schemas.microsoft.com/office/drawing/2014/main" id="{B2B85C0B-E08A-41AC-98D1-307B0A6E03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2749" name="AutoShape 1">
          <a:extLst>
            <a:ext uri="{FF2B5EF4-FFF2-40B4-BE49-F238E27FC236}">
              <a16:creationId xmlns:a16="http://schemas.microsoft.com/office/drawing/2014/main" id="{EA0281B7-4661-4C32-B6B0-56FE28516B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2750" name="AutoShape 1">
          <a:extLst>
            <a:ext uri="{FF2B5EF4-FFF2-40B4-BE49-F238E27FC236}">
              <a16:creationId xmlns:a16="http://schemas.microsoft.com/office/drawing/2014/main" id="{9FC30ED8-7CCF-4F98-8F41-B6741AED7A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2751" name="AutoShape 1">
          <a:extLst>
            <a:ext uri="{FF2B5EF4-FFF2-40B4-BE49-F238E27FC236}">
              <a16:creationId xmlns:a16="http://schemas.microsoft.com/office/drawing/2014/main" id="{73736E1D-520C-4EFD-9C80-EA9AED0A28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2752" name="AutoShape 1">
          <a:extLst>
            <a:ext uri="{FF2B5EF4-FFF2-40B4-BE49-F238E27FC236}">
              <a16:creationId xmlns:a16="http://schemas.microsoft.com/office/drawing/2014/main" id="{0A8AB5AB-6590-4AAF-90E9-96D979CAA9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2753" name="AutoShape 1">
          <a:extLst>
            <a:ext uri="{FF2B5EF4-FFF2-40B4-BE49-F238E27FC236}">
              <a16:creationId xmlns:a16="http://schemas.microsoft.com/office/drawing/2014/main" id="{756175DC-7AB6-49F6-987E-83E9E97C64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2754" name="AutoShape 1">
          <a:extLst>
            <a:ext uri="{FF2B5EF4-FFF2-40B4-BE49-F238E27FC236}">
              <a16:creationId xmlns:a16="http://schemas.microsoft.com/office/drawing/2014/main" id="{805EA180-65A5-43E5-BC4E-580F6B586E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2755" name="AutoShape 1">
          <a:extLst>
            <a:ext uri="{FF2B5EF4-FFF2-40B4-BE49-F238E27FC236}">
              <a16:creationId xmlns:a16="http://schemas.microsoft.com/office/drawing/2014/main" id="{96A7CA2B-6E69-4ADC-BE67-5280F9DE8C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2756" name="AutoShape 1">
          <a:extLst>
            <a:ext uri="{FF2B5EF4-FFF2-40B4-BE49-F238E27FC236}">
              <a16:creationId xmlns:a16="http://schemas.microsoft.com/office/drawing/2014/main" id="{88BEEEE2-01A5-419D-AA0F-DBF5C3D199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2757" name="AutoShape 1">
          <a:extLst>
            <a:ext uri="{FF2B5EF4-FFF2-40B4-BE49-F238E27FC236}">
              <a16:creationId xmlns:a16="http://schemas.microsoft.com/office/drawing/2014/main" id="{F5914194-37C3-4F6A-9577-B47CC08EF6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2758" name="AutoShape 1">
          <a:extLst>
            <a:ext uri="{FF2B5EF4-FFF2-40B4-BE49-F238E27FC236}">
              <a16:creationId xmlns:a16="http://schemas.microsoft.com/office/drawing/2014/main" id="{F4660EA3-FBEC-40F8-8B73-14B747D3F1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2759" name="AutoShape 1">
          <a:extLst>
            <a:ext uri="{FF2B5EF4-FFF2-40B4-BE49-F238E27FC236}">
              <a16:creationId xmlns:a16="http://schemas.microsoft.com/office/drawing/2014/main" id="{C67FAC05-A3C7-45F3-B36A-FB5C58292E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2760" name="AutoShape 1">
          <a:extLst>
            <a:ext uri="{FF2B5EF4-FFF2-40B4-BE49-F238E27FC236}">
              <a16:creationId xmlns:a16="http://schemas.microsoft.com/office/drawing/2014/main" id="{E907E0AD-AC79-4EDA-8CFE-0A10F36314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2761" name="AutoShape 1">
          <a:extLst>
            <a:ext uri="{FF2B5EF4-FFF2-40B4-BE49-F238E27FC236}">
              <a16:creationId xmlns:a16="http://schemas.microsoft.com/office/drawing/2014/main" id="{9524E3D1-8F49-4547-9BDE-A38E99C25A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2762" name="AutoShape 1">
          <a:extLst>
            <a:ext uri="{FF2B5EF4-FFF2-40B4-BE49-F238E27FC236}">
              <a16:creationId xmlns:a16="http://schemas.microsoft.com/office/drawing/2014/main" id="{0DEFA191-D184-4C2C-B584-0C042F8A76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2763" name="AutoShape 1">
          <a:extLst>
            <a:ext uri="{FF2B5EF4-FFF2-40B4-BE49-F238E27FC236}">
              <a16:creationId xmlns:a16="http://schemas.microsoft.com/office/drawing/2014/main" id="{55F5D7FF-482F-43C0-B02E-FB5206A6C5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2764" name="AutoShape 1">
          <a:extLst>
            <a:ext uri="{FF2B5EF4-FFF2-40B4-BE49-F238E27FC236}">
              <a16:creationId xmlns:a16="http://schemas.microsoft.com/office/drawing/2014/main" id="{BD53A83B-6F7B-4175-B6F6-906E4D6C34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2765" name="AutoShape 1">
          <a:extLst>
            <a:ext uri="{FF2B5EF4-FFF2-40B4-BE49-F238E27FC236}">
              <a16:creationId xmlns:a16="http://schemas.microsoft.com/office/drawing/2014/main" id="{EF930C45-0C3C-4BDD-BF6E-0916AF6419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2766" name="AutoShape 1">
          <a:extLst>
            <a:ext uri="{FF2B5EF4-FFF2-40B4-BE49-F238E27FC236}">
              <a16:creationId xmlns:a16="http://schemas.microsoft.com/office/drawing/2014/main" id="{FACBCAB7-001B-43EC-A85A-83B4CB0D4B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2767" name="AutoShape 1">
          <a:extLst>
            <a:ext uri="{FF2B5EF4-FFF2-40B4-BE49-F238E27FC236}">
              <a16:creationId xmlns:a16="http://schemas.microsoft.com/office/drawing/2014/main" id="{C24AA747-DD3A-4156-AD9E-202540A2D4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2768" name="AutoShape 1">
          <a:extLst>
            <a:ext uri="{FF2B5EF4-FFF2-40B4-BE49-F238E27FC236}">
              <a16:creationId xmlns:a16="http://schemas.microsoft.com/office/drawing/2014/main" id="{06385BF1-8D66-4413-A6A1-B8D10C0E70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2769" name="AutoShape 1">
          <a:extLst>
            <a:ext uri="{FF2B5EF4-FFF2-40B4-BE49-F238E27FC236}">
              <a16:creationId xmlns:a16="http://schemas.microsoft.com/office/drawing/2014/main" id="{43E1A0AA-AFC5-4DBC-9E29-E1DDCA7D2F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2770" name="AutoShape 1">
          <a:extLst>
            <a:ext uri="{FF2B5EF4-FFF2-40B4-BE49-F238E27FC236}">
              <a16:creationId xmlns:a16="http://schemas.microsoft.com/office/drawing/2014/main" id="{1D94E1FE-D62D-4415-B525-EDCF417863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2771" name="AutoShape 1">
          <a:extLst>
            <a:ext uri="{FF2B5EF4-FFF2-40B4-BE49-F238E27FC236}">
              <a16:creationId xmlns:a16="http://schemas.microsoft.com/office/drawing/2014/main" id="{235E8A70-E416-41CB-8AF0-1A85DDCC65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2772" name="AutoShape 1">
          <a:extLst>
            <a:ext uri="{FF2B5EF4-FFF2-40B4-BE49-F238E27FC236}">
              <a16:creationId xmlns:a16="http://schemas.microsoft.com/office/drawing/2014/main" id="{BEF6CDD1-4719-49D8-8351-D2534CE14A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2773" name="AutoShape 1">
          <a:extLst>
            <a:ext uri="{FF2B5EF4-FFF2-40B4-BE49-F238E27FC236}">
              <a16:creationId xmlns:a16="http://schemas.microsoft.com/office/drawing/2014/main" id="{4532141E-E0F3-456B-BAFD-D236FAFE6D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2774" name="AutoShape 1">
          <a:extLst>
            <a:ext uri="{FF2B5EF4-FFF2-40B4-BE49-F238E27FC236}">
              <a16:creationId xmlns:a16="http://schemas.microsoft.com/office/drawing/2014/main" id="{93A4AC10-763A-4A95-B4A5-40CFE455DE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2775" name="AutoShape 1">
          <a:extLst>
            <a:ext uri="{FF2B5EF4-FFF2-40B4-BE49-F238E27FC236}">
              <a16:creationId xmlns:a16="http://schemas.microsoft.com/office/drawing/2014/main" id="{25FE4155-7085-4FC3-832C-94B03A5DF3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2776" name="AutoShape 1">
          <a:extLst>
            <a:ext uri="{FF2B5EF4-FFF2-40B4-BE49-F238E27FC236}">
              <a16:creationId xmlns:a16="http://schemas.microsoft.com/office/drawing/2014/main" id="{033F98B4-2DD9-4CE6-A7D1-F58F31C1D4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2777" name="AutoShape 1">
          <a:extLst>
            <a:ext uri="{FF2B5EF4-FFF2-40B4-BE49-F238E27FC236}">
              <a16:creationId xmlns:a16="http://schemas.microsoft.com/office/drawing/2014/main" id="{FD720A35-0C23-405B-8676-E2AE719608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2778" name="AutoShape 1">
          <a:extLst>
            <a:ext uri="{FF2B5EF4-FFF2-40B4-BE49-F238E27FC236}">
              <a16:creationId xmlns:a16="http://schemas.microsoft.com/office/drawing/2014/main" id="{E94ECFD5-D73D-45A6-984C-91F390B888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2779" name="AutoShape 1">
          <a:extLst>
            <a:ext uri="{FF2B5EF4-FFF2-40B4-BE49-F238E27FC236}">
              <a16:creationId xmlns:a16="http://schemas.microsoft.com/office/drawing/2014/main" id="{B72B77F0-E1AF-4574-8ECE-5BEFC2F317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2780" name="AutoShape 1">
          <a:extLst>
            <a:ext uri="{FF2B5EF4-FFF2-40B4-BE49-F238E27FC236}">
              <a16:creationId xmlns:a16="http://schemas.microsoft.com/office/drawing/2014/main" id="{94680F2C-70DC-4BE7-B480-7F4D2E0997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2781" name="AutoShape 1">
          <a:extLst>
            <a:ext uri="{FF2B5EF4-FFF2-40B4-BE49-F238E27FC236}">
              <a16:creationId xmlns:a16="http://schemas.microsoft.com/office/drawing/2014/main" id="{7418D432-5500-446E-8A60-4B44857CFB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2782" name="AutoShape 1">
          <a:extLst>
            <a:ext uri="{FF2B5EF4-FFF2-40B4-BE49-F238E27FC236}">
              <a16:creationId xmlns:a16="http://schemas.microsoft.com/office/drawing/2014/main" id="{C0B33339-02F2-4781-A359-A77160E34B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2783" name="AutoShape 1">
          <a:extLst>
            <a:ext uri="{FF2B5EF4-FFF2-40B4-BE49-F238E27FC236}">
              <a16:creationId xmlns:a16="http://schemas.microsoft.com/office/drawing/2014/main" id="{32ABF62B-6432-4C12-BF35-6F263091B9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2784" name="AutoShape 1">
          <a:extLst>
            <a:ext uri="{FF2B5EF4-FFF2-40B4-BE49-F238E27FC236}">
              <a16:creationId xmlns:a16="http://schemas.microsoft.com/office/drawing/2014/main" id="{6FEB2641-F25D-400D-A1E3-A203E70C07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2785" name="AutoShape 1">
          <a:extLst>
            <a:ext uri="{FF2B5EF4-FFF2-40B4-BE49-F238E27FC236}">
              <a16:creationId xmlns:a16="http://schemas.microsoft.com/office/drawing/2014/main" id="{64C01BE9-37F8-4C30-AF0B-70DDD3045B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2786" name="AutoShape 1">
          <a:extLst>
            <a:ext uri="{FF2B5EF4-FFF2-40B4-BE49-F238E27FC236}">
              <a16:creationId xmlns:a16="http://schemas.microsoft.com/office/drawing/2014/main" id="{3A36CAD0-6B3D-49CA-B228-ED870ABFB4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2787" name="AutoShape 1">
          <a:extLst>
            <a:ext uri="{FF2B5EF4-FFF2-40B4-BE49-F238E27FC236}">
              <a16:creationId xmlns:a16="http://schemas.microsoft.com/office/drawing/2014/main" id="{5CA65E1F-61E6-461B-856B-A2E23992F1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2788" name="AutoShape 1">
          <a:extLst>
            <a:ext uri="{FF2B5EF4-FFF2-40B4-BE49-F238E27FC236}">
              <a16:creationId xmlns:a16="http://schemas.microsoft.com/office/drawing/2014/main" id="{C2048761-8260-476D-8B7D-685C1D9944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2789" name="AutoShape 1">
          <a:extLst>
            <a:ext uri="{FF2B5EF4-FFF2-40B4-BE49-F238E27FC236}">
              <a16:creationId xmlns:a16="http://schemas.microsoft.com/office/drawing/2014/main" id="{03DBB942-9443-4C05-8200-E4161931B4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2790" name="AutoShape 1">
          <a:extLst>
            <a:ext uri="{FF2B5EF4-FFF2-40B4-BE49-F238E27FC236}">
              <a16:creationId xmlns:a16="http://schemas.microsoft.com/office/drawing/2014/main" id="{703E1FAD-83A3-4940-9B27-FA7A8BF6C6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2791" name="AutoShape 1">
          <a:extLst>
            <a:ext uri="{FF2B5EF4-FFF2-40B4-BE49-F238E27FC236}">
              <a16:creationId xmlns:a16="http://schemas.microsoft.com/office/drawing/2014/main" id="{704F92FC-4F5F-4B51-AF6B-985207588E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2792" name="AutoShape 1">
          <a:extLst>
            <a:ext uri="{FF2B5EF4-FFF2-40B4-BE49-F238E27FC236}">
              <a16:creationId xmlns:a16="http://schemas.microsoft.com/office/drawing/2014/main" id="{22DFAA47-5D8F-4BF4-B1F0-AEF94330B4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2793" name="AutoShape 1">
          <a:extLst>
            <a:ext uri="{FF2B5EF4-FFF2-40B4-BE49-F238E27FC236}">
              <a16:creationId xmlns:a16="http://schemas.microsoft.com/office/drawing/2014/main" id="{E879A31F-5E14-45D0-AB6C-F61CB0D8E7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2794" name="AutoShape 1">
          <a:extLst>
            <a:ext uri="{FF2B5EF4-FFF2-40B4-BE49-F238E27FC236}">
              <a16:creationId xmlns:a16="http://schemas.microsoft.com/office/drawing/2014/main" id="{B5EDD1A1-84FB-4DC5-97D8-F41B248DC9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2795" name="AutoShape 1">
          <a:extLst>
            <a:ext uri="{FF2B5EF4-FFF2-40B4-BE49-F238E27FC236}">
              <a16:creationId xmlns:a16="http://schemas.microsoft.com/office/drawing/2014/main" id="{B31A74D6-5626-4524-8F93-6080208479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2796" name="AutoShape 1">
          <a:extLst>
            <a:ext uri="{FF2B5EF4-FFF2-40B4-BE49-F238E27FC236}">
              <a16:creationId xmlns:a16="http://schemas.microsoft.com/office/drawing/2014/main" id="{6B9D842E-7BC8-44BD-B2A0-8DC17DCDDE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2797" name="AutoShape 1">
          <a:extLst>
            <a:ext uri="{FF2B5EF4-FFF2-40B4-BE49-F238E27FC236}">
              <a16:creationId xmlns:a16="http://schemas.microsoft.com/office/drawing/2014/main" id="{E6902CBA-21A2-484B-B79A-3C609DDFD8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2798" name="AutoShape 1">
          <a:extLst>
            <a:ext uri="{FF2B5EF4-FFF2-40B4-BE49-F238E27FC236}">
              <a16:creationId xmlns:a16="http://schemas.microsoft.com/office/drawing/2014/main" id="{987C7B35-4FF2-48B2-9446-DBD1E6E4DF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2799" name="AutoShape 1">
          <a:extLst>
            <a:ext uri="{FF2B5EF4-FFF2-40B4-BE49-F238E27FC236}">
              <a16:creationId xmlns:a16="http://schemas.microsoft.com/office/drawing/2014/main" id="{FFB5C4B7-B611-4E1B-9C5B-575AC93191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2800" name="AutoShape 1">
          <a:extLst>
            <a:ext uri="{FF2B5EF4-FFF2-40B4-BE49-F238E27FC236}">
              <a16:creationId xmlns:a16="http://schemas.microsoft.com/office/drawing/2014/main" id="{75EDC3E0-FA35-4116-853F-493DAF4218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2801" name="AutoShape 1">
          <a:extLst>
            <a:ext uri="{FF2B5EF4-FFF2-40B4-BE49-F238E27FC236}">
              <a16:creationId xmlns:a16="http://schemas.microsoft.com/office/drawing/2014/main" id="{3BD62ED2-21BB-42FE-A1F9-6C2B354A07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2802" name="AutoShape 1">
          <a:extLst>
            <a:ext uri="{FF2B5EF4-FFF2-40B4-BE49-F238E27FC236}">
              <a16:creationId xmlns:a16="http://schemas.microsoft.com/office/drawing/2014/main" id="{B03BF636-9497-47B0-83BF-AB6BDF117A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2803" name="AutoShape 1">
          <a:extLst>
            <a:ext uri="{FF2B5EF4-FFF2-40B4-BE49-F238E27FC236}">
              <a16:creationId xmlns:a16="http://schemas.microsoft.com/office/drawing/2014/main" id="{6735097E-D5D2-431C-92A7-65CC4482F2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2804" name="AutoShape 1">
          <a:extLst>
            <a:ext uri="{FF2B5EF4-FFF2-40B4-BE49-F238E27FC236}">
              <a16:creationId xmlns:a16="http://schemas.microsoft.com/office/drawing/2014/main" id="{623F86E4-679E-4C2E-B103-8FD01088C2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2805" name="AutoShape 1">
          <a:extLst>
            <a:ext uri="{FF2B5EF4-FFF2-40B4-BE49-F238E27FC236}">
              <a16:creationId xmlns:a16="http://schemas.microsoft.com/office/drawing/2014/main" id="{644035C3-036E-4556-AA7F-D381BCFFFE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2806" name="AutoShape 1">
          <a:extLst>
            <a:ext uri="{FF2B5EF4-FFF2-40B4-BE49-F238E27FC236}">
              <a16:creationId xmlns:a16="http://schemas.microsoft.com/office/drawing/2014/main" id="{A29FE467-1A0C-45F5-B1DE-FD3F577807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2807" name="AutoShape 1">
          <a:extLst>
            <a:ext uri="{FF2B5EF4-FFF2-40B4-BE49-F238E27FC236}">
              <a16:creationId xmlns:a16="http://schemas.microsoft.com/office/drawing/2014/main" id="{A290653B-9EED-4458-926A-6A80EE963A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2808" name="AutoShape 1">
          <a:extLst>
            <a:ext uri="{FF2B5EF4-FFF2-40B4-BE49-F238E27FC236}">
              <a16:creationId xmlns:a16="http://schemas.microsoft.com/office/drawing/2014/main" id="{95B056FA-A214-48A4-A9E1-C1E1B200D2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2809" name="AutoShape 1">
          <a:extLst>
            <a:ext uri="{FF2B5EF4-FFF2-40B4-BE49-F238E27FC236}">
              <a16:creationId xmlns:a16="http://schemas.microsoft.com/office/drawing/2014/main" id="{82FACEC5-1A3E-44A1-A298-541DFBB761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2810" name="AutoShape 1">
          <a:extLst>
            <a:ext uri="{FF2B5EF4-FFF2-40B4-BE49-F238E27FC236}">
              <a16:creationId xmlns:a16="http://schemas.microsoft.com/office/drawing/2014/main" id="{327F2ACC-A8AA-4ECC-88A5-4B381D38D1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2811" name="AutoShape 1">
          <a:extLst>
            <a:ext uri="{FF2B5EF4-FFF2-40B4-BE49-F238E27FC236}">
              <a16:creationId xmlns:a16="http://schemas.microsoft.com/office/drawing/2014/main" id="{3E9899C2-3A98-47C9-8ACB-63C8B376EC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2812" name="AutoShape 1">
          <a:extLst>
            <a:ext uri="{FF2B5EF4-FFF2-40B4-BE49-F238E27FC236}">
              <a16:creationId xmlns:a16="http://schemas.microsoft.com/office/drawing/2014/main" id="{A4B60333-DE93-4BB2-9320-F3358B5CD7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2813" name="AutoShape 1">
          <a:extLst>
            <a:ext uri="{FF2B5EF4-FFF2-40B4-BE49-F238E27FC236}">
              <a16:creationId xmlns:a16="http://schemas.microsoft.com/office/drawing/2014/main" id="{E99AC636-42D0-4C66-BFB9-85E975839B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2814" name="AutoShape 1">
          <a:extLst>
            <a:ext uri="{FF2B5EF4-FFF2-40B4-BE49-F238E27FC236}">
              <a16:creationId xmlns:a16="http://schemas.microsoft.com/office/drawing/2014/main" id="{119C192E-1D9E-49A3-8E4B-75668B2814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2815" name="AutoShape 1">
          <a:extLst>
            <a:ext uri="{FF2B5EF4-FFF2-40B4-BE49-F238E27FC236}">
              <a16:creationId xmlns:a16="http://schemas.microsoft.com/office/drawing/2014/main" id="{2E608CFF-C6BA-4BC8-84F6-7EEBCF3587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2816" name="AutoShape 1">
          <a:extLst>
            <a:ext uri="{FF2B5EF4-FFF2-40B4-BE49-F238E27FC236}">
              <a16:creationId xmlns:a16="http://schemas.microsoft.com/office/drawing/2014/main" id="{589C6D95-A6BB-4B60-B752-73036F9FAF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2817" name="AutoShape 1">
          <a:extLst>
            <a:ext uri="{FF2B5EF4-FFF2-40B4-BE49-F238E27FC236}">
              <a16:creationId xmlns:a16="http://schemas.microsoft.com/office/drawing/2014/main" id="{5F94979F-1D3D-4F36-BF57-88FFB57D4C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2818" name="AutoShape 1">
          <a:extLst>
            <a:ext uri="{FF2B5EF4-FFF2-40B4-BE49-F238E27FC236}">
              <a16:creationId xmlns:a16="http://schemas.microsoft.com/office/drawing/2014/main" id="{65623541-2711-4929-8313-ABCBFB6559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2819" name="AutoShape 1">
          <a:extLst>
            <a:ext uri="{FF2B5EF4-FFF2-40B4-BE49-F238E27FC236}">
              <a16:creationId xmlns:a16="http://schemas.microsoft.com/office/drawing/2014/main" id="{9EC01431-18A7-4585-8CBB-07D9971CB4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2820" name="AutoShape 1">
          <a:extLst>
            <a:ext uri="{FF2B5EF4-FFF2-40B4-BE49-F238E27FC236}">
              <a16:creationId xmlns:a16="http://schemas.microsoft.com/office/drawing/2014/main" id="{D11F240D-ADCB-4C1D-AC9A-ED65957827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2821" name="AutoShape 1">
          <a:extLst>
            <a:ext uri="{FF2B5EF4-FFF2-40B4-BE49-F238E27FC236}">
              <a16:creationId xmlns:a16="http://schemas.microsoft.com/office/drawing/2014/main" id="{A81CAFAC-A4E1-4823-8F04-4CFC5C0B84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2822" name="AutoShape 1">
          <a:extLst>
            <a:ext uri="{FF2B5EF4-FFF2-40B4-BE49-F238E27FC236}">
              <a16:creationId xmlns:a16="http://schemas.microsoft.com/office/drawing/2014/main" id="{A01E9430-F2EA-4E5D-A8B4-C31CD1B892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2823" name="AutoShape 1">
          <a:extLst>
            <a:ext uri="{FF2B5EF4-FFF2-40B4-BE49-F238E27FC236}">
              <a16:creationId xmlns:a16="http://schemas.microsoft.com/office/drawing/2014/main" id="{F8D84FB7-D514-4C88-995B-784341A9EE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2824" name="AutoShape 1">
          <a:extLst>
            <a:ext uri="{FF2B5EF4-FFF2-40B4-BE49-F238E27FC236}">
              <a16:creationId xmlns:a16="http://schemas.microsoft.com/office/drawing/2014/main" id="{47BB238D-12C9-4A5C-A7EB-035B255CAB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2825" name="AutoShape 1">
          <a:extLst>
            <a:ext uri="{FF2B5EF4-FFF2-40B4-BE49-F238E27FC236}">
              <a16:creationId xmlns:a16="http://schemas.microsoft.com/office/drawing/2014/main" id="{3AA825EB-D118-4BC7-9752-17CF310C56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2826" name="AutoShape 1">
          <a:extLst>
            <a:ext uri="{FF2B5EF4-FFF2-40B4-BE49-F238E27FC236}">
              <a16:creationId xmlns:a16="http://schemas.microsoft.com/office/drawing/2014/main" id="{D8733EFC-108A-48B9-9D84-B54A9C2B3E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2827" name="AutoShape 1">
          <a:extLst>
            <a:ext uri="{FF2B5EF4-FFF2-40B4-BE49-F238E27FC236}">
              <a16:creationId xmlns:a16="http://schemas.microsoft.com/office/drawing/2014/main" id="{54F759DE-8844-4306-9F84-517D299596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2828" name="AutoShape 1">
          <a:extLst>
            <a:ext uri="{FF2B5EF4-FFF2-40B4-BE49-F238E27FC236}">
              <a16:creationId xmlns:a16="http://schemas.microsoft.com/office/drawing/2014/main" id="{45C14B3E-4FCD-4705-986B-F7FD19C020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2829" name="AutoShape 1">
          <a:extLst>
            <a:ext uri="{FF2B5EF4-FFF2-40B4-BE49-F238E27FC236}">
              <a16:creationId xmlns:a16="http://schemas.microsoft.com/office/drawing/2014/main" id="{C38FC0E8-F999-4ECB-9781-932E148E8A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2830" name="AutoShape 1">
          <a:extLst>
            <a:ext uri="{FF2B5EF4-FFF2-40B4-BE49-F238E27FC236}">
              <a16:creationId xmlns:a16="http://schemas.microsoft.com/office/drawing/2014/main" id="{56FB9BA1-84C1-4301-9F4A-1F79E37403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2831" name="AutoShape 1">
          <a:extLst>
            <a:ext uri="{FF2B5EF4-FFF2-40B4-BE49-F238E27FC236}">
              <a16:creationId xmlns:a16="http://schemas.microsoft.com/office/drawing/2014/main" id="{83FA1039-2C13-4552-AA40-D4C91C2C28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2832" name="AutoShape 1">
          <a:extLst>
            <a:ext uri="{FF2B5EF4-FFF2-40B4-BE49-F238E27FC236}">
              <a16:creationId xmlns:a16="http://schemas.microsoft.com/office/drawing/2014/main" id="{520661F8-421D-4583-8176-45A306F686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2833" name="AutoShape 1">
          <a:extLst>
            <a:ext uri="{FF2B5EF4-FFF2-40B4-BE49-F238E27FC236}">
              <a16:creationId xmlns:a16="http://schemas.microsoft.com/office/drawing/2014/main" id="{5BD707E4-4B2D-4FE8-8E33-9D7D10A4D6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2834" name="AutoShape 1">
          <a:extLst>
            <a:ext uri="{FF2B5EF4-FFF2-40B4-BE49-F238E27FC236}">
              <a16:creationId xmlns:a16="http://schemas.microsoft.com/office/drawing/2014/main" id="{B3AA7700-EEE9-4BFD-BCB7-4133C6D88C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2835" name="AutoShape 1">
          <a:extLst>
            <a:ext uri="{FF2B5EF4-FFF2-40B4-BE49-F238E27FC236}">
              <a16:creationId xmlns:a16="http://schemas.microsoft.com/office/drawing/2014/main" id="{655FF63D-252F-4920-9AEA-D1CCB06BF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2836" name="AutoShape 1">
          <a:extLst>
            <a:ext uri="{FF2B5EF4-FFF2-40B4-BE49-F238E27FC236}">
              <a16:creationId xmlns:a16="http://schemas.microsoft.com/office/drawing/2014/main" id="{DC37B155-DA1E-4D75-8F14-671A30D4BF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2837" name="AutoShape 1">
          <a:extLst>
            <a:ext uri="{FF2B5EF4-FFF2-40B4-BE49-F238E27FC236}">
              <a16:creationId xmlns:a16="http://schemas.microsoft.com/office/drawing/2014/main" id="{A1E0F5DD-195F-4FF6-B91D-BA50C3D7A1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2838" name="AutoShape 1">
          <a:extLst>
            <a:ext uri="{FF2B5EF4-FFF2-40B4-BE49-F238E27FC236}">
              <a16:creationId xmlns:a16="http://schemas.microsoft.com/office/drawing/2014/main" id="{F9F5BC30-6BB5-411E-A7B8-8881F35539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2839" name="AutoShape 1">
          <a:extLst>
            <a:ext uri="{FF2B5EF4-FFF2-40B4-BE49-F238E27FC236}">
              <a16:creationId xmlns:a16="http://schemas.microsoft.com/office/drawing/2014/main" id="{9806FDCC-66E4-4564-9472-218B3B3BAC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2840" name="AutoShape 1">
          <a:extLst>
            <a:ext uri="{FF2B5EF4-FFF2-40B4-BE49-F238E27FC236}">
              <a16:creationId xmlns:a16="http://schemas.microsoft.com/office/drawing/2014/main" id="{E555CBAC-02A9-4B5E-A701-DF12BF8119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2841" name="AutoShape 1">
          <a:extLst>
            <a:ext uri="{FF2B5EF4-FFF2-40B4-BE49-F238E27FC236}">
              <a16:creationId xmlns:a16="http://schemas.microsoft.com/office/drawing/2014/main" id="{C3BA6DB9-AA7C-4ADE-96F9-27F0386A20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2842" name="AutoShape 1">
          <a:extLst>
            <a:ext uri="{FF2B5EF4-FFF2-40B4-BE49-F238E27FC236}">
              <a16:creationId xmlns:a16="http://schemas.microsoft.com/office/drawing/2014/main" id="{83E2B957-1B56-42F4-9F77-81C9517624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2843" name="AutoShape 1">
          <a:extLst>
            <a:ext uri="{FF2B5EF4-FFF2-40B4-BE49-F238E27FC236}">
              <a16:creationId xmlns:a16="http://schemas.microsoft.com/office/drawing/2014/main" id="{C8AC2161-5B4D-4CB5-ADBF-49FED36668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2844" name="AutoShape 1">
          <a:extLst>
            <a:ext uri="{FF2B5EF4-FFF2-40B4-BE49-F238E27FC236}">
              <a16:creationId xmlns:a16="http://schemas.microsoft.com/office/drawing/2014/main" id="{AD076FA7-7DB9-426E-97E2-06181A64C8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2845" name="AutoShape 1">
          <a:extLst>
            <a:ext uri="{FF2B5EF4-FFF2-40B4-BE49-F238E27FC236}">
              <a16:creationId xmlns:a16="http://schemas.microsoft.com/office/drawing/2014/main" id="{9CB7D267-92D6-4854-83A5-3D2BE4A536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2846" name="AutoShape 1">
          <a:extLst>
            <a:ext uri="{FF2B5EF4-FFF2-40B4-BE49-F238E27FC236}">
              <a16:creationId xmlns:a16="http://schemas.microsoft.com/office/drawing/2014/main" id="{12C97956-1444-456A-9856-575CA61882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2847" name="AutoShape 1">
          <a:extLst>
            <a:ext uri="{FF2B5EF4-FFF2-40B4-BE49-F238E27FC236}">
              <a16:creationId xmlns:a16="http://schemas.microsoft.com/office/drawing/2014/main" id="{B823790E-C947-4387-82F7-2A51C74848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2848" name="AutoShape 1">
          <a:extLst>
            <a:ext uri="{FF2B5EF4-FFF2-40B4-BE49-F238E27FC236}">
              <a16:creationId xmlns:a16="http://schemas.microsoft.com/office/drawing/2014/main" id="{2B1BEB46-E704-4864-B342-78E3949F72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2849" name="AutoShape 1">
          <a:extLst>
            <a:ext uri="{FF2B5EF4-FFF2-40B4-BE49-F238E27FC236}">
              <a16:creationId xmlns:a16="http://schemas.microsoft.com/office/drawing/2014/main" id="{EEC8CF14-DFD7-4FC5-9DC0-0F6949C8B5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2850" name="AutoShape 1">
          <a:extLst>
            <a:ext uri="{FF2B5EF4-FFF2-40B4-BE49-F238E27FC236}">
              <a16:creationId xmlns:a16="http://schemas.microsoft.com/office/drawing/2014/main" id="{36B57937-751C-4075-B60E-B50EFECD6D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2851" name="AutoShape 1">
          <a:extLst>
            <a:ext uri="{FF2B5EF4-FFF2-40B4-BE49-F238E27FC236}">
              <a16:creationId xmlns:a16="http://schemas.microsoft.com/office/drawing/2014/main" id="{E3F56361-6C2C-4B69-9544-99EF3574C7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2852" name="AutoShape 1">
          <a:extLst>
            <a:ext uri="{FF2B5EF4-FFF2-40B4-BE49-F238E27FC236}">
              <a16:creationId xmlns:a16="http://schemas.microsoft.com/office/drawing/2014/main" id="{B151F725-4C1C-4010-9972-9819AC8C44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2853" name="AutoShape 1">
          <a:extLst>
            <a:ext uri="{FF2B5EF4-FFF2-40B4-BE49-F238E27FC236}">
              <a16:creationId xmlns:a16="http://schemas.microsoft.com/office/drawing/2014/main" id="{16BBC875-DDCD-42D6-A2A1-7E0937E442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2854" name="AutoShape 1">
          <a:extLst>
            <a:ext uri="{FF2B5EF4-FFF2-40B4-BE49-F238E27FC236}">
              <a16:creationId xmlns:a16="http://schemas.microsoft.com/office/drawing/2014/main" id="{6E9EC1EF-7A3F-4DBC-9CEB-0810409DB6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2855" name="AutoShape 1">
          <a:extLst>
            <a:ext uri="{FF2B5EF4-FFF2-40B4-BE49-F238E27FC236}">
              <a16:creationId xmlns:a16="http://schemas.microsoft.com/office/drawing/2014/main" id="{915E1EEE-EE67-4AD0-8803-9AAEEC684F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2856" name="AutoShape 1">
          <a:extLst>
            <a:ext uri="{FF2B5EF4-FFF2-40B4-BE49-F238E27FC236}">
              <a16:creationId xmlns:a16="http://schemas.microsoft.com/office/drawing/2014/main" id="{5B597F04-90EE-4F8F-9412-AA21E6F7FD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2857" name="AutoShape 1">
          <a:extLst>
            <a:ext uri="{FF2B5EF4-FFF2-40B4-BE49-F238E27FC236}">
              <a16:creationId xmlns:a16="http://schemas.microsoft.com/office/drawing/2014/main" id="{276EFA29-1DA0-46EC-BB4B-563AC898A5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2858" name="AutoShape 1">
          <a:extLst>
            <a:ext uri="{FF2B5EF4-FFF2-40B4-BE49-F238E27FC236}">
              <a16:creationId xmlns:a16="http://schemas.microsoft.com/office/drawing/2014/main" id="{A2A55C82-A0FA-4A2B-9913-E5F7402625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2859" name="AutoShape 1">
          <a:extLst>
            <a:ext uri="{FF2B5EF4-FFF2-40B4-BE49-F238E27FC236}">
              <a16:creationId xmlns:a16="http://schemas.microsoft.com/office/drawing/2014/main" id="{C2B98A0F-BFB8-478B-A3AC-A9EB69D837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2860" name="AutoShape 1">
          <a:extLst>
            <a:ext uri="{FF2B5EF4-FFF2-40B4-BE49-F238E27FC236}">
              <a16:creationId xmlns:a16="http://schemas.microsoft.com/office/drawing/2014/main" id="{1187585F-AA40-4FEC-AD92-EBE3FC3B09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2861" name="AutoShape 1">
          <a:extLst>
            <a:ext uri="{FF2B5EF4-FFF2-40B4-BE49-F238E27FC236}">
              <a16:creationId xmlns:a16="http://schemas.microsoft.com/office/drawing/2014/main" id="{EC97366D-C4C3-4065-90D9-E0F7682A78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2862" name="AutoShape 1">
          <a:extLst>
            <a:ext uri="{FF2B5EF4-FFF2-40B4-BE49-F238E27FC236}">
              <a16:creationId xmlns:a16="http://schemas.microsoft.com/office/drawing/2014/main" id="{CBB1A614-8723-4C65-B3A0-E75AD1F757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2863" name="AutoShape 1">
          <a:extLst>
            <a:ext uri="{FF2B5EF4-FFF2-40B4-BE49-F238E27FC236}">
              <a16:creationId xmlns:a16="http://schemas.microsoft.com/office/drawing/2014/main" id="{5D4A1BBC-4B00-4CE5-A274-EA2F5D916E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2864" name="AutoShape 1">
          <a:extLst>
            <a:ext uri="{FF2B5EF4-FFF2-40B4-BE49-F238E27FC236}">
              <a16:creationId xmlns:a16="http://schemas.microsoft.com/office/drawing/2014/main" id="{11C35720-E448-4574-995E-623C17585D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2865" name="AutoShape 1">
          <a:extLst>
            <a:ext uri="{FF2B5EF4-FFF2-40B4-BE49-F238E27FC236}">
              <a16:creationId xmlns:a16="http://schemas.microsoft.com/office/drawing/2014/main" id="{A65339B7-3FDF-4767-BFBC-1B5A3D13B9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2866" name="AutoShape 1">
          <a:extLst>
            <a:ext uri="{FF2B5EF4-FFF2-40B4-BE49-F238E27FC236}">
              <a16:creationId xmlns:a16="http://schemas.microsoft.com/office/drawing/2014/main" id="{D943483C-36FD-48D9-9315-686CBA605E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2867" name="AutoShape 1">
          <a:extLst>
            <a:ext uri="{FF2B5EF4-FFF2-40B4-BE49-F238E27FC236}">
              <a16:creationId xmlns:a16="http://schemas.microsoft.com/office/drawing/2014/main" id="{4A747CDC-E4FB-4A94-98A4-78FD452208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2868" name="AutoShape 1">
          <a:extLst>
            <a:ext uri="{FF2B5EF4-FFF2-40B4-BE49-F238E27FC236}">
              <a16:creationId xmlns:a16="http://schemas.microsoft.com/office/drawing/2014/main" id="{21DBB57F-889C-4090-9242-CD519D37A8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2869" name="AutoShape 1">
          <a:extLst>
            <a:ext uri="{FF2B5EF4-FFF2-40B4-BE49-F238E27FC236}">
              <a16:creationId xmlns:a16="http://schemas.microsoft.com/office/drawing/2014/main" id="{55458C0F-6AB8-4E5C-8F15-9DEDDCD60E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2870" name="AutoShape 1">
          <a:extLst>
            <a:ext uri="{FF2B5EF4-FFF2-40B4-BE49-F238E27FC236}">
              <a16:creationId xmlns:a16="http://schemas.microsoft.com/office/drawing/2014/main" id="{4DAB67DB-9E17-4DB3-82C5-FED7BCDDB7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2871" name="AutoShape 1">
          <a:extLst>
            <a:ext uri="{FF2B5EF4-FFF2-40B4-BE49-F238E27FC236}">
              <a16:creationId xmlns:a16="http://schemas.microsoft.com/office/drawing/2014/main" id="{3F4E4AB5-4582-4732-A5A3-B4DCEF1DCC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2872" name="AutoShape 1">
          <a:extLst>
            <a:ext uri="{FF2B5EF4-FFF2-40B4-BE49-F238E27FC236}">
              <a16:creationId xmlns:a16="http://schemas.microsoft.com/office/drawing/2014/main" id="{3CF98560-AC2D-4AE4-B9F8-136B349BBE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2873" name="AutoShape 1">
          <a:extLst>
            <a:ext uri="{FF2B5EF4-FFF2-40B4-BE49-F238E27FC236}">
              <a16:creationId xmlns:a16="http://schemas.microsoft.com/office/drawing/2014/main" id="{1DC9CA91-2CD0-42FB-A9EF-597AA1B341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2874" name="AutoShape 1">
          <a:extLst>
            <a:ext uri="{FF2B5EF4-FFF2-40B4-BE49-F238E27FC236}">
              <a16:creationId xmlns:a16="http://schemas.microsoft.com/office/drawing/2014/main" id="{E3795D47-9A89-4E0E-89F6-3FE782364E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2875" name="AutoShape 1">
          <a:extLst>
            <a:ext uri="{FF2B5EF4-FFF2-40B4-BE49-F238E27FC236}">
              <a16:creationId xmlns:a16="http://schemas.microsoft.com/office/drawing/2014/main" id="{38D34721-75C7-4388-AC6B-FC43705BC0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2876" name="AutoShape 1">
          <a:extLst>
            <a:ext uri="{FF2B5EF4-FFF2-40B4-BE49-F238E27FC236}">
              <a16:creationId xmlns:a16="http://schemas.microsoft.com/office/drawing/2014/main" id="{E6F7FF29-F78C-4CD6-BD19-4DE67B2354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2877" name="AutoShape 1">
          <a:extLst>
            <a:ext uri="{FF2B5EF4-FFF2-40B4-BE49-F238E27FC236}">
              <a16:creationId xmlns:a16="http://schemas.microsoft.com/office/drawing/2014/main" id="{9F766B5C-5CE3-44CB-B072-4F026749E4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2878" name="AutoShape 1">
          <a:extLst>
            <a:ext uri="{FF2B5EF4-FFF2-40B4-BE49-F238E27FC236}">
              <a16:creationId xmlns:a16="http://schemas.microsoft.com/office/drawing/2014/main" id="{BF749EE0-DC92-4AE5-BA8B-EE62B92B76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2879" name="AutoShape 1">
          <a:extLst>
            <a:ext uri="{FF2B5EF4-FFF2-40B4-BE49-F238E27FC236}">
              <a16:creationId xmlns:a16="http://schemas.microsoft.com/office/drawing/2014/main" id="{5BEED395-50A0-464B-860E-A5736BA6E4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2880" name="AutoShape 1">
          <a:extLst>
            <a:ext uri="{FF2B5EF4-FFF2-40B4-BE49-F238E27FC236}">
              <a16:creationId xmlns:a16="http://schemas.microsoft.com/office/drawing/2014/main" id="{C12B3017-EC83-4DC7-8EE4-22B1EAD8D0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2881" name="AutoShape 1">
          <a:extLst>
            <a:ext uri="{FF2B5EF4-FFF2-40B4-BE49-F238E27FC236}">
              <a16:creationId xmlns:a16="http://schemas.microsoft.com/office/drawing/2014/main" id="{E39A7AEA-02D6-458F-97F2-9F7BCEF38C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2882" name="AutoShape 1">
          <a:extLst>
            <a:ext uri="{FF2B5EF4-FFF2-40B4-BE49-F238E27FC236}">
              <a16:creationId xmlns:a16="http://schemas.microsoft.com/office/drawing/2014/main" id="{57C4EDF9-6ED7-4C60-8BE8-8D3918BF9D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2883" name="AutoShape 1">
          <a:extLst>
            <a:ext uri="{FF2B5EF4-FFF2-40B4-BE49-F238E27FC236}">
              <a16:creationId xmlns:a16="http://schemas.microsoft.com/office/drawing/2014/main" id="{D85B9DBC-28DF-4154-97C0-0742F3E513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2884" name="AutoShape 1">
          <a:extLst>
            <a:ext uri="{FF2B5EF4-FFF2-40B4-BE49-F238E27FC236}">
              <a16:creationId xmlns:a16="http://schemas.microsoft.com/office/drawing/2014/main" id="{8FEFBA22-59DA-4A89-8BBA-5524AB132A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2885" name="AutoShape 1">
          <a:extLst>
            <a:ext uri="{FF2B5EF4-FFF2-40B4-BE49-F238E27FC236}">
              <a16:creationId xmlns:a16="http://schemas.microsoft.com/office/drawing/2014/main" id="{A68EC72A-60B3-4937-8ECA-8D8024EAD9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2886" name="AutoShape 1">
          <a:extLst>
            <a:ext uri="{FF2B5EF4-FFF2-40B4-BE49-F238E27FC236}">
              <a16:creationId xmlns:a16="http://schemas.microsoft.com/office/drawing/2014/main" id="{52A88F9E-5C1C-4C2D-9968-4FEEED1E6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2887" name="AutoShape 1">
          <a:extLst>
            <a:ext uri="{FF2B5EF4-FFF2-40B4-BE49-F238E27FC236}">
              <a16:creationId xmlns:a16="http://schemas.microsoft.com/office/drawing/2014/main" id="{7739CCAE-807E-4C88-8B79-9AD7408C67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2888" name="AutoShape 1">
          <a:extLst>
            <a:ext uri="{FF2B5EF4-FFF2-40B4-BE49-F238E27FC236}">
              <a16:creationId xmlns:a16="http://schemas.microsoft.com/office/drawing/2014/main" id="{5DF91CC7-41EA-43FA-B9E9-C2119C0EA0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2889" name="AutoShape 1">
          <a:extLst>
            <a:ext uri="{FF2B5EF4-FFF2-40B4-BE49-F238E27FC236}">
              <a16:creationId xmlns:a16="http://schemas.microsoft.com/office/drawing/2014/main" id="{1F46DA5C-43B1-42BB-A293-CD620702D0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2890" name="AutoShape 1">
          <a:extLst>
            <a:ext uri="{FF2B5EF4-FFF2-40B4-BE49-F238E27FC236}">
              <a16:creationId xmlns:a16="http://schemas.microsoft.com/office/drawing/2014/main" id="{4C6C3B74-FDE5-4CF4-89B2-0D6D64718A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2891" name="AutoShape 1">
          <a:extLst>
            <a:ext uri="{FF2B5EF4-FFF2-40B4-BE49-F238E27FC236}">
              <a16:creationId xmlns:a16="http://schemas.microsoft.com/office/drawing/2014/main" id="{0CB2624B-FC9C-490E-A8A7-0B2E974804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2892" name="AutoShape 1">
          <a:extLst>
            <a:ext uri="{FF2B5EF4-FFF2-40B4-BE49-F238E27FC236}">
              <a16:creationId xmlns:a16="http://schemas.microsoft.com/office/drawing/2014/main" id="{7A4F1279-FD76-4509-A3E2-1BB0767AE9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2893" name="AutoShape 1">
          <a:extLst>
            <a:ext uri="{FF2B5EF4-FFF2-40B4-BE49-F238E27FC236}">
              <a16:creationId xmlns:a16="http://schemas.microsoft.com/office/drawing/2014/main" id="{6F3D0EA3-1D13-4DBA-A842-D26813EC37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2894" name="AutoShape 1">
          <a:extLst>
            <a:ext uri="{FF2B5EF4-FFF2-40B4-BE49-F238E27FC236}">
              <a16:creationId xmlns:a16="http://schemas.microsoft.com/office/drawing/2014/main" id="{B5D5E5D9-B20E-4471-885C-7BC4F767A0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2895" name="AutoShape 1">
          <a:extLst>
            <a:ext uri="{FF2B5EF4-FFF2-40B4-BE49-F238E27FC236}">
              <a16:creationId xmlns:a16="http://schemas.microsoft.com/office/drawing/2014/main" id="{3BFB06C6-C30D-492C-BA48-61DAA97AE5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2896" name="AutoShape 1">
          <a:extLst>
            <a:ext uri="{FF2B5EF4-FFF2-40B4-BE49-F238E27FC236}">
              <a16:creationId xmlns:a16="http://schemas.microsoft.com/office/drawing/2014/main" id="{95BD8645-7521-42D9-8AC8-FD8FC75982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2897" name="AutoShape 1">
          <a:extLst>
            <a:ext uri="{FF2B5EF4-FFF2-40B4-BE49-F238E27FC236}">
              <a16:creationId xmlns:a16="http://schemas.microsoft.com/office/drawing/2014/main" id="{C0DCF4AA-C2CF-42F6-90BF-B2AF6E4D16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2898" name="AutoShape 1">
          <a:extLst>
            <a:ext uri="{FF2B5EF4-FFF2-40B4-BE49-F238E27FC236}">
              <a16:creationId xmlns:a16="http://schemas.microsoft.com/office/drawing/2014/main" id="{DB7C2D0C-B56A-4B14-B339-270CF0D49D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2899" name="AutoShape 1">
          <a:extLst>
            <a:ext uri="{FF2B5EF4-FFF2-40B4-BE49-F238E27FC236}">
              <a16:creationId xmlns:a16="http://schemas.microsoft.com/office/drawing/2014/main" id="{E74E5451-CB54-4C8C-9894-D444116E81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2900" name="AutoShape 1">
          <a:extLst>
            <a:ext uri="{FF2B5EF4-FFF2-40B4-BE49-F238E27FC236}">
              <a16:creationId xmlns:a16="http://schemas.microsoft.com/office/drawing/2014/main" id="{8DD89376-449F-428A-9AE7-F46C76C61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2901" name="AutoShape 1">
          <a:extLst>
            <a:ext uri="{FF2B5EF4-FFF2-40B4-BE49-F238E27FC236}">
              <a16:creationId xmlns:a16="http://schemas.microsoft.com/office/drawing/2014/main" id="{D26EEC2F-6318-4F26-8020-C00BFD1766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2902" name="AutoShape 1">
          <a:extLst>
            <a:ext uri="{FF2B5EF4-FFF2-40B4-BE49-F238E27FC236}">
              <a16:creationId xmlns:a16="http://schemas.microsoft.com/office/drawing/2014/main" id="{C20858E8-C3B4-474F-815E-2EF9F7B977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2903" name="AutoShape 1">
          <a:extLst>
            <a:ext uri="{FF2B5EF4-FFF2-40B4-BE49-F238E27FC236}">
              <a16:creationId xmlns:a16="http://schemas.microsoft.com/office/drawing/2014/main" id="{1C6F1D5C-D2F6-42A9-A7BE-58BD2D1667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2904" name="AutoShape 1">
          <a:extLst>
            <a:ext uri="{FF2B5EF4-FFF2-40B4-BE49-F238E27FC236}">
              <a16:creationId xmlns:a16="http://schemas.microsoft.com/office/drawing/2014/main" id="{E2FE8E75-5670-4ED6-8BE7-2D5030A90E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2905" name="AutoShape 1">
          <a:extLst>
            <a:ext uri="{FF2B5EF4-FFF2-40B4-BE49-F238E27FC236}">
              <a16:creationId xmlns:a16="http://schemas.microsoft.com/office/drawing/2014/main" id="{995409A4-EA6E-464D-8D1F-BCC83E5DFE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2906" name="AutoShape 1">
          <a:extLst>
            <a:ext uri="{FF2B5EF4-FFF2-40B4-BE49-F238E27FC236}">
              <a16:creationId xmlns:a16="http://schemas.microsoft.com/office/drawing/2014/main" id="{2B43A27B-EC75-43E5-8202-BF6D2DDA72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2907" name="AutoShape 1">
          <a:extLst>
            <a:ext uri="{FF2B5EF4-FFF2-40B4-BE49-F238E27FC236}">
              <a16:creationId xmlns:a16="http://schemas.microsoft.com/office/drawing/2014/main" id="{BE117FEC-C1CC-4DD1-9D6B-46906394E7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2908" name="AutoShape 1">
          <a:extLst>
            <a:ext uri="{FF2B5EF4-FFF2-40B4-BE49-F238E27FC236}">
              <a16:creationId xmlns:a16="http://schemas.microsoft.com/office/drawing/2014/main" id="{28786CEC-0408-450D-ABF9-EF7DF72BF6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2909" name="AutoShape 1">
          <a:extLst>
            <a:ext uri="{FF2B5EF4-FFF2-40B4-BE49-F238E27FC236}">
              <a16:creationId xmlns:a16="http://schemas.microsoft.com/office/drawing/2014/main" id="{9FF1B3A3-3BDA-48FC-89C4-6ED96F2C29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2910" name="AutoShape 1">
          <a:extLst>
            <a:ext uri="{FF2B5EF4-FFF2-40B4-BE49-F238E27FC236}">
              <a16:creationId xmlns:a16="http://schemas.microsoft.com/office/drawing/2014/main" id="{326781FD-7E75-4BE7-985C-860A1884D6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2911" name="AutoShape 1">
          <a:extLst>
            <a:ext uri="{FF2B5EF4-FFF2-40B4-BE49-F238E27FC236}">
              <a16:creationId xmlns:a16="http://schemas.microsoft.com/office/drawing/2014/main" id="{776752B2-7DDB-4E53-A334-7D8E5CEF33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2912" name="AutoShape 1">
          <a:extLst>
            <a:ext uri="{FF2B5EF4-FFF2-40B4-BE49-F238E27FC236}">
              <a16:creationId xmlns:a16="http://schemas.microsoft.com/office/drawing/2014/main" id="{58B25077-FE4E-4A31-9903-9918EEFA28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2913" name="AutoShape 1">
          <a:extLst>
            <a:ext uri="{FF2B5EF4-FFF2-40B4-BE49-F238E27FC236}">
              <a16:creationId xmlns:a16="http://schemas.microsoft.com/office/drawing/2014/main" id="{6BFBCD36-B2CA-4F6E-AE05-D013E483C9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2914" name="AutoShape 1">
          <a:extLst>
            <a:ext uri="{FF2B5EF4-FFF2-40B4-BE49-F238E27FC236}">
              <a16:creationId xmlns:a16="http://schemas.microsoft.com/office/drawing/2014/main" id="{A9034C43-B008-42A3-92A1-EE9E9FC5BA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2915" name="AutoShape 1">
          <a:extLst>
            <a:ext uri="{FF2B5EF4-FFF2-40B4-BE49-F238E27FC236}">
              <a16:creationId xmlns:a16="http://schemas.microsoft.com/office/drawing/2014/main" id="{A506D40E-F26C-4D8A-97D1-2EF74CD1FF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2916" name="AutoShape 1">
          <a:extLst>
            <a:ext uri="{FF2B5EF4-FFF2-40B4-BE49-F238E27FC236}">
              <a16:creationId xmlns:a16="http://schemas.microsoft.com/office/drawing/2014/main" id="{5A3421C0-1D27-4E64-B9DC-74798F7489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2917" name="AutoShape 1">
          <a:extLst>
            <a:ext uri="{FF2B5EF4-FFF2-40B4-BE49-F238E27FC236}">
              <a16:creationId xmlns:a16="http://schemas.microsoft.com/office/drawing/2014/main" id="{F0974334-CE11-4598-9C27-559D2B892B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2918" name="AutoShape 1">
          <a:extLst>
            <a:ext uri="{FF2B5EF4-FFF2-40B4-BE49-F238E27FC236}">
              <a16:creationId xmlns:a16="http://schemas.microsoft.com/office/drawing/2014/main" id="{10BBB692-8517-4C21-A8D1-C96CDBE8C5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2919" name="AutoShape 1">
          <a:extLst>
            <a:ext uri="{FF2B5EF4-FFF2-40B4-BE49-F238E27FC236}">
              <a16:creationId xmlns:a16="http://schemas.microsoft.com/office/drawing/2014/main" id="{6B0B15AA-DDE3-4B8C-A681-F736767B02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2920" name="AutoShape 1">
          <a:extLst>
            <a:ext uri="{FF2B5EF4-FFF2-40B4-BE49-F238E27FC236}">
              <a16:creationId xmlns:a16="http://schemas.microsoft.com/office/drawing/2014/main" id="{B49518A8-145A-489D-AEDD-F447B675A4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2921" name="AutoShape 1">
          <a:extLst>
            <a:ext uri="{FF2B5EF4-FFF2-40B4-BE49-F238E27FC236}">
              <a16:creationId xmlns:a16="http://schemas.microsoft.com/office/drawing/2014/main" id="{0901B838-E74C-49D7-9BEB-918545D26A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2922" name="AutoShape 1">
          <a:extLst>
            <a:ext uri="{FF2B5EF4-FFF2-40B4-BE49-F238E27FC236}">
              <a16:creationId xmlns:a16="http://schemas.microsoft.com/office/drawing/2014/main" id="{EA12387D-A8E6-44DF-9418-931D91E737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2923" name="AutoShape 1">
          <a:extLst>
            <a:ext uri="{FF2B5EF4-FFF2-40B4-BE49-F238E27FC236}">
              <a16:creationId xmlns:a16="http://schemas.microsoft.com/office/drawing/2014/main" id="{4DE1B2A7-315B-4BA9-B4CB-39D8931745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2924" name="AutoShape 1">
          <a:extLst>
            <a:ext uri="{FF2B5EF4-FFF2-40B4-BE49-F238E27FC236}">
              <a16:creationId xmlns:a16="http://schemas.microsoft.com/office/drawing/2014/main" id="{1E340835-5481-4706-B8C7-9F4C76F2ED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2925" name="AutoShape 1">
          <a:extLst>
            <a:ext uri="{FF2B5EF4-FFF2-40B4-BE49-F238E27FC236}">
              <a16:creationId xmlns:a16="http://schemas.microsoft.com/office/drawing/2014/main" id="{459EE0C1-C88A-456C-99FD-38644101AE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2926" name="AutoShape 1">
          <a:extLst>
            <a:ext uri="{FF2B5EF4-FFF2-40B4-BE49-F238E27FC236}">
              <a16:creationId xmlns:a16="http://schemas.microsoft.com/office/drawing/2014/main" id="{461E71A4-498D-40CF-88CD-A53DAB4EC8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2927" name="AutoShape 1">
          <a:extLst>
            <a:ext uri="{FF2B5EF4-FFF2-40B4-BE49-F238E27FC236}">
              <a16:creationId xmlns:a16="http://schemas.microsoft.com/office/drawing/2014/main" id="{FCAB2ECC-AE7E-4C57-B8D0-3AD5A53B89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2928" name="AutoShape 1">
          <a:extLst>
            <a:ext uri="{FF2B5EF4-FFF2-40B4-BE49-F238E27FC236}">
              <a16:creationId xmlns:a16="http://schemas.microsoft.com/office/drawing/2014/main" id="{5D45707D-528D-44E7-BF9A-5C0C3469C8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2929" name="AutoShape 1">
          <a:extLst>
            <a:ext uri="{FF2B5EF4-FFF2-40B4-BE49-F238E27FC236}">
              <a16:creationId xmlns:a16="http://schemas.microsoft.com/office/drawing/2014/main" id="{5EE362FA-816F-4ABB-AEBF-55F22AC1BE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2930" name="AutoShape 1">
          <a:extLst>
            <a:ext uri="{FF2B5EF4-FFF2-40B4-BE49-F238E27FC236}">
              <a16:creationId xmlns:a16="http://schemas.microsoft.com/office/drawing/2014/main" id="{50F09862-0477-46AA-BCB5-38AD3276FB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2931" name="AutoShape 1">
          <a:extLst>
            <a:ext uri="{FF2B5EF4-FFF2-40B4-BE49-F238E27FC236}">
              <a16:creationId xmlns:a16="http://schemas.microsoft.com/office/drawing/2014/main" id="{B6D769CA-61E8-4BBC-B03E-1D02CD6469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2932" name="AutoShape 1">
          <a:extLst>
            <a:ext uri="{FF2B5EF4-FFF2-40B4-BE49-F238E27FC236}">
              <a16:creationId xmlns:a16="http://schemas.microsoft.com/office/drawing/2014/main" id="{FCF77DCD-0CDB-4D10-9435-7B6EB9256E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2933" name="AutoShape 1">
          <a:extLst>
            <a:ext uri="{FF2B5EF4-FFF2-40B4-BE49-F238E27FC236}">
              <a16:creationId xmlns:a16="http://schemas.microsoft.com/office/drawing/2014/main" id="{53A4E35D-0570-4E12-B38C-C14AF960B5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2934" name="AutoShape 1">
          <a:extLst>
            <a:ext uri="{FF2B5EF4-FFF2-40B4-BE49-F238E27FC236}">
              <a16:creationId xmlns:a16="http://schemas.microsoft.com/office/drawing/2014/main" id="{8D7987FA-F9E1-4A96-B4DF-C333B37C3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2935" name="AutoShape 1">
          <a:extLst>
            <a:ext uri="{FF2B5EF4-FFF2-40B4-BE49-F238E27FC236}">
              <a16:creationId xmlns:a16="http://schemas.microsoft.com/office/drawing/2014/main" id="{CFF37DF9-B251-4777-A5A1-6BD599AE87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2936" name="AutoShape 1">
          <a:extLst>
            <a:ext uri="{FF2B5EF4-FFF2-40B4-BE49-F238E27FC236}">
              <a16:creationId xmlns:a16="http://schemas.microsoft.com/office/drawing/2014/main" id="{8CE1A5B0-9B2D-49DC-8FE3-73FECFDCC5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2937" name="AutoShape 1">
          <a:extLst>
            <a:ext uri="{FF2B5EF4-FFF2-40B4-BE49-F238E27FC236}">
              <a16:creationId xmlns:a16="http://schemas.microsoft.com/office/drawing/2014/main" id="{6390935F-C70B-46FD-A114-75B5C9483B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2938" name="AutoShape 1">
          <a:extLst>
            <a:ext uri="{FF2B5EF4-FFF2-40B4-BE49-F238E27FC236}">
              <a16:creationId xmlns:a16="http://schemas.microsoft.com/office/drawing/2014/main" id="{E6387E1A-73F2-443C-AB7C-477B5F1169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2939" name="AutoShape 1">
          <a:extLst>
            <a:ext uri="{FF2B5EF4-FFF2-40B4-BE49-F238E27FC236}">
              <a16:creationId xmlns:a16="http://schemas.microsoft.com/office/drawing/2014/main" id="{E029A4CF-2E96-4B52-B880-E31677B966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2940" name="AutoShape 1">
          <a:extLst>
            <a:ext uri="{FF2B5EF4-FFF2-40B4-BE49-F238E27FC236}">
              <a16:creationId xmlns:a16="http://schemas.microsoft.com/office/drawing/2014/main" id="{A108C9D7-23E3-4B14-85F3-135CDBB8C7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2941" name="AutoShape 1">
          <a:extLst>
            <a:ext uri="{FF2B5EF4-FFF2-40B4-BE49-F238E27FC236}">
              <a16:creationId xmlns:a16="http://schemas.microsoft.com/office/drawing/2014/main" id="{0C98714B-E8A1-45E6-B76A-F38EFF81F5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2942" name="AutoShape 1">
          <a:extLst>
            <a:ext uri="{FF2B5EF4-FFF2-40B4-BE49-F238E27FC236}">
              <a16:creationId xmlns:a16="http://schemas.microsoft.com/office/drawing/2014/main" id="{9983FAAE-525C-4B23-A5BA-9CFCF970D2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2943" name="AutoShape 1">
          <a:extLst>
            <a:ext uri="{FF2B5EF4-FFF2-40B4-BE49-F238E27FC236}">
              <a16:creationId xmlns:a16="http://schemas.microsoft.com/office/drawing/2014/main" id="{62C58C73-8618-4796-9C11-E8FE2ECC06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2944" name="AutoShape 1">
          <a:extLst>
            <a:ext uri="{FF2B5EF4-FFF2-40B4-BE49-F238E27FC236}">
              <a16:creationId xmlns:a16="http://schemas.microsoft.com/office/drawing/2014/main" id="{9883BCEF-5302-4C66-A3EC-DFDDCB92BD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2945" name="AutoShape 1">
          <a:extLst>
            <a:ext uri="{FF2B5EF4-FFF2-40B4-BE49-F238E27FC236}">
              <a16:creationId xmlns:a16="http://schemas.microsoft.com/office/drawing/2014/main" id="{471E0618-4450-489F-8F35-074A3BA9E7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2946" name="AutoShape 1">
          <a:extLst>
            <a:ext uri="{FF2B5EF4-FFF2-40B4-BE49-F238E27FC236}">
              <a16:creationId xmlns:a16="http://schemas.microsoft.com/office/drawing/2014/main" id="{D0DC7482-4D76-4D64-8EE4-F7A02A2208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2947" name="AutoShape 1">
          <a:extLst>
            <a:ext uri="{FF2B5EF4-FFF2-40B4-BE49-F238E27FC236}">
              <a16:creationId xmlns:a16="http://schemas.microsoft.com/office/drawing/2014/main" id="{177A8B24-5C88-4A24-826B-89B9885BEB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2948" name="AutoShape 1">
          <a:extLst>
            <a:ext uri="{FF2B5EF4-FFF2-40B4-BE49-F238E27FC236}">
              <a16:creationId xmlns:a16="http://schemas.microsoft.com/office/drawing/2014/main" id="{6FD2B88C-B61C-4F28-8973-BFCAB7EAB8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2949" name="AutoShape 1">
          <a:extLst>
            <a:ext uri="{FF2B5EF4-FFF2-40B4-BE49-F238E27FC236}">
              <a16:creationId xmlns:a16="http://schemas.microsoft.com/office/drawing/2014/main" id="{F06ADD33-5CB7-4149-BB9F-BCAE34BB12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2950" name="AutoShape 1">
          <a:extLst>
            <a:ext uri="{FF2B5EF4-FFF2-40B4-BE49-F238E27FC236}">
              <a16:creationId xmlns:a16="http://schemas.microsoft.com/office/drawing/2014/main" id="{D7B78E51-F961-4587-84E9-8A9C521717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2951" name="AutoShape 1">
          <a:extLst>
            <a:ext uri="{FF2B5EF4-FFF2-40B4-BE49-F238E27FC236}">
              <a16:creationId xmlns:a16="http://schemas.microsoft.com/office/drawing/2014/main" id="{A44979F3-2F7A-4FCD-8E9E-DDD5E76F63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2952" name="AutoShape 1">
          <a:extLst>
            <a:ext uri="{FF2B5EF4-FFF2-40B4-BE49-F238E27FC236}">
              <a16:creationId xmlns:a16="http://schemas.microsoft.com/office/drawing/2014/main" id="{A43483A0-C57B-48C3-B623-73FC1D1E33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2953" name="AutoShape 1">
          <a:extLst>
            <a:ext uri="{FF2B5EF4-FFF2-40B4-BE49-F238E27FC236}">
              <a16:creationId xmlns:a16="http://schemas.microsoft.com/office/drawing/2014/main" id="{C6A97023-96A9-4194-88DE-8ABEBA1D44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2954" name="AutoShape 1">
          <a:extLst>
            <a:ext uri="{FF2B5EF4-FFF2-40B4-BE49-F238E27FC236}">
              <a16:creationId xmlns:a16="http://schemas.microsoft.com/office/drawing/2014/main" id="{E0B80BC6-2E81-43C6-BDC3-BAF7587F2F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2955" name="AutoShape 1">
          <a:extLst>
            <a:ext uri="{FF2B5EF4-FFF2-40B4-BE49-F238E27FC236}">
              <a16:creationId xmlns:a16="http://schemas.microsoft.com/office/drawing/2014/main" id="{31376735-9675-49ED-AF42-5BFC76FBC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2956" name="AutoShape 1">
          <a:extLst>
            <a:ext uri="{FF2B5EF4-FFF2-40B4-BE49-F238E27FC236}">
              <a16:creationId xmlns:a16="http://schemas.microsoft.com/office/drawing/2014/main" id="{C7EECFB4-1D78-436A-B76B-D8811C4832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2957" name="AutoShape 1">
          <a:extLst>
            <a:ext uri="{FF2B5EF4-FFF2-40B4-BE49-F238E27FC236}">
              <a16:creationId xmlns:a16="http://schemas.microsoft.com/office/drawing/2014/main" id="{BD3317A9-99F9-49CB-8751-2D337F138E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2958" name="AutoShape 1">
          <a:extLst>
            <a:ext uri="{FF2B5EF4-FFF2-40B4-BE49-F238E27FC236}">
              <a16:creationId xmlns:a16="http://schemas.microsoft.com/office/drawing/2014/main" id="{EA25A80E-1509-4607-BC75-9B9AB70E05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2959" name="AutoShape 1">
          <a:extLst>
            <a:ext uri="{FF2B5EF4-FFF2-40B4-BE49-F238E27FC236}">
              <a16:creationId xmlns:a16="http://schemas.microsoft.com/office/drawing/2014/main" id="{FAA258B0-7F22-4027-B790-E5B99D87F9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2960" name="AutoShape 1">
          <a:extLst>
            <a:ext uri="{FF2B5EF4-FFF2-40B4-BE49-F238E27FC236}">
              <a16:creationId xmlns:a16="http://schemas.microsoft.com/office/drawing/2014/main" id="{811EE973-42E1-4CAE-A355-F62F97EB0A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2961" name="AutoShape 1">
          <a:extLst>
            <a:ext uri="{FF2B5EF4-FFF2-40B4-BE49-F238E27FC236}">
              <a16:creationId xmlns:a16="http://schemas.microsoft.com/office/drawing/2014/main" id="{01329BA0-F32C-49DC-BCF7-2E281785F9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2962" name="AutoShape 1">
          <a:extLst>
            <a:ext uri="{FF2B5EF4-FFF2-40B4-BE49-F238E27FC236}">
              <a16:creationId xmlns:a16="http://schemas.microsoft.com/office/drawing/2014/main" id="{149BA94A-5796-4A95-B7B0-EA6668492C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2963" name="AutoShape 1">
          <a:extLst>
            <a:ext uri="{FF2B5EF4-FFF2-40B4-BE49-F238E27FC236}">
              <a16:creationId xmlns:a16="http://schemas.microsoft.com/office/drawing/2014/main" id="{66DA76A3-893E-4428-A51E-2ED88B09A8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2964" name="AutoShape 1">
          <a:extLst>
            <a:ext uri="{FF2B5EF4-FFF2-40B4-BE49-F238E27FC236}">
              <a16:creationId xmlns:a16="http://schemas.microsoft.com/office/drawing/2014/main" id="{CBA64188-4B3B-4D60-9E17-B59FB69FD3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2965" name="AutoShape 1">
          <a:extLst>
            <a:ext uri="{FF2B5EF4-FFF2-40B4-BE49-F238E27FC236}">
              <a16:creationId xmlns:a16="http://schemas.microsoft.com/office/drawing/2014/main" id="{8CFCE869-5FD5-4607-9CB0-EA99CBDF07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2966" name="AutoShape 1">
          <a:extLst>
            <a:ext uri="{FF2B5EF4-FFF2-40B4-BE49-F238E27FC236}">
              <a16:creationId xmlns:a16="http://schemas.microsoft.com/office/drawing/2014/main" id="{480F772F-62DB-4635-ADF7-17F63A1115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2967" name="AutoShape 1">
          <a:extLst>
            <a:ext uri="{FF2B5EF4-FFF2-40B4-BE49-F238E27FC236}">
              <a16:creationId xmlns:a16="http://schemas.microsoft.com/office/drawing/2014/main" id="{1D79B67C-0038-4842-ADD0-EFE6A26594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2968" name="AutoShape 1">
          <a:extLst>
            <a:ext uri="{FF2B5EF4-FFF2-40B4-BE49-F238E27FC236}">
              <a16:creationId xmlns:a16="http://schemas.microsoft.com/office/drawing/2014/main" id="{C2217C77-1354-4F37-B817-28ADF93966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2969" name="AutoShape 1">
          <a:extLst>
            <a:ext uri="{FF2B5EF4-FFF2-40B4-BE49-F238E27FC236}">
              <a16:creationId xmlns:a16="http://schemas.microsoft.com/office/drawing/2014/main" id="{965A8095-6FA8-4141-8703-8E58FD383F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2970" name="AutoShape 1">
          <a:extLst>
            <a:ext uri="{FF2B5EF4-FFF2-40B4-BE49-F238E27FC236}">
              <a16:creationId xmlns:a16="http://schemas.microsoft.com/office/drawing/2014/main" id="{C8AF197C-A13E-468B-9BED-BDFF993DE2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2971" name="AutoShape 1">
          <a:extLst>
            <a:ext uri="{FF2B5EF4-FFF2-40B4-BE49-F238E27FC236}">
              <a16:creationId xmlns:a16="http://schemas.microsoft.com/office/drawing/2014/main" id="{112D10CE-9DE0-41FB-BB17-073B4CDDFA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2972" name="AutoShape 1">
          <a:extLst>
            <a:ext uri="{FF2B5EF4-FFF2-40B4-BE49-F238E27FC236}">
              <a16:creationId xmlns:a16="http://schemas.microsoft.com/office/drawing/2014/main" id="{3BC67C6C-C784-4ADB-9978-3AEDD9E686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2973" name="AutoShape 1">
          <a:extLst>
            <a:ext uri="{FF2B5EF4-FFF2-40B4-BE49-F238E27FC236}">
              <a16:creationId xmlns:a16="http://schemas.microsoft.com/office/drawing/2014/main" id="{9657BBEF-62D4-428C-B258-4A8577354D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2974" name="AutoShape 1">
          <a:extLst>
            <a:ext uri="{FF2B5EF4-FFF2-40B4-BE49-F238E27FC236}">
              <a16:creationId xmlns:a16="http://schemas.microsoft.com/office/drawing/2014/main" id="{0F8D4C2C-C0FC-4AAC-A248-1A0513927E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2975" name="AutoShape 1">
          <a:extLst>
            <a:ext uri="{FF2B5EF4-FFF2-40B4-BE49-F238E27FC236}">
              <a16:creationId xmlns:a16="http://schemas.microsoft.com/office/drawing/2014/main" id="{CCDE8B18-E9B4-48CC-B3FF-720E35928D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2976" name="AutoShape 1">
          <a:extLst>
            <a:ext uri="{FF2B5EF4-FFF2-40B4-BE49-F238E27FC236}">
              <a16:creationId xmlns:a16="http://schemas.microsoft.com/office/drawing/2014/main" id="{D899415F-6F4D-4ADE-BD40-D4FA12AEC2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2977" name="AutoShape 1">
          <a:extLst>
            <a:ext uri="{FF2B5EF4-FFF2-40B4-BE49-F238E27FC236}">
              <a16:creationId xmlns:a16="http://schemas.microsoft.com/office/drawing/2014/main" id="{3946FBCF-09BB-47A1-93E9-CDC2F684A7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2978" name="AutoShape 1">
          <a:extLst>
            <a:ext uri="{FF2B5EF4-FFF2-40B4-BE49-F238E27FC236}">
              <a16:creationId xmlns:a16="http://schemas.microsoft.com/office/drawing/2014/main" id="{B745D5F3-8ED9-4374-9AC3-8C5256BB25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2979" name="AutoShape 1">
          <a:extLst>
            <a:ext uri="{FF2B5EF4-FFF2-40B4-BE49-F238E27FC236}">
              <a16:creationId xmlns:a16="http://schemas.microsoft.com/office/drawing/2014/main" id="{09BA4BFC-7417-4C80-B96A-8ABB72D132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2980" name="AutoShape 1">
          <a:extLst>
            <a:ext uri="{FF2B5EF4-FFF2-40B4-BE49-F238E27FC236}">
              <a16:creationId xmlns:a16="http://schemas.microsoft.com/office/drawing/2014/main" id="{6CF6D8CF-647F-457D-B6C8-CAA9A4F93B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2981" name="AutoShape 1">
          <a:extLst>
            <a:ext uri="{FF2B5EF4-FFF2-40B4-BE49-F238E27FC236}">
              <a16:creationId xmlns:a16="http://schemas.microsoft.com/office/drawing/2014/main" id="{D998C34F-DA43-4A42-829E-6D312A27CB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2982" name="AutoShape 1">
          <a:extLst>
            <a:ext uri="{FF2B5EF4-FFF2-40B4-BE49-F238E27FC236}">
              <a16:creationId xmlns:a16="http://schemas.microsoft.com/office/drawing/2014/main" id="{C5D345FC-EB51-4466-AF03-1634F8B050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2983" name="AutoShape 1">
          <a:extLst>
            <a:ext uri="{FF2B5EF4-FFF2-40B4-BE49-F238E27FC236}">
              <a16:creationId xmlns:a16="http://schemas.microsoft.com/office/drawing/2014/main" id="{A889E15F-0774-4857-9E9E-EA342F3C80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2984" name="AutoShape 1">
          <a:extLst>
            <a:ext uri="{FF2B5EF4-FFF2-40B4-BE49-F238E27FC236}">
              <a16:creationId xmlns:a16="http://schemas.microsoft.com/office/drawing/2014/main" id="{98090DE6-40C1-4166-B40E-3C2704ED44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2985" name="AutoShape 1">
          <a:extLst>
            <a:ext uri="{FF2B5EF4-FFF2-40B4-BE49-F238E27FC236}">
              <a16:creationId xmlns:a16="http://schemas.microsoft.com/office/drawing/2014/main" id="{0B91889B-B666-44FF-9ECF-79743C57C9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2986" name="AutoShape 1">
          <a:extLst>
            <a:ext uri="{FF2B5EF4-FFF2-40B4-BE49-F238E27FC236}">
              <a16:creationId xmlns:a16="http://schemas.microsoft.com/office/drawing/2014/main" id="{812B13E8-7EB1-4F32-91B5-57C2ACFF9C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2987" name="AutoShape 1">
          <a:extLst>
            <a:ext uri="{FF2B5EF4-FFF2-40B4-BE49-F238E27FC236}">
              <a16:creationId xmlns:a16="http://schemas.microsoft.com/office/drawing/2014/main" id="{958F474F-8B8B-470D-88C0-FE67D990EF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2988" name="AutoShape 1">
          <a:extLst>
            <a:ext uri="{FF2B5EF4-FFF2-40B4-BE49-F238E27FC236}">
              <a16:creationId xmlns:a16="http://schemas.microsoft.com/office/drawing/2014/main" id="{B39E40F2-5E1A-49AA-880F-092689EAE2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2989" name="AutoShape 1">
          <a:extLst>
            <a:ext uri="{FF2B5EF4-FFF2-40B4-BE49-F238E27FC236}">
              <a16:creationId xmlns:a16="http://schemas.microsoft.com/office/drawing/2014/main" id="{F860790A-C0A0-41F0-B133-F02837C4E7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2990" name="AutoShape 1">
          <a:extLst>
            <a:ext uri="{FF2B5EF4-FFF2-40B4-BE49-F238E27FC236}">
              <a16:creationId xmlns:a16="http://schemas.microsoft.com/office/drawing/2014/main" id="{0378987B-2719-4B36-A310-5B3B7B332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2991" name="AutoShape 1">
          <a:extLst>
            <a:ext uri="{FF2B5EF4-FFF2-40B4-BE49-F238E27FC236}">
              <a16:creationId xmlns:a16="http://schemas.microsoft.com/office/drawing/2014/main" id="{A5FCE8E0-AF88-4B06-9425-AF2C9C24C7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2992" name="AutoShape 1">
          <a:extLst>
            <a:ext uri="{FF2B5EF4-FFF2-40B4-BE49-F238E27FC236}">
              <a16:creationId xmlns:a16="http://schemas.microsoft.com/office/drawing/2014/main" id="{2FA1B79B-3300-4FE6-AD26-34DC1B814E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2993" name="AutoShape 1">
          <a:extLst>
            <a:ext uri="{FF2B5EF4-FFF2-40B4-BE49-F238E27FC236}">
              <a16:creationId xmlns:a16="http://schemas.microsoft.com/office/drawing/2014/main" id="{B5491ADD-6251-4CA3-B0F4-FF49122FF5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2994" name="AutoShape 1">
          <a:extLst>
            <a:ext uri="{FF2B5EF4-FFF2-40B4-BE49-F238E27FC236}">
              <a16:creationId xmlns:a16="http://schemas.microsoft.com/office/drawing/2014/main" id="{AEAA4069-C5C6-46F9-8619-95BF1D44E3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2995" name="AutoShape 1">
          <a:extLst>
            <a:ext uri="{FF2B5EF4-FFF2-40B4-BE49-F238E27FC236}">
              <a16:creationId xmlns:a16="http://schemas.microsoft.com/office/drawing/2014/main" id="{A1419E53-4979-4C50-A606-58D1D5D8ED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2996" name="AutoShape 1">
          <a:extLst>
            <a:ext uri="{FF2B5EF4-FFF2-40B4-BE49-F238E27FC236}">
              <a16:creationId xmlns:a16="http://schemas.microsoft.com/office/drawing/2014/main" id="{32682F17-954B-458F-AB4D-45C89512FF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2997" name="AutoShape 1">
          <a:extLst>
            <a:ext uri="{FF2B5EF4-FFF2-40B4-BE49-F238E27FC236}">
              <a16:creationId xmlns:a16="http://schemas.microsoft.com/office/drawing/2014/main" id="{676AA01F-C9F7-4410-9ECA-BE60DB0DD2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2998" name="AutoShape 1">
          <a:extLst>
            <a:ext uri="{FF2B5EF4-FFF2-40B4-BE49-F238E27FC236}">
              <a16:creationId xmlns:a16="http://schemas.microsoft.com/office/drawing/2014/main" id="{F259A3F8-9E62-4D84-BC3A-291FD74225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2999" name="AutoShape 1">
          <a:extLst>
            <a:ext uri="{FF2B5EF4-FFF2-40B4-BE49-F238E27FC236}">
              <a16:creationId xmlns:a16="http://schemas.microsoft.com/office/drawing/2014/main" id="{60650662-2FD5-4805-A8E5-183927E8CE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3000" name="AutoShape 1">
          <a:extLst>
            <a:ext uri="{FF2B5EF4-FFF2-40B4-BE49-F238E27FC236}">
              <a16:creationId xmlns:a16="http://schemas.microsoft.com/office/drawing/2014/main" id="{35BE8BB2-08CA-47AD-AA14-C48E7C1629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3001" name="AutoShape 1">
          <a:extLst>
            <a:ext uri="{FF2B5EF4-FFF2-40B4-BE49-F238E27FC236}">
              <a16:creationId xmlns:a16="http://schemas.microsoft.com/office/drawing/2014/main" id="{A50B31F8-5999-4925-BA41-24D3E99BB9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3002" name="AutoShape 1">
          <a:extLst>
            <a:ext uri="{FF2B5EF4-FFF2-40B4-BE49-F238E27FC236}">
              <a16:creationId xmlns:a16="http://schemas.microsoft.com/office/drawing/2014/main" id="{611BF10F-F70E-4128-82D8-2604E1C353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3003" name="AutoShape 1">
          <a:extLst>
            <a:ext uri="{FF2B5EF4-FFF2-40B4-BE49-F238E27FC236}">
              <a16:creationId xmlns:a16="http://schemas.microsoft.com/office/drawing/2014/main" id="{F836FA11-DE36-4B17-8BBA-6AB22FEFE8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3004" name="AutoShape 1">
          <a:extLst>
            <a:ext uri="{FF2B5EF4-FFF2-40B4-BE49-F238E27FC236}">
              <a16:creationId xmlns:a16="http://schemas.microsoft.com/office/drawing/2014/main" id="{DFF4C0AA-6D07-462B-BFA8-017D9B48E6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3005" name="AutoShape 1">
          <a:extLst>
            <a:ext uri="{FF2B5EF4-FFF2-40B4-BE49-F238E27FC236}">
              <a16:creationId xmlns:a16="http://schemas.microsoft.com/office/drawing/2014/main" id="{B9345565-E807-424B-BDB9-63424AEC96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3006" name="AutoShape 1">
          <a:extLst>
            <a:ext uri="{FF2B5EF4-FFF2-40B4-BE49-F238E27FC236}">
              <a16:creationId xmlns:a16="http://schemas.microsoft.com/office/drawing/2014/main" id="{48951FDC-17FC-48AB-B2A2-BD72E6919C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3007" name="AutoShape 1">
          <a:extLst>
            <a:ext uri="{FF2B5EF4-FFF2-40B4-BE49-F238E27FC236}">
              <a16:creationId xmlns:a16="http://schemas.microsoft.com/office/drawing/2014/main" id="{7A89658B-49F1-4DB0-B864-3B063A1394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3008" name="AutoShape 1">
          <a:extLst>
            <a:ext uri="{FF2B5EF4-FFF2-40B4-BE49-F238E27FC236}">
              <a16:creationId xmlns:a16="http://schemas.microsoft.com/office/drawing/2014/main" id="{7533E418-7D77-477F-A0AB-639EE07843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3009" name="AutoShape 1">
          <a:extLst>
            <a:ext uri="{FF2B5EF4-FFF2-40B4-BE49-F238E27FC236}">
              <a16:creationId xmlns:a16="http://schemas.microsoft.com/office/drawing/2014/main" id="{EB554F89-04AA-4C11-9B18-DEBF4868DF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3010" name="AutoShape 1">
          <a:extLst>
            <a:ext uri="{FF2B5EF4-FFF2-40B4-BE49-F238E27FC236}">
              <a16:creationId xmlns:a16="http://schemas.microsoft.com/office/drawing/2014/main" id="{688F5EC5-22B9-4172-8001-6EE3E7E0DC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3011" name="AutoShape 1">
          <a:extLst>
            <a:ext uri="{FF2B5EF4-FFF2-40B4-BE49-F238E27FC236}">
              <a16:creationId xmlns:a16="http://schemas.microsoft.com/office/drawing/2014/main" id="{D284C159-03AF-4FC6-84CB-6817E0BF54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3012" name="AutoShape 1">
          <a:extLst>
            <a:ext uri="{FF2B5EF4-FFF2-40B4-BE49-F238E27FC236}">
              <a16:creationId xmlns:a16="http://schemas.microsoft.com/office/drawing/2014/main" id="{5157E05F-3624-43BE-95D8-F962A7D9E8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3013" name="AutoShape 1">
          <a:extLst>
            <a:ext uri="{FF2B5EF4-FFF2-40B4-BE49-F238E27FC236}">
              <a16:creationId xmlns:a16="http://schemas.microsoft.com/office/drawing/2014/main" id="{ED21BCA4-2D81-492D-860E-774B365D90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3014" name="AutoShape 1">
          <a:extLst>
            <a:ext uri="{FF2B5EF4-FFF2-40B4-BE49-F238E27FC236}">
              <a16:creationId xmlns:a16="http://schemas.microsoft.com/office/drawing/2014/main" id="{427A872D-1451-4DC7-83BF-322737C9BE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3015" name="AutoShape 1">
          <a:extLst>
            <a:ext uri="{FF2B5EF4-FFF2-40B4-BE49-F238E27FC236}">
              <a16:creationId xmlns:a16="http://schemas.microsoft.com/office/drawing/2014/main" id="{1A3A6F91-0573-4086-A0F9-9ED6FE3723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3016" name="AutoShape 1">
          <a:extLst>
            <a:ext uri="{FF2B5EF4-FFF2-40B4-BE49-F238E27FC236}">
              <a16:creationId xmlns:a16="http://schemas.microsoft.com/office/drawing/2014/main" id="{F39FA308-A1B9-4CEA-9299-6D4C9D493E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3017" name="AutoShape 1">
          <a:extLst>
            <a:ext uri="{FF2B5EF4-FFF2-40B4-BE49-F238E27FC236}">
              <a16:creationId xmlns:a16="http://schemas.microsoft.com/office/drawing/2014/main" id="{51E9BCC5-ABF2-4181-BBBB-A67AC09383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3018" name="AutoShape 1">
          <a:extLst>
            <a:ext uri="{FF2B5EF4-FFF2-40B4-BE49-F238E27FC236}">
              <a16:creationId xmlns:a16="http://schemas.microsoft.com/office/drawing/2014/main" id="{2BC632A6-E80D-4E3A-ABAD-AA015A7609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3019" name="AutoShape 1">
          <a:extLst>
            <a:ext uri="{FF2B5EF4-FFF2-40B4-BE49-F238E27FC236}">
              <a16:creationId xmlns:a16="http://schemas.microsoft.com/office/drawing/2014/main" id="{353189FC-402A-461E-8EF2-95C692422B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3020" name="AutoShape 1">
          <a:extLst>
            <a:ext uri="{FF2B5EF4-FFF2-40B4-BE49-F238E27FC236}">
              <a16:creationId xmlns:a16="http://schemas.microsoft.com/office/drawing/2014/main" id="{FD6B8FB9-1C8E-4701-BEE7-060ED8E2CB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3021" name="AutoShape 1">
          <a:extLst>
            <a:ext uri="{FF2B5EF4-FFF2-40B4-BE49-F238E27FC236}">
              <a16:creationId xmlns:a16="http://schemas.microsoft.com/office/drawing/2014/main" id="{92DF48EA-589C-4209-96AE-83F829E781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3022" name="AutoShape 1">
          <a:extLst>
            <a:ext uri="{FF2B5EF4-FFF2-40B4-BE49-F238E27FC236}">
              <a16:creationId xmlns:a16="http://schemas.microsoft.com/office/drawing/2014/main" id="{3237726F-18E1-4756-962D-430327BDEB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3023" name="AutoShape 1">
          <a:extLst>
            <a:ext uri="{FF2B5EF4-FFF2-40B4-BE49-F238E27FC236}">
              <a16:creationId xmlns:a16="http://schemas.microsoft.com/office/drawing/2014/main" id="{7623364A-2E72-4040-A006-B18B9558A8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3024" name="AutoShape 1">
          <a:extLst>
            <a:ext uri="{FF2B5EF4-FFF2-40B4-BE49-F238E27FC236}">
              <a16:creationId xmlns:a16="http://schemas.microsoft.com/office/drawing/2014/main" id="{A3476F18-B9D1-479E-8357-686BBB3A7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3025" name="AutoShape 1">
          <a:extLst>
            <a:ext uri="{FF2B5EF4-FFF2-40B4-BE49-F238E27FC236}">
              <a16:creationId xmlns:a16="http://schemas.microsoft.com/office/drawing/2014/main" id="{0D39B9C7-2268-4582-8D0B-055664B0C9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3026" name="AutoShape 1">
          <a:extLst>
            <a:ext uri="{FF2B5EF4-FFF2-40B4-BE49-F238E27FC236}">
              <a16:creationId xmlns:a16="http://schemas.microsoft.com/office/drawing/2014/main" id="{E842CD78-BBB1-4E11-A3D2-AF439D0B8E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3027" name="AutoShape 1">
          <a:extLst>
            <a:ext uri="{FF2B5EF4-FFF2-40B4-BE49-F238E27FC236}">
              <a16:creationId xmlns:a16="http://schemas.microsoft.com/office/drawing/2014/main" id="{81990E98-4B5A-4130-A91C-222ABC2606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3028" name="AutoShape 1">
          <a:extLst>
            <a:ext uri="{FF2B5EF4-FFF2-40B4-BE49-F238E27FC236}">
              <a16:creationId xmlns:a16="http://schemas.microsoft.com/office/drawing/2014/main" id="{BD0FBF56-2AD4-4658-B0C5-07AFC5BCA7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3029" name="AutoShape 1">
          <a:extLst>
            <a:ext uri="{FF2B5EF4-FFF2-40B4-BE49-F238E27FC236}">
              <a16:creationId xmlns:a16="http://schemas.microsoft.com/office/drawing/2014/main" id="{A9F57462-E694-4124-B034-B67039F3D2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3030" name="AutoShape 1">
          <a:extLst>
            <a:ext uri="{FF2B5EF4-FFF2-40B4-BE49-F238E27FC236}">
              <a16:creationId xmlns:a16="http://schemas.microsoft.com/office/drawing/2014/main" id="{76EC36A0-3C4D-41C5-B5FC-8243C19502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3031" name="AutoShape 1">
          <a:extLst>
            <a:ext uri="{FF2B5EF4-FFF2-40B4-BE49-F238E27FC236}">
              <a16:creationId xmlns:a16="http://schemas.microsoft.com/office/drawing/2014/main" id="{99092498-3B24-4F5B-B1BC-08B45BE34A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3032" name="AutoShape 1">
          <a:extLst>
            <a:ext uri="{FF2B5EF4-FFF2-40B4-BE49-F238E27FC236}">
              <a16:creationId xmlns:a16="http://schemas.microsoft.com/office/drawing/2014/main" id="{7165E416-314C-43B5-A372-E2B7F6ADB8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3033" name="AutoShape 1">
          <a:extLst>
            <a:ext uri="{FF2B5EF4-FFF2-40B4-BE49-F238E27FC236}">
              <a16:creationId xmlns:a16="http://schemas.microsoft.com/office/drawing/2014/main" id="{E3A3FB9B-0516-4563-9DBD-11D7B6F607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3034" name="AutoShape 1">
          <a:extLst>
            <a:ext uri="{FF2B5EF4-FFF2-40B4-BE49-F238E27FC236}">
              <a16:creationId xmlns:a16="http://schemas.microsoft.com/office/drawing/2014/main" id="{BA408B14-339D-4707-926A-702EA41622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3035" name="AutoShape 1">
          <a:extLst>
            <a:ext uri="{FF2B5EF4-FFF2-40B4-BE49-F238E27FC236}">
              <a16:creationId xmlns:a16="http://schemas.microsoft.com/office/drawing/2014/main" id="{01D3FB4A-6E7E-47AD-B9A6-234A1B0203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3036" name="AutoShape 1">
          <a:extLst>
            <a:ext uri="{FF2B5EF4-FFF2-40B4-BE49-F238E27FC236}">
              <a16:creationId xmlns:a16="http://schemas.microsoft.com/office/drawing/2014/main" id="{C9989DDD-74B7-4407-B70B-28DA76A65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3037" name="AutoShape 1">
          <a:extLst>
            <a:ext uri="{FF2B5EF4-FFF2-40B4-BE49-F238E27FC236}">
              <a16:creationId xmlns:a16="http://schemas.microsoft.com/office/drawing/2014/main" id="{290157AE-E9FD-445A-B46E-318DE11E31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3038" name="AutoShape 1">
          <a:extLst>
            <a:ext uri="{FF2B5EF4-FFF2-40B4-BE49-F238E27FC236}">
              <a16:creationId xmlns:a16="http://schemas.microsoft.com/office/drawing/2014/main" id="{45B8F558-8CE4-4D4D-898F-75681F8228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3039" name="AutoShape 1">
          <a:extLst>
            <a:ext uri="{FF2B5EF4-FFF2-40B4-BE49-F238E27FC236}">
              <a16:creationId xmlns:a16="http://schemas.microsoft.com/office/drawing/2014/main" id="{307F4034-4995-4CCD-AF27-7A46F0FB4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3040" name="AutoShape 1">
          <a:extLst>
            <a:ext uri="{FF2B5EF4-FFF2-40B4-BE49-F238E27FC236}">
              <a16:creationId xmlns:a16="http://schemas.microsoft.com/office/drawing/2014/main" id="{45C4D383-1099-4E8F-888A-29E948AB31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3041" name="AutoShape 1">
          <a:extLst>
            <a:ext uri="{FF2B5EF4-FFF2-40B4-BE49-F238E27FC236}">
              <a16:creationId xmlns:a16="http://schemas.microsoft.com/office/drawing/2014/main" id="{D6D9EBAE-E08E-4A1A-86D4-EB6755BE5F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3042" name="AutoShape 1">
          <a:extLst>
            <a:ext uri="{FF2B5EF4-FFF2-40B4-BE49-F238E27FC236}">
              <a16:creationId xmlns:a16="http://schemas.microsoft.com/office/drawing/2014/main" id="{6C02359F-9411-4A2C-835A-D34062B69B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3043" name="AutoShape 1">
          <a:extLst>
            <a:ext uri="{FF2B5EF4-FFF2-40B4-BE49-F238E27FC236}">
              <a16:creationId xmlns:a16="http://schemas.microsoft.com/office/drawing/2014/main" id="{F8E13F7E-DB57-40B6-BAF7-3F796434A0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3044" name="AutoShape 1">
          <a:extLst>
            <a:ext uri="{FF2B5EF4-FFF2-40B4-BE49-F238E27FC236}">
              <a16:creationId xmlns:a16="http://schemas.microsoft.com/office/drawing/2014/main" id="{B47BBE37-9F70-40C3-99CC-AAFA3C7039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3045" name="AutoShape 1">
          <a:extLst>
            <a:ext uri="{FF2B5EF4-FFF2-40B4-BE49-F238E27FC236}">
              <a16:creationId xmlns:a16="http://schemas.microsoft.com/office/drawing/2014/main" id="{01DB666C-7C91-4B63-A4D0-CE0C593B0D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3046" name="AutoShape 1">
          <a:extLst>
            <a:ext uri="{FF2B5EF4-FFF2-40B4-BE49-F238E27FC236}">
              <a16:creationId xmlns:a16="http://schemas.microsoft.com/office/drawing/2014/main" id="{EC0D0E3A-6380-4DA6-B342-5A0BDEB170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3047" name="AutoShape 1">
          <a:extLst>
            <a:ext uri="{FF2B5EF4-FFF2-40B4-BE49-F238E27FC236}">
              <a16:creationId xmlns:a16="http://schemas.microsoft.com/office/drawing/2014/main" id="{DA5B7ECB-DF77-4CF5-80D0-29C7FEE922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3048" name="AutoShape 1">
          <a:extLst>
            <a:ext uri="{FF2B5EF4-FFF2-40B4-BE49-F238E27FC236}">
              <a16:creationId xmlns:a16="http://schemas.microsoft.com/office/drawing/2014/main" id="{7E713107-6574-4906-BA12-431646B0FF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3049" name="AutoShape 1">
          <a:extLst>
            <a:ext uri="{FF2B5EF4-FFF2-40B4-BE49-F238E27FC236}">
              <a16:creationId xmlns:a16="http://schemas.microsoft.com/office/drawing/2014/main" id="{A0DAC30E-0695-4CD7-AD6F-A24A7CA020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3050" name="AutoShape 1">
          <a:extLst>
            <a:ext uri="{FF2B5EF4-FFF2-40B4-BE49-F238E27FC236}">
              <a16:creationId xmlns:a16="http://schemas.microsoft.com/office/drawing/2014/main" id="{9412BDCF-77D9-4DED-B8B1-B4DB6C370B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3051" name="AutoShape 1">
          <a:extLst>
            <a:ext uri="{FF2B5EF4-FFF2-40B4-BE49-F238E27FC236}">
              <a16:creationId xmlns:a16="http://schemas.microsoft.com/office/drawing/2014/main" id="{8CF13531-D203-4F80-9817-F3AB80506D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3052" name="AutoShape 1">
          <a:extLst>
            <a:ext uri="{FF2B5EF4-FFF2-40B4-BE49-F238E27FC236}">
              <a16:creationId xmlns:a16="http://schemas.microsoft.com/office/drawing/2014/main" id="{43F6C738-89FA-445F-877D-7619B8364F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3053" name="AutoShape 1">
          <a:extLst>
            <a:ext uri="{FF2B5EF4-FFF2-40B4-BE49-F238E27FC236}">
              <a16:creationId xmlns:a16="http://schemas.microsoft.com/office/drawing/2014/main" id="{A28FA376-B346-4D5E-8CDC-456DB9A17B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3054" name="AutoShape 1">
          <a:extLst>
            <a:ext uri="{FF2B5EF4-FFF2-40B4-BE49-F238E27FC236}">
              <a16:creationId xmlns:a16="http://schemas.microsoft.com/office/drawing/2014/main" id="{256D7369-D28F-4225-9D2D-31E0722F66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3055" name="AutoShape 1">
          <a:extLst>
            <a:ext uri="{FF2B5EF4-FFF2-40B4-BE49-F238E27FC236}">
              <a16:creationId xmlns:a16="http://schemas.microsoft.com/office/drawing/2014/main" id="{A0B75B7C-D450-49D1-B0BC-CB668FF634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3056" name="AutoShape 1">
          <a:extLst>
            <a:ext uri="{FF2B5EF4-FFF2-40B4-BE49-F238E27FC236}">
              <a16:creationId xmlns:a16="http://schemas.microsoft.com/office/drawing/2014/main" id="{280657E6-99CF-49A0-B202-43F131C315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3057" name="AutoShape 1">
          <a:extLst>
            <a:ext uri="{FF2B5EF4-FFF2-40B4-BE49-F238E27FC236}">
              <a16:creationId xmlns:a16="http://schemas.microsoft.com/office/drawing/2014/main" id="{0B931B49-02FB-4986-BB5E-CE09CC52B4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3058" name="AutoShape 1">
          <a:extLst>
            <a:ext uri="{FF2B5EF4-FFF2-40B4-BE49-F238E27FC236}">
              <a16:creationId xmlns:a16="http://schemas.microsoft.com/office/drawing/2014/main" id="{30367EC7-A56F-4BF1-9189-1CCCA8FDBE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3059" name="AutoShape 1">
          <a:extLst>
            <a:ext uri="{FF2B5EF4-FFF2-40B4-BE49-F238E27FC236}">
              <a16:creationId xmlns:a16="http://schemas.microsoft.com/office/drawing/2014/main" id="{447EDDEF-B450-4043-9CFE-7815571574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3060" name="AutoShape 1">
          <a:extLst>
            <a:ext uri="{FF2B5EF4-FFF2-40B4-BE49-F238E27FC236}">
              <a16:creationId xmlns:a16="http://schemas.microsoft.com/office/drawing/2014/main" id="{10C1FC3C-1693-48CB-8EE3-568F70AE31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3061" name="AutoShape 1">
          <a:extLst>
            <a:ext uri="{FF2B5EF4-FFF2-40B4-BE49-F238E27FC236}">
              <a16:creationId xmlns:a16="http://schemas.microsoft.com/office/drawing/2014/main" id="{ADAC5778-B67A-463C-9B34-E4DF250CFF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3062" name="AutoShape 1">
          <a:extLst>
            <a:ext uri="{FF2B5EF4-FFF2-40B4-BE49-F238E27FC236}">
              <a16:creationId xmlns:a16="http://schemas.microsoft.com/office/drawing/2014/main" id="{E66A6FE9-E0BB-412A-BC17-21104ADE94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3063" name="AutoShape 1">
          <a:extLst>
            <a:ext uri="{FF2B5EF4-FFF2-40B4-BE49-F238E27FC236}">
              <a16:creationId xmlns:a16="http://schemas.microsoft.com/office/drawing/2014/main" id="{C03901A0-3AA2-4E97-8D9F-97A4B2E429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3064" name="AutoShape 1">
          <a:extLst>
            <a:ext uri="{FF2B5EF4-FFF2-40B4-BE49-F238E27FC236}">
              <a16:creationId xmlns:a16="http://schemas.microsoft.com/office/drawing/2014/main" id="{D74D3DFD-8686-4C92-A758-72C4D1C261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3065" name="AutoShape 1">
          <a:extLst>
            <a:ext uri="{FF2B5EF4-FFF2-40B4-BE49-F238E27FC236}">
              <a16:creationId xmlns:a16="http://schemas.microsoft.com/office/drawing/2014/main" id="{16DC5E08-86DE-44CA-886D-2E3FD5C844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3066" name="AutoShape 1">
          <a:extLst>
            <a:ext uri="{FF2B5EF4-FFF2-40B4-BE49-F238E27FC236}">
              <a16:creationId xmlns:a16="http://schemas.microsoft.com/office/drawing/2014/main" id="{8E2F51E0-C787-49E9-82A7-C5F64EC19F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3067" name="AutoShape 1">
          <a:extLst>
            <a:ext uri="{FF2B5EF4-FFF2-40B4-BE49-F238E27FC236}">
              <a16:creationId xmlns:a16="http://schemas.microsoft.com/office/drawing/2014/main" id="{83D448B4-878B-48BF-8538-9507D51F09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3068" name="AutoShape 1">
          <a:extLst>
            <a:ext uri="{FF2B5EF4-FFF2-40B4-BE49-F238E27FC236}">
              <a16:creationId xmlns:a16="http://schemas.microsoft.com/office/drawing/2014/main" id="{3CEAE72E-15B7-4661-BF04-7AC59BF016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3069" name="AutoShape 1">
          <a:extLst>
            <a:ext uri="{FF2B5EF4-FFF2-40B4-BE49-F238E27FC236}">
              <a16:creationId xmlns:a16="http://schemas.microsoft.com/office/drawing/2014/main" id="{76991DA3-05CF-44E0-BA86-ED0F45E5D2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3070" name="AutoShape 1">
          <a:extLst>
            <a:ext uri="{FF2B5EF4-FFF2-40B4-BE49-F238E27FC236}">
              <a16:creationId xmlns:a16="http://schemas.microsoft.com/office/drawing/2014/main" id="{62519972-AADE-4832-B1D5-060308CFD2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3071" name="AutoShape 1">
          <a:extLst>
            <a:ext uri="{FF2B5EF4-FFF2-40B4-BE49-F238E27FC236}">
              <a16:creationId xmlns:a16="http://schemas.microsoft.com/office/drawing/2014/main" id="{4499ACF3-8728-4EEB-A2C2-F0BE68DF3E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3072" name="AutoShape 1">
          <a:extLst>
            <a:ext uri="{FF2B5EF4-FFF2-40B4-BE49-F238E27FC236}">
              <a16:creationId xmlns:a16="http://schemas.microsoft.com/office/drawing/2014/main" id="{D3727034-A443-435F-814E-24827B8D2B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3073" name="AutoShape 1">
          <a:extLst>
            <a:ext uri="{FF2B5EF4-FFF2-40B4-BE49-F238E27FC236}">
              <a16:creationId xmlns:a16="http://schemas.microsoft.com/office/drawing/2014/main" id="{B49CC3DB-F832-4E59-8B5E-4538F49F84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3074" name="AutoShape 1">
          <a:extLst>
            <a:ext uri="{FF2B5EF4-FFF2-40B4-BE49-F238E27FC236}">
              <a16:creationId xmlns:a16="http://schemas.microsoft.com/office/drawing/2014/main" id="{B0AAE183-71D8-43D2-86F8-001C55B43E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3075" name="AutoShape 1">
          <a:extLst>
            <a:ext uri="{FF2B5EF4-FFF2-40B4-BE49-F238E27FC236}">
              <a16:creationId xmlns:a16="http://schemas.microsoft.com/office/drawing/2014/main" id="{EC80A99B-6FA1-4DF6-A0B7-BB5FAEB672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3076" name="AutoShape 1">
          <a:extLst>
            <a:ext uri="{FF2B5EF4-FFF2-40B4-BE49-F238E27FC236}">
              <a16:creationId xmlns:a16="http://schemas.microsoft.com/office/drawing/2014/main" id="{FE35F5D4-0DB6-4CE5-9A8E-49B0EDD7C0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3077" name="AutoShape 1">
          <a:extLst>
            <a:ext uri="{FF2B5EF4-FFF2-40B4-BE49-F238E27FC236}">
              <a16:creationId xmlns:a16="http://schemas.microsoft.com/office/drawing/2014/main" id="{19E0CA75-7EA9-4AD5-929C-3BED8C14D8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3078" name="AutoShape 1">
          <a:extLst>
            <a:ext uri="{FF2B5EF4-FFF2-40B4-BE49-F238E27FC236}">
              <a16:creationId xmlns:a16="http://schemas.microsoft.com/office/drawing/2014/main" id="{1DADDF95-13CD-4AA8-8409-636373488D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3079" name="AutoShape 1">
          <a:extLst>
            <a:ext uri="{FF2B5EF4-FFF2-40B4-BE49-F238E27FC236}">
              <a16:creationId xmlns:a16="http://schemas.microsoft.com/office/drawing/2014/main" id="{9F941BA2-C246-4722-A440-545ED570BF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3080" name="AutoShape 1">
          <a:extLst>
            <a:ext uri="{FF2B5EF4-FFF2-40B4-BE49-F238E27FC236}">
              <a16:creationId xmlns:a16="http://schemas.microsoft.com/office/drawing/2014/main" id="{5F4B0107-437B-4EB3-85C1-FCC5B75F90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3081" name="AutoShape 1">
          <a:extLst>
            <a:ext uri="{FF2B5EF4-FFF2-40B4-BE49-F238E27FC236}">
              <a16:creationId xmlns:a16="http://schemas.microsoft.com/office/drawing/2014/main" id="{9E43315A-5F24-4F9C-8D9F-AEA198A71A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3082" name="AutoShape 1">
          <a:extLst>
            <a:ext uri="{FF2B5EF4-FFF2-40B4-BE49-F238E27FC236}">
              <a16:creationId xmlns:a16="http://schemas.microsoft.com/office/drawing/2014/main" id="{04E017AA-EEDF-4B9D-B00F-9C054C240D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3083" name="AutoShape 1">
          <a:extLst>
            <a:ext uri="{FF2B5EF4-FFF2-40B4-BE49-F238E27FC236}">
              <a16:creationId xmlns:a16="http://schemas.microsoft.com/office/drawing/2014/main" id="{36546FF3-3764-401A-BC8A-868925F4DF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3084" name="AutoShape 1">
          <a:extLst>
            <a:ext uri="{FF2B5EF4-FFF2-40B4-BE49-F238E27FC236}">
              <a16:creationId xmlns:a16="http://schemas.microsoft.com/office/drawing/2014/main" id="{C700874F-AD83-449F-A8CA-E1061FFAAE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3085" name="AutoShape 1">
          <a:extLst>
            <a:ext uri="{FF2B5EF4-FFF2-40B4-BE49-F238E27FC236}">
              <a16:creationId xmlns:a16="http://schemas.microsoft.com/office/drawing/2014/main" id="{7CD79361-A9EF-4DBF-93F2-244DDDC559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3086" name="AutoShape 1">
          <a:extLst>
            <a:ext uri="{FF2B5EF4-FFF2-40B4-BE49-F238E27FC236}">
              <a16:creationId xmlns:a16="http://schemas.microsoft.com/office/drawing/2014/main" id="{2B448212-AD78-4658-8DCB-E2AA8D0B26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3087" name="AutoShape 1">
          <a:extLst>
            <a:ext uri="{FF2B5EF4-FFF2-40B4-BE49-F238E27FC236}">
              <a16:creationId xmlns:a16="http://schemas.microsoft.com/office/drawing/2014/main" id="{83502EB9-8EC3-432C-95A8-F7EDA789F7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3088" name="AutoShape 1">
          <a:extLst>
            <a:ext uri="{FF2B5EF4-FFF2-40B4-BE49-F238E27FC236}">
              <a16:creationId xmlns:a16="http://schemas.microsoft.com/office/drawing/2014/main" id="{15F26EC4-F0AB-40EF-81E6-0B92AD3B17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3089" name="AutoShape 1">
          <a:extLst>
            <a:ext uri="{FF2B5EF4-FFF2-40B4-BE49-F238E27FC236}">
              <a16:creationId xmlns:a16="http://schemas.microsoft.com/office/drawing/2014/main" id="{FD2E4D82-2DD6-492E-B03F-E76A5D196A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3090" name="AutoShape 1">
          <a:extLst>
            <a:ext uri="{FF2B5EF4-FFF2-40B4-BE49-F238E27FC236}">
              <a16:creationId xmlns:a16="http://schemas.microsoft.com/office/drawing/2014/main" id="{D207943B-1C67-430F-85B9-EE3B6C722F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3091" name="AutoShape 1">
          <a:extLst>
            <a:ext uri="{FF2B5EF4-FFF2-40B4-BE49-F238E27FC236}">
              <a16:creationId xmlns:a16="http://schemas.microsoft.com/office/drawing/2014/main" id="{18840C25-75C1-408C-B891-D9BC69BB30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3092" name="AutoShape 1">
          <a:extLst>
            <a:ext uri="{FF2B5EF4-FFF2-40B4-BE49-F238E27FC236}">
              <a16:creationId xmlns:a16="http://schemas.microsoft.com/office/drawing/2014/main" id="{D086B34D-40D8-432B-B2F2-0ED044464A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3093" name="AutoShape 1">
          <a:extLst>
            <a:ext uri="{FF2B5EF4-FFF2-40B4-BE49-F238E27FC236}">
              <a16:creationId xmlns:a16="http://schemas.microsoft.com/office/drawing/2014/main" id="{778B488D-4758-4715-981C-AB24101A8A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3094" name="AutoShape 1">
          <a:extLst>
            <a:ext uri="{FF2B5EF4-FFF2-40B4-BE49-F238E27FC236}">
              <a16:creationId xmlns:a16="http://schemas.microsoft.com/office/drawing/2014/main" id="{B01AF281-8FC3-451B-80A2-766AFC50D9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3095" name="AutoShape 1">
          <a:extLst>
            <a:ext uri="{FF2B5EF4-FFF2-40B4-BE49-F238E27FC236}">
              <a16:creationId xmlns:a16="http://schemas.microsoft.com/office/drawing/2014/main" id="{890F2C28-22E0-4511-994C-8643596DB4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3096" name="AutoShape 1">
          <a:extLst>
            <a:ext uri="{FF2B5EF4-FFF2-40B4-BE49-F238E27FC236}">
              <a16:creationId xmlns:a16="http://schemas.microsoft.com/office/drawing/2014/main" id="{6777C533-9F10-4689-B28D-A728135B06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3097" name="AutoShape 1">
          <a:extLst>
            <a:ext uri="{FF2B5EF4-FFF2-40B4-BE49-F238E27FC236}">
              <a16:creationId xmlns:a16="http://schemas.microsoft.com/office/drawing/2014/main" id="{109A1BAD-7FD0-45D4-8A95-B95165BA8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3098" name="AutoShape 1">
          <a:extLst>
            <a:ext uri="{FF2B5EF4-FFF2-40B4-BE49-F238E27FC236}">
              <a16:creationId xmlns:a16="http://schemas.microsoft.com/office/drawing/2014/main" id="{0FED59E5-D9A6-41F9-8F21-CBD3E22F12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3099" name="AutoShape 1">
          <a:extLst>
            <a:ext uri="{FF2B5EF4-FFF2-40B4-BE49-F238E27FC236}">
              <a16:creationId xmlns:a16="http://schemas.microsoft.com/office/drawing/2014/main" id="{53F942C7-025D-446C-8A1F-9455D9D0C4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3100" name="AutoShape 1">
          <a:extLst>
            <a:ext uri="{FF2B5EF4-FFF2-40B4-BE49-F238E27FC236}">
              <a16:creationId xmlns:a16="http://schemas.microsoft.com/office/drawing/2014/main" id="{76B0B871-D6EE-4170-8025-EE44BCE331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3101" name="AutoShape 1">
          <a:extLst>
            <a:ext uri="{FF2B5EF4-FFF2-40B4-BE49-F238E27FC236}">
              <a16:creationId xmlns:a16="http://schemas.microsoft.com/office/drawing/2014/main" id="{52A62C43-8717-473A-9CCC-0B5F125A63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3102" name="AutoShape 1">
          <a:extLst>
            <a:ext uri="{FF2B5EF4-FFF2-40B4-BE49-F238E27FC236}">
              <a16:creationId xmlns:a16="http://schemas.microsoft.com/office/drawing/2014/main" id="{1A84629C-08A0-4D17-9D11-809086810B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3103" name="AutoShape 1">
          <a:extLst>
            <a:ext uri="{FF2B5EF4-FFF2-40B4-BE49-F238E27FC236}">
              <a16:creationId xmlns:a16="http://schemas.microsoft.com/office/drawing/2014/main" id="{6F309D91-46B1-43A1-8569-5D6BE3F2D9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3104" name="AutoShape 1">
          <a:extLst>
            <a:ext uri="{FF2B5EF4-FFF2-40B4-BE49-F238E27FC236}">
              <a16:creationId xmlns:a16="http://schemas.microsoft.com/office/drawing/2014/main" id="{AE7F901F-F455-4449-A0B5-C3CD84A1EF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3105" name="AutoShape 1">
          <a:extLst>
            <a:ext uri="{FF2B5EF4-FFF2-40B4-BE49-F238E27FC236}">
              <a16:creationId xmlns:a16="http://schemas.microsoft.com/office/drawing/2014/main" id="{9D204719-C843-4028-89DC-E76620B2AD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3106" name="AutoShape 1">
          <a:extLst>
            <a:ext uri="{FF2B5EF4-FFF2-40B4-BE49-F238E27FC236}">
              <a16:creationId xmlns:a16="http://schemas.microsoft.com/office/drawing/2014/main" id="{589438EA-727E-4514-ACD1-A5F84C847C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3107" name="AutoShape 1">
          <a:extLst>
            <a:ext uri="{FF2B5EF4-FFF2-40B4-BE49-F238E27FC236}">
              <a16:creationId xmlns:a16="http://schemas.microsoft.com/office/drawing/2014/main" id="{C94E3CF1-4D0C-4F9C-8A57-841E9D2A52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3108" name="AutoShape 1">
          <a:extLst>
            <a:ext uri="{FF2B5EF4-FFF2-40B4-BE49-F238E27FC236}">
              <a16:creationId xmlns:a16="http://schemas.microsoft.com/office/drawing/2014/main" id="{261AA6B8-479E-48A1-A795-0907F53EF6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3109" name="AutoShape 1">
          <a:extLst>
            <a:ext uri="{FF2B5EF4-FFF2-40B4-BE49-F238E27FC236}">
              <a16:creationId xmlns:a16="http://schemas.microsoft.com/office/drawing/2014/main" id="{6F4A1D7B-3F50-4BDD-BC28-3EFF6E22DF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3110" name="AutoShape 1">
          <a:extLst>
            <a:ext uri="{FF2B5EF4-FFF2-40B4-BE49-F238E27FC236}">
              <a16:creationId xmlns:a16="http://schemas.microsoft.com/office/drawing/2014/main" id="{830B4633-1A8D-4338-9A02-1EB3EDBBD4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3111" name="AutoShape 1">
          <a:extLst>
            <a:ext uri="{FF2B5EF4-FFF2-40B4-BE49-F238E27FC236}">
              <a16:creationId xmlns:a16="http://schemas.microsoft.com/office/drawing/2014/main" id="{1458EA9A-479A-4478-B6FF-31A2684B10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3112" name="AutoShape 1">
          <a:extLst>
            <a:ext uri="{FF2B5EF4-FFF2-40B4-BE49-F238E27FC236}">
              <a16:creationId xmlns:a16="http://schemas.microsoft.com/office/drawing/2014/main" id="{89919E3B-2466-41FF-BC19-EA8FA8EC49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3113" name="AutoShape 1">
          <a:extLst>
            <a:ext uri="{FF2B5EF4-FFF2-40B4-BE49-F238E27FC236}">
              <a16:creationId xmlns:a16="http://schemas.microsoft.com/office/drawing/2014/main" id="{B324FF05-E74F-44CB-B478-30D8E0A5CD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3114" name="AutoShape 1">
          <a:extLst>
            <a:ext uri="{FF2B5EF4-FFF2-40B4-BE49-F238E27FC236}">
              <a16:creationId xmlns:a16="http://schemas.microsoft.com/office/drawing/2014/main" id="{9799FF69-8320-44B9-9B3F-C02C40D3F7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3115" name="AutoShape 1">
          <a:extLst>
            <a:ext uri="{FF2B5EF4-FFF2-40B4-BE49-F238E27FC236}">
              <a16:creationId xmlns:a16="http://schemas.microsoft.com/office/drawing/2014/main" id="{911D3548-970A-4408-BED5-E42ADF31AA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3116" name="AutoShape 1">
          <a:extLst>
            <a:ext uri="{FF2B5EF4-FFF2-40B4-BE49-F238E27FC236}">
              <a16:creationId xmlns:a16="http://schemas.microsoft.com/office/drawing/2014/main" id="{D5E13993-1D01-4271-A19E-6EF470043C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3117" name="AutoShape 1">
          <a:extLst>
            <a:ext uri="{FF2B5EF4-FFF2-40B4-BE49-F238E27FC236}">
              <a16:creationId xmlns:a16="http://schemas.microsoft.com/office/drawing/2014/main" id="{FBE24A4A-6F31-4621-85EE-AC713D93E9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3118" name="AutoShape 1">
          <a:extLst>
            <a:ext uri="{FF2B5EF4-FFF2-40B4-BE49-F238E27FC236}">
              <a16:creationId xmlns:a16="http://schemas.microsoft.com/office/drawing/2014/main" id="{40A62B87-0879-4F23-84C4-ADFF0C25B5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3119" name="AutoShape 1">
          <a:extLst>
            <a:ext uri="{FF2B5EF4-FFF2-40B4-BE49-F238E27FC236}">
              <a16:creationId xmlns:a16="http://schemas.microsoft.com/office/drawing/2014/main" id="{6D537B07-07FF-4963-A7C5-184727D40B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3120" name="AutoShape 1">
          <a:extLst>
            <a:ext uri="{FF2B5EF4-FFF2-40B4-BE49-F238E27FC236}">
              <a16:creationId xmlns:a16="http://schemas.microsoft.com/office/drawing/2014/main" id="{EC6A6ECC-1033-4790-8735-7AEA70A8FD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3121" name="AutoShape 1">
          <a:extLst>
            <a:ext uri="{FF2B5EF4-FFF2-40B4-BE49-F238E27FC236}">
              <a16:creationId xmlns:a16="http://schemas.microsoft.com/office/drawing/2014/main" id="{A5C287B5-CB59-408B-9FBE-82BC54C93C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3122" name="AutoShape 1">
          <a:extLst>
            <a:ext uri="{FF2B5EF4-FFF2-40B4-BE49-F238E27FC236}">
              <a16:creationId xmlns:a16="http://schemas.microsoft.com/office/drawing/2014/main" id="{15432D1F-A69B-4F24-A8D1-F67E668944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3123" name="AutoShape 1">
          <a:extLst>
            <a:ext uri="{FF2B5EF4-FFF2-40B4-BE49-F238E27FC236}">
              <a16:creationId xmlns:a16="http://schemas.microsoft.com/office/drawing/2014/main" id="{C64B8ADF-AABE-4890-9613-E1D1F9C837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3124" name="AutoShape 1">
          <a:extLst>
            <a:ext uri="{FF2B5EF4-FFF2-40B4-BE49-F238E27FC236}">
              <a16:creationId xmlns:a16="http://schemas.microsoft.com/office/drawing/2014/main" id="{3990C1B1-9E5B-4336-BF96-C06B3153AC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3125" name="AutoShape 1">
          <a:extLst>
            <a:ext uri="{FF2B5EF4-FFF2-40B4-BE49-F238E27FC236}">
              <a16:creationId xmlns:a16="http://schemas.microsoft.com/office/drawing/2014/main" id="{6F8E7F02-2416-4483-A0BC-98439FD3EA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3126" name="AutoShape 1">
          <a:extLst>
            <a:ext uri="{FF2B5EF4-FFF2-40B4-BE49-F238E27FC236}">
              <a16:creationId xmlns:a16="http://schemas.microsoft.com/office/drawing/2014/main" id="{5AA61868-97D7-4EC1-BD4A-996C400D53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3127" name="AutoShape 1">
          <a:extLst>
            <a:ext uri="{FF2B5EF4-FFF2-40B4-BE49-F238E27FC236}">
              <a16:creationId xmlns:a16="http://schemas.microsoft.com/office/drawing/2014/main" id="{B03032B6-632A-4387-89DC-FC82E292BD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3128" name="AutoShape 1">
          <a:extLst>
            <a:ext uri="{FF2B5EF4-FFF2-40B4-BE49-F238E27FC236}">
              <a16:creationId xmlns:a16="http://schemas.microsoft.com/office/drawing/2014/main" id="{6C26C0FF-A176-4E5C-8B94-711AD96BFF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3129" name="AutoShape 1">
          <a:extLst>
            <a:ext uri="{FF2B5EF4-FFF2-40B4-BE49-F238E27FC236}">
              <a16:creationId xmlns:a16="http://schemas.microsoft.com/office/drawing/2014/main" id="{1F27823A-6044-4C52-AA31-E78EC8D41D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3130" name="AutoShape 1">
          <a:extLst>
            <a:ext uri="{FF2B5EF4-FFF2-40B4-BE49-F238E27FC236}">
              <a16:creationId xmlns:a16="http://schemas.microsoft.com/office/drawing/2014/main" id="{0EBD2186-4E0A-4237-ADAE-620D1BB825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3131" name="AutoShape 1">
          <a:extLst>
            <a:ext uri="{FF2B5EF4-FFF2-40B4-BE49-F238E27FC236}">
              <a16:creationId xmlns:a16="http://schemas.microsoft.com/office/drawing/2014/main" id="{94981E2A-A607-44EF-8A37-C8F13D4943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3132" name="AutoShape 1">
          <a:extLst>
            <a:ext uri="{FF2B5EF4-FFF2-40B4-BE49-F238E27FC236}">
              <a16:creationId xmlns:a16="http://schemas.microsoft.com/office/drawing/2014/main" id="{05D5A91F-0A58-40DB-A179-C62DBF4C5D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3133" name="AutoShape 1">
          <a:extLst>
            <a:ext uri="{FF2B5EF4-FFF2-40B4-BE49-F238E27FC236}">
              <a16:creationId xmlns:a16="http://schemas.microsoft.com/office/drawing/2014/main" id="{C521DE8B-9432-47E5-99D7-4392270000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3134" name="AutoShape 1">
          <a:extLst>
            <a:ext uri="{FF2B5EF4-FFF2-40B4-BE49-F238E27FC236}">
              <a16:creationId xmlns:a16="http://schemas.microsoft.com/office/drawing/2014/main" id="{BCD85103-E686-479C-A42D-702AD4EEA4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3135" name="AutoShape 1">
          <a:extLst>
            <a:ext uri="{FF2B5EF4-FFF2-40B4-BE49-F238E27FC236}">
              <a16:creationId xmlns:a16="http://schemas.microsoft.com/office/drawing/2014/main" id="{09852A9A-C50C-460B-B387-B30501526D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3136" name="AutoShape 1">
          <a:extLst>
            <a:ext uri="{FF2B5EF4-FFF2-40B4-BE49-F238E27FC236}">
              <a16:creationId xmlns:a16="http://schemas.microsoft.com/office/drawing/2014/main" id="{F157386E-3DC9-4963-99AB-7AB9E51685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3137" name="AutoShape 1">
          <a:extLst>
            <a:ext uri="{FF2B5EF4-FFF2-40B4-BE49-F238E27FC236}">
              <a16:creationId xmlns:a16="http://schemas.microsoft.com/office/drawing/2014/main" id="{C9D51E10-9E66-45F4-B051-B27F327837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3138" name="AutoShape 1">
          <a:extLst>
            <a:ext uri="{FF2B5EF4-FFF2-40B4-BE49-F238E27FC236}">
              <a16:creationId xmlns:a16="http://schemas.microsoft.com/office/drawing/2014/main" id="{6E6BE6AE-1248-45B5-8C00-4F32AFF5C6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3139" name="AutoShape 1">
          <a:extLst>
            <a:ext uri="{FF2B5EF4-FFF2-40B4-BE49-F238E27FC236}">
              <a16:creationId xmlns:a16="http://schemas.microsoft.com/office/drawing/2014/main" id="{D30211C4-699F-4535-BE54-73A86CAE4C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3140" name="AutoShape 1">
          <a:extLst>
            <a:ext uri="{FF2B5EF4-FFF2-40B4-BE49-F238E27FC236}">
              <a16:creationId xmlns:a16="http://schemas.microsoft.com/office/drawing/2014/main" id="{F8F942F6-4430-424B-B3B3-1F3645DD3C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3141" name="AutoShape 1">
          <a:extLst>
            <a:ext uri="{FF2B5EF4-FFF2-40B4-BE49-F238E27FC236}">
              <a16:creationId xmlns:a16="http://schemas.microsoft.com/office/drawing/2014/main" id="{E40F09BE-2EED-4A8B-ADEF-DF4AA834D1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3142" name="AutoShape 1">
          <a:extLst>
            <a:ext uri="{FF2B5EF4-FFF2-40B4-BE49-F238E27FC236}">
              <a16:creationId xmlns:a16="http://schemas.microsoft.com/office/drawing/2014/main" id="{EF97EE67-B46C-4DC3-9F57-B889EC8270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3143" name="AutoShape 1">
          <a:extLst>
            <a:ext uri="{FF2B5EF4-FFF2-40B4-BE49-F238E27FC236}">
              <a16:creationId xmlns:a16="http://schemas.microsoft.com/office/drawing/2014/main" id="{942DD91B-7055-41D9-9FC3-762C10B7C2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3144" name="AutoShape 1">
          <a:extLst>
            <a:ext uri="{FF2B5EF4-FFF2-40B4-BE49-F238E27FC236}">
              <a16:creationId xmlns:a16="http://schemas.microsoft.com/office/drawing/2014/main" id="{B25D19EC-C3B9-4903-A573-DB15F80AE8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3145" name="AutoShape 1">
          <a:extLst>
            <a:ext uri="{FF2B5EF4-FFF2-40B4-BE49-F238E27FC236}">
              <a16:creationId xmlns:a16="http://schemas.microsoft.com/office/drawing/2014/main" id="{21EA15C7-F4EA-463D-99D8-C8ED801630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3146" name="AutoShape 1">
          <a:extLst>
            <a:ext uri="{FF2B5EF4-FFF2-40B4-BE49-F238E27FC236}">
              <a16:creationId xmlns:a16="http://schemas.microsoft.com/office/drawing/2014/main" id="{08CA687D-4422-4C1C-8EA2-7F73C414BC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3147" name="AutoShape 1">
          <a:extLst>
            <a:ext uri="{FF2B5EF4-FFF2-40B4-BE49-F238E27FC236}">
              <a16:creationId xmlns:a16="http://schemas.microsoft.com/office/drawing/2014/main" id="{D256F0DB-CA0F-451A-8312-7B7E4F687C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3148" name="AutoShape 1">
          <a:extLst>
            <a:ext uri="{FF2B5EF4-FFF2-40B4-BE49-F238E27FC236}">
              <a16:creationId xmlns:a16="http://schemas.microsoft.com/office/drawing/2014/main" id="{AF1FDAFA-23F6-4925-9128-7B26B3D25E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3149" name="AutoShape 1">
          <a:extLst>
            <a:ext uri="{FF2B5EF4-FFF2-40B4-BE49-F238E27FC236}">
              <a16:creationId xmlns:a16="http://schemas.microsoft.com/office/drawing/2014/main" id="{037D6C8A-59C4-4394-83D1-BF4DE14F75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3150" name="AutoShape 1">
          <a:extLst>
            <a:ext uri="{FF2B5EF4-FFF2-40B4-BE49-F238E27FC236}">
              <a16:creationId xmlns:a16="http://schemas.microsoft.com/office/drawing/2014/main" id="{4ABAB941-1235-4763-BB82-C679E38B9D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3151" name="AutoShape 1">
          <a:extLst>
            <a:ext uri="{FF2B5EF4-FFF2-40B4-BE49-F238E27FC236}">
              <a16:creationId xmlns:a16="http://schemas.microsoft.com/office/drawing/2014/main" id="{53A7825D-FF83-41C1-8E0B-D1F930E062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3152" name="AutoShape 1">
          <a:extLst>
            <a:ext uri="{FF2B5EF4-FFF2-40B4-BE49-F238E27FC236}">
              <a16:creationId xmlns:a16="http://schemas.microsoft.com/office/drawing/2014/main" id="{2B768EF2-AABC-4D28-AF75-B98703A20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3153" name="AutoShape 1">
          <a:extLst>
            <a:ext uri="{FF2B5EF4-FFF2-40B4-BE49-F238E27FC236}">
              <a16:creationId xmlns:a16="http://schemas.microsoft.com/office/drawing/2014/main" id="{32EFFBAD-E95A-4D5F-B7AD-44122AFD9C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3154" name="AutoShape 1">
          <a:extLst>
            <a:ext uri="{FF2B5EF4-FFF2-40B4-BE49-F238E27FC236}">
              <a16:creationId xmlns:a16="http://schemas.microsoft.com/office/drawing/2014/main" id="{A05B33B1-A4A5-42B3-A15B-AF2DBBE80F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3155" name="AutoShape 1">
          <a:extLst>
            <a:ext uri="{FF2B5EF4-FFF2-40B4-BE49-F238E27FC236}">
              <a16:creationId xmlns:a16="http://schemas.microsoft.com/office/drawing/2014/main" id="{C57CEFA7-FFE2-45BE-9D27-C643B6790F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3156" name="AutoShape 1">
          <a:extLst>
            <a:ext uri="{FF2B5EF4-FFF2-40B4-BE49-F238E27FC236}">
              <a16:creationId xmlns:a16="http://schemas.microsoft.com/office/drawing/2014/main" id="{94C485A6-C887-473E-93B1-AE7A35D2BF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3157" name="AutoShape 1">
          <a:extLst>
            <a:ext uri="{FF2B5EF4-FFF2-40B4-BE49-F238E27FC236}">
              <a16:creationId xmlns:a16="http://schemas.microsoft.com/office/drawing/2014/main" id="{056B531A-0BA2-44A7-B1F9-C4EFE7A018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3158" name="AutoShape 1">
          <a:extLst>
            <a:ext uri="{FF2B5EF4-FFF2-40B4-BE49-F238E27FC236}">
              <a16:creationId xmlns:a16="http://schemas.microsoft.com/office/drawing/2014/main" id="{8A03DAEA-BBCA-4E6F-A081-FD5BC6CB6E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3159" name="AutoShape 1">
          <a:extLst>
            <a:ext uri="{FF2B5EF4-FFF2-40B4-BE49-F238E27FC236}">
              <a16:creationId xmlns:a16="http://schemas.microsoft.com/office/drawing/2014/main" id="{B5A751BB-BA13-4508-8116-CD1301F707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3160" name="AutoShape 1">
          <a:extLst>
            <a:ext uri="{FF2B5EF4-FFF2-40B4-BE49-F238E27FC236}">
              <a16:creationId xmlns:a16="http://schemas.microsoft.com/office/drawing/2014/main" id="{A47A845F-837F-478E-A433-80EF1527EF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3161" name="AutoShape 1">
          <a:extLst>
            <a:ext uri="{FF2B5EF4-FFF2-40B4-BE49-F238E27FC236}">
              <a16:creationId xmlns:a16="http://schemas.microsoft.com/office/drawing/2014/main" id="{25632B8F-2BEE-4244-90FB-B4D2ECD76A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3162" name="AutoShape 1">
          <a:extLst>
            <a:ext uri="{FF2B5EF4-FFF2-40B4-BE49-F238E27FC236}">
              <a16:creationId xmlns:a16="http://schemas.microsoft.com/office/drawing/2014/main" id="{F9CFEFD3-23AA-4855-9BC6-1F9CAD911D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3163" name="AutoShape 1">
          <a:extLst>
            <a:ext uri="{FF2B5EF4-FFF2-40B4-BE49-F238E27FC236}">
              <a16:creationId xmlns:a16="http://schemas.microsoft.com/office/drawing/2014/main" id="{014E51A9-1BB1-479B-ADE6-8D0C99DF25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3164" name="AutoShape 1">
          <a:extLst>
            <a:ext uri="{FF2B5EF4-FFF2-40B4-BE49-F238E27FC236}">
              <a16:creationId xmlns:a16="http://schemas.microsoft.com/office/drawing/2014/main" id="{7727E9A2-4E29-4121-88A7-8F3CC8A70A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3165" name="AutoShape 1">
          <a:extLst>
            <a:ext uri="{FF2B5EF4-FFF2-40B4-BE49-F238E27FC236}">
              <a16:creationId xmlns:a16="http://schemas.microsoft.com/office/drawing/2014/main" id="{4B68F478-C285-43FC-BA49-845ED4242F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3166" name="AutoShape 1">
          <a:extLst>
            <a:ext uri="{FF2B5EF4-FFF2-40B4-BE49-F238E27FC236}">
              <a16:creationId xmlns:a16="http://schemas.microsoft.com/office/drawing/2014/main" id="{CE254F35-57B8-45D4-8B2F-66A284BD89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3167" name="AutoShape 1">
          <a:extLst>
            <a:ext uri="{FF2B5EF4-FFF2-40B4-BE49-F238E27FC236}">
              <a16:creationId xmlns:a16="http://schemas.microsoft.com/office/drawing/2014/main" id="{7055881B-08E1-428B-AA0D-F7E4B98547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3168" name="AutoShape 1">
          <a:extLst>
            <a:ext uri="{FF2B5EF4-FFF2-40B4-BE49-F238E27FC236}">
              <a16:creationId xmlns:a16="http://schemas.microsoft.com/office/drawing/2014/main" id="{678BB27A-0350-4F19-8C8A-7A6E57BE70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3169" name="AutoShape 1">
          <a:extLst>
            <a:ext uri="{FF2B5EF4-FFF2-40B4-BE49-F238E27FC236}">
              <a16:creationId xmlns:a16="http://schemas.microsoft.com/office/drawing/2014/main" id="{2180A2EC-8CFA-4DBA-9BC8-0DC749BD83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3170" name="AutoShape 1">
          <a:extLst>
            <a:ext uri="{FF2B5EF4-FFF2-40B4-BE49-F238E27FC236}">
              <a16:creationId xmlns:a16="http://schemas.microsoft.com/office/drawing/2014/main" id="{A8DCAF10-66AE-4931-8C77-CE01B717B8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3171" name="AutoShape 1">
          <a:extLst>
            <a:ext uri="{FF2B5EF4-FFF2-40B4-BE49-F238E27FC236}">
              <a16:creationId xmlns:a16="http://schemas.microsoft.com/office/drawing/2014/main" id="{6C9CBA8F-454D-4678-9999-6F84DCDF17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3172" name="AutoShape 1">
          <a:extLst>
            <a:ext uri="{FF2B5EF4-FFF2-40B4-BE49-F238E27FC236}">
              <a16:creationId xmlns:a16="http://schemas.microsoft.com/office/drawing/2014/main" id="{031E7B95-748B-4B35-8FD9-59487F008B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3173" name="AutoShape 1">
          <a:extLst>
            <a:ext uri="{FF2B5EF4-FFF2-40B4-BE49-F238E27FC236}">
              <a16:creationId xmlns:a16="http://schemas.microsoft.com/office/drawing/2014/main" id="{08EBD903-67BF-42DE-88F7-F0189C4A23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3174" name="AutoShape 1">
          <a:extLst>
            <a:ext uri="{FF2B5EF4-FFF2-40B4-BE49-F238E27FC236}">
              <a16:creationId xmlns:a16="http://schemas.microsoft.com/office/drawing/2014/main" id="{CD752F46-7365-4542-8C0E-BA62FD8539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3175" name="AutoShape 1">
          <a:extLst>
            <a:ext uri="{FF2B5EF4-FFF2-40B4-BE49-F238E27FC236}">
              <a16:creationId xmlns:a16="http://schemas.microsoft.com/office/drawing/2014/main" id="{A7EFC964-EFC5-4377-8FEC-8A6243E072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3176" name="AutoShape 1">
          <a:extLst>
            <a:ext uri="{FF2B5EF4-FFF2-40B4-BE49-F238E27FC236}">
              <a16:creationId xmlns:a16="http://schemas.microsoft.com/office/drawing/2014/main" id="{D20E1851-5C4A-4EAA-8768-7A714F3643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3177" name="AutoShape 1">
          <a:extLst>
            <a:ext uri="{FF2B5EF4-FFF2-40B4-BE49-F238E27FC236}">
              <a16:creationId xmlns:a16="http://schemas.microsoft.com/office/drawing/2014/main" id="{7A94C2C4-0CEF-40A9-9028-9BB97425AA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3178" name="AutoShape 1">
          <a:extLst>
            <a:ext uri="{FF2B5EF4-FFF2-40B4-BE49-F238E27FC236}">
              <a16:creationId xmlns:a16="http://schemas.microsoft.com/office/drawing/2014/main" id="{A443167A-637A-4284-9B0B-8B3D304AC6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3179" name="AutoShape 1">
          <a:extLst>
            <a:ext uri="{FF2B5EF4-FFF2-40B4-BE49-F238E27FC236}">
              <a16:creationId xmlns:a16="http://schemas.microsoft.com/office/drawing/2014/main" id="{A40813EB-119D-452D-98E0-D4C6D7A80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3180" name="AutoShape 1">
          <a:extLst>
            <a:ext uri="{FF2B5EF4-FFF2-40B4-BE49-F238E27FC236}">
              <a16:creationId xmlns:a16="http://schemas.microsoft.com/office/drawing/2014/main" id="{B6ECE9F3-3046-474C-BA20-AAF944789B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3181" name="AutoShape 1">
          <a:extLst>
            <a:ext uri="{FF2B5EF4-FFF2-40B4-BE49-F238E27FC236}">
              <a16:creationId xmlns:a16="http://schemas.microsoft.com/office/drawing/2014/main" id="{50BDDAF9-BB02-4B2B-AEF8-AEFDD5615B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3182" name="AutoShape 1">
          <a:extLst>
            <a:ext uri="{FF2B5EF4-FFF2-40B4-BE49-F238E27FC236}">
              <a16:creationId xmlns:a16="http://schemas.microsoft.com/office/drawing/2014/main" id="{672274B3-C64A-46CF-83F5-C931FEE364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3183" name="AutoShape 1">
          <a:extLst>
            <a:ext uri="{FF2B5EF4-FFF2-40B4-BE49-F238E27FC236}">
              <a16:creationId xmlns:a16="http://schemas.microsoft.com/office/drawing/2014/main" id="{A631B351-30D6-447C-A93D-A59D8FA5B5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3184" name="AutoShape 1">
          <a:extLst>
            <a:ext uri="{FF2B5EF4-FFF2-40B4-BE49-F238E27FC236}">
              <a16:creationId xmlns:a16="http://schemas.microsoft.com/office/drawing/2014/main" id="{136E0A90-947A-433E-8399-53988AC4ED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3185" name="AutoShape 1">
          <a:extLst>
            <a:ext uri="{FF2B5EF4-FFF2-40B4-BE49-F238E27FC236}">
              <a16:creationId xmlns:a16="http://schemas.microsoft.com/office/drawing/2014/main" id="{94EF5128-0397-4BBC-9594-CD7D9A90C1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3186" name="AutoShape 1">
          <a:extLst>
            <a:ext uri="{FF2B5EF4-FFF2-40B4-BE49-F238E27FC236}">
              <a16:creationId xmlns:a16="http://schemas.microsoft.com/office/drawing/2014/main" id="{2DB2C687-D685-4B5E-A117-E2ADEBD187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3187" name="AutoShape 1">
          <a:extLst>
            <a:ext uri="{FF2B5EF4-FFF2-40B4-BE49-F238E27FC236}">
              <a16:creationId xmlns:a16="http://schemas.microsoft.com/office/drawing/2014/main" id="{A2E2CED4-48D6-4C73-BBCB-E86EE21923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3188" name="AutoShape 1">
          <a:extLst>
            <a:ext uri="{FF2B5EF4-FFF2-40B4-BE49-F238E27FC236}">
              <a16:creationId xmlns:a16="http://schemas.microsoft.com/office/drawing/2014/main" id="{EC8EA5C3-F2AC-45EB-BAF3-6D62A262C3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3189" name="AutoShape 1">
          <a:extLst>
            <a:ext uri="{FF2B5EF4-FFF2-40B4-BE49-F238E27FC236}">
              <a16:creationId xmlns:a16="http://schemas.microsoft.com/office/drawing/2014/main" id="{BD6E3486-B590-45F8-8ADD-02E163BA78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3190" name="AutoShape 1">
          <a:extLst>
            <a:ext uri="{FF2B5EF4-FFF2-40B4-BE49-F238E27FC236}">
              <a16:creationId xmlns:a16="http://schemas.microsoft.com/office/drawing/2014/main" id="{767012D8-5B42-4C30-BCD3-6E76A603D3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3191" name="AutoShape 1">
          <a:extLst>
            <a:ext uri="{FF2B5EF4-FFF2-40B4-BE49-F238E27FC236}">
              <a16:creationId xmlns:a16="http://schemas.microsoft.com/office/drawing/2014/main" id="{5379F5AD-077D-4DD4-BF83-4797B6AAEC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3192" name="AutoShape 1">
          <a:extLst>
            <a:ext uri="{FF2B5EF4-FFF2-40B4-BE49-F238E27FC236}">
              <a16:creationId xmlns:a16="http://schemas.microsoft.com/office/drawing/2014/main" id="{445B9871-0258-477D-AA48-0195F92014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3193" name="AutoShape 1">
          <a:extLst>
            <a:ext uri="{FF2B5EF4-FFF2-40B4-BE49-F238E27FC236}">
              <a16:creationId xmlns:a16="http://schemas.microsoft.com/office/drawing/2014/main" id="{F79CD706-112B-40E6-A754-3AF5A4F8E1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3194" name="AutoShape 1">
          <a:extLst>
            <a:ext uri="{FF2B5EF4-FFF2-40B4-BE49-F238E27FC236}">
              <a16:creationId xmlns:a16="http://schemas.microsoft.com/office/drawing/2014/main" id="{93CE38EF-0956-4A3B-A9A6-BF60D9E401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3195" name="AutoShape 1">
          <a:extLst>
            <a:ext uri="{FF2B5EF4-FFF2-40B4-BE49-F238E27FC236}">
              <a16:creationId xmlns:a16="http://schemas.microsoft.com/office/drawing/2014/main" id="{8DFDAD67-588C-4756-B8AA-C7B970E57C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3196" name="AutoShape 1">
          <a:extLst>
            <a:ext uri="{FF2B5EF4-FFF2-40B4-BE49-F238E27FC236}">
              <a16:creationId xmlns:a16="http://schemas.microsoft.com/office/drawing/2014/main" id="{7A520453-480E-44A0-A5FB-19A4CE2FBB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3197" name="AutoShape 1">
          <a:extLst>
            <a:ext uri="{FF2B5EF4-FFF2-40B4-BE49-F238E27FC236}">
              <a16:creationId xmlns:a16="http://schemas.microsoft.com/office/drawing/2014/main" id="{059CFBB8-72CA-4D8E-A8CF-DFE827BF84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3198" name="AutoShape 1">
          <a:extLst>
            <a:ext uri="{FF2B5EF4-FFF2-40B4-BE49-F238E27FC236}">
              <a16:creationId xmlns:a16="http://schemas.microsoft.com/office/drawing/2014/main" id="{CFA5757D-1A79-4516-9848-CED0D82C01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3199" name="AutoShape 1">
          <a:extLst>
            <a:ext uri="{FF2B5EF4-FFF2-40B4-BE49-F238E27FC236}">
              <a16:creationId xmlns:a16="http://schemas.microsoft.com/office/drawing/2014/main" id="{2B295042-E2F2-4261-ABE6-2449F193BB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3200" name="AutoShape 1">
          <a:extLst>
            <a:ext uri="{FF2B5EF4-FFF2-40B4-BE49-F238E27FC236}">
              <a16:creationId xmlns:a16="http://schemas.microsoft.com/office/drawing/2014/main" id="{C5D56629-9DDF-4F23-878B-AF7300B625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3201" name="AutoShape 1">
          <a:extLst>
            <a:ext uri="{FF2B5EF4-FFF2-40B4-BE49-F238E27FC236}">
              <a16:creationId xmlns:a16="http://schemas.microsoft.com/office/drawing/2014/main" id="{3C583F03-B14A-441C-8B32-5966B70229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3202" name="AutoShape 1">
          <a:extLst>
            <a:ext uri="{FF2B5EF4-FFF2-40B4-BE49-F238E27FC236}">
              <a16:creationId xmlns:a16="http://schemas.microsoft.com/office/drawing/2014/main" id="{7FAE6C6D-E604-44E4-B30C-EB9FB542F4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3203" name="AutoShape 1">
          <a:extLst>
            <a:ext uri="{FF2B5EF4-FFF2-40B4-BE49-F238E27FC236}">
              <a16:creationId xmlns:a16="http://schemas.microsoft.com/office/drawing/2014/main" id="{BB69EACA-D5A9-4E37-ACBD-F96AFC50FA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3204" name="AutoShape 1">
          <a:extLst>
            <a:ext uri="{FF2B5EF4-FFF2-40B4-BE49-F238E27FC236}">
              <a16:creationId xmlns:a16="http://schemas.microsoft.com/office/drawing/2014/main" id="{03455623-E1DD-4E9E-AE4E-52A4C31968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3205" name="AutoShape 1">
          <a:extLst>
            <a:ext uri="{FF2B5EF4-FFF2-40B4-BE49-F238E27FC236}">
              <a16:creationId xmlns:a16="http://schemas.microsoft.com/office/drawing/2014/main" id="{3DB09E83-4D85-4A77-AAC4-3B2D3FA2F4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3206" name="AutoShape 1">
          <a:extLst>
            <a:ext uri="{FF2B5EF4-FFF2-40B4-BE49-F238E27FC236}">
              <a16:creationId xmlns:a16="http://schemas.microsoft.com/office/drawing/2014/main" id="{6BAA6EB9-D11F-4243-A64B-E38FB7E44B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3207" name="AutoShape 1">
          <a:extLst>
            <a:ext uri="{FF2B5EF4-FFF2-40B4-BE49-F238E27FC236}">
              <a16:creationId xmlns:a16="http://schemas.microsoft.com/office/drawing/2014/main" id="{70F93819-61B1-43F9-8022-CFB5464B4E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3208" name="AutoShape 1">
          <a:extLst>
            <a:ext uri="{FF2B5EF4-FFF2-40B4-BE49-F238E27FC236}">
              <a16:creationId xmlns:a16="http://schemas.microsoft.com/office/drawing/2014/main" id="{601ECF9B-DEF1-4C8C-8D0D-9C8FB0559F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3209" name="AutoShape 1">
          <a:extLst>
            <a:ext uri="{FF2B5EF4-FFF2-40B4-BE49-F238E27FC236}">
              <a16:creationId xmlns:a16="http://schemas.microsoft.com/office/drawing/2014/main" id="{22725240-F842-41F9-9BFF-F5162647FA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3210" name="AutoShape 1">
          <a:extLst>
            <a:ext uri="{FF2B5EF4-FFF2-40B4-BE49-F238E27FC236}">
              <a16:creationId xmlns:a16="http://schemas.microsoft.com/office/drawing/2014/main" id="{FE59B63A-418E-4A3E-834E-985CEC9FED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3211" name="AutoShape 1">
          <a:extLst>
            <a:ext uri="{FF2B5EF4-FFF2-40B4-BE49-F238E27FC236}">
              <a16:creationId xmlns:a16="http://schemas.microsoft.com/office/drawing/2014/main" id="{004967CF-37A1-4D52-9F4B-469E1467CE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3212" name="AutoShape 1">
          <a:extLst>
            <a:ext uri="{FF2B5EF4-FFF2-40B4-BE49-F238E27FC236}">
              <a16:creationId xmlns:a16="http://schemas.microsoft.com/office/drawing/2014/main" id="{3FF94956-EE3C-4BDD-A922-95B2A2EDBC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3213" name="AutoShape 1">
          <a:extLst>
            <a:ext uri="{FF2B5EF4-FFF2-40B4-BE49-F238E27FC236}">
              <a16:creationId xmlns:a16="http://schemas.microsoft.com/office/drawing/2014/main" id="{1FE44339-9222-4A07-8CA1-18A4E00F36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3214" name="AutoShape 1">
          <a:extLst>
            <a:ext uri="{FF2B5EF4-FFF2-40B4-BE49-F238E27FC236}">
              <a16:creationId xmlns:a16="http://schemas.microsoft.com/office/drawing/2014/main" id="{362B22CB-A41D-4101-AEF6-5CE8D41BD9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3215" name="AutoShape 1">
          <a:extLst>
            <a:ext uri="{FF2B5EF4-FFF2-40B4-BE49-F238E27FC236}">
              <a16:creationId xmlns:a16="http://schemas.microsoft.com/office/drawing/2014/main" id="{BC477907-57F0-4812-9377-991F79D711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3216" name="AutoShape 1">
          <a:extLst>
            <a:ext uri="{FF2B5EF4-FFF2-40B4-BE49-F238E27FC236}">
              <a16:creationId xmlns:a16="http://schemas.microsoft.com/office/drawing/2014/main" id="{3E4157D7-09EE-41B2-A3AC-0409AF9B57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3217" name="AutoShape 1">
          <a:extLst>
            <a:ext uri="{FF2B5EF4-FFF2-40B4-BE49-F238E27FC236}">
              <a16:creationId xmlns:a16="http://schemas.microsoft.com/office/drawing/2014/main" id="{372BD05D-3E25-46A8-AFEB-F4371D38B6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3218" name="AutoShape 1">
          <a:extLst>
            <a:ext uri="{FF2B5EF4-FFF2-40B4-BE49-F238E27FC236}">
              <a16:creationId xmlns:a16="http://schemas.microsoft.com/office/drawing/2014/main" id="{D9690735-0907-4499-9BF9-2D80EF3F06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3219" name="AutoShape 1">
          <a:extLst>
            <a:ext uri="{FF2B5EF4-FFF2-40B4-BE49-F238E27FC236}">
              <a16:creationId xmlns:a16="http://schemas.microsoft.com/office/drawing/2014/main" id="{E6C15E6B-795F-4DBF-984F-9BCBA03E66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3220" name="AutoShape 1">
          <a:extLst>
            <a:ext uri="{FF2B5EF4-FFF2-40B4-BE49-F238E27FC236}">
              <a16:creationId xmlns:a16="http://schemas.microsoft.com/office/drawing/2014/main" id="{0BA42D01-68D5-49A9-8CBF-B7770DE9F7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3221" name="AutoShape 1">
          <a:extLst>
            <a:ext uri="{FF2B5EF4-FFF2-40B4-BE49-F238E27FC236}">
              <a16:creationId xmlns:a16="http://schemas.microsoft.com/office/drawing/2014/main" id="{978A2E9A-0741-4499-ABD8-3AB05EB81C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3222" name="AutoShape 1">
          <a:extLst>
            <a:ext uri="{FF2B5EF4-FFF2-40B4-BE49-F238E27FC236}">
              <a16:creationId xmlns:a16="http://schemas.microsoft.com/office/drawing/2014/main" id="{DB3FCEA4-02E9-44A3-93EA-D349FC2CF1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3223" name="AutoShape 1">
          <a:extLst>
            <a:ext uri="{FF2B5EF4-FFF2-40B4-BE49-F238E27FC236}">
              <a16:creationId xmlns:a16="http://schemas.microsoft.com/office/drawing/2014/main" id="{2BAC4318-7BC8-49CB-AB72-0177F95F65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3224" name="AutoShape 1">
          <a:extLst>
            <a:ext uri="{FF2B5EF4-FFF2-40B4-BE49-F238E27FC236}">
              <a16:creationId xmlns:a16="http://schemas.microsoft.com/office/drawing/2014/main" id="{B643EAAC-7433-4CC7-9874-64BF9DD764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3225" name="AutoShape 1">
          <a:extLst>
            <a:ext uri="{FF2B5EF4-FFF2-40B4-BE49-F238E27FC236}">
              <a16:creationId xmlns:a16="http://schemas.microsoft.com/office/drawing/2014/main" id="{146D3B5C-0B18-4F2F-A3D7-B6D5E1F26F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3226" name="AutoShape 1">
          <a:extLst>
            <a:ext uri="{FF2B5EF4-FFF2-40B4-BE49-F238E27FC236}">
              <a16:creationId xmlns:a16="http://schemas.microsoft.com/office/drawing/2014/main" id="{0D99B851-2E50-4FB0-9EFF-900654307D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3227" name="AutoShape 1">
          <a:extLst>
            <a:ext uri="{FF2B5EF4-FFF2-40B4-BE49-F238E27FC236}">
              <a16:creationId xmlns:a16="http://schemas.microsoft.com/office/drawing/2014/main" id="{4324C544-2D2D-4BFB-A3FC-26DFB95E3D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3228" name="AutoShape 1">
          <a:extLst>
            <a:ext uri="{FF2B5EF4-FFF2-40B4-BE49-F238E27FC236}">
              <a16:creationId xmlns:a16="http://schemas.microsoft.com/office/drawing/2014/main" id="{49113DDE-11D9-4A85-BDD9-B6D881EB73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3229" name="AutoShape 1">
          <a:extLst>
            <a:ext uri="{FF2B5EF4-FFF2-40B4-BE49-F238E27FC236}">
              <a16:creationId xmlns:a16="http://schemas.microsoft.com/office/drawing/2014/main" id="{D1092F39-6B99-4BA2-851F-AD5D10CA26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3230" name="AutoShape 1">
          <a:extLst>
            <a:ext uri="{FF2B5EF4-FFF2-40B4-BE49-F238E27FC236}">
              <a16:creationId xmlns:a16="http://schemas.microsoft.com/office/drawing/2014/main" id="{D876F166-A48D-4CD5-9948-7E110ABB4E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3231" name="AutoShape 1">
          <a:extLst>
            <a:ext uri="{FF2B5EF4-FFF2-40B4-BE49-F238E27FC236}">
              <a16:creationId xmlns:a16="http://schemas.microsoft.com/office/drawing/2014/main" id="{26F680A4-ECD6-4705-ADE7-7F814042D5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3232" name="AutoShape 1">
          <a:extLst>
            <a:ext uri="{FF2B5EF4-FFF2-40B4-BE49-F238E27FC236}">
              <a16:creationId xmlns:a16="http://schemas.microsoft.com/office/drawing/2014/main" id="{8E26C2F3-2FD9-4A03-94B4-203FB8B256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3233" name="AutoShape 1">
          <a:extLst>
            <a:ext uri="{FF2B5EF4-FFF2-40B4-BE49-F238E27FC236}">
              <a16:creationId xmlns:a16="http://schemas.microsoft.com/office/drawing/2014/main" id="{AE538067-E710-40B2-AF2D-DA96DEA672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3234" name="AutoShape 1">
          <a:extLst>
            <a:ext uri="{FF2B5EF4-FFF2-40B4-BE49-F238E27FC236}">
              <a16:creationId xmlns:a16="http://schemas.microsoft.com/office/drawing/2014/main" id="{7078A1AE-5F24-48C1-80B3-0D136DCA49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3235" name="AutoShape 1">
          <a:extLst>
            <a:ext uri="{FF2B5EF4-FFF2-40B4-BE49-F238E27FC236}">
              <a16:creationId xmlns:a16="http://schemas.microsoft.com/office/drawing/2014/main" id="{9238E4DF-EB6D-4AC0-BB56-EBBF49FC28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3236" name="AutoShape 1">
          <a:extLst>
            <a:ext uri="{FF2B5EF4-FFF2-40B4-BE49-F238E27FC236}">
              <a16:creationId xmlns:a16="http://schemas.microsoft.com/office/drawing/2014/main" id="{BABB4544-F7B9-4206-9072-1D085AA7C1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3237" name="AutoShape 1">
          <a:extLst>
            <a:ext uri="{FF2B5EF4-FFF2-40B4-BE49-F238E27FC236}">
              <a16:creationId xmlns:a16="http://schemas.microsoft.com/office/drawing/2014/main" id="{C3787DE2-AFF9-4F82-BEDA-0536F0CF7F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3238" name="AutoShape 1">
          <a:extLst>
            <a:ext uri="{FF2B5EF4-FFF2-40B4-BE49-F238E27FC236}">
              <a16:creationId xmlns:a16="http://schemas.microsoft.com/office/drawing/2014/main" id="{FB4081EB-91A7-4053-B0B5-9300BA16E5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3239" name="AutoShape 1">
          <a:extLst>
            <a:ext uri="{FF2B5EF4-FFF2-40B4-BE49-F238E27FC236}">
              <a16:creationId xmlns:a16="http://schemas.microsoft.com/office/drawing/2014/main" id="{2F3B66C4-6D6D-4656-A0CE-6DA6AB5CE8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3240" name="AutoShape 1">
          <a:extLst>
            <a:ext uri="{FF2B5EF4-FFF2-40B4-BE49-F238E27FC236}">
              <a16:creationId xmlns:a16="http://schemas.microsoft.com/office/drawing/2014/main" id="{BEBEBA8B-839D-454F-982C-61D790E870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3241" name="AutoShape 1">
          <a:extLst>
            <a:ext uri="{FF2B5EF4-FFF2-40B4-BE49-F238E27FC236}">
              <a16:creationId xmlns:a16="http://schemas.microsoft.com/office/drawing/2014/main" id="{AF212CAD-90C1-4A7A-8F80-8AE2FD9CAD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3242" name="AutoShape 1">
          <a:extLst>
            <a:ext uri="{FF2B5EF4-FFF2-40B4-BE49-F238E27FC236}">
              <a16:creationId xmlns:a16="http://schemas.microsoft.com/office/drawing/2014/main" id="{E33B33A7-2089-4A60-9DD9-1115474D7C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3243" name="AutoShape 1">
          <a:extLst>
            <a:ext uri="{FF2B5EF4-FFF2-40B4-BE49-F238E27FC236}">
              <a16:creationId xmlns:a16="http://schemas.microsoft.com/office/drawing/2014/main" id="{6DF504B1-EFC4-431E-BEA5-D865029D77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3244" name="AutoShape 1">
          <a:extLst>
            <a:ext uri="{FF2B5EF4-FFF2-40B4-BE49-F238E27FC236}">
              <a16:creationId xmlns:a16="http://schemas.microsoft.com/office/drawing/2014/main" id="{0E69148B-E679-454C-B581-020187FFDA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3245" name="AutoShape 1">
          <a:extLst>
            <a:ext uri="{FF2B5EF4-FFF2-40B4-BE49-F238E27FC236}">
              <a16:creationId xmlns:a16="http://schemas.microsoft.com/office/drawing/2014/main" id="{FF99B2F7-1473-4527-8FBD-CDD9A0C0D4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3246" name="AutoShape 1">
          <a:extLst>
            <a:ext uri="{FF2B5EF4-FFF2-40B4-BE49-F238E27FC236}">
              <a16:creationId xmlns:a16="http://schemas.microsoft.com/office/drawing/2014/main" id="{99CDEFEB-3084-496A-B205-0C6D5183D5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3247" name="AutoShape 1">
          <a:extLst>
            <a:ext uri="{FF2B5EF4-FFF2-40B4-BE49-F238E27FC236}">
              <a16:creationId xmlns:a16="http://schemas.microsoft.com/office/drawing/2014/main" id="{A6DDAB9B-A711-44BF-8D87-0F05388917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3248" name="AutoShape 1">
          <a:extLst>
            <a:ext uri="{FF2B5EF4-FFF2-40B4-BE49-F238E27FC236}">
              <a16:creationId xmlns:a16="http://schemas.microsoft.com/office/drawing/2014/main" id="{28BE29EA-9927-41E5-9D21-84F28DDCD5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3249" name="AutoShape 1">
          <a:extLst>
            <a:ext uri="{FF2B5EF4-FFF2-40B4-BE49-F238E27FC236}">
              <a16:creationId xmlns:a16="http://schemas.microsoft.com/office/drawing/2014/main" id="{84619843-A6C0-4B7A-92FD-C0E047751E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3250" name="AutoShape 1">
          <a:extLst>
            <a:ext uri="{FF2B5EF4-FFF2-40B4-BE49-F238E27FC236}">
              <a16:creationId xmlns:a16="http://schemas.microsoft.com/office/drawing/2014/main" id="{E9CC324B-2340-433F-ABA2-AE2BC9A739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3251" name="AutoShape 1">
          <a:extLst>
            <a:ext uri="{FF2B5EF4-FFF2-40B4-BE49-F238E27FC236}">
              <a16:creationId xmlns:a16="http://schemas.microsoft.com/office/drawing/2014/main" id="{A5294CB5-E568-493B-A11E-E65A315D72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3252" name="AutoShape 1">
          <a:extLst>
            <a:ext uri="{FF2B5EF4-FFF2-40B4-BE49-F238E27FC236}">
              <a16:creationId xmlns:a16="http://schemas.microsoft.com/office/drawing/2014/main" id="{5F3FAB1D-06CF-470B-B0AA-6F8ED1B6A2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3253" name="AutoShape 1">
          <a:extLst>
            <a:ext uri="{FF2B5EF4-FFF2-40B4-BE49-F238E27FC236}">
              <a16:creationId xmlns:a16="http://schemas.microsoft.com/office/drawing/2014/main" id="{F5B48EC8-2D93-4D69-A667-21DF1D8635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3254" name="AutoShape 1">
          <a:extLst>
            <a:ext uri="{FF2B5EF4-FFF2-40B4-BE49-F238E27FC236}">
              <a16:creationId xmlns:a16="http://schemas.microsoft.com/office/drawing/2014/main" id="{9CEF185B-DB3A-42F1-BBC7-074BE06653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3255" name="AutoShape 1">
          <a:extLst>
            <a:ext uri="{FF2B5EF4-FFF2-40B4-BE49-F238E27FC236}">
              <a16:creationId xmlns:a16="http://schemas.microsoft.com/office/drawing/2014/main" id="{6F757977-1997-4050-BA01-572E2520D9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3256" name="AutoShape 1">
          <a:extLst>
            <a:ext uri="{FF2B5EF4-FFF2-40B4-BE49-F238E27FC236}">
              <a16:creationId xmlns:a16="http://schemas.microsoft.com/office/drawing/2014/main" id="{7BB04423-9B7B-49F5-8A82-755917DEC0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3257" name="AutoShape 1">
          <a:extLst>
            <a:ext uri="{FF2B5EF4-FFF2-40B4-BE49-F238E27FC236}">
              <a16:creationId xmlns:a16="http://schemas.microsoft.com/office/drawing/2014/main" id="{0320F317-61FB-4F71-97FE-8FFA7E5845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3258" name="AutoShape 1">
          <a:extLst>
            <a:ext uri="{FF2B5EF4-FFF2-40B4-BE49-F238E27FC236}">
              <a16:creationId xmlns:a16="http://schemas.microsoft.com/office/drawing/2014/main" id="{3E210E42-FFA5-4DD4-B9DF-96D53AB508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3259" name="AutoShape 1">
          <a:extLst>
            <a:ext uri="{FF2B5EF4-FFF2-40B4-BE49-F238E27FC236}">
              <a16:creationId xmlns:a16="http://schemas.microsoft.com/office/drawing/2014/main" id="{2D6A66AB-3DD8-40B4-B4C5-30723B24A4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3260" name="AutoShape 1">
          <a:extLst>
            <a:ext uri="{FF2B5EF4-FFF2-40B4-BE49-F238E27FC236}">
              <a16:creationId xmlns:a16="http://schemas.microsoft.com/office/drawing/2014/main" id="{51315EF2-461F-4EE2-AAC5-8C6A4EE135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3261" name="AutoShape 1">
          <a:extLst>
            <a:ext uri="{FF2B5EF4-FFF2-40B4-BE49-F238E27FC236}">
              <a16:creationId xmlns:a16="http://schemas.microsoft.com/office/drawing/2014/main" id="{839CA53D-FD0F-4724-91AB-ADC75AF0E9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3262" name="AutoShape 1">
          <a:extLst>
            <a:ext uri="{FF2B5EF4-FFF2-40B4-BE49-F238E27FC236}">
              <a16:creationId xmlns:a16="http://schemas.microsoft.com/office/drawing/2014/main" id="{21142EF4-A94C-40E8-921A-B3C986C5D9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3263" name="AutoShape 1">
          <a:extLst>
            <a:ext uri="{FF2B5EF4-FFF2-40B4-BE49-F238E27FC236}">
              <a16:creationId xmlns:a16="http://schemas.microsoft.com/office/drawing/2014/main" id="{5CF44136-DEED-412D-8077-62BD880276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3264" name="AutoShape 1">
          <a:extLst>
            <a:ext uri="{FF2B5EF4-FFF2-40B4-BE49-F238E27FC236}">
              <a16:creationId xmlns:a16="http://schemas.microsoft.com/office/drawing/2014/main" id="{6F206DCD-B73A-42E2-8606-084A24B09A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3265" name="AutoShape 1">
          <a:extLst>
            <a:ext uri="{FF2B5EF4-FFF2-40B4-BE49-F238E27FC236}">
              <a16:creationId xmlns:a16="http://schemas.microsoft.com/office/drawing/2014/main" id="{8783637F-7622-4B44-AA1C-C7B29D45FF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3266" name="AutoShape 1">
          <a:extLst>
            <a:ext uri="{FF2B5EF4-FFF2-40B4-BE49-F238E27FC236}">
              <a16:creationId xmlns:a16="http://schemas.microsoft.com/office/drawing/2014/main" id="{C804678D-A019-4428-B115-CB72E9669C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3267" name="AutoShape 1">
          <a:extLst>
            <a:ext uri="{FF2B5EF4-FFF2-40B4-BE49-F238E27FC236}">
              <a16:creationId xmlns:a16="http://schemas.microsoft.com/office/drawing/2014/main" id="{45EC9FB7-9559-465F-817E-1573D2EF04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3268" name="AutoShape 1">
          <a:extLst>
            <a:ext uri="{FF2B5EF4-FFF2-40B4-BE49-F238E27FC236}">
              <a16:creationId xmlns:a16="http://schemas.microsoft.com/office/drawing/2014/main" id="{20C4FDF3-A73D-4C7C-87C7-A1D5717A61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3269" name="AutoShape 1">
          <a:extLst>
            <a:ext uri="{FF2B5EF4-FFF2-40B4-BE49-F238E27FC236}">
              <a16:creationId xmlns:a16="http://schemas.microsoft.com/office/drawing/2014/main" id="{559FC0F5-E32F-4A2A-B932-72CFEB7FA7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3270" name="AutoShape 1">
          <a:extLst>
            <a:ext uri="{FF2B5EF4-FFF2-40B4-BE49-F238E27FC236}">
              <a16:creationId xmlns:a16="http://schemas.microsoft.com/office/drawing/2014/main" id="{E1C2CD35-B310-43DF-81E3-1C4C9ED121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3271" name="AutoShape 1">
          <a:extLst>
            <a:ext uri="{FF2B5EF4-FFF2-40B4-BE49-F238E27FC236}">
              <a16:creationId xmlns:a16="http://schemas.microsoft.com/office/drawing/2014/main" id="{74D518FF-312D-422D-93DA-AB1F5570DD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3272" name="AutoShape 1">
          <a:extLst>
            <a:ext uri="{FF2B5EF4-FFF2-40B4-BE49-F238E27FC236}">
              <a16:creationId xmlns:a16="http://schemas.microsoft.com/office/drawing/2014/main" id="{015595B0-EB3F-4357-B732-CCC6730CE7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3273" name="AutoShape 1">
          <a:extLst>
            <a:ext uri="{FF2B5EF4-FFF2-40B4-BE49-F238E27FC236}">
              <a16:creationId xmlns:a16="http://schemas.microsoft.com/office/drawing/2014/main" id="{2DE73FDD-8A0F-469F-B5FE-D756BC786C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3274" name="AutoShape 1">
          <a:extLst>
            <a:ext uri="{FF2B5EF4-FFF2-40B4-BE49-F238E27FC236}">
              <a16:creationId xmlns:a16="http://schemas.microsoft.com/office/drawing/2014/main" id="{24660834-2C89-427B-AFA1-5EA7783176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3275" name="AutoShape 1">
          <a:extLst>
            <a:ext uri="{FF2B5EF4-FFF2-40B4-BE49-F238E27FC236}">
              <a16:creationId xmlns:a16="http://schemas.microsoft.com/office/drawing/2014/main" id="{F5CAFD7A-EA3E-4009-9B8E-B52EFB0025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3276" name="AutoShape 1">
          <a:extLst>
            <a:ext uri="{FF2B5EF4-FFF2-40B4-BE49-F238E27FC236}">
              <a16:creationId xmlns:a16="http://schemas.microsoft.com/office/drawing/2014/main" id="{E7107028-F454-412D-8D97-6D1A8FE7A5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3277" name="AutoShape 1">
          <a:extLst>
            <a:ext uri="{FF2B5EF4-FFF2-40B4-BE49-F238E27FC236}">
              <a16:creationId xmlns:a16="http://schemas.microsoft.com/office/drawing/2014/main" id="{6C95B8ED-1C79-4EEE-AB6D-1590B418B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3278" name="AutoShape 1">
          <a:extLst>
            <a:ext uri="{FF2B5EF4-FFF2-40B4-BE49-F238E27FC236}">
              <a16:creationId xmlns:a16="http://schemas.microsoft.com/office/drawing/2014/main" id="{1548F29D-4BE3-4F3B-AD20-225982429D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3279" name="AutoShape 1">
          <a:extLst>
            <a:ext uri="{FF2B5EF4-FFF2-40B4-BE49-F238E27FC236}">
              <a16:creationId xmlns:a16="http://schemas.microsoft.com/office/drawing/2014/main" id="{38317B2A-5B1C-4DE8-85C1-7ED63EBD40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3280" name="AutoShape 1">
          <a:extLst>
            <a:ext uri="{FF2B5EF4-FFF2-40B4-BE49-F238E27FC236}">
              <a16:creationId xmlns:a16="http://schemas.microsoft.com/office/drawing/2014/main" id="{B49D8D35-3A11-4187-909C-E7AE4DE87D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3281" name="AutoShape 1">
          <a:extLst>
            <a:ext uri="{FF2B5EF4-FFF2-40B4-BE49-F238E27FC236}">
              <a16:creationId xmlns:a16="http://schemas.microsoft.com/office/drawing/2014/main" id="{43BDAEC6-AE7D-4CA2-84C7-2F3B492568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3282" name="AutoShape 1">
          <a:extLst>
            <a:ext uri="{FF2B5EF4-FFF2-40B4-BE49-F238E27FC236}">
              <a16:creationId xmlns:a16="http://schemas.microsoft.com/office/drawing/2014/main" id="{A490C256-91AC-48BF-964D-1159245EEC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3283" name="AutoShape 1">
          <a:extLst>
            <a:ext uri="{FF2B5EF4-FFF2-40B4-BE49-F238E27FC236}">
              <a16:creationId xmlns:a16="http://schemas.microsoft.com/office/drawing/2014/main" id="{7D58609A-C280-40CA-812A-8D8D2866E3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3284" name="AutoShape 1">
          <a:extLst>
            <a:ext uri="{FF2B5EF4-FFF2-40B4-BE49-F238E27FC236}">
              <a16:creationId xmlns:a16="http://schemas.microsoft.com/office/drawing/2014/main" id="{CEB4687B-7243-4226-8751-14158BF97C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3285" name="AutoShape 1">
          <a:extLst>
            <a:ext uri="{FF2B5EF4-FFF2-40B4-BE49-F238E27FC236}">
              <a16:creationId xmlns:a16="http://schemas.microsoft.com/office/drawing/2014/main" id="{68CE171A-1E01-4C07-912E-710D21BCD5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3286" name="AutoShape 1">
          <a:extLst>
            <a:ext uri="{FF2B5EF4-FFF2-40B4-BE49-F238E27FC236}">
              <a16:creationId xmlns:a16="http://schemas.microsoft.com/office/drawing/2014/main" id="{632E8171-035C-4C05-B2AC-A67723FD07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3287" name="AutoShape 1">
          <a:extLst>
            <a:ext uri="{FF2B5EF4-FFF2-40B4-BE49-F238E27FC236}">
              <a16:creationId xmlns:a16="http://schemas.microsoft.com/office/drawing/2014/main" id="{FDBC2E88-5E6B-4E89-A91B-C30E26B45D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3288" name="AutoShape 1">
          <a:extLst>
            <a:ext uri="{FF2B5EF4-FFF2-40B4-BE49-F238E27FC236}">
              <a16:creationId xmlns:a16="http://schemas.microsoft.com/office/drawing/2014/main" id="{1D176998-71C1-48C0-B3EC-CEF8448297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3289" name="AutoShape 1">
          <a:extLst>
            <a:ext uri="{FF2B5EF4-FFF2-40B4-BE49-F238E27FC236}">
              <a16:creationId xmlns:a16="http://schemas.microsoft.com/office/drawing/2014/main" id="{E9F5707E-C035-4086-AFA7-F0B2D1563F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3290" name="AutoShape 1">
          <a:extLst>
            <a:ext uri="{FF2B5EF4-FFF2-40B4-BE49-F238E27FC236}">
              <a16:creationId xmlns:a16="http://schemas.microsoft.com/office/drawing/2014/main" id="{82C4526C-EEF4-4F87-A9D7-B8E90228CC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3291" name="AutoShape 1">
          <a:extLst>
            <a:ext uri="{FF2B5EF4-FFF2-40B4-BE49-F238E27FC236}">
              <a16:creationId xmlns:a16="http://schemas.microsoft.com/office/drawing/2014/main" id="{2D34AFC9-8491-4805-A369-F05CB40889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3292" name="AutoShape 1">
          <a:extLst>
            <a:ext uri="{FF2B5EF4-FFF2-40B4-BE49-F238E27FC236}">
              <a16:creationId xmlns:a16="http://schemas.microsoft.com/office/drawing/2014/main" id="{F4DB842B-32B6-4025-BEE1-580278B3A4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3293" name="AutoShape 1">
          <a:extLst>
            <a:ext uri="{FF2B5EF4-FFF2-40B4-BE49-F238E27FC236}">
              <a16:creationId xmlns:a16="http://schemas.microsoft.com/office/drawing/2014/main" id="{E230EEF7-5596-44ED-A015-9F24A9C179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3294" name="AutoShape 1">
          <a:extLst>
            <a:ext uri="{FF2B5EF4-FFF2-40B4-BE49-F238E27FC236}">
              <a16:creationId xmlns:a16="http://schemas.microsoft.com/office/drawing/2014/main" id="{2075210A-3D76-446C-93C8-2EFE880BA2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3295" name="AutoShape 1">
          <a:extLst>
            <a:ext uri="{FF2B5EF4-FFF2-40B4-BE49-F238E27FC236}">
              <a16:creationId xmlns:a16="http://schemas.microsoft.com/office/drawing/2014/main" id="{F2567C1C-A416-484E-8F65-DE1E810142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3296" name="AutoShape 1">
          <a:extLst>
            <a:ext uri="{FF2B5EF4-FFF2-40B4-BE49-F238E27FC236}">
              <a16:creationId xmlns:a16="http://schemas.microsoft.com/office/drawing/2014/main" id="{67A9474A-0887-4E33-958E-D70963A71B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3297" name="AutoShape 1">
          <a:extLst>
            <a:ext uri="{FF2B5EF4-FFF2-40B4-BE49-F238E27FC236}">
              <a16:creationId xmlns:a16="http://schemas.microsoft.com/office/drawing/2014/main" id="{621FDAAE-FE1C-447E-8AFA-578381040F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3298" name="AutoShape 1">
          <a:extLst>
            <a:ext uri="{FF2B5EF4-FFF2-40B4-BE49-F238E27FC236}">
              <a16:creationId xmlns:a16="http://schemas.microsoft.com/office/drawing/2014/main" id="{B62A02DC-10A5-4848-80EA-91F1297AEA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3299" name="AutoShape 1">
          <a:extLst>
            <a:ext uri="{FF2B5EF4-FFF2-40B4-BE49-F238E27FC236}">
              <a16:creationId xmlns:a16="http://schemas.microsoft.com/office/drawing/2014/main" id="{E01DFD7C-956E-4C70-B2F5-2A244DED62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3300" name="AutoShape 1">
          <a:extLst>
            <a:ext uri="{FF2B5EF4-FFF2-40B4-BE49-F238E27FC236}">
              <a16:creationId xmlns:a16="http://schemas.microsoft.com/office/drawing/2014/main" id="{613D8235-A86B-4F26-BE65-69D46E24A6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3301" name="AutoShape 1">
          <a:extLst>
            <a:ext uri="{FF2B5EF4-FFF2-40B4-BE49-F238E27FC236}">
              <a16:creationId xmlns:a16="http://schemas.microsoft.com/office/drawing/2014/main" id="{380DE0E2-D686-414C-90C5-38C3249955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3302" name="AutoShape 1">
          <a:extLst>
            <a:ext uri="{FF2B5EF4-FFF2-40B4-BE49-F238E27FC236}">
              <a16:creationId xmlns:a16="http://schemas.microsoft.com/office/drawing/2014/main" id="{1E43E35E-CE75-4E3E-89DD-A7C60A6F80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3303" name="AutoShape 1">
          <a:extLst>
            <a:ext uri="{FF2B5EF4-FFF2-40B4-BE49-F238E27FC236}">
              <a16:creationId xmlns:a16="http://schemas.microsoft.com/office/drawing/2014/main" id="{41EED0A5-2E37-4764-8F11-1912AC2A59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3304" name="AutoShape 1">
          <a:extLst>
            <a:ext uri="{FF2B5EF4-FFF2-40B4-BE49-F238E27FC236}">
              <a16:creationId xmlns:a16="http://schemas.microsoft.com/office/drawing/2014/main" id="{9AF5B4AE-2BF5-416F-B098-205A241E99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3305" name="AutoShape 1">
          <a:extLst>
            <a:ext uri="{FF2B5EF4-FFF2-40B4-BE49-F238E27FC236}">
              <a16:creationId xmlns:a16="http://schemas.microsoft.com/office/drawing/2014/main" id="{A52BCBCF-9E68-4474-8419-713BA54140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3306" name="AutoShape 1">
          <a:extLst>
            <a:ext uri="{FF2B5EF4-FFF2-40B4-BE49-F238E27FC236}">
              <a16:creationId xmlns:a16="http://schemas.microsoft.com/office/drawing/2014/main" id="{F1026D6F-A8CA-4941-99D0-2FB2DCFAEE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3307" name="AutoShape 1">
          <a:extLst>
            <a:ext uri="{FF2B5EF4-FFF2-40B4-BE49-F238E27FC236}">
              <a16:creationId xmlns:a16="http://schemas.microsoft.com/office/drawing/2014/main" id="{B25416D8-6215-442D-A39F-79DE8572CA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3308" name="AutoShape 1">
          <a:extLst>
            <a:ext uri="{FF2B5EF4-FFF2-40B4-BE49-F238E27FC236}">
              <a16:creationId xmlns:a16="http://schemas.microsoft.com/office/drawing/2014/main" id="{0359922E-E888-443C-81A8-B9754D186D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3309" name="AutoShape 1">
          <a:extLst>
            <a:ext uri="{FF2B5EF4-FFF2-40B4-BE49-F238E27FC236}">
              <a16:creationId xmlns:a16="http://schemas.microsoft.com/office/drawing/2014/main" id="{9A975E0B-8F0A-41A3-A906-B10B52E118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3310" name="AutoShape 1">
          <a:extLst>
            <a:ext uri="{FF2B5EF4-FFF2-40B4-BE49-F238E27FC236}">
              <a16:creationId xmlns:a16="http://schemas.microsoft.com/office/drawing/2014/main" id="{68C5DC2B-2CC8-492E-97B4-4B679E5226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3311" name="AutoShape 1">
          <a:extLst>
            <a:ext uri="{FF2B5EF4-FFF2-40B4-BE49-F238E27FC236}">
              <a16:creationId xmlns:a16="http://schemas.microsoft.com/office/drawing/2014/main" id="{81BB014E-167E-4143-91EC-8C4E2A3D90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3312" name="AutoShape 1">
          <a:extLst>
            <a:ext uri="{FF2B5EF4-FFF2-40B4-BE49-F238E27FC236}">
              <a16:creationId xmlns:a16="http://schemas.microsoft.com/office/drawing/2014/main" id="{D9960AE1-2122-4990-8121-AAC87DE961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3313" name="AutoShape 1">
          <a:extLst>
            <a:ext uri="{FF2B5EF4-FFF2-40B4-BE49-F238E27FC236}">
              <a16:creationId xmlns:a16="http://schemas.microsoft.com/office/drawing/2014/main" id="{9A46EA17-81A0-4007-B137-0079F1ADF1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3314" name="AutoShape 1">
          <a:extLst>
            <a:ext uri="{FF2B5EF4-FFF2-40B4-BE49-F238E27FC236}">
              <a16:creationId xmlns:a16="http://schemas.microsoft.com/office/drawing/2014/main" id="{E4A3E0A6-E5E8-469C-9FD3-B47F9B7BC8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3315" name="AutoShape 1">
          <a:extLst>
            <a:ext uri="{FF2B5EF4-FFF2-40B4-BE49-F238E27FC236}">
              <a16:creationId xmlns:a16="http://schemas.microsoft.com/office/drawing/2014/main" id="{B3F01435-7924-4F2F-9999-4B8D1CC9D3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3316" name="AutoShape 1">
          <a:extLst>
            <a:ext uri="{FF2B5EF4-FFF2-40B4-BE49-F238E27FC236}">
              <a16:creationId xmlns:a16="http://schemas.microsoft.com/office/drawing/2014/main" id="{73587B5B-94B9-4735-A0EA-8CCDDC7B06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3317" name="AutoShape 1">
          <a:extLst>
            <a:ext uri="{FF2B5EF4-FFF2-40B4-BE49-F238E27FC236}">
              <a16:creationId xmlns:a16="http://schemas.microsoft.com/office/drawing/2014/main" id="{244B688D-E75C-43EB-943A-AD5AB34EFF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3318" name="AutoShape 1">
          <a:extLst>
            <a:ext uri="{FF2B5EF4-FFF2-40B4-BE49-F238E27FC236}">
              <a16:creationId xmlns:a16="http://schemas.microsoft.com/office/drawing/2014/main" id="{FC4D77B1-CE55-4BEB-83BC-BF751ACAF4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3319" name="AutoShape 1">
          <a:extLst>
            <a:ext uri="{FF2B5EF4-FFF2-40B4-BE49-F238E27FC236}">
              <a16:creationId xmlns:a16="http://schemas.microsoft.com/office/drawing/2014/main" id="{3E9ACE64-6A22-4C95-8BF2-0BCEA20C13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3320" name="AutoShape 1">
          <a:extLst>
            <a:ext uri="{FF2B5EF4-FFF2-40B4-BE49-F238E27FC236}">
              <a16:creationId xmlns:a16="http://schemas.microsoft.com/office/drawing/2014/main" id="{E0490636-A999-467A-970D-EB1E52855D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3321" name="AutoShape 1">
          <a:extLst>
            <a:ext uri="{FF2B5EF4-FFF2-40B4-BE49-F238E27FC236}">
              <a16:creationId xmlns:a16="http://schemas.microsoft.com/office/drawing/2014/main" id="{EBA736A5-8778-4923-BBA6-CFEBF513B3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3322" name="AutoShape 1">
          <a:extLst>
            <a:ext uri="{FF2B5EF4-FFF2-40B4-BE49-F238E27FC236}">
              <a16:creationId xmlns:a16="http://schemas.microsoft.com/office/drawing/2014/main" id="{596C7C9E-6683-4C8F-B747-F9F6B33CCF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3323" name="AutoShape 1">
          <a:extLst>
            <a:ext uri="{FF2B5EF4-FFF2-40B4-BE49-F238E27FC236}">
              <a16:creationId xmlns:a16="http://schemas.microsoft.com/office/drawing/2014/main" id="{B45CB249-A9F4-4641-BDC6-F9BD174130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3324" name="AutoShape 1">
          <a:extLst>
            <a:ext uri="{FF2B5EF4-FFF2-40B4-BE49-F238E27FC236}">
              <a16:creationId xmlns:a16="http://schemas.microsoft.com/office/drawing/2014/main" id="{5FEB3E20-33E4-41B0-A343-94BB886E95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3325" name="AutoShape 1">
          <a:extLst>
            <a:ext uri="{FF2B5EF4-FFF2-40B4-BE49-F238E27FC236}">
              <a16:creationId xmlns:a16="http://schemas.microsoft.com/office/drawing/2014/main" id="{03C787E7-B4E0-47B4-A6B5-4AA087EE2B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3326" name="AutoShape 1">
          <a:extLst>
            <a:ext uri="{FF2B5EF4-FFF2-40B4-BE49-F238E27FC236}">
              <a16:creationId xmlns:a16="http://schemas.microsoft.com/office/drawing/2014/main" id="{3796C503-876A-464C-8EA2-82F30FE2F5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3327" name="AutoShape 1">
          <a:extLst>
            <a:ext uri="{FF2B5EF4-FFF2-40B4-BE49-F238E27FC236}">
              <a16:creationId xmlns:a16="http://schemas.microsoft.com/office/drawing/2014/main" id="{18C02BEC-5FD1-4EC7-BBD6-DB2A6095AE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3328" name="AutoShape 1">
          <a:extLst>
            <a:ext uri="{FF2B5EF4-FFF2-40B4-BE49-F238E27FC236}">
              <a16:creationId xmlns:a16="http://schemas.microsoft.com/office/drawing/2014/main" id="{4CA99603-9DFF-4A49-A336-93EC043F79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3329" name="AutoShape 1">
          <a:extLst>
            <a:ext uri="{FF2B5EF4-FFF2-40B4-BE49-F238E27FC236}">
              <a16:creationId xmlns:a16="http://schemas.microsoft.com/office/drawing/2014/main" id="{9EC99012-4017-4C5B-9587-DF53CE2175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3330" name="AutoShape 1">
          <a:extLst>
            <a:ext uri="{FF2B5EF4-FFF2-40B4-BE49-F238E27FC236}">
              <a16:creationId xmlns:a16="http://schemas.microsoft.com/office/drawing/2014/main" id="{61640EC9-C09E-4A2A-9399-A6BC90471C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3331" name="AutoShape 1">
          <a:extLst>
            <a:ext uri="{FF2B5EF4-FFF2-40B4-BE49-F238E27FC236}">
              <a16:creationId xmlns:a16="http://schemas.microsoft.com/office/drawing/2014/main" id="{5910ABF8-C128-4497-AD22-F75289DF72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3332" name="AutoShape 1">
          <a:extLst>
            <a:ext uri="{FF2B5EF4-FFF2-40B4-BE49-F238E27FC236}">
              <a16:creationId xmlns:a16="http://schemas.microsoft.com/office/drawing/2014/main" id="{286864C9-6EAF-46D2-BA42-C541141D56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3333" name="AutoShape 1">
          <a:extLst>
            <a:ext uri="{FF2B5EF4-FFF2-40B4-BE49-F238E27FC236}">
              <a16:creationId xmlns:a16="http://schemas.microsoft.com/office/drawing/2014/main" id="{08EB0383-51C1-4C32-996A-114241AAD1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3334" name="AutoShape 1">
          <a:extLst>
            <a:ext uri="{FF2B5EF4-FFF2-40B4-BE49-F238E27FC236}">
              <a16:creationId xmlns:a16="http://schemas.microsoft.com/office/drawing/2014/main" id="{46ECDA88-BE73-4B10-BE7B-F71BD680AD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3335" name="AutoShape 1">
          <a:extLst>
            <a:ext uri="{FF2B5EF4-FFF2-40B4-BE49-F238E27FC236}">
              <a16:creationId xmlns:a16="http://schemas.microsoft.com/office/drawing/2014/main" id="{40C35AAD-871C-49B3-9B61-588D9CF932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3336" name="AutoShape 1">
          <a:extLst>
            <a:ext uri="{FF2B5EF4-FFF2-40B4-BE49-F238E27FC236}">
              <a16:creationId xmlns:a16="http://schemas.microsoft.com/office/drawing/2014/main" id="{D16B9CE0-5D8E-444C-A683-0DE96742D6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3337" name="AutoShape 1">
          <a:extLst>
            <a:ext uri="{FF2B5EF4-FFF2-40B4-BE49-F238E27FC236}">
              <a16:creationId xmlns:a16="http://schemas.microsoft.com/office/drawing/2014/main" id="{9F5F7336-67C0-4682-8180-C0C5F8289B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3338" name="AutoShape 1">
          <a:extLst>
            <a:ext uri="{FF2B5EF4-FFF2-40B4-BE49-F238E27FC236}">
              <a16:creationId xmlns:a16="http://schemas.microsoft.com/office/drawing/2014/main" id="{51842552-9244-422E-B2EB-182E43E61C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3339" name="AutoShape 1">
          <a:extLst>
            <a:ext uri="{FF2B5EF4-FFF2-40B4-BE49-F238E27FC236}">
              <a16:creationId xmlns:a16="http://schemas.microsoft.com/office/drawing/2014/main" id="{9B28A0F4-8E8A-48F9-801E-58DE1CDBFC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3340" name="AutoShape 1">
          <a:extLst>
            <a:ext uri="{FF2B5EF4-FFF2-40B4-BE49-F238E27FC236}">
              <a16:creationId xmlns:a16="http://schemas.microsoft.com/office/drawing/2014/main" id="{9E54E53F-4365-48FA-A2C6-E84E44DF51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3341" name="AutoShape 1">
          <a:extLst>
            <a:ext uri="{FF2B5EF4-FFF2-40B4-BE49-F238E27FC236}">
              <a16:creationId xmlns:a16="http://schemas.microsoft.com/office/drawing/2014/main" id="{DA9D7B36-FEFB-4147-A366-01BD874C9F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3342" name="AutoShape 1">
          <a:extLst>
            <a:ext uri="{FF2B5EF4-FFF2-40B4-BE49-F238E27FC236}">
              <a16:creationId xmlns:a16="http://schemas.microsoft.com/office/drawing/2014/main" id="{9D62A351-9B10-470D-92D6-7C469FAA75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3343" name="AutoShape 1">
          <a:extLst>
            <a:ext uri="{FF2B5EF4-FFF2-40B4-BE49-F238E27FC236}">
              <a16:creationId xmlns:a16="http://schemas.microsoft.com/office/drawing/2014/main" id="{FB6A4CF6-EA29-43D7-9659-42B1C6BA37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3344" name="AutoShape 1">
          <a:extLst>
            <a:ext uri="{FF2B5EF4-FFF2-40B4-BE49-F238E27FC236}">
              <a16:creationId xmlns:a16="http://schemas.microsoft.com/office/drawing/2014/main" id="{11C962C6-35EC-432F-B6B5-7494DEF14D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3345" name="AutoShape 1">
          <a:extLst>
            <a:ext uri="{FF2B5EF4-FFF2-40B4-BE49-F238E27FC236}">
              <a16:creationId xmlns:a16="http://schemas.microsoft.com/office/drawing/2014/main" id="{9D2B22CA-C334-4EF7-B85C-C88F21F90E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3346" name="AutoShape 1">
          <a:extLst>
            <a:ext uri="{FF2B5EF4-FFF2-40B4-BE49-F238E27FC236}">
              <a16:creationId xmlns:a16="http://schemas.microsoft.com/office/drawing/2014/main" id="{8D9AA221-1BCF-47B4-B4B0-FFD819B400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3347" name="AutoShape 1">
          <a:extLst>
            <a:ext uri="{FF2B5EF4-FFF2-40B4-BE49-F238E27FC236}">
              <a16:creationId xmlns:a16="http://schemas.microsoft.com/office/drawing/2014/main" id="{350F254B-AF89-49DE-9AB7-8A7EE7F03F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3348" name="AutoShape 1">
          <a:extLst>
            <a:ext uri="{FF2B5EF4-FFF2-40B4-BE49-F238E27FC236}">
              <a16:creationId xmlns:a16="http://schemas.microsoft.com/office/drawing/2014/main" id="{370977AB-07A7-44B2-B0D6-7B622F72EC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3349" name="AutoShape 1">
          <a:extLst>
            <a:ext uri="{FF2B5EF4-FFF2-40B4-BE49-F238E27FC236}">
              <a16:creationId xmlns:a16="http://schemas.microsoft.com/office/drawing/2014/main" id="{BAAA69DE-B12C-446B-9446-48F1460FA5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3350" name="AutoShape 1">
          <a:extLst>
            <a:ext uri="{FF2B5EF4-FFF2-40B4-BE49-F238E27FC236}">
              <a16:creationId xmlns:a16="http://schemas.microsoft.com/office/drawing/2014/main" id="{3CA65572-C179-4094-8661-D0257BBA99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3351" name="AutoShape 1">
          <a:extLst>
            <a:ext uri="{FF2B5EF4-FFF2-40B4-BE49-F238E27FC236}">
              <a16:creationId xmlns:a16="http://schemas.microsoft.com/office/drawing/2014/main" id="{232F9CA3-EDAA-4AFA-88D5-38BBE016CB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3352" name="AutoShape 1">
          <a:extLst>
            <a:ext uri="{FF2B5EF4-FFF2-40B4-BE49-F238E27FC236}">
              <a16:creationId xmlns:a16="http://schemas.microsoft.com/office/drawing/2014/main" id="{9681F19C-CE07-42B9-9FEB-AB2CEE3D78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3353" name="AutoShape 1">
          <a:extLst>
            <a:ext uri="{FF2B5EF4-FFF2-40B4-BE49-F238E27FC236}">
              <a16:creationId xmlns:a16="http://schemas.microsoft.com/office/drawing/2014/main" id="{90261E9B-C517-4D06-9304-C690255A9B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3354" name="AutoShape 1">
          <a:extLst>
            <a:ext uri="{FF2B5EF4-FFF2-40B4-BE49-F238E27FC236}">
              <a16:creationId xmlns:a16="http://schemas.microsoft.com/office/drawing/2014/main" id="{3685A886-3A10-4337-BAD0-5D6C02C95F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3355" name="AutoShape 1">
          <a:extLst>
            <a:ext uri="{FF2B5EF4-FFF2-40B4-BE49-F238E27FC236}">
              <a16:creationId xmlns:a16="http://schemas.microsoft.com/office/drawing/2014/main" id="{001A1F19-BB37-42E5-856B-01AB25EE1C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3356" name="AutoShape 1">
          <a:extLst>
            <a:ext uri="{FF2B5EF4-FFF2-40B4-BE49-F238E27FC236}">
              <a16:creationId xmlns:a16="http://schemas.microsoft.com/office/drawing/2014/main" id="{30C0AAE7-1FF8-44D1-855F-A0E413B04F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3357" name="AutoShape 1">
          <a:extLst>
            <a:ext uri="{FF2B5EF4-FFF2-40B4-BE49-F238E27FC236}">
              <a16:creationId xmlns:a16="http://schemas.microsoft.com/office/drawing/2014/main" id="{6E1C58A4-F5F9-46DC-93A7-769069F6C7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3358" name="AutoShape 1">
          <a:extLst>
            <a:ext uri="{FF2B5EF4-FFF2-40B4-BE49-F238E27FC236}">
              <a16:creationId xmlns:a16="http://schemas.microsoft.com/office/drawing/2014/main" id="{454EB4F3-5AFB-4663-8DCB-220018A644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3359" name="AutoShape 1">
          <a:extLst>
            <a:ext uri="{FF2B5EF4-FFF2-40B4-BE49-F238E27FC236}">
              <a16:creationId xmlns:a16="http://schemas.microsoft.com/office/drawing/2014/main" id="{850129AB-90B8-4551-B982-1BE4B8D739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3360" name="AutoShape 1">
          <a:extLst>
            <a:ext uri="{FF2B5EF4-FFF2-40B4-BE49-F238E27FC236}">
              <a16:creationId xmlns:a16="http://schemas.microsoft.com/office/drawing/2014/main" id="{3E03EF7C-9DF2-4E16-82F7-30B659856A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3361" name="AutoShape 1">
          <a:extLst>
            <a:ext uri="{FF2B5EF4-FFF2-40B4-BE49-F238E27FC236}">
              <a16:creationId xmlns:a16="http://schemas.microsoft.com/office/drawing/2014/main" id="{4C062445-8FD3-4534-B12B-96C0A84CE1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3362" name="AutoShape 1">
          <a:extLst>
            <a:ext uri="{FF2B5EF4-FFF2-40B4-BE49-F238E27FC236}">
              <a16:creationId xmlns:a16="http://schemas.microsoft.com/office/drawing/2014/main" id="{147394E2-268C-4287-838D-1922C9AC72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3363" name="AutoShape 1">
          <a:extLst>
            <a:ext uri="{FF2B5EF4-FFF2-40B4-BE49-F238E27FC236}">
              <a16:creationId xmlns:a16="http://schemas.microsoft.com/office/drawing/2014/main" id="{1D9E0A3D-0C1B-4D80-B644-4F5F3A47F4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3364" name="AutoShape 1">
          <a:extLst>
            <a:ext uri="{FF2B5EF4-FFF2-40B4-BE49-F238E27FC236}">
              <a16:creationId xmlns:a16="http://schemas.microsoft.com/office/drawing/2014/main" id="{B7F1B612-F4C1-4A80-A97F-E13D979E1C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3365" name="AutoShape 1">
          <a:extLst>
            <a:ext uri="{FF2B5EF4-FFF2-40B4-BE49-F238E27FC236}">
              <a16:creationId xmlns:a16="http://schemas.microsoft.com/office/drawing/2014/main" id="{1D61C18D-E4EC-4BF1-8697-97C88AE89E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3366" name="AutoShape 1">
          <a:extLst>
            <a:ext uri="{FF2B5EF4-FFF2-40B4-BE49-F238E27FC236}">
              <a16:creationId xmlns:a16="http://schemas.microsoft.com/office/drawing/2014/main" id="{45D2E29D-05DC-4715-B372-9C822E5C46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3367" name="AutoShape 1">
          <a:extLst>
            <a:ext uri="{FF2B5EF4-FFF2-40B4-BE49-F238E27FC236}">
              <a16:creationId xmlns:a16="http://schemas.microsoft.com/office/drawing/2014/main" id="{401174EE-C173-414C-9397-47ECD682AC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3368" name="AutoShape 1">
          <a:extLst>
            <a:ext uri="{FF2B5EF4-FFF2-40B4-BE49-F238E27FC236}">
              <a16:creationId xmlns:a16="http://schemas.microsoft.com/office/drawing/2014/main" id="{DCF6E751-9F51-48DC-B2B5-AD703E789F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3369" name="AutoShape 1">
          <a:extLst>
            <a:ext uri="{FF2B5EF4-FFF2-40B4-BE49-F238E27FC236}">
              <a16:creationId xmlns:a16="http://schemas.microsoft.com/office/drawing/2014/main" id="{CB791181-71C2-44D4-9FBA-A5900EDE3F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3370" name="AutoShape 1">
          <a:extLst>
            <a:ext uri="{FF2B5EF4-FFF2-40B4-BE49-F238E27FC236}">
              <a16:creationId xmlns:a16="http://schemas.microsoft.com/office/drawing/2014/main" id="{1CB26DBF-85D1-4B86-A76C-DA48B36949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3371" name="AutoShape 1">
          <a:extLst>
            <a:ext uri="{FF2B5EF4-FFF2-40B4-BE49-F238E27FC236}">
              <a16:creationId xmlns:a16="http://schemas.microsoft.com/office/drawing/2014/main" id="{B0B723F7-943E-4CFE-A8FF-36C4EE368F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3372" name="AutoShape 1">
          <a:extLst>
            <a:ext uri="{FF2B5EF4-FFF2-40B4-BE49-F238E27FC236}">
              <a16:creationId xmlns:a16="http://schemas.microsoft.com/office/drawing/2014/main" id="{7E3386EA-F5C0-4612-9057-0E18FCB4C2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3373" name="AutoShape 1">
          <a:extLst>
            <a:ext uri="{FF2B5EF4-FFF2-40B4-BE49-F238E27FC236}">
              <a16:creationId xmlns:a16="http://schemas.microsoft.com/office/drawing/2014/main" id="{D65A6120-FC55-4ED7-9F11-C6FE5A8545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3374" name="AutoShape 1">
          <a:extLst>
            <a:ext uri="{FF2B5EF4-FFF2-40B4-BE49-F238E27FC236}">
              <a16:creationId xmlns:a16="http://schemas.microsoft.com/office/drawing/2014/main" id="{8BE6CA4C-72A6-4F96-AB29-94E147AF62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3375" name="AutoShape 1">
          <a:extLst>
            <a:ext uri="{FF2B5EF4-FFF2-40B4-BE49-F238E27FC236}">
              <a16:creationId xmlns:a16="http://schemas.microsoft.com/office/drawing/2014/main" id="{1B9695A1-0A62-49FB-AEFF-030C1CBB5D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3376" name="AutoShape 1">
          <a:extLst>
            <a:ext uri="{FF2B5EF4-FFF2-40B4-BE49-F238E27FC236}">
              <a16:creationId xmlns:a16="http://schemas.microsoft.com/office/drawing/2014/main" id="{D4E84162-1B74-4AFE-87C3-290AD40221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3377" name="AutoShape 1">
          <a:extLst>
            <a:ext uri="{FF2B5EF4-FFF2-40B4-BE49-F238E27FC236}">
              <a16:creationId xmlns:a16="http://schemas.microsoft.com/office/drawing/2014/main" id="{9CB3E2FE-8D17-4C94-ADE8-88125C8EC6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3378" name="AutoShape 1">
          <a:extLst>
            <a:ext uri="{FF2B5EF4-FFF2-40B4-BE49-F238E27FC236}">
              <a16:creationId xmlns:a16="http://schemas.microsoft.com/office/drawing/2014/main" id="{8BE6AB63-61F5-4F3A-911F-4095EA0EDF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3379" name="AutoShape 1">
          <a:extLst>
            <a:ext uri="{FF2B5EF4-FFF2-40B4-BE49-F238E27FC236}">
              <a16:creationId xmlns:a16="http://schemas.microsoft.com/office/drawing/2014/main" id="{CB39DE0B-30A7-4FFE-B174-39600F2777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3380" name="AutoShape 1">
          <a:extLst>
            <a:ext uri="{FF2B5EF4-FFF2-40B4-BE49-F238E27FC236}">
              <a16:creationId xmlns:a16="http://schemas.microsoft.com/office/drawing/2014/main" id="{44C2CCD0-41B1-4A08-9CA9-B627B65598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3381" name="AutoShape 1">
          <a:extLst>
            <a:ext uri="{FF2B5EF4-FFF2-40B4-BE49-F238E27FC236}">
              <a16:creationId xmlns:a16="http://schemas.microsoft.com/office/drawing/2014/main" id="{DE66358C-559D-4827-B775-ACC6765EE5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3382" name="AutoShape 1">
          <a:extLst>
            <a:ext uri="{FF2B5EF4-FFF2-40B4-BE49-F238E27FC236}">
              <a16:creationId xmlns:a16="http://schemas.microsoft.com/office/drawing/2014/main" id="{88838A6C-772D-422E-B9C5-323A6BF8AA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3383" name="AutoShape 1">
          <a:extLst>
            <a:ext uri="{FF2B5EF4-FFF2-40B4-BE49-F238E27FC236}">
              <a16:creationId xmlns:a16="http://schemas.microsoft.com/office/drawing/2014/main" id="{82D7B551-F2E5-4B23-B28C-05EA12122A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3384" name="AutoShape 1">
          <a:extLst>
            <a:ext uri="{FF2B5EF4-FFF2-40B4-BE49-F238E27FC236}">
              <a16:creationId xmlns:a16="http://schemas.microsoft.com/office/drawing/2014/main" id="{B0034601-37ED-4A86-9B26-F88E605FD2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3385" name="AutoShape 1">
          <a:extLst>
            <a:ext uri="{FF2B5EF4-FFF2-40B4-BE49-F238E27FC236}">
              <a16:creationId xmlns:a16="http://schemas.microsoft.com/office/drawing/2014/main" id="{A3561FD4-641F-419A-AEBC-B3B1069D35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3386" name="AutoShape 1">
          <a:extLst>
            <a:ext uri="{FF2B5EF4-FFF2-40B4-BE49-F238E27FC236}">
              <a16:creationId xmlns:a16="http://schemas.microsoft.com/office/drawing/2014/main" id="{30B251C6-0783-4FF0-B233-72A5A341C9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3387" name="AutoShape 1">
          <a:extLst>
            <a:ext uri="{FF2B5EF4-FFF2-40B4-BE49-F238E27FC236}">
              <a16:creationId xmlns:a16="http://schemas.microsoft.com/office/drawing/2014/main" id="{32F73A8B-5D22-4978-B730-E0B8D98846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3388" name="AutoShape 1">
          <a:extLst>
            <a:ext uri="{FF2B5EF4-FFF2-40B4-BE49-F238E27FC236}">
              <a16:creationId xmlns:a16="http://schemas.microsoft.com/office/drawing/2014/main" id="{290030C6-2CB1-4F82-869C-3D70090623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3389" name="AutoShape 1">
          <a:extLst>
            <a:ext uri="{FF2B5EF4-FFF2-40B4-BE49-F238E27FC236}">
              <a16:creationId xmlns:a16="http://schemas.microsoft.com/office/drawing/2014/main" id="{66D09888-F9E1-41FF-8DD2-0569BD494B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3390" name="AutoShape 1">
          <a:extLst>
            <a:ext uri="{FF2B5EF4-FFF2-40B4-BE49-F238E27FC236}">
              <a16:creationId xmlns:a16="http://schemas.microsoft.com/office/drawing/2014/main" id="{676FC7B4-5CAB-4BE9-A345-11F6CA7092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3391" name="AutoShape 1">
          <a:extLst>
            <a:ext uri="{FF2B5EF4-FFF2-40B4-BE49-F238E27FC236}">
              <a16:creationId xmlns:a16="http://schemas.microsoft.com/office/drawing/2014/main" id="{1EEC4F37-5D83-439C-BAA2-8BE676BDF3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3392" name="AutoShape 1">
          <a:extLst>
            <a:ext uri="{FF2B5EF4-FFF2-40B4-BE49-F238E27FC236}">
              <a16:creationId xmlns:a16="http://schemas.microsoft.com/office/drawing/2014/main" id="{A667D1D8-6E4C-4996-B102-717EC47432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3393" name="AutoShape 1">
          <a:extLst>
            <a:ext uri="{FF2B5EF4-FFF2-40B4-BE49-F238E27FC236}">
              <a16:creationId xmlns:a16="http://schemas.microsoft.com/office/drawing/2014/main" id="{A332D89A-BA6F-42A7-8537-5DA1B809FE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3394" name="AutoShape 1">
          <a:extLst>
            <a:ext uri="{FF2B5EF4-FFF2-40B4-BE49-F238E27FC236}">
              <a16:creationId xmlns:a16="http://schemas.microsoft.com/office/drawing/2014/main" id="{B0F275E5-F88B-4D0B-A8B4-ECD1AB06EF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3395" name="AutoShape 1">
          <a:extLst>
            <a:ext uri="{FF2B5EF4-FFF2-40B4-BE49-F238E27FC236}">
              <a16:creationId xmlns:a16="http://schemas.microsoft.com/office/drawing/2014/main" id="{AF202918-C5DA-4BAD-986E-3613D3BD94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3396" name="AutoShape 1">
          <a:extLst>
            <a:ext uri="{FF2B5EF4-FFF2-40B4-BE49-F238E27FC236}">
              <a16:creationId xmlns:a16="http://schemas.microsoft.com/office/drawing/2014/main" id="{B653CB76-09A5-4377-940E-9DAD73FBBA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3397" name="AutoShape 1">
          <a:extLst>
            <a:ext uri="{FF2B5EF4-FFF2-40B4-BE49-F238E27FC236}">
              <a16:creationId xmlns:a16="http://schemas.microsoft.com/office/drawing/2014/main" id="{D551B14E-0F19-427C-A631-0471EEC1BB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3398" name="AutoShape 1">
          <a:extLst>
            <a:ext uri="{FF2B5EF4-FFF2-40B4-BE49-F238E27FC236}">
              <a16:creationId xmlns:a16="http://schemas.microsoft.com/office/drawing/2014/main" id="{40D48BF8-3384-4B0E-8F8D-7C71702C94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3399" name="AutoShape 1">
          <a:extLst>
            <a:ext uri="{FF2B5EF4-FFF2-40B4-BE49-F238E27FC236}">
              <a16:creationId xmlns:a16="http://schemas.microsoft.com/office/drawing/2014/main" id="{FF7BDD5F-075D-43D4-B2E7-5B8DBFBA97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3400" name="AutoShape 1">
          <a:extLst>
            <a:ext uri="{FF2B5EF4-FFF2-40B4-BE49-F238E27FC236}">
              <a16:creationId xmlns:a16="http://schemas.microsoft.com/office/drawing/2014/main" id="{A5F1FF35-27E7-47FF-8835-37C8095CC8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3401" name="AutoShape 1">
          <a:extLst>
            <a:ext uri="{FF2B5EF4-FFF2-40B4-BE49-F238E27FC236}">
              <a16:creationId xmlns:a16="http://schemas.microsoft.com/office/drawing/2014/main" id="{B9234A95-33B4-4954-92CF-DAA6AAF94A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3402" name="AutoShape 1">
          <a:extLst>
            <a:ext uri="{FF2B5EF4-FFF2-40B4-BE49-F238E27FC236}">
              <a16:creationId xmlns:a16="http://schemas.microsoft.com/office/drawing/2014/main" id="{C923765D-2C75-4530-B80F-FE3F425913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3403" name="AutoShape 1">
          <a:extLst>
            <a:ext uri="{FF2B5EF4-FFF2-40B4-BE49-F238E27FC236}">
              <a16:creationId xmlns:a16="http://schemas.microsoft.com/office/drawing/2014/main" id="{6C207DEA-506C-4BFF-AD97-893E2941B1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3404" name="AutoShape 1">
          <a:extLst>
            <a:ext uri="{FF2B5EF4-FFF2-40B4-BE49-F238E27FC236}">
              <a16:creationId xmlns:a16="http://schemas.microsoft.com/office/drawing/2014/main" id="{A320B0E0-BBBB-4090-8B23-B15A34DB0E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3405" name="AutoShape 1">
          <a:extLst>
            <a:ext uri="{FF2B5EF4-FFF2-40B4-BE49-F238E27FC236}">
              <a16:creationId xmlns:a16="http://schemas.microsoft.com/office/drawing/2014/main" id="{6F7E317D-9CC4-4E01-8C04-2524D25921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3406" name="AutoShape 1">
          <a:extLst>
            <a:ext uri="{FF2B5EF4-FFF2-40B4-BE49-F238E27FC236}">
              <a16:creationId xmlns:a16="http://schemas.microsoft.com/office/drawing/2014/main" id="{1696A472-48A8-4435-9FCA-59793E2260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3407" name="AutoShape 1">
          <a:extLst>
            <a:ext uri="{FF2B5EF4-FFF2-40B4-BE49-F238E27FC236}">
              <a16:creationId xmlns:a16="http://schemas.microsoft.com/office/drawing/2014/main" id="{0AB65F0F-6B7F-4165-B57E-EDA33D7D36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3408" name="AutoShape 1">
          <a:extLst>
            <a:ext uri="{FF2B5EF4-FFF2-40B4-BE49-F238E27FC236}">
              <a16:creationId xmlns:a16="http://schemas.microsoft.com/office/drawing/2014/main" id="{9F7D9DF7-355B-43BC-88D9-8AAC47ED21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3409" name="AutoShape 1">
          <a:extLst>
            <a:ext uri="{FF2B5EF4-FFF2-40B4-BE49-F238E27FC236}">
              <a16:creationId xmlns:a16="http://schemas.microsoft.com/office/drawing/2014/main" id="{011FD072-6097-4576-9F92-D305ED184B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3410" name="AutoShape 1">
          <a:extLst>
            <a:ext uri="{FF2B5EF4-FFF2-40B4-BE49-F238E27FC236}">
              <a16:creationId xmlns:a16="http://schemas.microsoft.com/office/drawing/2014/main" id="{F4FAAC87-EC79-4F05-A3BD-DE1141C70E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3411" name="AutoShape 1">
          <a:extLst>
            <a:ext uri="{FF2B5EF4-FFF2-40B4-BE49-F238E27FC236}">
              <a16:creationId xmlns:a16="http://schemas.microsoft.com/office/drawing/2014/main" id="{8BB08EAB-C953-4161-98ED-A791DFF017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3412" name="AutoShape 1">
          <a:extLst>
            <a:ext uri="{FF2B5EF4-FFF2-40B4-BE49-F238E27FC236}">
              <a16:creationId xmlns:a16="http://schemas.microsoft.com/office/drawing/2014/main" id="{E7F41A52-4133-4DF3-AB82-5B4ECDEF4B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3413" name="AutoShape 1">
          <a:extLst>
            <a:ext uri="{FF2B5EF4-FFF2-40B4-BE49-F238E27FC236}">
              <a16:creationId xmlns:a16="http://schemas.microsoft.com/office/drawing/2014/main" id="{1436F94A-30F9-488F-B779-82441DAB43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3414" name="AutoShape 1">
          <a:extLst>
            <a:ext uri="{FF2B5EF4-FFF2-40B4-BE49-F238E27FC236}">
              <a16:creationId xmlns:a16="http://schemas.microsoft.com/office/drawing/2014/main" id="{53ED51CE-E004-4056-ADA6-518C279FCB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3415" name="AutoShape 1">
          <a:extLst>
            <a:ext uri="{FF2B5EF4-FFF2-40B4-BE49-F238E27FC236}">
              <a16:creationId xmlns:a16="http://schemas.microsoft.com/office/drawing/2014/main" id="{4CDD444F-A1B9-4AD9-AF70-9D7447E401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3416" name="AutoShape 1">
          <a:extLst>
            <a:ext uri="{FF2B5EF4-FFF2-40B4-BE49-F238E27FC236}">
              <a16:creationId xmlns:a16="http://schemas.microsoft.com/office/drawing/2014/main" id="{22D8A933-6EF6-4407-B81C-8878EC2595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3417" name="AutoShape 1">
          <a:extLst>
            <a:ext uri="{FF2B5EF4-FFF2-40B4-BE49-F238E27FC236}">
              <a16:creationId xmlns:a16="http://schemas.microsoft.com/office/drawing/2014/main" id="{5F03EA1A-611B-4FAA-A676-7D0166C21C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3418" name="AutoShape 1">
          <a:extLst>
            <a:ext uri="{FF2B5EF4-FFF2-40B4-BE49-F238E27FC236}">
              <a16:creationId xmlns:a16="http://schemas.microsoft.com/office/drawing/2014/main" id="{19BFEB75-F006-4DA6-B37C-439CE97C75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3419" name="AutoShape 1">
          <a:extLst>
            <a:ext uri="{FF2B5EF4-FFF2-40B4-BE49-F238E27FC236}">
              <a16:creationId xmlns:a16="http://schemas.microsoft.com/office/drawing/2014/main" id="{943CBDC2-4132-48CF-92DE-9E1E574120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3420" name="AutoShape 1">
          <a:extLst>
            <a:ext uri="{FF2B5EF4-FFF2-40B4-BE49-F238E27FC236}">
              <a16:creationId xmlns:a16="http://schemas.microsoft.com/office/drawing/2014/main" id="{C52C2052-95EC-4DA2-9FDD-8DC30DE23D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3421" name="AutoShape 1">
          <a:extLst>
            <a:ext uri="{FF2B5EF4-FFF2-40B4-BE49-F238E27FC236}">
              <a16:creationId xmlns:a16="http://schemas.microsoft.com/office/drawing/2014/main" id="{38010EB6-7B90-465A-8BDB-B7A57A1FF4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3422" name="AutoShape 1">
          <a:extLst>
            <a:ext uri="{FF2B5EF4-FFF2-40B4-BE49-F238E27FC236}">
              <a16:creationId xmlns:a16="http://schemas.microsoft.com/office/drawing/2014/main" id="{642280B2-074B-4717-B857-C9170B1E66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3423" name="AutoShape 1">
          <a:extLst>
            <a:ext uri="{FF2B5EF4-FFF2-40B4-BE49-F238E27FC236}">
              <a16:creationId xmlns:a16="http://schemas.microsoft.com/office/drawing/2014/main" id="{06A21429-458C-4BFE-AF0C-F1040A0500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3424" name="AutoShape 1">
          <a:extLst>
            <a:ext uri="{FF2B5EF4-FFF2-40B4-BE49-F238E27FC236}">
              <a16:creationId xmlns:a16="http://schemas.microsoft.com/office/drawing/2014/main" id="{6DCB93E4-2F74-44FD-B21E-A542C25B3C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3425" name="AutoShape 1">
          <a:extLst>
            <a:ext uri="{FF2B5EF4-FFF2-40B4-BE49-F238E27FC236}">
              <a16:creationId xmlns:a16="http://schemas.microsoft.com/office/drawing/2014/main" id="{9E4CD490-ACD4-4038-9EAA-D0EAA598E2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3426" name="AutoShape 1">
          <a:extLst>
            <a:ext uri="{FF2B5EF4-FFF2-40B4-BE49-F238E27FC236}">
              <a16:creationId xmlns:a16="http://schemas.microsoft.com/office/drawing/2014/main" id="{C7EC2A15-54B6-4D7A-92D2-CBD7275259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3427" name="AutoShape 1">
          <a:extLst>
            <a:ext uri="{FF2B5EF4-FFF2-40B4-BE49-F238E27FC236}">
              <a16:creationId xmlns:a16="http://schemas.microsoft.com/office/drawing/2014/main" id="{B43B39DD-E3EC-4DE8-8120-100E173572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3428" name="AutoShape 1">
          <a:extLst>
            <a:ext uri="{FF2B5EF4-FFF2-40B4-BE49-F238E27FC236}">
              <a16:creationId xmlns:a16="http://schemas.microsoft.com/office/drawing/2014/main" id="{9D40A320-9220-4E33-B16F-1C97A21390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3429" name="AutoShape 1">
          <a:extLst>
            <a:ext uri="{FF2B5EF4-FFF2-40B4-BE49-F238E27FC236}">
              <a16:creationId xmlns:a16="http://schemas.microsoft.com/office/drawing/2014/main" id="{35798070-E618-4CC0-A3AA-B30FC73814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3430" name="AutoShape 1">
          <a:extLst>
            <a:ext uri="{FF2B5EF4-FFF2-40B4-BE49-F238E27FC236}">
              <a16:creationId xmlns:a16="http://schemas.microsoft.com/office/drawing/2014/main" id="{3E32E718-A8A0-4037-A53C-5E392F3310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3431" name="AutoShape 1">
          <a:extLst>
            <a:ext uri="{FF2B5EF4-FFF2-40B4-BE49-F238E27FC236}">
              <a16:creationId xmlns:a16="http://schemas.microsoft.com/office/drawing/2014/main" id="{B8D52D5D-C9D7-4BE0-BF52-4795E0BC76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3432" name="AutoShape 1">
          <a:extLst>
            <a:ext uri="{FF2B5EF4-FFF2-40B4-BE49-F238E27FC236}">
              <a16:creationId xmlns:a16="http://schemas.microsoft.com/office/drawing/2014/main" id="{9A9813EB-B0C7-4B61-BD94-825FD48D8C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3433" name="AutoShape 1">
          <a:extLst>
            <a:ext uri="{FF2B5EF4-FFF2-40B4-BE49-F238E27FC236}">
              <a16:creationId xmlns:a16="http://schemas.microsoft.com/office/drawing/2014/main" id="{F422B9DC-B43A-4BCD-AAFD-5CA615D5E9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3434" name="AutoShape 1">
          <a:extLst>
            <a:ext uri="{FF2B5EF4-FFF2-40B4-BE49-F238E27FC236}">
              <a16:creationId xmlns:a16="http://schemas.microsoft.com/office/drawing/2014/main" id="{7DBB331E-5C2C-48A1-A0E1-E4274C82B0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3435" name="AutoShape 1">
          <a:extLst>
            <a:ext uri="{FF2B5EF4-FFF2-40B4-BE49-F238E27FC236}">
              <a16:creationId xmlns:a16="http://schemas.microsoft.com/office/drawing/2014/main" id="{C587703A-F1DD-4494-97C5-B32478E5AB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3436" name="AutoShape 1">
          <a:extLst>
            <a:ext uri="{FF2B5EF4-FFF2-40B4-BE49-F238E27FC236}">
              <a16:creationId xmlns:a16="http://schemas.microsoft.com/office/drawing/2014/main" id="{4E5F3E43-28EC-4317-A45D-4E31464963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3437" name="AutoShape 1">
          <a:extLst>
            <a:ext uri="{FF2B5EF4-FFF2-40B4-BE49-F238E27FC236}">
              <a16:creationId xmlns:a16="http://schemas.microsoft.com/office/drawing/2014/main" id="{374E5D6B-9902-4164-BDC9-093EC4C7E4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3438" name="AutoShape 1">
          <a:extLst>
            <a:ext uri="{FF2B5EF4-FFF2-40B4-BE49-F238E27FC236}">
              <a16:creationId xmlns:a16="http://schemas.microsoft.com/office/drawing/2014/main" id="{DFEA002D-7F20-450B-834A-22D4DB807F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3439" name="AutoShape 1">
          <a:extLst>
            <a:ext uri="{FF2B5EF4-FFF2-40B4-BE49-F238E27FC236}">
              <a16:creationId xmlns:a16="http://schemas.microsoft.com/office/drawing/2014/main" id="{5ED90F03-01FD-4278-9072-B91BDEA57D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3440" name="AutoShape 1">
          <a:extLst>
            <a:ext uri="{FF2B5EF4-FFF2-40B4-BE49-F238E27FC236}">
              <a16:creationId xmlns:a16="http://schemas.microsoft.com/office/drawing/2014/main" id="{4A7A15D4-8E95-42B5-BB82-00854BAB85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3441" name="AutoShape 1">
          <a:extLst>
            <a:ext uri="{FF2B5EF4-FFF2-40B4-BE49-F238E27FC236}">
              <a16:creationId xmlns:a16="http://schemas.microsoft.com/office/drawing/2014/main" id="{284AA1C3-D756-4DDB-858D-FDC0AE0A48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3442" name="AutoShape 1">
          <a:extLst>
            <a:ext uri="{FF2B5EF4-FFF2-40B4-BE49-F238E27FC236}">
              <a16:creationId xmlns:a16="http://schemas.microsoft.com/office/drawing/2014/main" id="{5F950EC2-AD72-4C5F-AA4D-F276732927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3443" name="AutoShape 1">
          <a:extLst>
            <a:ext uri="{FF2B5EF4-FFF2-40B4-BE49-F238E27FC236}">
              <a16:creationId xmlns:a16="http://schemas.microsoft.com/office/drawing/2014/main" id="{44524923-D05C-48D6-BC7D-91C9613B50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3444" name="AutoShape 1">
          <a:extLst>
            <a:ext uri="{FF2B5EF4-FFF2-40B4-BE49-F238E27FC236}">
              <a16:creationId xmlns:a16="http://schemas.microsoft.com/office/drawing/2014/main" id="{ADB774FA-E513-423B-A060-F6BA4EFE0B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3445" name="AutoShape 1">
          <a:extLst>
            <a:ext uri="{FF2B5EF4-FFF2-40B4-BE49-F238E27FC236}">
              <a16:creationId xmlns:a16="http://schemas.microsoft.com/office/drawing/2014/main" id="{705D910F-79E0-49E1-9575-9A574E327F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3446" name="AutoShape 1">
          <a:extLst>
            <a:ext uri="{FF2B5EF4-FFF2-40B4-BE49-F238E27FC236}">
              <a16:creationId xmlns:a16="http://schemas.microsoft.com/office/drawing/2014/main" id="{4AD2DA1E-2988-4A6A-AFFF-F4A42A20B6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3447" name="AutoShape 1">
          <a:extLst>
            <a:ext uri="{FF2B5EF4-FFF2-40B4-BE49-F238E27FC236}">
              <a16:creationId xmlns:a16="http://schemas.microsoft.com/office/drawing/2014/main" id="{34756F57-71A8-4D5F-AEE0-3B1B6FBE7C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3448" name="AutoShape 1">
          <a:extLst>
            <a:ext uri="{FF2B5EF4-FFF2-40B4-BE49-F238E27FC236}">
              <a16:creationId xmlns:a16="http://schemas.microsoft.com/office/drawing/2014/main" id="{F62F64FC-DB14-4B42-A5DC-7200555A1F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3449" name="AutoShape 1">
          <a:extLst>
            <a:ext uri="{FF2B5EF4-FFF2-40B4-BE49-F238E27FC236}">
              <a16:creationId xmlns:a16="http://schemas.microsoft.com/office/drawing/2014/main" id="{6D309ABF-EE95-497C-A30D-45944FCC78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3450" name="AutoShape 1">
          <a:extLst>
            <a:ext uri="{FF2B5EF4-FFF2-40B4-BE49-F238E27FC236}">
              <a16:creationId xmlns:a16="http://schemas.microsoft.com/office/drawing/2014/main" id="{76F22ED3-D276-4CE5-81CD-418055B469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3451" name="AutoShape 1">
          <a:extLst>
            <a:ext uri="{FF2B5EF4-FFF2-40B4-BE49-F238E27FC236}">
              <a16:creationId xmlns:a16="http://schemas.microsoft.com/office/drawing/2014/main" id="{07D7A7C3-0B9E-4ADE-A3F5-4F1B19B681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3452" name="AutoShape 1">
          <a:extLst>
            <a:ext uri="{FF2B5EF4-FFF2-40B4-BE49-F238E27FC236}">
              <a16:creationId xmlns:a16="http://schemas.microsoft.com/office/drawing/2014/main" id="{FE1BE0A1-3237-47E8-924F-88AF429C9E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3453" name="AutoShape 1">
          <a:extLst>
            <a:ext uri="{FF2B5EF4-FFF2-40B4-BE49-F238E27FC236}">
              <a16:creationId xmlns:a16="http://schemas.microsoft.com/office/drawing/2014/main" id="{321BC81C-12C3-42C1-B6E3-DFD76D0E29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3454" name="AutoShape 1">
          <a:extLst>
            <a:ext uri="{FF2B5EF4-FFF2-40B4-BE49-F238E27FC236}">
              <a16:creationId xmlns:a16="http://schemas.microsoft.com/office/drawing/2014/main" id="{674EE966-B762-4BD6-80C7-469F025D50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3455" name="AutoShape 1">
          <a:extLst>
            <a:ext uri="{FF2B5EF4-FFF2-40B4-BE49-F238E27FC236}">
              <a16:creationId xmlns:a16="http://schemas.microsoft.com/office/drawing/2014/main" id="{AD42EEB0-096F-4C4C-A102-9DBD6116BD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3456" name="AutoShape 1">
          <a:extLst>
            <a:ext uri="{FF2B5EF4-FFF2-40B4-BE49-F238E27FC236}">
              <a16:creationId xmlns:a16="http://schemas.microsoft.com/office/drawing/2014/main" id="{A8A6303B-9D8F-43A9-83EC-CBCAC6AA63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3457" name="AutoShape 1">
          <a:extLst>
            <a:ext uri="{FF2B5EF4-FFF2-40B4-BE49-F238E27FC236}">
              <a16:creationId xmlns:a16="http://schemas.microsoft.com/office/drawing/2014/main" id="{6393C1B3-6352-43CE-903A-88ED1A3712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3458" name="AutoShape 1">
          <a:extLst>
            <a:ext uri="{FF2B5EF4-FFF2-40B4-BE49-F238E27FC236}">
              <a16:creationId xmlns:a16="http://schemas.microsoft.com/office/drawing/2014/main" id="{C30C4823-6960-4E4F-A4E2-6F01BD3BC7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3459" name="AutoShape 1">
          <a:extLst>
            <a:ext uri="{FF2B5EF4-FFF2-40B4-BE49-F238E27FC236}">
              <a16:creationId xmlns:a16="http://schemas.microsoft.com/office/drawing/2014/main" id="{70B92D2B-F056-482A-8AB1-418893D208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3460" name="AutoShape 1">
          <a:extLst>
            <a:ext uri="{FF2B5EF4-FFF2-40B4-BE49-F238E27FC236}">
              <a16:creationId xmlns:a16="http://schemas.microsoft.com/office/drawing/2014/main" id="{9C9F20F9-1EDE-49D3-BCA3-CD1E0B161F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3461" name="AutoShape 1">
          <a:extLst>
            <a:ext uri="{FF2B5EF4-FFF2-40B4-BE49-F238E27FC236}">
              <a16:creationId xmlns:a16="http://schemas.microsoft.com/office/drawing/2014/main" id="{1DA4EB74-7E92-48C4-A10E-5A9FB71F8A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3462" name="AutoShape 1">
          <a:extLst>
            <a:ext uri="{FF2B5EF4-FFF2-40B4-BE49-F238E27FC236}">
              <a16:creationId xmlns:a16="http://schemas.microsoft.com/office/drawing/2014/main" id="{05E8C5E8-5B1E-41F9-9844-7BE31AC2A6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3463" name="AutoShape 1">
          <a:extLst>
            <a:ext uri="{FF2B5EF4-FFF2-40B4-BE49-F238E27FC236}">
              <a16:creationId xmlns:a16="http://schemas.microsoft.com/office/drawing/2014/main" id="{B3B2678A-5C36-4559-B478-4652D7616D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3464" name="AutoShape 1">
          <a:extLst>
            <a:ext uri="{FF2B5EF4-FFF2-40B4-BE49-F238E27FC236}">
              <a16:creationId xmlns:a16="http://schemas.microsoft.com/office/drawing/2014/main" id="{6497B706-D5F2-43CF-99EF-166DB00A64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3465" name="AutoShape 1">
          <a:extLst>
            <a:ext uri="{FF2B5EF4-FFF2-40B4-BE49-F238E27FC236}">
              <a16:creationId xmlns:a16="http://schemas.microsoft.com/office/drawing/2014/main" id="{656100E0-CC59-4B35-95D2-8E611AD008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3466" name="AutoShape 1">
          <a:extLst>
            <a:ext uri="{FF2B5EF4-FFF2-40B4-BE49-F238E27FC236}">
              <a16:creationId xmlns:a16="http://schemas.microsoft.com/office/drawing/2014/main" id="{B33EA585-EA37-44BE-9D0E-C0E971B1D9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3467" name="AutoShape 1">
          <a:extLst>
            <a:ext uri="{FF2B5EF4-FFF2-40B4-BE49-F238E27FC236}">
              <a16:creationId xmlns:a16="http://schemas.microsoft.com/office/drawing/2014/main" id="{FAB81377-5724-4A21-A65A-A040D18EBD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3468" name="AutoShape 1">
          <a:extLst>
            <a:ext uri="{FF2B5EF4-FFF2-40B4-BE49-F238E27FC236}">
              <a16:creationId xmlns:a16="http://schemas.microsoft.com/office/drawing/2014/main" id="{3B9B148D-C840-44F6-ABCB-64EA0069B9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3469" name="AutoShape 1">
          <a:extLst>
            <a:ext uri="{FF2B5EF4-FFF2-40B4-BE49-F238E27FC236}">
              <a16:creationId xmlns:a16="http://schemas.microsoft.com/office/drawing/2014/main" id="{552FE730-9CE0-4F95-A8A5-93EEB1B085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3470" name="AutoShape 1">
          <a:extLst>
            <a:ext uri="{FF2B5EF4-FFF2-40B4-BE49-F238E27FC236}">
              <a16:creationId xmlns:a16="http://schemas.microsoft.com/office/drawing/2014/main" id="{2A66ECCE-FB44-4A4B-91F2-A6EF52F49F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3471" name="AutoShape 1">
          <a:extLst>
            <a:ext uri="{FF2B5EF4-FFF2-40B4-BE49-F238E27FC236}">
              <a16:creationId xmlns:a16="http://schemas.microsoft.com/office/drawing/2014/main" id="{77E49C15-339D-4A72-A22E-FB2BCDAF6A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3472" name="AutoShape 1">
          <a:extLst>
            <a:ext uri="{FF2B5EF4-FFF2-40B4-BE49-F238E27FC236}">
              <a16:creationId xmlns:a16="http://schemas.microsoft.com/office/drawing/2014/main" id="{8A0B51FB-8FCA-4C89-825B-B7CED9745B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3473" name="AutoShape 1">
          <a:extLst>
            <a:ext uri="{FF2B5EF4-FFF2-40B4-BE49-F238E27FC236}">
              <a16:creationId xmlns:a16="http://schemas.microsoft.com/office/drawing/2014/main" id="{96110D83-8CCE-4227-8ECA-B3BFB2206C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3474" name="AutoShape 1">
          <a:extLst>
            <a:ext uri="{FF2B5EF4-FFF2-40B4-BE49-F238E27FC236}">
              <a16:creationId xmlns:a16="http://schemas.microsoft.com/office/drawing/2014/main" id="{8BD62FDA-2084-4688-A857-E577CAB589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3475" name="AutoShape 1">
          <a:extLst>
            <a:ext uri="{FF2B5EF4-FFF2-40B4-BE49-F238E27FC236}">
              <a16:creationId xmlns:a16="http://schemas.microsoft.com/office/drawing/2014/main" id="{03B21C54-91BA-4F95-8EE4-233FB068F1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3476" name="AutoShape 1">
          <a:extLst>
            <a:ext uri="{FF2B5EF4-FFF2-40B4-BE49-F238E27FC236}">
              <a16:creationId xmlns:a16="http://schemas.microsoft.com/office/drawing/2014/main" id="{4223B630-1633-4025-85E0-78A876D5E5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3477" name="AutoShape 1">
          <a:extLst>
            <a:ext uri="{FF2B5EF4-FFF2-40B4-BE49-F238E27FC236}">
              <a16:creationId xmlns:a16="http://schemas.microsoft.com/office/drawing/2014/main" id="{C57EC1BD-2876-4964-8827-F44202E496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3478" name="AutoShape 1">
          <a:extLst>
            <a:ext uri="{FF2B5EF4-FFF2-40B4-BE49-F238E27FC236}">
              <a16:creationId xmlns:a16="http://schemas.microsoft.com/office/drawing/2014/main" id="{B72F89A0-F9CB-45EC-AB58-4CF9F4806F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3479" name="AutoShape 1">
          <a:extLst>
            <a:ext uri="{FF2B5EF4-FFF2-40B4-BE49-F238E27FC236}">
              <a16:creationId xmlns:a16="http://schemas.microsoft.com/office/drawing/2014/main" id="{048299C5-D35C-4F35-8C25-B07E11EACE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3480" name="AutoShape 1">
          <a:extLst>
            <a:ext uri="{FF2B5EF4-FFF2-40B4-BE49-F238E27FC236}">
              <a16:creationId xmlns:a16="http://schemas.microsoft.com/office/drawing/2014/main" id="{5683571C-6962-4411-865A-7CE5736695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3481" name="AutoShape 1">
          <a:extLst>
            <a:ext uri="{FF2B5EF4-FFF2-40B4-BE49-F238E27FC236}">
              <a16:creationId xmlns:a16="http://schemas.microsoft.com/office/drawing/2014/main" id="{C9BF4C5D-62E9-43A8-8869-56F4CE2D35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3482" name="AutoShape 1">
          <a:extLst>
            <a:ext uri="{FF2B5EF4-FFF2-40B4-BE49-F238E27FC236}">
              <a16:creationId xmlns:a16="http://schemas.microsoft.com/office/drawing/2014/main" id="{2AAC83C9-DD98-48F3-B135-49BD1F26EC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3483" name="AutoShape 1">
          <a:extLst>
            <a:ext uri="{FF2B5EF4-FFF2-40B4-BE49-F238E27FC236}">
              <a16:creationId xmlns:a16="http://schemas.microsoft.com/office/drawing/2014/main" id="{742C4385-8629-47A9-B4A6-0942032CC8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3484" name="AutoShape 1">
          <a:extLst>
            <a:ext uri="{FF2B5EF4-FFF2-40B4-BE49-F238E27FC236}">
              <a16:creationId xmlns:a16="http://schemas.microsoft.com/office/drawing/2014/main" id="{057EBA40-BCE8-4F53-B393-0EFEB578B3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3485" name="AutoShape 1">
          <a:extLst>
            <a:ext uri="{FF2B5EF4-FFF2-40B4-BE49-F238E27FC236}">
              <a16:creationId xmlns:a16="http://schemas.microsoft.com/office/drawing/2014/main" id="{9234CB83-BF1D-4E43-B8DD-14EC0CD385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3486" name="AutoShape 1">
          <a:extLst>
            <a:ext uri="{FF2B5EF4-FFF2-40B4-BE49-F238E27FC236}">
              <a16:creationId xmlns:a16="http://schemas.microsoft.com/office/drawing/2014/main" id="{362DC8B8-88DA-4470-AE9D-5F1896DC71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3487" name="AutoShape 1">
          <a:extLst>
            <a:ext uri="{FF2B5EF4-FFF2-40B4-BE49-F238E27FC236}">
              <a16:creationId xmlns:a16="http://schemas.microsoft.com/office/drawing/2014/main" id="{9772B32F-D46A-46E2-93E5-D1F4352FE4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3488" name="AutoShape 1">
          <a:extLst>
            <a:ext uri="{FF2B5EF4-FFF2-40B4-BE49-F238E27FC236}">
              <a16:creationId xmlns:a16="http://schemas.microsoft.com/office/drawing/2014/main" id="{33F012B4-7C63-4AEF-A18E-D14461D2F9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3489" name="AutoShape 1">
          <a:extLst>
            <a:ext uri="{FF2B5EF4-FFF2-40B4-BE49-F238E27FC236}">
              <a16:creationId xmlns:a16="http://schemas.microsoft.com/office/drawing/2014/main" id="{5E884934-CE67-41C1-B7D0-293E40F1AF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3490" name="AutoShape 1">
          <a:extLst>
            <a:ext uri="{FF2B5EF4-FFF2-40B4-BE49-F238E27FC236}">
              <a16:creationId xmlns:a16="http://schemas.microsoft.com/office/drawing/2014/main" id="{CBDFADCF-075E-4F95-9036-11142BBAD3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3491" name="AutoShape 1">
          <a:extLst>
            <a:ext uri="{FF2B5EF4-FFF2-40B4-BE49-F238E27FC236}">
              <a16:creationId xmlns:a16="http://schemas.microsoft.com/office/drawing/2014/main" id="{9EA596E9-973D-4240-BDA4-426E40250A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3492" name="AutoShape 1">
          <a:extLst>
            <a:ext uri="{FF2B5EF4-FFF2-40B4-BE49-F238E27FC236}">
              <a16:creationId xmlns:a16="http://schemas.microsoft.com/office/drawing/2014/main" id="{75A4720F-C02C-4C2E-A9E0-CA797471CC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3493" name="AutoShape 1">
          <a:extLst>
            <a:ext uri="{FF2B5EF4-FFF2-40B4-BE49-F238E27FC236}">
              <a16:creationId xmlns:a16="http://schemas.microsoft.com/office/drawing/2014/main" id="{BD9185DC-E8E2-4324-999B-57901A7581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3494" name="AutoShape 1">
          <a:extLst>
            <a:ext uri="{FF2B5EF4-FFF2-40B4-BE49-F238E27FC236}">
              <a16:creationId xmlns:a16="http://schemas.microsoft.com/office/drawing/2014/main" id="{39005CF1-FB49-44BE-BE26-AA1A6479A2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3495" name="AutoShape 1">
          <a:extLst>
            <a:ext uri="{FF2B5EF4-FFF2-40B4-BE49-F238E27FC236}">
              <a16:creationId xmlns:a16="http://schemas.microsoft.com/office/drawing/2014/main" id="{8A0D12AA-9ADF-4165-8B95-D7966FAA29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3496" name="AutoShape 1">
          <a:extLst>
            <a:ext uri="{FF2B5EF4-FFF2-40B4-BE49-F238E27FC236}">
              <a16:creationId xmlns:a16="http://schemas.microsoft.com/office/drawing/2014/main" id="{E91FE621-9F99-4275-8770-6E0DD4A812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3497" name="AutoShape 1">
          <a:extLst>
            <a:ext uri="{FF2B5EF4-FFF2-40B4-BE49-F238E27FC236}">
              <a16:creationId xmlns:a16="http://schemas.microsoft.com/office/drawing/2014/main" id="{71FAF8B2-9EBB-4949-89E9-A768F21E13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3498" name="AutoShape 1">
          <a:extLst>
            <a:ext uri="{FF2B5EF4-FFF2-40B4-BE49-F238E27FC236}">
              <a16:creationId xmlns:a16="http://schemas.microsoft.com/office/drawing/2014/main" id="{46215FF4-9137-4370-ADB8-77EFE45768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3499" name="AutoShape 1">
          <a:extLst>
            <a:ext uri="{FF2B5EF4-FFF2-40B4-BE49-F238E27FC236}">
              <a16:creationId xmlns:a16="http://schemas.microsoft.com/office/drawing/2014/main" id="{27726F59-B867-42B3-909D-5D2BF6E93D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3500" name="AutoShape 1">
          <a:extLst>
            <a:ext uri="{FF2B5EF4-FFF2-40B4-BE49-F238E27FC236}">
              <a16:creationId xmlns:a16="http://schemas.microsoft.com/office/drawing/2014/main" id="{167E7866-26EE-4131-B249-968B7ABBE9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3501" name="AutoShape 1">
          <a:extLst>
            <a:ext uri="{FF2B5EF4-FFF2-40B4-BE49-F238E27FC236}">
              <a16:creationId xmlns:a16="http://schemas.microsoft.com/office/drawing/2014/main" id="{D1C8B813-70FC-4133-9EC4-0A928D9BE7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3502" name="AutoShape 1">
          <a:extLst>
            <a:ext uri="{FF2B5EF4-FFF2-40B4-BE49-F238E27FC236}">
              <a16:creationId xmlns:a16="http://schemas.microsoft.com/office/drawing/2014/main" id="{33868603-8168-468F-A0DA-1530D4A481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3503" name="AutoShape 1">
          <a:extLst>
            <a:ext uri="{FF2B5EF4-FFF2-40B4-BE49-F238E27FC236}">
              <a16:creationId xmlns:a16="http://schemas.microsoft.com/office/drawing/2014/main" id="{5369F823-CC31-463C-AE69-1C547FBC8B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3504" name="AutoShape 1">
          <a:extLst>
            <a:ext uri="{FF2B5EF4-FFF2-40B4-BE49-F238E27FC236}">
              <a16:creationId xmlns:a16="http://schemas.microsoft.com/office/drawing/2014/main" id="{717DB388-23CD-4E63-867A-6B49D6BEC1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3505" name="AutoShape 1">
          <a:extLst>
            <a:ext uri="{FF2B5EF4-FFF2-40B4-BE49-F238E27FC236}">
              <a16:creationId xmlns:a16="http://schemas.microsoft.com/office/drawing/2014/main" id="{4B9E1A86-0833-47CB-AD86-63269641AD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3506" name="AutoShape 1">
          <a:extLst>
            <a:ext uri="{FF2B5EF4-FFF2-40B4-BE49-F238E27FC236}">
              <a16:creationId xmlns:a16="http://schemas.microsoft.com/office/drawing/2014/main" id="{AD47C5B4-7E0A-4DBC-9E4E-0FBEE17F92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3507" name="AutoShape 1">
          <a:extLst>
            <a:ext uri="{FF2B5EF4-FFF2-40B4-BE49-F238E27FC236}">
              <a16:creationId xmlns:a16="http://schemas.microsoft.com/office/drawing/2014/main" id="{13DBC326-229D-4037-A7F0-8FD4D44FFE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3508" name="AutoShape 1">
          <a:extLst>
            <a:ext uri="{FF2B5EF4-FFF2-40B4-BE49-F238E27FC236}">
              <a16:creationId xmlns:a16="http://schemas.microsoft.com/office/drawing/2014/main" id="{DF55B868-02EC-479C-A299-EA2E9F52D3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3509" name="AutoShape 1">
          <a:extLst>
            <a:ext uri="{FF2B5EF4-FFF2-40B4-BE49-F238E27FC236}">
              <a16:creationId xmlns:a16="http://schemas.microsoft.com/office/drawing/2014/main" id="{9D69FC05-E84F-47AF-9F7C-4BE7E98B4D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3510" name="AutoShape 1">
          <a:extLst>
            <a:ext uri="{FF2B5EF4-FFF2-40B4-BE49-F238E27FC236}">
              <a16:creationId xmlns:a16="http://schemas.microsoft.com/office/drawing/2014/main" id="{0D48DAE4-36C2-4EE8-A252-F2B3CDEA06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3511" name="AutoShape 1">
          <a:extLst>
            <a:ext uri="{FF2B5EF4-FFF2-40B4-BE49-F238E27FC236}">
              <a16:creationId xmlns:a16="http://schemas.microsoft.com/office/drawing/2014/main" id="{047F0C78-1381-4ADA-B15D-98AE93FCBE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3512" name="AutoShape 1">
          <a:extLst>
            <a:ext uri="{FF2B5EF4-FFF2-40B4-BE49-F238E27FC236}">
              <a16:creationId xmlns:a16="http://schemas.microsoft.com/office/drawing/2014/main" id="{0F600EA7-C6EA-4F94-80A2-32A161F0CC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3513" name="AutoShape 1">
          <a:extLst>
            <a:ext uri="{FF2B5EF4-FFF2-40B4-BE49-F238E27FC236}">
              <a16:creationId xmlns:a16="http://schemas.microsoft.com/office/drawing/2014/main" id="{E6270D7F-C29E-4B1C-9A30-75BB71AC74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3514" name="AutoShape 1">
          <a:extLst>
            <a:ext uri="{FF2B5EF4-FFF2-40B4-BE49-F238E27FC236}">
              <a16:creationId xmlns:a16="http://schemas.microsoft.com/office/drawing/2014/main" id="{7E72D341-28BB-414E-93E6-00BD2AF747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3515" name="AutoShape 1">
          <a:extLst>
            <a:ext uri="{FF2B5EF4-FFF2-40B4-BE49-F238E27FC236}">
              <a16:creationId xmlns:a16="http://schemas.microsoft.com/office/drawing/2014/main" id="{581ABFBA-4C4D-453E-9D3D-C015331348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3516" name="AutoShape 1">
          <a:extLst>
            <a:ext uri="{FF2B5EF4-FFF2-40B4-BE49-F238E27FC236}">
              <a16:creationId xmlns:a16="http://schemas.microsoft.com/office/drawing/2014/main" id="{B7AD7D26-B9C6-4531-8EFD-4F2E1FBB13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3517" name="AutoShape 1">
          <a:extLst>
            <a:ext uri="{FF2B5EF4-FFF2-40B4-BE49-F238E27FC236}">
              <a16:creationId xmlns:a16="http://schemas.microsoft.com/office/drawing/2014/main" id="{AF2D56BA-C71F-4A5D-BB06-4850B5AA2A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3518" name="AutoShape 1">
          <a:extLst>
            <a:ext uri="{FF2B5EF4-FFF2-40B4-BE49-F238E27FC236}">
              <a16:creationId xmlns:a16="http://schemas.microsoft.com/office/drawing/2014/main" id="{7D09E8FA-F822-4E7A-A20D-651C70D451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3519" name="AutoShape 1">
          <a:extLst>
            <a:ext uri="{FF2B5EF4-FFF2-40B4-BE49-F238E27FC236}">
              <a16:creationId xmlns:a16="http://schemas.microsoft.com/office/drawing/2014/main" id="{32EDB93B-7048-4338-AADB-4542A23294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3520" name="AutoShape 1">
          <a:extLst>
            <a:ext uri="{FF2B5EF4-FFF2-40B4-BE49-F238E27FC236}">
              <a16:creationId xmlns:a16="http://schemas.microsoft.com/office/drawing/2014/main" id="{5996233E-86B7-47DE-BB0D-F5BA50C154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3521" name="AutoShape 1">
          <a:extLst>
            <a:ext uri="{FF2B5EF4-FFF2-40B4-BE49-F238E27FC236}">
              <a16:creationId xmlns:a16="http://schemas.microsoft.com/office/drawing/2014/main" id="{4E1DB8B3-5F41-4D16-85B6-A38B317EFC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3522" name="AutoShape 1">
          <a:extLst>
            <a:ext uri="{FF2B5EF4-FFF2-40B4-BE49-F238E27FC236}">
              <a16:creationId xmlns:a16="http://schemas.microsoft.com/office/drawing/2014/main" id="{51A71C34-4EE1-4294-A77D-441D151CDC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3523" name="AutoShape 1">
          <a:extLst>
            <a:ext uri="{FF2B5EF4-FFF2-40B4-BE49-F238E27FC236}">
              <a16:creationId xmlns:a16="http://schemas.microsoft.com/office/drawing/2014/main" id="{AF91592C-9D37-4651-8161-424D3F20FB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3524" name="AutoShape 1">
          <a:extLst>
            <a:ext uri="{FF2B5EF4-FFF2-40B4-BE49-F238E27FC236}">
              <a16:creationId xmlns:a16="http://schemas.microsoft.com/office/drawing/2014/main" id="{B00CEBD9-6B10-4C5D-8E4F-71381DD54A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3525" name="AutoShape 1">
          <a:extLst>
            <a:ext uri="{FF2B5EF4-FFF2-40B4-BE49-F238E27FC236}">
              <a16:creationId xmlns:a16="http://schemas.microsoft.com/office/drawing/2014/main" id="{C973B419-FA9F-4F24-9EA8-6D89B6B2AC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3526" name="AutoShape 1">
          <a:extLst>
            <a:ext uri="{FF2B5EF4-FFF2-40B4-BE49-F238E27FC236}">
              <a16:creationId xmlns:a16="http://schemas.microsoft.com/office/drawing/2014/main" id="{2A496B76-3E3A-46F6-A793-F666E11127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3527" name="AutoShape 1">
          <a:extLst>
            <a:ext uri="{FF2B5EF4-FFF2-40B4-BE49-F238E27FC236}">
              <a16:creationId xmlns:a16="http://schemas.microsoft.com/office/drawing/2014/main" id="{D2128A4A-7E52-48D6-8B02-AB041B0827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3528" name="AutoShape 1">
          <a:extLst>
            <a:ext uri="{FF2B5EF4-FFF2-40B4-BE49-F238E27FC236}">
              <a16:creationId xmlns:a16="http://schemas.microsoft.com/office/drawing/2014/main" id="{6713B079-B5D6-42A0-A137-7892A15D63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3529" name="AutoShape 1">
          <a:extLst>
            <a:ext uri="{FF2B5EF4-FFF2-40B4-BE49-F238E27FC236}">
              <a16:creationId xmlns:a16="http://schemas.microsoft.com/office/drawing/2014/main" id="{C58292B1-22C7-402C-AFFB-697BCB97B7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3530" name="AutoShape 1">
          <a:extLst>
            <a:ext uri="{FF2B5EF4-FFF2-40B4-BE49-F238E27FC236}">
              <a16:creationId xmlns:a16="http://schemas.microsoft.com/office/drawing/2014/main" id="{8B96038C-A193-48C0-B392-9F6A6E959B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3531" name="AutoShape 1">
          <a:extLst>
            <a:ext uri="{FF2B5EF4-FFF2-40B4-BE49-F238E27FC236}">
              <a16:creationId xmlns:a16="http://schemas.microsoft.com/office/drawing/2014/main" id="{6A948A51-C657-4B9D-BFFC-42D06A4F92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3532" name="AutoShape 1">
          <a:extLst>
            <a:ext uri="{FF2B5EF4-FFF2-40B4-BE49-F238E27FC236}">
              <a16:creationId xmlns:a16="http://schemas.microsoft.com/office/drawing/2014/main" id="{B321B62E-64DB-4D22-9B18-4E9F0D5208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3533" name="AutoShape 1">
          <a:extLst>
            <a:ext uri="{FF2B5EF4-FFF2-40B4-BE49-F238E27FC236}">
              <a16:creationId xmlns:a16="http://schemas.microsoft.com/office/drawing/2014/main" id="{103D3157-1CD0-4740-83CC-CA4CCD4925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3534" name="AutoShape 1">
          <a:extLst>
            <a:ext uri="{FF2B5EF4-FFF2-40B4-BE49-F238E27FC236}">
              <a16:creationId xmlns:a16="http://schemas.microsoft.com/office/drawing/2014/main" id="{F8DE1CD7-9C97-46C9-BBC7-7260D69E45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3535" name="AutoShape 1">
          <a:extLst>
            <a:ext uri="{FF2B5EF4-FFF2-40B4-BE49-F238E27FC236}">
              <a16:creationId xmlns:a16="http://schemas.microsoft.com/office/drawing/2014/main" id="{E2E4DA82-35E5-4ACC-9396-4B33539EE2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3536" name="AutoShape 1">
          <a:extLst>
            <a:ext uri="{FF2B5EF4-FFF2-40B4-BE49-F238E27FC236}">
              <a16:creationId xmlns:a16="http://schemas.microsoft.com/office/drawing/2014/main" id="{796974E7-B966-4FE4-A55D-48BF121748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3537" name="AutoShape 1">
          <a:extLst>
            <a:ext uri="{FF2B5EF4-FFF2-40B4-BE49-F238E27FC236}">
              <a16:creationId xmlns:a16="http://schemas.microsoft.com/office/drawing/2014/main" id="{23B59F07-6759-4F15-A5E1-CF6143CAF1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3538" name="AutoShape 1">
          <a:extLst>
            <a:ext uri="{FF2B5EF4-FFF2-40B4-BE49-F238E27FC236}">
              <a16:creationId xmlns:a16="http://schemas.microsoft.com/office/drawing/2014/main" id="{6A6E09B1-9E3E-41D4-AAEF-82B1B53351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3539" name="AutoShape 1">
          <a:extLst>
            <a:ext uri="{FF2B5EF4-FFF2-40B4-BE49-F238E27FC236}">
              <a16:creationId xmlns:a16="http://schemas.microsoft.com/office/drawing/2014/main" id="{8F8B7F70-8C4F-4DAE-A80B-4681F7F0D4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3540" name="AutoShape 1">
          <a:extLst>
            <a:ext uri="{FF2B5EF4-FFF2-40B4-BE49-F238E27FC236}">
              <a16:creationId xmlns:a16="http://schemas.microsoft.com/office/drawing/2014/main" id="{FB64E58F-7D6D-4F36-9621-DA971772BA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3541" name="AutoShape 1">
          <a:extLst>
            <a:ext uri="{FF2B5EF4-FFF2-40B4-BE49-F238E27FC236}">
              <a16:creationId xmlns:a16="http://schemas.microsoft.com/office/drawing/2014/main" id="{416EDCFF-C748-4753-BAA4-49219E7F3D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3542" name="AutoShape 1">
          <a:extLst>
            <a:ext uri="{FF2B5EF4-FFF2-40B4-BE49-F238E27FC236}">
              <a16:creationId xmlns:a16="http://schemas.microsoft.com/office/drawing/2014/main" id="{1911521F-249D-4CF4-84EF-A9CDBB872F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3543" name="AutoShape 1">
          <a:extLst>
            <a:ext uri="{FF2B5EF4-FFF2-40B4-BE49-F238E27FC236}">
              <a16:creationId xmlns:a16="http://schemas.microsoft.com/office/drawing/2014/main" id="{B9FA6935-EE90-4E5F-8079-45055CE23E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3544" name="AutoShape 1">
          <a:extLst>
            <a:ext uri="{FF2B5EF4-FFF2-40B4-BE49-F238E27FC236}">
              <a16:creationId xmlns:a16="http://schemas.microsoft.com/office/drawing/2014/main" id="{74F1E383-2682-419A-959C-D31FCA41E9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3545" name="AutoShape 1">
          <a:extLst>
            <a:ext uri="{FF2B5EF4-FFF2-40B4-BE49-F238E27FC236}">
              <a16:creationId xmlns:a16="http://schemas.microsoft.com/office/drawing/2014/main" id="{8E5D1E49-78A7-474D-9607-6798817725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3546" name="AutoShape 1">
          <a:extLst>
            <a:ext uri="{FF2B5EF4-FFF2-40B4-BE49-F238E27FC236}">
              <a16:creationId xmlns:a16="http://schemas.microsoft.com/office/drawing/2014/main" id="{14D9832B-4E9E-4BC9-A606-6CEC6EDDDA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3547" name="AutoShape 1">
          <a:extLst>
            <a:ext uri="{FF2B5EF4-FFF2-40B4-BE49-F238E27FC236}">
              <a16:creationId xmlns:a16="http://schemas.microsoft.com/office/drawing/2014/main" id="{01927D39-71CE-4E70-BC01-C862C1BD93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3548" name="AutoShape 1">
          <a:extLst>
            <a:ext uri="{FF2B5EF4-FFF2-40B4-BE49-F238E27FC236}">
              <a16:creationId xmlns:a16="http://schemas.microsoft.com/office/drawing/2014/main" id="{7DDFE0D7-693A-4BF1-B067-9104E04B7E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3549" name="AutoShape 1">
          <a:extLst>
            <a:ext uri="{FF2B5EF4-FFF2-40B4-BE49-F238E27FC236}">
              <a16:creationId xmlns:a16="http://schemas.microsoft.com/office/drawing/2014/main" id="{09E744B5-FFD2-45E8-92D9-977A22CCF7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3550" name="AutoShape 1">
          <a:extLst>
            <a:ext uri="{FF2B5EF4-FFF2-40B4-BE49-F238E27FC236}">
              <a16:creationId xmlns:a16="http://schemas.microsoft.com/office/drawing/2014/main" id="{68BCD0C6-C603-44DD-AE81-38041D239D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3551" name="AutoShape 1">
          <a:extLst>
            <a:ext uri="{FF2B5EF4-FFF2-40B4-BE49-F238E27FC236}">
              <a16:creationId xmlns:a16="http://schemas.microsoft.com/office/drawing/2014/main" id="{1BDE1BE1-D49F-4A44-9EFD-800ACE19A5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3552" name="AutoShape 1">
          <a:extLst>
            <a:ext uri="{FF2B5EF4-FFF2-40B4-BE49-F238E27FC236}">
              <a16:creationId xmlns:a16="http://schemas.microsoft.com/office/drawing/2014/main" id="{76409670-735A-45C7-8BAC-3695B2E76D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3553" name="AutoShape 1">
          <a:extLst>
            <a:ext uri="{FF2B5EF4-FFF2-40B4-BE49-F238E27FC236}">
              <a16:creationId xmlns:a16="http://schemas.microsoft.com/office/drawing/2014/main" id="{522650F9-B108-46BE-94E0-1FDC6DC3DF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3554" name="AutoShape 1">
          <a:extLst>
            <a:ext uri="{FF2B5EF4-FFF2-40B4-BE49-F238E27FC236}">
              <a16:creationId xmlns:a16="http://schemas.microsoft.com/office/drawing/2014/main" id="{8E0AC83C-6501-44D6-B14E-6708779EC1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3555" name="AutoShape 1">
          <a:extLst>
            <a:ext uri="{FF2B5EF4-FFF2-40B4-BE49-F238E27FC236}">
              <a16:creationId xmlns:a16="http://schemas.microsoft.com/office/drawing/2014/main" id="{00459388-E64C-4C5C-831D-61E194EF5F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3556" name="AutoShape 1">
          <a:extLst>
            <a:ext uri="{FF2B5EF4-FFF2-40B4-BE49-F238E27FC236}">
              <a16:creationId xmlns:a16="http://schemas.microsoft.com/office/drawing/2014/main" id="{AFFE51D3-37FF-4B38-A7AE-96DA1A5DF3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3557" name="AutoShape 1">
          <a:extLst>
            <a:ext uri="{FF2B5EF4-FFF2-40B4-BE49-F238E27FC236}">
              <a16:creationId xmlns:a16="http://schemas.microsoft.com/office/drawing/2014/main" id="{AA015348-5D96-4F5E-9718-8BB3EF847B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3558" name="AutoShape 1">
          <a:extLst>
            <a:ext uri="{FF2B5EF4-FFF2-40B4-BE49-F238E27FC236}">
              <a16:creationId xmlns:a16="http://schemas.microsoft.com/office/drawing/2014/main" id="{ACB35C40-2E88-4318-8E9E-94BAACC359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3559" name="AutoShape 1">
          <a:extLst>
            <a:ext uri="{FF2B5EF4-FFF2-40B4-BE49-F238E27FC236}">
              <a16:creationId xmlns:a16="http://schemas.microsoft.com/office/drawing/2014/main" id="{44A1F5E7-4B95-4325-8E2B-A8CD2341F5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3560" name="AutoShape 1">
          <a:extLst>
            <a:ext uri="{FF2B5EF4-FFF2-40B4-BE49-F238E27FC236}">
              <a16:creationId xmlns:a16="http://schemas.microsoft.com/office/drawing/2014/main" id="{3976B588-F30C-45F3-AA7F-ACEE2F957A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3561" name="AutoShape 1">
          <a:extLst>
            <a:ext uri="{FF2B5EF4-FFF2-40B4-BE49-F238E27FC236}">
              <a16:creationId xmlns:a16="http://schemas.microsoft.com/office/drawing/2014/main" id="{121EBA38-EB02-4385-AB0C-A786B7AEFB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3562" name="AutoShape 1">
          <a:extLst>
            <a:ext uri="{FF2B5EF4-FFF2-40B4-BE49-F238E27FC236}">
              <a16:creationId xmlns:a16="http://schemas.microsoft.com/office/drawing/2014/main" id="{99BDEB7D-2C58-4827-B9F7-1F39415C42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3563" name="AutoShape 1">
          <a:extLst>
            <a:ext uri="{FF2B5EF4-FFF2-40B4-BE49-F238E27FC236}">
              <a16:creationId xmlns:a16="http://schemas.microsoft.com/office/drawing/2014/main" id="{8CD9239C-36D3-4B9B-A230-D6E26CA60A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3564" name="AutoShape 1">
          <a:extLst>
            <a:ext uri="{FF2B5EF4-FFF2-40B4-BE49-F238E27FC236}">
              <a16:creationId xmlns:a16="http://schemas.microsoft.com/office/drawing/2014/main" id="{E07BF6FC-F096-4F7C-9B3C-474E05F716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3565" name="AutoShape 1">
          <a:extLst>
            <a:ext uri="{FF2B5EF4-FFF2-40B4-BE49-F238E27FC236}">
              <a16:creationId xmlns:a16="http://schemas.microsoft.com/office/drawing/2014/main" id="{2E0EA6CB-7D59-4C21-B9C9-103338A46B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3566" name="AutoShape 1">
          <a:extLst>
            <a:ext uri="{FF2B5EF4-FFF2-40B4-BE49-F238E27FC236}">
              <a16:creationId xmlns:a16="http://schemas.microsoft.com/office/drawing/2014/main" id="{370FFCA0-9722-442C-AC5A-3D1B3E13AA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3567" name="AutoShape 1">
          <a:extLst>
            <a:ext uri="{FF2B5EF4-FFF2-40B4-BE49-F238E27FC236}">
              <a16:creationId xmlns:a16="http://schemas.microsoft.com/office/drawing/2014/main" id="{950CE49E-406E-4EC8-88E3-4011DAA2C3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3568" name="AutoShape 1">
          <a:extLst>
            <a:ext uri="{FF2B5EF4-FFF2-40B4-BE49-F238E27FC236}">
              <a16:creationId xmlns:a16="http://schemas.microsoft.com/office/drawing/2014/main" id="{5FF40CFE-9FBC-41C2-B01A-4DA4B02E9B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3569" name="AutoShape 1">
          <a:extLst>
            <a:ext uri="{FF2B5EF4-FFF2-40B4-BE49-F238E27FC236}">
              <a16:creationId xmlns:a16="http://schemas.microsoft.com/office/drawing/2014/main" id="{E2AD775E-AC80-4557-A5E6-349EAD812F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3570" name="AutoShape 1">
          <a:extLst>
            <a:ext uri="{FF2B5EF4-FFF2-40B4-BE49-F238E27FC236}">
              <a16:creationId xmlns:a16="http://schemas.microsoft.com/office/drawing/2014/main" id="{FD20EFB6-388D-44ED-8A5A-4AC7976245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3571" name="AutoShape 1">
          <a:extLst>
            <a:ext uri="{FF2B5EF4-FFF2-40B4-BE49-F238E27FC236}">
              <a16:creationId xmlns:a16="http://schemas.microsoft.com/office/drawing/2014/main" id="{5A14E140-60FD-4FDA-8A44-9CD16600F1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3572" name="AutoShape 1">
          <a:extLst>
            <a:ext uri="{FF2B5EF4-FFF2-40B4-BE49-F238E27FC236}">
              <a16:creationId xmlns:a16="http://schemas.microsoft.com/office/drawing/2014/main" id="{A20CF1B4-F036-4DDE-9883-A8C19FD281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3573" name="AutoShape 1">
          <a:extLst>
            <a:ext uri="{FF2B5EF4-FFF2-40B4-BE49-F238E27FC236}">
              <a16:creationId xmlns:a16="http://schemas.microsoft.com/office/drawing/2014/main" id="{6F4F23EA-5CD1-47A6-AD2C-6101E103C6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3574" name="AutoShape 1">
          <a:extLst>
            <a:ext uri="{FF2B5EF4-FFF2-40B4-BE49-F238E27FC236}">
              <a16:creationId xmlns:a16="http://schemas.microsoft.com/office/drawing/2014/main" id="{44F1DC5E-E395-4CF8-A36C-F3723B94F6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3575" name="AutoShape 1">
          <a:extLst>
            <a:ext uri="{FF2B5EF4-FFF2-40B4-BE49-F238E27FC236}">
              <a16:creationId xmlns:a16="http://schemas.microsoft.com/office/drawing/2014/main" id="{DA999D7F-902A-46F4-BE86-FE752073C6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3576" name="AutoShape 1">
          <a:extLst>
            <a:ext uri="{FF2B5EF4-FFF2-40B4-BE49-F238E27FC236}">
              <a16:creationId xmlns:a16="http://schemas.microsoft.com/office/drawing/2014/main" id="{13EE9450-CAAB-4DCD-A1AC-0A81F1E5C1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3577" name="AutoShape 1">
          <a:extLst>
            <a:ext uri="{FF2B5EF4-FFF2-40B4-BE49-F238E27FC236}">
              <a16:creationId xmlns:a16="http://schemas.microsoft.com/office/drawing/2014/main" id="{0723EE98-BFFB-416C-A18C-CBCC99E033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3578" name="AutoShape 1">
          <a:extLst>
            <a:ext uri="{FF2B5EF4-FFF2-40B4-BE49-F238E27FC236}">
              <a16:creationId xmlns:a16="http://schemas.microsoft.com/office/drawing/2014/main" id="{151C2234-1AC0-4F2B-A441-7CF1B2B14D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3579" name="AutoShape 1">
          <a:extLst>
            <a:ext uri="{FF2B5EF4-FFF2-40B4-BE49-F238E27FC236}">
              <a16:creationId xmlns:a16="http://schemas.microsoft.com/office/drawing/2014/main" id="{78125D33-832A-4E4D-9EBA-A58437630C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3580" name="AutoShape 1">
          <a:extLst>
            <a:ext uri="{FF2B5EF4-FFF2-40B4-BE49-F238E27FC236}">
              <a16:creationId xmlns:a16="http://schemas.microsoft.com/office/drawing/2014/main" id="{CC7F9137-D836-4200-A260-9288864710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3581" name="AutoShape 1">
          <a:extLst>
            <a:ext uri="{FF2B5EF4-FFF2-40B4-BE49-F238E27FC236}">
              <a16:creationId xmlns:a16="http://schemas.microsoft.com/office/drawing/2014/main" id="{CC7B5D89-8068-4396-BBCD-A3693A79AE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3582" name="AutoShape 1">
          <a:extLst>
            <a:ext uri="{FF2B5EF4-FFF2-40B4-BE49-F238E27FC236}">
              <a16:creationId xmlns:a16="http://schemas.microsoft.com/office/drawing/2014/main" id="{B97080B2-540D-49C1-BB86-416F3B88B8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3583" name="AutoShape 1">
          <a:extLst>
            <a:ext uri="{FF2B5EF4-FFF2-40B4-BE49-F238E27FC236}">
              <a16:creationId xmlns:a16="http://schemas.microsoft.com/office/drawing/2014/main" id="{19438CAB-BFDC-48D5-B513-66DB739841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3584" name="AutoShape 1">
          <a:extLst>
            <a:ext uri="{FF2B5EF4-FFF2-40B4-BE49-F238E27FC236}">
              <a16:creationId xmlns:a16="http://schemas.microsoft.com/office/drawing/2014/main" id="{72D70A4D-7ED1-416D-80C2-2AAE54B3AE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3585" name="AutoShape 1">
          <a:extLst>
            <a:ext uri="{FF2B5EF4-FFF2-40B4-BE49-F238E27FC236}">
              <a16:creationId xmlns:a16="http://schemas.microsoft.com/office/drawing/2014/main" id="{83172139-2165-42C9-8F04-599C7687A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3586" name="AutoShape 1">
          <a:extLst>
            <a:ext uri="{FF2B5EF4-FFF2-40B4-BE49-F238E27FC236}">
              <a16:creationId xmlns:a16="http://schemas.microsoft.com/office/drawing/2014/main" id="{D8ABAF26-FAD1-434F-8AA7-4FCCE194BC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3587" name="AutoShape 1">
          <a:extLst>
            <a:ext uri="{FF2B5EF4-FFF2-40B4-BE49-F238E27FC236}">
              <a16:creationId xmlns:a16="http://schemas.microsoft.com/office/drawing/2014/main" id="{CCEE2C78-6699-4779-8E9E-4F7C6B7FF5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3588" name="AutoShape 1">
          <a:extLst>
            <a:ext uri="{FF2B5EF4-FFF2-40B4-BE49-F238E27FC236}">
              <a16:creationId xmlns:a16="http://schemas.microsoft.com/office/drawing/2014/main" id="{DD62ED9A-2D0E-41FE-B1D2-896B2A116D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3589" name="AutoShape 1">
          <a:extLst>
            <a:ext uri="{FF2B5EF4-FFF2-40B4-BE49-F238E27FC236}">
              <a16:creationId xmlns:a16="http://schemas.microsoft.com/office/drawing/2014/main" id="{69541838-914F-4F79-BBB6-51044564C0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3590" name="AutoShape 1">
          <a:extLst>
            <a:ext uri="{FF2B5EF4-FFF2-40B4-BE49-F238E27FC236}">
              <a16:creationId xmlns:a16="http://schemas.microsoft.com/office/drawing/2014/main" id="{50C88077-1779-410C-8AA4-BE5E70BA7E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3591" name="AutoShape 1">
          <a:extLst>
            <a:ext uri="{FF2B5EF4-FFF2-40B4-BE49-F238E27FC236}">
              <a16:creationId xmlns:a16="http://schemas.microsoft.com/office/drawing/2014/main" id="{39C11930-8661-46D6-892B-572AFF81A9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3592" name="AutoShape 1">
          <a:extLst>
            <a:ext uri="{FF2B5EF4-FFF2-40B4-BE49-F238E27FC236}">
              <a16:creationId xmlns:a16="http://schemas.microsoft.com/office/drawing/2014/main" id="{6F68D59C-4A7D-457E-9C95-3BD784E933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3593" name="AutoShape 1">
          <a:extLst>
            <a:ext uri="{FF2B5EF4-FFF2-40B4-BE49-F238E27FC236}">
              <a16:creationId xmlns:a16="http://schemas.microsoft.com/office/drawing/2014/main" id="{70BA6524-7626-4772-B8A7-CA9E2496BA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3594" name="AutoShape 1">
          <a:extLst>
            <a:ext uri="{FF2B5EF4-FFF2-40B4-BE49-F238E27FC236}">
              <a16:creationId xmlns:a16="http://schemas.microsoft.com/office/drawing/2014/main" id="{C95FB327-D0F5-49CC-AF65-FAD716270D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3595" name="AutoShape 1">
          <a:extLst>
            <a:ext uri="{FF2B5EF4-FFF2-40B4-BE49-F238E27FC236}">
              <a16:creationId xmlns:a16="http://schemas.microsoft.com/office/drawing/2014/main" id="{5AD91156-0CC7-4D4D-81D0-A91974B4AF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3596" name="AutoShape 1">
          <a:extLst>
            <a:ext uri="{FF2B5EF4-FFF2-40B4-BE49-F238E27FC236}">
              <a16:creationId xmlns:a16="http://schemas.microsoft.com/office/drawing/2014/main" id="{9A708FA1-93EC-4601-83EB-BE498AD075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3597" name="AutoShape 1">
          <a:extLst>
            <a:ext uri="{FF2B5EF4-FFF2-40B4-BE49-F238E27FC236}">
              <a16:creationId xmlns:a16="http://schemas.microsoft.com/office/drawing/2014/main" id="{DAAC3A0C-5C65-421F-83E3-7E8C5FF9FB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3598" name="AutoShape 1">
          <a:extLst>
            <a:ext uri="{FF2B5EF4-FFF2-40B4-BE49-F238E27FC236}">
              <a16:creationId xmlns:a16="http://schemas.microsoft.com/office/drawing/2014/main" id="{684E3607-A502-48DA-B929-7909345EFA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3599" name="AutoShape 1">
          <a:extLst>
            <a:ext uri="{FF2B5EF4-FFF2-40B4-BE49-F238E27FC236}">
              <a16:creationId xmlns:a16="http://schemas.microsoft.com/office/drawing/2014/main" id="{01600518-3EBF-469A-A315-210D2BD1EE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3600" name="AutoShape 1">
          <a:extLst>
            <a:ext uri="{FF2B5EF4-FFF2-40B4-BE49-F238E27FC236}">
              <a16:creationId xmlns:a16="http://schemas.microsoft.com/office/drawing/2014/main" id="{538F1FA7-83BA-4E2E-BCDC-20F962D7C2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3601" name="AutoShape 1">
          <a:extLst>
            <a:ext uri="{FF2B5EF4-FFF2-40B4-BE49-F238E27FC236}">
              <a16:creationId xmlns:a16="http://schemas.microsoft.com/office/drawing/2014/main" id="{00763A06-B127-4758-928A-929E602A9B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3602" name="AutoShape 1">
          <a:extLst>
            <a:ext uri="{FF2B5EF4-FFF2-40B4-BE49-F238E27FC236}">
              <a16:creationId xmlns:a16="http://schemas.microsoft.com/office/drawing/2014/main" id="{8EF809FB-AC7F-4518-A959-1889CC257B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3603" name="AutoShape 1">
          <a:extLst>
            <a:ext uri="{FF2B5EF4-FFF2-40B4-BE49-F238E27FC236}">
              <a16:creationId xmlns:a16="http://schemas.microsoft.com/office/drawing/2014/main" id="{0C4B4347-5F94-4B72-9C8C-A02AB4DE50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3604" name="AutoShape 1">
          <a:extLst>
            <a:ext uri="{FF2B5EF4-FFF2-40B4-BE49-F238E27FC236}">
              <a16:creationId xmlns:a16="http://schemas.microsoft.com/office/drawing/2014/main" id="{33673002-D132-4A84-ACE5-C70251E2CA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3605" name="AutoShape 1">
          <a:extLst>
            <a:ext uri="{FF2B5EF4-FFF2-40B4-BE49-F238E27FC236}">
              <a16:creationId xmlns:a16="http://schemas.microsoft.com/office/drawing/2014/main" id="{8A3940C8-311D-4578-AAB9-B416FE0998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3606" name="AutoShape 1">
          <a:extLst>
            <a:ext uri="{FF2B5EF4-FFF2-40B4-BE49-F238E27FC236}">
              <a16:creationId xmlns:a16="http://schemas.microsoft.com/office/drawing/2014/main" id="{840AA32B-C67B-4DEC-9032-66ABCF6925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3607" name="AutoShape 1">
          <a:extLst>
            <a:ext uri="{FF2B5EF4-FFF2-40B4-BE49-F238E27FC236}">
              <a16:creationId xmlns:a16="http://schemas.microsoft.com/office/drawing/2014/main" id="{0DC84FE9-5F5A-4269-97F9-9B9659D405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3608" name="AutoShape 1">
          <a:extLst>
            <a:ext uri="{FF2B5EF4-FFF2-40B4-BE49-F238E27FC236}">
              <a16:creationId xmlns:a16="http://schemas.microsoft.com/office/drawing/2014/main" id="{23423C72-096D-4298-86B2-CDA24C06D7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3609" name="AutoShape 1">
          <a:extLst>
            <a:ext uri="{FF2B5EF4-FFF2-40B4-BE49-F238E27FC236}">
              <a16:creationId xmlns:a16="http://schemas.microsoft.com/office/drawing/2014/main" id="{27BB8E51-C1BA-4C3C-A167-E046058B6B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3610" name="AutoShape 1">
          <a:extLst>
            <a:ext uri="{FF2B5EF4-FFF2-40B4-BE49-F238E27FC236}">
              <a16:creationId xmlns:a16="http://schemas.microsoft.com/office/drawing/2014/main" id="{69CDD29C-168D-4A73-A1EB-63F5048A4D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3611" name="AutoShape 1">
          <a:extLst>
            <a:ext uri="{FF2B5EF4-FFF2-40B4-BE49-F238E27FC236}">
              <a16:creationId xmlns:a16="http://schemas.microsoft.com/office/drawing/2014/main" id="{140F4F6D-A872-42E8-A3F2-5CE8D589AC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3612" name="AutoShape 1">
          <a:extLst>
            <a:ext uri="{FF2B5EF4-FFF2-40B4-BE49-F238E27FC236}">
              <a16:creationId xmlns:a16="http://schemas.microsoft.com/office/drawing/2014/main" id="{F1214F02-AB20-4200-8DE5-B6035CAA25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3613" name="AutoShape 1">
          <a:extLst>
            <a:ext uri="{FF2B5EF4-FFF2-40B4-BE49-F238E27FC236}">
              <a16:creationId xmlns:a16="http://schemas.microsoft.com/office/drawing/2014/main" id="{6835873B-98A8-49FF-8B82-A67D6748B2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3614" name="AutoShape 1">
          <a:extLst>
            <a:ext uri="{FF2B5EF4-FFF2-40B4-BE49-F238E27FC236}">
              <a16:creationId xmlns:a16="http://schemas.microsoft.com/office/drawing/2014/main" id="{0A8AB5FA-6A8C-465C-BF1F-BC854A6CE8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3615" name="AutoShape 1">
          <a:extLst>
            <a:ext uri="{FF2B5EF4-FFF2-40B4-BE49-F238E27FC236}">
              <a16:creationId xmlns:a16="http://schemas.microsoft.com/office/drawing/2014/main" id="{1BEC7557-DCE4-419E-9F63-6C41DA8B7D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3616" name="AutoShape 1">
          <a:extLst>
            <a:ext uri="{FF2B5EF4-FFF2-40B4-BE49-F238E27FC236}">
              <a16:creationId xmlns:a16="http://schemas.microsoft.com/office/drawing/2014/main" id="{DA551F6E-7F8B-4EB7-A35B-55BF6812AA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3617" name="AutoShape 1">
          <a:extLst>
            <a:ext uri="{FF2B5EF4-FFF2-40B4-BE49-F238E27FC236}">
              <a16:creationId xmlns:a16="http://schemas.microsoft.com/office/drawing/2014/main" id="{C982A2CA-C40D-4152-B564-E71555F13C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3618" name="AutoShape 1">
          <a:extLst>
            <a:ext uri="{FF2B5EF4-FFF2-40B4-BE49-F238E27FC236}">
              <a16:creationId xmlns:a16="http://schemas.microsoft.com/office/drawing/2014/main" id="{7E956658-F725-46CE-BFEA-4201DAA704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3619" name="AutoShape 1">
          <a:extLst>
            <a:ext uri="{FF2B5EF4-FFF2-40B4-BE49-F238E27FC236}">
              <a16:creationId xmlns:a16="http://schemas.microsoft.com/office/drawing/2014/main" id="{A7D87374-D7FA-4B21-A27D-6163B1FF26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3620" name="AutoShape 1">
          <a:extLst>
            <a:ext uri="{FF2B5EF4-FFF2-40B4-BE49-F238E27FC236}">
              <a16:creationId xmlns:a16="http://schemas.microsoft.com/office/drawing/2014/main" id="{EE7288BB-8D0A-43C2-8EC2-7B0004C739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3621" name="AutoShape 1">
          <a:extLst>
            <a:ext uri="{FF2B5EF4-FFF2-40B4-BE49-F238E27FC236}">
              <a16:creationId xmlns:a16="http://schemas.microsoft.com/office/drawing/2014/main" id="{F647F0DC-BCB8-47BE-B4AE-4DD22E5D58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3622" name="AutoShape 1">
          <a:extLst>
            <a:ext uri="{FF2B5EF4-FFF2-40B4-BE49-F238E27FC236}">
              <a16:creationId xmlns:a16="http://schemas.microsoft.com/office/drawing/2014/main" id="{2AAF561B-8990-4F66-A738-51B5A4728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3623" name="AutoShape 1">
          <a:extLst>
            <a:ext uri="{FF2B5EF4-FFF2-40B4-BE49-F238E27FC236}">
              <a16:creationId xmlns:a16="http://schemas.microsoft.com/office/drawing/2014/main" id="{400493CA-6D1F-4670-B303-75DB5F8923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3624" name="AutoShape 1">
          <a:extLst>
            <a:ext uri="{FF2B5EF4-FFF2-40B4-BE49-F238E27FC236}">
              <a16:creationId xmlns:a16="http://schemas.microsoft.com/office/drawing/2014/main" id="{C88FEFA8-B338-4FCA-92BF-3BBC388FBF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3625" name="AutoShape 1">
          <a:extLst>
            <a:ext uri="{FF2B5EF4-FFF2-40B4-BE49-F238E27FC236}">
              <a16:creationId xmlns:a16="http://schemas.microsoft.com/office/drawing/2014/main" id="{D5DE185C-A5BC-4DF5-8201-26B811C7C8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3626" name="AutoShape 1">
          <a:extLst>
            <a:ext uri="{FF2B5EF4-FFF2-40B4-BE49-F238E27FC236}">
              <a16:creationId xmlns:a16="http://schemas.microsoft.com/office/drawing/2014/main" id="{58F771B7-5D54-4757-ADE6-BAC7C3D8E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3627" name="AutoShape 1">
          <a:extLst>
            <a:ext uri="{FF2B5EF4-FFF2-40B4-BE49-F238E27FC236}">
              <a16:creationId xmlns:a16="http://schemas.microsoft.com/office/drawing/2014/main" id="{10C7B05A-7875-4B36-AB3E-B664F3B446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3628" name="AutoShape 1">
          <a:extLst>
            <a:ext uri="{FF2B5EF4-FFF2-40B4-BE49-F238E27FC236}">
              <a16:creationId xmlns:a16="http://schemas.microsoft.com/office/drawing/2014/main" id="{345671F7-DAEB-40D0-8111-D4348B9738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3629" name="AutoShape 1">
          <a:extLst>
            <a:ext uri="{FF2B5EF4-FFF2-40B4-BE49-F238E27FC236}">
              <a16:creationId xmlns:a16="http://schemas.microsoft.com/office/drawing/2014/main" id="{A6FB51CB-B2D2-4EC4-976F-0AD8F812DC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3630" name="AutoShape 1">
          <a:extLst>
            <a:ext uri="{FF2B5EF4-FFF2-40B4-BE49-F238E27FC236}">
              <a16:creationId xmlns:a16="http://schemas.microsoft.com/office/drawing/2014/main" id="{A8E55411-019A-448F-B171-9F4CEAD0BB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3631" name="AutoShape 1">
          <a:extLst>
            <a:ext uri="{FF2B5EF4-FFF2-40B4-BE49-F238E27FC236}">
              <a16:creationId xmlns:a16="http://schemas.microsoft.com/office/drawing/2014/main" id="{89A760E2-7E0D-43DE-9FB6-0970A9B94C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3632" name="AutoShape 1">
          <a:extLst>
            <a:ext uri="{FF2B5EF4-FFF2-40B4-BE49-F238E27FC236}">
              <a16:creationId xmlns:a16="http://schemas.microsoft.com/office/drawing/2014/main" id="{CD1C9598-2449-4477-88B3-0E2B6A641E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3633" name="AutoShape 1">
          <a:extLst>
            <a:ext uri="{FF2B5EF4-FFF2-40B4-BE49-F238E27FC236}">
              <a16:creationId xmlns:a16="http://schemas.microsoft.com/office/drawing/2014/main" id="{B6BE5061-D975-4F5C-9C79-B7A0D7950A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3634" name="AutoShape 1">
          <a:extLst>
            <a:ext uri="{FF2B5EF4-FFF2-40B4-BE49-F238E27FC236}">
              <a16:creationId xmlns:a16="http://schemas.microsoft.com/office/drawing/2014/main" id="{D6B6CF29-1B2E-4641-BFCF-CDE5934646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3635" name="AutoShape 1">
          <a:extLst>
            <a:ext uri="{FF2B5EF4-FFF2-40B4-BE49-F238E27FC236}">
              <a16:creationId xmlns:a16="http://schemas.microsoft.com/office/drawing/2014/main" id="{5E549AC6-D78C-42DC-99AA-7F9E40DF72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3636" name="AutoShape 1">
          <a:extLst>
            <a:ext uri="{FF2B5EF4-FFF2-40B4-BE49-F238E27FC236}">
              <a16:creationId xmlns:a16="http://schemas.microsoft.com/office/drawing/2014/main" id="{51F28CC6-E387-4A76-A592-DCFE65C163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3637" name="AutoShape 1">
          <a:extLst>
            <a:ext uri="{FF2B5EF4-FFF2-40B4-BE49-F238E27FC236}">
              <a16:creationId xmlns:a16="http://schemas.microsoft.com/office/drawing/2014/main" id="{829D33E2-8236-4C7D-88D6-0840BDA961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3638" name="AutoShape 1">
          <a:extLst>
            <a:ext uri="{FF2B5EF4-FFF2-40B4-BE49-F238E27FC236}">
              <a16:creationId xmlns:a16="http://schemas.microsoft.com/office/drawing/2014/main" id="{AE969D5D-C835-4164-898A-A7EA993A98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3639" name="AutoShape 1">
          <a:extLst>
            <a:ext uri="{FF2B5EF4-FFF2-40B4-BE49-F238E27FC236}">
              <a16:creationId xmlns:a16="http://schemas.microsoft.com/office/drawing/2014/main" id="{81DFC546-E244-4DF8-AD14-4A8A07450C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3640" name="AutoShape 1">
          <a:extLst>
            <a:ext uri="{FF2B5EF4-FFF2-40B4-BE49-F238E27FC236}">
              <a16:creationId xmlns:a16="http://schemas.microsoft.com/office/drawing/2014/main" id="{8D4C2CD0-40A5-4DA3-A7A8-9E4A7008AD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3641" name="AutoShape 1">
          <a:extLst>
            <a:ext uri="{FF2B5EF4-FFF2-40B4-BE49-F238E27FC236}">
              <a16:creationId xmlns:a16="http://schemas.microsoft.com/office/drawing/2014/main" id="{B5999CE6-DB1F-4D20-809F-A1C3B27AF3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3642" name="AutoShape 1">
          <a:extLst>
            <a:ext uri="{FF2B5EF4-FFF2-40B4-BE49-F238E27FC236}">
              <a16:creationId xmlns:a16="http://schemas.microsoft.com/office/drawing/2014/main" id="{15E9E680-7E6A-4A9B-A0DF-F76DC3E01D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3643" name="AutoShape 1">
          <a:extLst>
            <a:ext uri="{FF2B5EF4-FFF2-40B4-BE49-F238E27FC236}">
              <a16:creationId xmlns:a16="http://schemas.microsoft.com/office/drawing/2014/main" id="{0B951CDE-0D18-4606-833D-1AB0993185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3644" name="AutoShape 1">
          <a:extLst>
            <a:ext uri="{FF2B5EF4-FFF2-40B4-BE49-F238E27FC236}">
              <a16:creationId xmlns:a16="http://schemas.microsoft.com/office/drawing/2014/main" id="{4D5D9445-D4F4-4913-9668-8769952A3D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3645" name="AutoShape 1">
          <a:extLst>
            <a:ext uri="{FF2B5EF4-FFF2-40B4-BE49-F238E27FC236}">
              <a16:creationId xmlns:a16="http://schemas.microsoft.com/office/drawing/2014/main" id="{10AA1A9C-3FA7-4198-A69D-B8C1AF0102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3646" name="AutoShape 1">
          <a:extLst>
            <a:ext uri="{FF2B5EF4-FFF2-40B4-BE49-F238E27FC236}">
              <a16:creationId xmlns:a16="http://schemas.microsoft.com/office/drawing/2014/main" id="{7D62DAB5-A6EA-4554-86F3-4BA006B428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3647" name="AutoShape 1">
          <a:extLst>
            <a:ext uri="{FF2B5EF4-FFF2-40B4-BE49-F238E27FC236}">
              <a16:creationId xmlns:a16="http://schemas.microsoft.com/office/drawing/2014/main" id="{D65752FF-F134-4B96-8D3F-668447F04B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3648" name="AutoShape 1">
          <a:extLst>
            <a:ext uri="{FF2B5EF4-FFF2-40B4-BE49-F238E27FC236}">
              <a16:creationId xmlns:a16="http://schemas.microsoft.com/office/drawing/2014/main" id="{B7328D02-61D9-4390-BB36-3F8180E1D1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3649" name="AutoShape 1">
          <a:extLst>
            <a:ext uri="{FF2B5EF4-FFF2-40B4-BE49-F238E27FC236}">
              <a16:creationId xmlns:a16="http://schemas.microsoft.com/office/drawing/2014/main" id="{8BD09C02-6B5D-414F-A148-A35218AD0F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3650" name="AutoShape 1">
          <a:extLst>
            <a:ext uri="{FF2B5EF4-FFF2-40B4-BE49-F238E27FC236}">
              <a16:creationId xmlns:a16="http://schemas.microsoft.com/office/drawing/2014/main" id="{3775BA91-9F93-4350-A385-086DC56C40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3651" name="AutoShape 1">
          <a:extLst>
            <a:ext uri="{FF2B5EF4-FFF2-40B4-BE49-F238E27FC236}">
              <a16:creationId xmlns:a16="http://schemas.microsoft.com/office/drawing/2014/main" id="{BA868B20-DAE6-4760-8FE7-3FC20B10A4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3652" name="AutoShape 1">
          <a:extLst>
            <a:ext uri="{FF2B5EF4-FFF2-40B4-BE49-F238E27FC236}">
              <a16:creationId xmlns:a16="http://schemas.microsoft.com/office/drawing/2014/main" id="{577B4311-A52E-4FDC-A425-E23CB20600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3653" name="AutoShape 1">
          <a:extLst>
            <a:ext uri="{FF2B5EF4-FFF2-40B4-BE49-F238E27FC236}">
              <a16:creationId xmlns:a16="http://schemas.microsoft.com/office/drawing/2014/main" id="{9C9C4F6B-247D-4ADE-A5FF-3D6EE50599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3654" name="AutoShape 1">
          <a:extLst>
            <a:ext uri="{FF2B5EF4-FFF2-40B4-BE49-F238E27FC236}">
              <a16:creationId xmlns:a16="http://schemas.microsoft.com/office/drawing/2014/main" id="{F35B073B-05E1-4866-8B61-441AD6DB93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3655" name="AutoShape 1">
          <a:extLst>
            <a:ext uri="{FF2B5EF4-FFF2-40B4-BE49-F238E27FC236}">
              <a16:creationId xmlns:a16="http://schemas.microsoft.com/office/drawing/2014/main" id="{0239DCA8-2094-4FF6-BDCD-E43ECAB1DC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3656" name="AutoShape 1">
          <a:extLst>
            <a:ext uri="{FF2B5EF4-FFF2-40B4-BE49-F238E27FC236}">
              <a16:creationId xmlns:a16="http://schemas.microsoft.com/office/drawing/2014/main" id="{4DE8FCB0-6F51-47AC-A556-5D898B6D12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3657" name="AutoShape 1">
          <a:extLst>
            <a:ext uri="{FF2B5EF4-FFF2-40B4-BE49-F238E27FC236}">
              <a16:creationId xmlns:a16="http://schemas.microsoft.com/office/drawing/2014/main" id="{30C5CD5D-EAE6-4620-ADC8-F57433D362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3658" name="AutoShape 1">
          <a:extLst>
            <a:ext uri="{FF2B5EF4-FFF2-40B4-BE49-F238E27FC236}">
              <a16:creationId xmlns:a16="http://schemas.microsoft.com/office/drawing/2014/main" id="{4398A6E3-8B8A-4BC8-8CE7-827DF872F0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3659" name="AutoShape 1">
          <a:extLst>
            <a:ext uri="{FF2B5EF4-FFF2-40B4-BE49-F238E27FC236}">
              <a16:creationId xmlns:a16="http://schemas.microsoft.com/office/drawing/2014/main" id="{8FE26C9D-BB71-4DD4-ACBE-C230501770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3660" name="AutoShape 1">
          <a:extLst>
            <a:ext uri="{FF2B5EF4-FFF2-40B4-BE49-F238E27FC236}">
              <a16:creationId xmlns:a16="http://schemas.microsoft.com/office/drawing/2014/main" id="{84A72F2A-2F6D-4C63-9AA1-8EECD0C4DF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3661" name="AutoShape 1">
          <a:extLst>
            <a:ext uri="{FF2B5EF4-FFF2-40B4-BE49-F238E27FC236}">
              <a16:creationId xmlns:a16="http://schemas.microsoft.com/office/drawing/2014/main" id="{00B526FA-20D0-4A60-AD41-B838E6D2B7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3662" name="AutoShape 1">
          <a:extLst>
            <a:ext uri="{FF2B5EF4-FFF2-40B4-BE49-F238E27FC236}">
              <a16:creationId xmlns:a16="http://schemas.microsoft.com/office/drawing/2014/main" id="{EF3B341D-264B-44B0-A5FA-D9E3DA4631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3663" name="AutoShape 1">
          <a:extLst>
            <a:ext uri="{FF2B5EF4-FFF2-40B4-BE49-F238E27FC236}">
              <a16:creationId xmlns:a16="http://schemas.microsoft.com/office/drawing/2014/main" id="{C3641CF9-6CF6-4FBC-B3FD-D0DE42160B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3664" name="AutoShape 1">
          <a:extLst>
            <a:ext uri="{FF2B5EF4-FFF2-40B4-BE49-F238E27FC236}">
              <a16:creationId xmlns:a16="http://schemas.microsoft.com/office/drawing/2014/main" id="{1B9D8666-157D-4BAD-AF3B-C6254A695C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3665" name="AutoShape 1">
          <a:extLst>
            <a:ext uri="{FF2B5EF4-FFF2-40B4-BE49-F238E27FC236}">
              <a16:creationId xmlns:a16="http://schemas.microsoft.com/office/drawing/2014/main" id="{BA1E5516-6DED-4A3E-851E-DDF7D38650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3666" name="AutoShape 1">
          <a:extLst>
            <a:ext uri="{FF2B5EF4-FFF2-40B4-BE49-F238E27FC236}">
              <a16:creationId xmlns:a16="http://schemas.microsoft.com/office/drawing/2014/main" id="{86D5F9F2-566C-499C-887F-C653364108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3667" name="AutoShape 1">
          <a:extLst>
            <a:ext uri="{FF2B5EF4-FFF2-40B4-BE49-F238E27FC236}">
              <a16:creationId xmlns:a16="http://schemas.microsoft.com/office/drawing/2014/main" id="{BAF9D152-8C3E-4F16-9F9E-56BF04AEE4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3668" name="AutoShape 1">
          <a:extLst>
            <a:ext uri="{FF2B5EF4-FFF2-40B4-BE49-F238E27FC236}">
              <a16:creationId xmlns:a16="http://schemas.microsoft.com/office/drawing/2014/main" id="{D8F277F0-25C9-4EAC-B26F-7F6CC130A8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3669" name="AutoShape 1">
          <a:extLst>
            <a:ext uri="{FF2B5EF4-FFF2-40B4-BE49-F238E27FC236}">
              <a16:creationId xmlns:a16="http://schemas.microsoft.com/office/drawing/2014/main" id="{123B492F-9015-41DE-9D49-A440E86207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3670" name="AutoShape 1">
          <a:extLst>
            <a:ext uri="{FF2B5EF4-FFF2-40B4-BE49-F238E27FC236}">
              <a16:creationId xmlns:a16="http://schemas.microsoft.com/office/drawing/2014/main" id="{109E31B9-4131-4390-8E2A-AEC0B05EBC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3671" name="AutoShape 1">
          <a:extLst>
            <a:ext uri="{FF2B5EF4-FFF2-40B4-BE49-F238E27FC236}">
              <a16:creationId xmlns:a16="http://schemas.microsoft.com/office/drawing/2014/main" id="{310EC938-489D-4B05-BBD9-1F909CD535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3672" name="AutoShape 1">
          <a:extLst>
            <a:ext uri="{FF2B5EF4-FFF2-40B4-BE49-F238E27FC236}">
              <a16:creationId xmlns:a16="http://schemas.microsoft.com/office/drawing/2014/main" id="{3B30628A-3E6C-490C-A507-BDE0F7B847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3673" name="AutoShape 1">
          <a:extLst>
            <a:ext uri="{FF2B5EF4-FFF2-40B4-BE49-F238E27FC236}">
              <a16:creationId xmlns:a16="http://schemas.microsoft.com/office/drawing/2014/main" id="{FD91CDF1-BCED-4324-A022-E86E93247E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3674" name="AutoShape 1">
          <a:extLst>
            <a:ext uri="{FF2B5EF4-FFF2-40B4-BE49-F238E27FC236}">
              <a16:creationId xmlns:a16="http://schemas.microsoft.com/office/drawing/2014/main" id="{549C7D98-1A0E-456F-AA76-98FE6F7465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3675" name="AutoShape 1">
          <a:extLst>
            <a:ext uri="{FF2B5EF4-FFF2-40B4-BE49-F238E27FC236}">
              <a16:creationId xmlns:a16="http://schemas.microsoft.com/office/drawing/2014/main" id="{C9FD661E-CC86-4BC2-A698-F74E62CC76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3676" name="AutoShape 1">
          <a:extLst>
            <a:ext uri="{FF2B5EF4-FFF2-40B4-BE49-F238E27FC236}">
              <a16:creationId xmlns:a16="http://schemas.microsoft.com/office/drawing/2014/main" id="{BF61F8A8-0F0B-42D3-A296-B05BD37A26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3677" name="AutoShape 1">
          <a:extLst>
            <a:ext uri="{FF2B5EF4-FFF2-40B4-BE49-F238E27FC236}">
              <a16:creationId xmlns:a16="http://schemas.microsoft.com/office/drawing/2014/main" id="{66D2E7CB-EAE8-4531-9CDF-88A62DBFE2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3678" name="AutoShape 1">
          <a:extLst>
            <a:ext uri="{FF2B5EF4-FFF2-40B4-BE49-F238E27FC236}">
              <a16:creationId xmlns:a16="http://schemas.microsoft.com/office/drawing/2014/main" id="{E18BE443-CDCD-4B6B-83DE-764148566F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3679" name="AutoShape 1">
          <a:extLst>
            <a:ext uri="{FF2B5EF4-FFF2-40B4-BE49-F238E27FC236}">
              <a16:creationId xmlns:a16="http://schemas.microsoft.com/office/drawing/2014/main" id="{41C1A892-848D-43C8-B6ED-176651962C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3680" name="AutoShape 1">
          <a:extLst>
            <a:ext uri="{FF2B5EF4-FFF2-40B4-BE49-F238E27FC236}">
              <a16:creationId xmlns:a16="http://schemas.microsoft.com/office/drawing/2014/main" id="{60529DD6-BC62-4124-BB94-EBDD91E19F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3681" name="AutoShape 1">
          <a:extLst>
            <a:ext uri="{FF2B5EF4-FFF2-40B4-BE49-F238E27FC236}">
              <a16:creationId xmlns:a16="http://schemas.microsoft.com/office/drawing/2014/main" id="{DEE5A8A7-288C-4501-A0B8-8212F2D0A8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3682" name="AutoShape 1">
          <a:extLst>
            <a:ext uri="{FF2B5EF4-FFF2-40B4-BE49-F238E27FC236}">
              <a16:creationId xmlns:a16="http://schemas.microsoft.com/office/drawing/2014/main" id="{374CE3AC-D01A-4978-855A-749F6876AC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3683" name="AutoShape 1">
          <a:extLst>
            <a:ext uri="{FF2B5EF4-FFF2-40B4-BE49-F238E27FC236}">
              <a16:creationId xmlns:a16="http://schemas.microsoft.com/office/drawing/2014/main" id="{B922B802-AFF3-4F10-AA9C-6C61D9E7DB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3684" name="AutoShape 1">
          <a:extLst>
            <a:ext uri="{FF2B5EF4-FFF2-40B4-BE49-F238E27FC236}">
              <a16:creationId xmlns:a16="http://schemas.microsoft.com/office/drawing/2014/main" id="{A6D5F1EC-5EF6-4DC8-B32E-49019D0625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3685" name="AutoShape 1">
          <a:extLst>
            <a:ext uri="{FF2B5EF4-FFF2-40B4-BE49-F238E27FC236}">
              <a16:creationId xmlns:a16="http://schemas.microsoft.com/office/drawing/2014/main" id="{28E6002D-EBB1-45B4-83B2-BC9158EE0A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3686" name="AutoShape 1">
          <a:extLst>
            <a:ext uri="{FF2B5EF4-FFF2-40B4-BE49-F238E27FC236}">
              <a16:creationId xmlns:a16="http://schemas.microsoft.com/office/drawing/2014/main" id="{E0935ADA-D23E-4D58-922D-0140D945AA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3687" name="AutoShape 1">
          <a:extLst>
            <a:ext uri="{FF2B5EF4-FFF2-40B4-BE49-F238E27FC236}">
              <a16:creationId xmlns:a16="http://schemas.microsoft.com/office/drawing/2014/main" id="{8C1112DD-7833-44C3-AF49-D43DEFF45E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3688" name="AutoShape 1">
          <a:extLst>
            <a:ext uri="{FF2B5EF4-FFF2-40B4-BE49-F238E27FC236}">
              <a16:creationId xmlns:a16="http://schemas.microsoft.com/office/drawing/2014/main" id="{62CD5800-8A19-47B4-87D2-1207FCAA3A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3689" name="AutoShape 1">
          <a:extLst>
            <a:ext uri="{FF2B5EF4-FFF2-40B4-BE49-F238E27FC236}">
              <a16:creationId xmlns:a16="http://schemas.microsoft.com/office/drawing/2014/main" id="{FB28EB6C-5EE2-4FA0-A289-1F795DBBF3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3690" name="AutoShape 1">
          <a:extLst>
            <a:ext uri="{FF2B5EF4-FFF2-40B4-BE49-F238E27FC236}">
              <a16:creationId xmlns:a16="http://schemas.microsoft.com/office/drawing/2014/main" id="{F92C9A6E-4557-4DC0-AFBE-E22514816D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3691" name="AutoShape 1">
          <a:extLst>
            <a:ext uri="{FF2B5EF4-FFF2-40B4-BE49-F238E27FC236}">
              <a16:creationId xmlns:a16="http://schemas.microsoft.com/office/drawing/2014/main" id="{3FA30F3B-47B6-4A28-88B9-231164E1EF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3692" name="AutoShape 1">
          <a:extLst>
            <a:ext uri="{FF2B5EF4-FFF2-40B4-BE49-F238E27FC236}">
              <a16:creationId xmlns:a16="http://schemas.microsoft.com/office/drawing/2014/main" id="{C24A056A-472D-4B79-BB91-A5D2B41A19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3693" name="AutoShape 1">
          <a:extLst>
            <a:ext uri="{FF2B5EF4-FFF2-40B4-BE49-F238E27FC236}">
              <a16:creationId xmlns:a16="http://schemas.microsoft.com/office/drawing/2014/main" id="{F36A13EF-B680-4BFB-8715-4C58778B0A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3694" name="AutoShape 1">
          <a:extLst>
            <a:ext uri="{FF2B5EF4-FFF2-40B4-BE49-F238E27FC236}">
              <a16:creationId xmlns:a16="http://schemas.microsoft.com/office/drawing/2014/main" id="{A40EF2D5-B7D5-4915-8C11-EBA6398E4C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3695" name="AutoShape 1">
          <a:extLst>
            <a:ext uri="{FF2B5EF4-FFF2-40B4-BE49-F238E27FC236}">
              <a16:creationId xmlns:a16="http://schemas.microsoft.com/office/drawing/2014/main" id="{7928E373-7136-4658-9E1E-8F4566E1C5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3696" name="AutoShape 1">
          <a:extLst>
            <a:ext uri="{FF2B5EF4-FFF2-40B4-BE49-F238E27FC236}">
              <a16:creationId xmlns:a16="http://schemas.microsoft.com/office/drawing/2014/main" id="{1927A32D-F5D7-470E-9D11-AA6320335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3697" name="AutoShape 1">
          <a:extLst>
            <a:ext uri="{FF2B5EF4-FFF2-40B4-BE49-F238E27FC236}">
              <a16:creationId xmlns:a16="http://schemas.microsoft.com/office/drawing/2014/main" id="{F9D01BC4-EB1A-4706-B34B-E42D1DC482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3698" name="AutoShape 1">
          <a:extLst>
            <a:ext uri="{FF2B5EF4-FFF2-40B4-BE49-F238E27FC236}">
              <a16:creationId xmlns:a16="http://schemas.microsoft.com/office/drawing/2014/main" id="{70DD6EF2-9726-45A7-B8CF-3650C403E7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3699" name="AutoShape 1">
          <a:extLst>
            <a:ext uri="{FF2B5EF4-FFF2-40B4-BE49-F238E27FC236}">
              <a16:creationId xmlns:a16="http://schemas.microsoft.com/office/drawing/2014/main" id="{0E56389D-E2FA-4D74-8ADB-9DC6433EB9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3700" name="AutoShape 1">
          <a:extLst>
            <a:ext uri="{FF2B5EF4-FFF2-40B4-BE49-F238E27FC236}">
              <a16:creationId xmlns:a16="http://schemas.microsoft.com/office/drawing/2014/main" id="{DAAB44F5-54CD-40EF-A011-3C47D5F26F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3701" name="AutoShape 1">
          <a:extLst>
            <a:ext uri="{FF2B5EF4-FFF2-40B4-BE49-F238E27FC236}">
              <a16:creationId xmlns:a16="http://schemas.microsoft.com/office/drawing/2014/main" id="{D68EC56E-EFCF-4E6D-B1F5-66D2A31358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3702" name="AutoShape 1">
          <a:extLst>
            <a:ext uri="{FF2B5EF4-FFF2-40B4-BE49-F238E27FC236}">
              <a16:creationId xmlns:a16="http://schemas.microsoft.com/office/drawing/2014/main" id="{CECF346C-BF80-4258-ABEA-33BA2D751A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3703" name="AutoShape 1">
          <a:extLst>
            <a:ext uri="{FF2B5EF4-FFF2-40B4-BE49-F238E27FC236}">
              <a16:creationId xmlns:a16="http://schemas.microsoft.com/office/drawing/2014/main" id="{A22DCD77-ABC6-4DAB-9E28-C203520B19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3704" name="AutoShape 1">
          <a:extLst>
            <a:ext uri="{FF2B5EF4-FFF2-40B4-BE49-F238E27FC236}">
              <a16:creationId xmlns:a16="http://schemas.microsoft.com/office/drawing/2014/main" id="{54697D27-5168-45E2-8216-C8035A4814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3705" name="AutoShape 1">
          <a:extLst>
            <a:ext uri="{FF2B5EF4-FFF2-40B4-BE49-F238E27FC236}">
              <a16:creationId xmlns:a16="http://schemas.microsoft.com/office/drawing/2014/main" id="{78291814-6DCC-4DB2-8668-93B4443558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3706" name="AutoShape 1">
          <a:extLst>
            <a:ext uri="{FF2B5EF4-FFF2-40B4-BE49-F238E27FC236}">
              <a16:creationId xmlns:a16="http://schemas.microsoft.com/office/drawing/2014/main" id="{E05DCB5A-8C2E-4919-8916-971C88825B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3707" name="AutoShape 1">
          <a:extLst>
            <a:ext uri="{FF2B5EF4-FFF2-40B4-BE49-F238E27FC236}">
              <a16:creationId xmlns:a16="http://schemas.microsoft.com/office/drawing/2014/main" id="{4EEDF149-A18B-4681-B4BD-83F015C1A4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3708" name="AutoShape 1">
          <a:extLst>
            <a:ext uri="{FF2B5EF4-FFF2-40B4-BE49-F238E27FC236}">
              <a16:creationId xmlns:a16="http://schemas.microsoft.com/office/drawing/2014/main" id="{DA4C11CE-30DA-46C4-9063-9E4BAD8993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3709" name="AutoShape 1">
          <a:extLst>
            <a:ext uri="{FF2B5EF4-FFF2-40B4-BE49-F238E27FC236}">
              <a16:creationId xmlns:a16="http://schemas.microsoft.com/office/drawing/2014/main" id="{8A9CD512-BBF4-49D8-863A-CFB876CFCD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3710" name="AutoShape 1">
          <a:extLst>
            <a:ext uri="{FF2B5EF4-FFF2-40B4-BE49-F238E27FC236}">
              <a16:creationId xmlns:a16="http://schemas.microsoft.com/office/drawing/2014/main" id="{821FBF7C-179C-44B5-924B-61BD72002B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3711" name="AutoShape 1">
          <a:extLst>
            <a:ext uri="{FF2B5EF4-FFF2-40B4-BE49-F238E27FC236}">
              <a16:creationId xmlns:a16="http://schemas.microsoft.com/office/drawing/2014/main" id="{5A183ACF-5D1B-44BB-A063-EC54FAB27E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3712" name="AutoShape 1">
          <a:extLst>
            <a:ext uri="{FF2B5EF4-FFF2-40B4-BE49-F238E27FC236}">
              <a16:creationId xmlns:a16="http://schemas.microsoft.com/office/drawing/2014/main" id="{0F1628C5-A4A7-4332-8084-D928C4EC04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3713" name="AutoShape 1">
          <a:extLst>
            <a:ext uri="{FF2B5EF4-FFF2-40B4-BE49-F238E27FC236}">
              <a16:creationId xmlns:a16="http://schemas.microsoft.com/office/drawing/2014/main" id="{2C2F8466-EBA9-4540-8996-FAD19A2DC0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3714" name="AutoShape 1">
          <a:extLst>
            <a:ext uri="{FF2B5EF4-FFF2-40B4-BE49-F238E27FC236}">
              <a16:creationId xmlns:a16="http://schemas.microsoft.com/office/drawing/2014/main" id="{F927F5E7-A699-4ED6-B290-5137071A76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3715" name="AutoShape 1">
          <a:extLst>
            <a:ext uri="{FF2B5EF4-FFF2-40B4-BE49-F238E27FC236}">
              <a16:creationId xmlns:a16="http://schemas.microsoft.com/office/drawing/2014/main" id="{870D4EF7-D1CF-4FDA-9DAA-FCB773DD46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3716" name="AutoShape 1">
          <a:extLst>
            <a:ext uri="{FF2B5EF4-FFF2-40B4-BE49-F238E27FC236}">
              <a16:creationId xmlns:a16="http://schemas.microsoft.com/office/drawing/2014/main" id="{9F90363F-EC6B-452B-89DC-6A53D1A962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3717" name="AutoShape 1">
          <a:extLst>
            <a:ext uri="{FF2B5EF4-FFF2-40B4-BE49-F238E27FC236}">
              <a16:creationId xmlns:a16="http://schemas.microsoft.com/office/drawing/2014/main" id="{D53AAA33-3ACA-4EBA-B809-E0C331BED2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3718" name="AutoShape 1">
          <a:extLst>
            <a:ext uri="{FF2B5EF4-FFF2-40B4-BE49-F238E27FC236}">
              <a16:creationId xmlns:a16="http://schemas.microsoft.com/office/drawing/2014/main" id="{6AE6F843-0F28-4C9C-A9E5-CF26AA3B6F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3719" name="AutoShape 1">
          <a:extLst>
            <a:ext uri="{FF2B5EF4-FFF2-40B4-BE49-F238E27FC236}">
              <a16:creationId xmlns:a16="http://schemas.microsoft.com/office/drawing/2014/main" id="{2C6D611A-94B0-4C21-AE9E-628F85A31A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3720" name="AutoShape 1">
          <a:extLst>
            <a:ext uri="{FF2B5EF4-FFF2-40B4-BE49-F238E27FC236}">
              <a16:creationId xmlns:a16="http://schemas.microsoft.com/office/drawing/2014/main" id="{85406E28-DA80-4F51-89BB-EFB3B34805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3721" name="AutoShape 1">
          <a:extLst>
            <a:ext uri="{FF2B5EF4-FFF2-40B4-BE49-F238E27FC236}">
              <a16:creationId xmlns:a16="http://schemas.microsoft.com/office/drawing/2014/main" id="{0B2C9BFA-31F0-4B22-8817-BD14ED1635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3722" name="AutoShape 1">
          <a:extLst>
            <a:ext uri="{FF2B5EF4-FFF2-40B4-BE49-F238E27FC236}">
              <a16:creationId xmlns:a16="http://schemas.microsoft.com/office/drawing/2014/main" id="{0367475D-F869-44A4-9D45-ED1AA76220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3723" name="AutoShape 1">
          <a:extLst>
            <a:ext uri="{FF2B5EF4-FFF2-40B4-BE49-F238E27FC236}">
              <a16:creationId xmlns:a16="http://schemas.microsoft.com/office/drawing/2014/main" id="{DBFD4614-160A-40BD-8212-C78AB80681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3724" name="AutoShape 1">
          <a:extLst>
            <a:ext uri="{FF2B5EF4-FFF2-40B4-BE49-F238E27FC236}">
              <a16:creationId xmlns:a16="http://schemas.microsoft.com/office/drawing/2014/main" id="{680ADD85-F17C-476D-8FDA-B15509B53E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3725" name="AutoShape 1">
          <a:extLst>
            <a:ext uri="{FF2B5EF4-FFF2-40B4-BE49-F238E27FC236}">
              <a16:creationId xmlns:a16="http://schemas.microsoft.com/office/drawing/2014/main" id="{3F8950A1-4E86-445E-86CF-5A98FDE350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3726" name="AutoShape 1">
          <a:extLst>
            <a:ext uri="{FF2B5EF4-FFF2-40B4-BE49-F238E27FC236}">
              <a16:creationId xmlns:a16="http://schemas.microsoft.com/office/drawing/2014/main" id="{6CB00EDC-FBA3-40AC-8F58-F73150A47C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3727" name="AutoShape 1">
          <a:extLst>
            <a:ext uri="{FF2B5EF4-FFF2-40B4-BE49-F238E27FC236}">
              <a16:creationId xmlns:a16="http://schemas.microsoft.com/office/drawing/2014/main" id="{D97916BD-52A8-4DF1-9539-5637C5B2BD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3728" name="AutoShape 1">
          <a:extLst>
            <a:ext uri="{FF2B5EF4-FFF2-40B4-BE49-F238E27FC236}">
              <a16:creationId xmlns:a16="http://schemas.microsoft.com/office/drawing/2014/main" id="{9457F50A-6518-4E1B-B964-2726A83D6D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3729" name="AutoShape 1">
          <a:extLst>
            <a:ext uri="{FF2B5EF4-FFF2-40B4-BE49-F238E27FC236}">
              <a16:creationId xmlns:a16="http://schemas.microsoft.com/office/drawing/2014/main" id="{4AF1D9D7-53C0-4B21-A9E4-577DFAFCD9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3730" name="AutoShape 1">
          <a:extLst>
            <a:ext uri="{FF2B5EF4-FFF2-40B4-BE49-F238E27FC236}">
              <a16:creationId xmlns:a16="http://schemas.microsoft.com/office/drawing/2014/main" id="{0868539A-8313-4686-A244-E453D1EBDC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3731" name="AutoShape 1">
          <a:extLst>
            <a:ext uri="{FF2B5EF4-FFF2-40B4-BE49-F238E27FC236}">
              <a16:creationId xmlns:a16="http://schemas.microsoft.com/office/drawing/2014/main" id="{60C821D9-897C-4749-AD9C-0345F50A95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3732" name="AutoShape 1">
          <a:extLst>
            <a:ext uri="{FF2B5EF4-FFF2-40B4-BE49-F238E27FC236}">
              <a16:creationId xmlns:a16="http://schemas.microsoft.com/office/drawing/2014/main" id="{3657EB5F-5F52-462C-A3DE-982F754771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3733" name="AutoShape 1">
          <a:extLst>
            <a:ext uri="{FF2B5EF4-FFF2-40B4-BE49-F238E27FC236}">
              <a16:creationId xmlns:a16="http://schemas.microsoft.com/office/drawing/2014/main" id="{D20EA8AD-8F03-4295-91EE-EC2FD63D42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3734" name="AutoShape 1">
          <a:extLst>
            <a:ext uri="{FF2B5EF4-FFF2-40B4-BE49-F238E27FC236}">
              <a16:creationId xmlns:a16="http://schemas.microsoft.com/office/drawing/2014/main" id="{48A49D4A-6F27-4F91-92D1-E6C69D9F0A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3735" name="AutoShape 1">
          <a:extLst>
            <a:ext uri="{FF2B5EF4-FFF2-40B4-BE49-F238E27FC236}">
              <a16:creationId xmlns:a16="http://schemas.microsoft.com/office/drawing/2014/main" id="{F1A5B26D-55A3-4872-B52D-C015686FD9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3736" name="AutoShape 1">
          <a:extLst>
            <a:ext uri="{FF2B5EF4-FFF2-40B4-BE49-F238E27FC236}">
              <a16:creationId xmlns:a16="http://schemas.microsoft.com/office/drawing/2014/main" id="{519727A1-4298-42D8-AE2C-27B3D6CE1D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3737" name="AutoShape 1">
          <a:extLst>
            <a:ext uri="{FF2B5EF4-FFF2-40B4-BE49-F238E27FC236}">
              <a16:creationId xmlns:a16="http://schemas.microsoft.com/office/drawing/2014/main" id="{76D0F843-526D-4A7B-A3B2-532FC6F448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3738" name="AutoShape 1">
          <a:extLst>
            <a:ext uri="{FF2B5EF4-FFF2-40B4-BE49-F238E27FC236}">
              <a16:creationId xmlns:a16="http://schemas.microsoft.com/office/drawing/2014/main" id="{ED7FA1C0-2807-4D32-8D40-9D401ADE05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3739" name="AutoShape 1">
          <a:extLst>
            <a:ext uri="{FF2B5EF4-FFF2-40B4-BE49-F238E27FC236}">
              <a16:creationId xmlns:a16="http://schemas.microsoft.com/office/drawing/2014/main" id="{18F5B041-FA92-4001-9376-5BBFCDA04E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3740" name="AutoShape 1">
          <a:extLst>
            <a:ext uri="{FF2B5EF4-FFF2-40B4-BE49-F238E27FC236}">
              <a16:creationId xmlns:a16="http://schemas.microsoft.com/office/drawing/2014/main" id="{DD63A396-4E13-43AD-A857-99FBBD2D39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3741" name="AutoShape 1">
          <a:extLst>
            <a:ext uri="{FF2B5EF4-FFF2-40B4-BE49-F238E27FC236}">
              <a16:creationId xmlns:a16="http://schemas.microsoft.com/office/drawing/2014/main" id="{1470A1D7-1440-45B6-B333-E19778B69B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3742" name="AutoShape 1">
          <a:extLst>
            <a:ext uri="{FF2B5EF4-FFF2-40B4-BE49-F238E27FC236}">
              <a16:creationId xmlns:a16="http://schemas.microsoft.com/office/drawing/2014/main" id="{2836D448-B274-422E-9B42-6AC1FF8C91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3743" name="AutoShape 1">
          <a:extLst>
            <a:ext uri="{FF2B5EF4-FFF2-40B4-BE49-F238E27FC236}">
              <a16:creationId xmlns:a16="http://schemas.microsoft.com/office/drawing/2014/main" id="{FA2F963E-F4E8-4E07-9978-CA4008BC5C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3744" name="AutoShape 1">
          <a:extLst>
            <a:ext uri="{FF2B5EF4-FFF2-40B4-BE49-F238E27FC236}">
              <a16:creationId xmlns:a16="http://schemas.microsoft.com/office/drawing/2014/main" id="{E10F60F4-E584-493F-BAC8-A88CA8B160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3745" name="AutoShape 1">
          <a:extLst>
            <a:ext uri="{FF2B5EF4-FFF2-40B4-BE49-F238E27FC236}">
              <a16:creationId xmlns:a16="http://schemas.microsoft.com/office/drawing/2014/main" id="{16F67C9E-35DD-4335-A294-E818C879FC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3746" name="AutoShape 1">
          <a:extLst>
            <a:ext uri="{FF2B5EF4-FFF2-40B4-BE49-F238E27FC236}">
              <a16:creationId xmlns:a16="http://schemas.microsoft.com/office/drawing/2014/main" id="{74929483-8E70-4448-A4BB-4AB3E3A011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3747" name="AutoShape 1">
          <a:extLst>
            <a:ext uri="{FF2B5EF4-FFF2-40B4-BE49-F238E27FC236}">
              <a16:creationId xmlns:a16="http://schemas.microsoft.com/office/drawing/2014/main" id="{76F9FF50-F9AA-43B6-8663-C5017CCBA8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3748" name="AutoShape 1">
          <a:extLst>
            <a:ext uri="{FF2B5EF4-FFF2-40B4-BE49-F238E27FC236}">
              <a16:creationId xmlns:a16="http://schemas.microsoft.com/office/drawing/2014/main" id="{6D77E82F-90B9-4AFA-8F5B-A9A1A9C199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3749" name="AutoShape 1">
          <a:extLst>
            <a:ext uri="{FF2B5EF4-FFF2-40B4-BE49-F238E27FC236}">
              <a16:creationId xmlns:a16="http://schemas.microsoft.com/office/drawing/2014/main" id="{48715D5D-B200-4387-BB97-0CF8D4B11E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3750" name="AutoShape 1">
          <a:extLst>
            <a:ext uri="{FF2B5EF4-FFF2-40B4-BE49-F238E27FC236}">
              <a16:creationId xmlns:a16="http://schemas.microsoft.com/office/drawing/2014/main" id="{4F08BACF-AF5D-4961-9ADE-F1811FC255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3751" name="AutoShape 1">
          <a:extLst>
            <a:ext uri="{FF2B5EF4-FFF2-40B4-BE49-F238E27FC236}">
              <a16:creationId xmlns:a16="http://schemas.microsoft.com/office/drawing/2014/main" id="{D8A072BC-D041-4BCE-8602-DC289962C1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3752" name="AutoShape 1">
          <a:extLst>
            <a:ext uri="{FF2B5EF4-FFF2-40B4-BE49-F238E27FC236}">
              <a16:creationId xmlns:a16="http://schemas.microsoft.com/office/drawing/2014/main" id="{63ED0C91-5270-441E-89E0-EEE74355D0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3753" name="AutoShape 1">
          <a:extLst>
            <a:ext uri="{FF2B5EF4-FFF2-40B4-BE49-F238E27FC236}">
              <a16:creationId xmlns:a16="http://schemas.microsoft.com/office/drawing/2014/main" id="{3C8FCBD7-4D68-4AFD-8856-E337E115A8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3754" name="AutoShape 1">
          <a:extLst>
            <a:ext uri="{FF2B5EF4-FFF2-40B4-BE49-F238E27FC236}">
              <a16:creationId xmlns:a16="http://schemas.microsoft.com/office/drawing/2014/main" id="{65585511-FE1D-4F2C-ADA3-05E2BBCBA5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3755" name="AutoShape 1">
          <a:extLst>
            <a:ext uri="{FF2B5EF4-FFF2-40B4-BE49-F238E27FC236}">
              <a16:creationId xmlns:a16="http://schemas.microsoft.com/office/drawing/2014/main" id="{F6ACA8B5-6343-49A1-9632-6B0C748D5E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3756" name="AutoShape 1">
          <a:extLst>
            <a:ext uri="{FF2B5EF4-FFF2-40B4-BE49-F238E27FC236}">
              <a16:creationId xmlns:a16="http://schemas.microsoft.com/office/drawing/2014/main" id="{C11D1915-C75E-4AF6-B0EE-68123EE9B2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3757" name="AutoShape 1">
          <a:extLst>
            <a:ext uri="{FF2B5EF4-FFF2-40B4-BE49-F238E27FC236}">
              <a16:creationId xmlns:a16="http://schemas.microsoft.com/office/drawing/2014/main" id="{2372F38F-E0E8-44BB-ABC3-52453A6941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3758" name="AutoShape 1">
          <a:extLst>
            <a:ext uri="{FF2B5EF4-FFF2-40B4-BE49-F238E27FC236}">
              <a16:creationId xmlns:a16="http://schemas.microsoft.com/office/drawing/2014/main" id="{6C6B0610-EC0E-4CBF-8709-32A04EBFF2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3759" name="AutoShape 1">
          <a:extLst>
            <a:ext uri="{FF2B5EF4-FFF2-40B4-BE49-F238E27FC236}">
              <a16:creationId xmlns:a16="http://schemas.microsoft.com/office/drawing/2014/main" id="{138C6876-B81F-4C2E-81A7-2DA6A1A806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3760" name="AutoShape 1">
          <a:extLst>
            <a:ext uri="{FF2B5EF4-FFF2-40B4-BE49-F238E27FC236}">
              <a16:creationId xmlns:a16="http://schemas.microsoft.com/office/drawing/2014/main" id="{07787101-D7A3-43AE-8B5A-FE085E5002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3761" name="AutoShape 1">
          <a:extLst>
            <a:ext uri="{FF2B5EF4-FFF2-40B4-BE49-F238E27FC236}">
              <a16:creationId xmlns:a16="http://schemas.microsoft.com/office/drawing/2014/main" id="{6E3FF4CE-A950-4290-8199-979A4F80B6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3762" name="AutoShape 1">
          <a:extLst>
            <a:ext uri="{FF2B5EF4-FFF2-40B4-BE49-F238E27FC236}">
              <a16:creationId xmlns:a16="http://schemas.microsoft.com/office/drawing/2014/main" id="{FFA7C860-1AAA-47AA-A150-E4D5A14513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3763" name="AutoShape 1">
          <a:extLst>
            <a:ext uri="{FF2B5EF4-FFF2-40B4-BE49-F238E27FC236}">
              <a16:creationId xmlns:a16="http://schemas.microsoft.com/office/drawing/2014/main" id="{D07ABD86-1ED5-4AC2-A24C-7E8DC471FA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3764" name="AutoShape 1">
          <a:extLst>
            <a:ext uri="{FF2B5EF4-FFF2-40B4-BE49-F238E27FC236}">
              <a16:creationId xmlns:a16="http://schemas.microsoft.com/office/drawing/2014/main" id="{414568DC-55A7-458C-B596-5B3E3CC578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3765" name="AutoShape 1">
          <a:extLst>
            <a:ext uri="{FF2B5EF4-FFF2-40B4-BE49-F238E27FC236}">
              <a16:creationId xmlns:a16="http://schemas.microsoft.com/office/drawing/2014/main" id="{BCF12BC2-E1B7-4247-BD97-F2F0EDFF64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3766" name="AutoShape 1">
          <a:extLst>
            <a:ext uri="{FF2B5EF4-FFF2-40B4-BE49-F238E27FC236}">
              <a16:creationId xmlns:a16="http://schemas.microsoft.com/office/drawing/2014/main" id="{A57C1507-9AC2-42DE-B42D-60A66FF5BB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3767" name="AutoShape 1">
          <a:extLst>
            <a:ext uri="{FF2B5EF4-FFF2-40B4-BE49-F238E27FC236}">
              <a16:creationId xmlns:a16="http://schemas.microsoft.com/office/drawing/2014/main" id="{142A7535-57EC-4E02-948E-F75080DD0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3768" name="AutoShape 1">
          <a:extLst>
            <a:ext uri="{FF2B5EF4-FFF2-40B4-BE49-F238E27FC236}">
              <a16:creationId xmlns:a16="http://schemas.microsoft.com/office/drawing/2014/main" id="{5DE0513B-EDCD-4C5E-9D90-4D340B69B9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3769" name="AutoShape 1">
          <a:extLst>
            <a:ext uri="{FF2B5EF4-FFF2-40B4-BE49-F238E27FC236}">
              <a16:creationId xmlns:a16="http://schemas.microsoft.com/office/drawing/2014/main" id="{D2604D53-3BB6-43EE-86E6-D8D6EB3215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3770" name="AutoShape 1">
          <a:extLst>
            <a:ext uri="{FF2B5EF4-FFF2-40B4-BE49-F238E27FC236}">
              <a16:creationId xmlns:a16="http://schemas.microsoft.com/office/drawing/2014/main" id="{66430A2D-D4BB-4201-B2B8-6AF426F4C0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3771" name="AutoShape 1">
          <a:extLst>
            <a:ext uri="{FF2B5EF4-FFF2-40B4-BE49-F238E27FC236}">
              <a16:creationId xmlns:a16="http://schemas.microsoft.com/office/drawing/2014/main" id="{071D8468-A3EB-44BE-B896-CB9D8131EC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3772" name="AutoShape 1">
          <a:extLst>
            <a:ext uri="{FF2B5EF4-FFF2-40B4-BE49-F238E27FC236}">
              <a16:creationId xmlns:a16="http://schemas.microsoft.com/office/drawing/2014/main" id="{64B3D66E-09E9-4B67-A884-598D170A12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3773" name="AutoShape 1">
          <a:extLst>
            <a:ext uri="{FF2B5EF4-FFF2-40B4-BE49-F238E27FC236}">
              <a16:creationId xmlns:a16="http://schemas.microsoft.com/office/drawing/2014/main" id="{78FAA7B2-BD50-4262-9F65-A6DC13D235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3774" name="AutoShape 1">
          <a:extLst>
            <a:ext uri="{FF2B5EF4-FFF2-40B4-BE49-F238E27FC236}">
              <a16:creationId xmlns:a16="http://schemas.microsoft.com/office/drawing/2014/main" id="{5C10B639-F85F-4FE8-BDC5-4AD4D9191C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3775" name="AutoShape 1">
          <a:extLst>
            <a:ext uri="{FF2B5EF4-FFF2-40B4-BE49-F238E27FC236}">
              <a16:creationId xmlns:a16="http://schemas.microsoft.com/office/drawing/2014/main" id="{B17A2D68-CFD6-4EA3-BBF4-7D1D82714B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3776" name="AutoShape 1">
          <a:extLst>
            <a:ext uri="{FF2B5EF4-FFF2-40B4-BE49-F238E27FC236}">
              <a16:creationId xmlns:a16="http://schemas.microsoft.com/office/drawing/2014/main" id="{D3E8ABC2-73BA-496A-B69F-63B44953F7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3777" name="AutoShape 1">
          <a:extLst>
            <a:ext uri="{FF2B5EF4-FFF2-40B4-BE49-F238E27FC236}">
              <a16:creationId xmlns:a16="http://schemas.microsoft.com/office/drawing/2014/main" id="{A6477C0C-7892-487A-87AE-4F66C36C26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3778" name="AutoShape 1">
          <a:extLst>
            <a:ext uri="{FF2B5EF4-FFF2-40B4-BE49-F238E27FC236}">
              <a16:creationId xmlns:a16="http://schemas.microsoft.com/office/drawing/2014/main" id="{51541DD2-FB59-464E-8163-88BC7F93B0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3779" name="AutoShape 1">
          <a:extLst>
            <a:ext uri="{FF2B5EF4-FFF2-40B4-BE49-F238E27FC236}">
              <a16:creationId xmlns:a16="http://schemas.microsoft.com/office/drawing/2014/main" id="{AC500786-097B-46BE-98D4-74DCB301FE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3780" name="AutoShape 1">
          <a:extLst>
            <a:ext uri="{FF2B5EF4-FFF2-40B4-BE49-F238E27FC236}">
              <a16:creationId xmlns:a16="http://schemas.microsoft.com/office/drawing/2014/main" id="{FAC9B629-9853-45BC-95E9-443684F449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3781" name="AutoShape 1">
          <a:extLst>
            <a:ext uri="{FF2B5EF4-FFF2-40B4-BE49-F238E27FC236}">
              <a16:creationId xmlns:a16="http://schemas.microsoft.com/office/drawing/2014/main" id="{0FD535FF-9053-43A7-9F29-A198FCD7E3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3782" name="AutoShape 1">
          <a:extLst>
            <a:ext uri="{FF2B5EF4-FFF2-40B4-BE49-F238E27FC236}">
              <a16:creationId xmlns:a16="http://schemas.microsoft.com/office/drawing/2014/main" id="{F4B15A97-85A1-4906-8B97-B008D106D1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3783" name="AutoShape 1">
          <a:extLst>
            <a:ext uri="{FF2B5EF4-FFF2-40B4-BE49-F238E27FC236}">
              <a16:creationId xmlns:a16="http://schemas.microsoft.com/office/drawing/2014/main" id="{E0E27C7C-FEA1-4C5F-AF29-58DFAFBAEF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3784" name="AutoShape 1">
          <a:extLst>
            <a:ext uri="{FF2B5EF4-FFF2-40B4-BE49-F238E27FC236}">
              <a16:creationId xmlns:a16="http://schemas.microsoft.com/office/drawing/2014/main" id="{2529A1FC-FF60-4471-AD30-83D45CFFFA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3785" name="AutoShape 1">
          <a:extLst>
            <a:ext uri="{FF2B5EF4-FFF2-40B4-BE49-F238E27FC236}">
              <a16:creationId xmlns:a16="http://schemas.microsoft.com/office/drawing/2014/main" id="{C74D9C41-DD62-40F1-8479-80D0828DD2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3786" name="AutoShape 1">
          <a:extLst>
            <a:ext uri="{FF2B5EF4-FFF2-40B4-BE49-F238E27FC236}">
              <a16:creationId xmlns:a16="http://schemas.microsoft.com/office/drawing/2014/main" id="{AA8CF81A-CE15-4A99-9854-E8076CB7C5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3787" name="AutoShape 1">
          <a:extLst>
            <a:ext uri="{FF2B5EF4-FFF2-40B4-BE49-F238E27FC236}">
              <a16:creationId xmlns:a16="http://schemas.microsoft.com/office/drawing/2014/main" id="{EC3CF64D-5A33-4BB8-BCE3-6DF3105150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3788" name="AutoShape 1">
          <a:extLst>
            <a:ext uri="{FF2B5EF4-FFF2-40B4-BE49-F238E27FC236}">
              <a16:creationId xmlns:a16="http://schemas.microsoft.com/office/drawing/2014/main" id="{5908EFB1-2601-41A3-AEE6-D1165288E2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3789" name="AutoShape 1">
          <a:extLst>
            <a:ext uri="{FF2B5EF4-FFF2-40B4-BE49-F238E27FC236}">
              <a16:creationId xmlns:a16="http://schemas.microsoft.com/office/drawing/2014/main" id="{6B364728-013A-4E22-BC53-3E1879C91E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3790" name="AutoShape 1">
          <a:extLst>
            <a:ext uri="{FF2B5EF4-FFF2-40B4-BE49-F238E27FC236}">
              <a16:creationId xmlns:a16="http://schemas.microsoft.com/office/drawing/2014/main" id="{5A746187-1BB8-4488-B8B5-4DE6C46943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3791" name="AutoShape 1">
          <a:extLst>
            <a:ext uri="{FF2B5EF4-FFF2-40B4-BE49-F238E27FC236}">
              <a16:creationId xmlns:a16="http://schemas.microsoft.com/office/drawing/2014/main" id="{4D1FC6BB-DDB2-444A-88CA-0BF2E6AFFD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3792" name="AutoShape 1">
          <a:extLst>
            <a:ext uri="{FF2B5EF4-FFF2-40B4-BE49-F238E27FC236}">
              <a16:creationId xmlns:a16="http://schemas.microsoft.com/office/drawing/2014/main" id="{31E942A3-091C-48B1-9094-DFF4CA8799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3793" name="AutoShape 1">
          <a:extLst>
            <a:ext uri="{FF2B5EF4-FFF2-40B4-BE49-F238E27FC236}">
              <a16:creationId xmlns:a16="http://schemas.microsoft.com/office/drawing/2014/main" id="{EF45A02F-0786-4D48-B8DD-D1A97A4E65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3794" name="AutoShape 1">
          <a:extLst>
            <a:ext uri="{FF2B5EF4-FFF2-40B4-BE49-F238E27FC236}">
              <a16:creationId xmlns:a16="http://schemas.microsoft.com/office/drawing/2014/main" id="{547F489D-516A-4C36-A64C-E43A13ED27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3795" name="AutoShape 1">
          <a:extLst>
            <a:ext uri="{FF2B5EF4-FFF2-40B4-BE49-F238E27FC236}">
              <a16:creationId xmlns:a16="http://schemas.microsoft.com/office/drawing/2014/main" id="{2C4498EE-2EE7-4FA3-803E-F003407D6E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3796" name="AutoShape 1">
          <a:extLst>
            <a:ext uri="{FF2B5EF4-FFF2-40B4-BE49-F238E27FC236}">
              <a16:creationId xmlns:a16="http://schemas.microsoft.com/office/drawing/2014/main" id="{1823B10C-5B9B-4F6B-8356-EFBE4A718B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3797" name="AutoShape 1">
          <a:extLst>
            <a:ext uri="{FF2B5EF4-FFF2-40B4-BE49-F238E27FC236}">
              <a16:creationId xmlns:a16="http://schemas.microsoft.com/office/drawing/2014/main" id="{96D1D1E0-8FA0-4EDF-8827-607A8CDFCF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3798" name="AutoShape 1">
          <a:extLst>
            <a:ext uri="{FF2B5EF4-FFF2-40B4-BE49-F238E27FC236}">
              <a16:creationId xmlns:a16="http://schemas.microsoft.com/office/drawing/2014/main" id="{05A7D2A0-6C60-4A2C-87AB-72A07B9E6C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3799" name="AutoShape 1">
          <a:extLst>
            <a:ext uri="{FF2B5EF4-FFF2-40B4-BE49-F238E27FC236}">
              <a16:creationId xmlns:a16="http://schemas.microsoft.com/office/drawing/2014/main" id="{77A8A31F-473B-4280-8592-12A6388597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3800" name="AutoShape 1">
          <a:extLst>
            <a:ext uri="{FF2B5EF4-FFF2-40B4-BE49-F238E27FC236}">
              <a16:creationId xmlns:a16="http://schemas.microsoft.com/office/drawing/2014/main" id="{88421957-2DFD-4578-A0C1-5A7C385557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3801" name="AutoShape 1">
          <a:extLst>
            <a:ext uri="{FF2B5EF4-FFF2-40B4-BE49-F238E27FC236}">
              <a16:creationId xmlns:a16="http://schemas.microsoft.com/office/drawing/2014/main" id="{5C19F3EB-95D7-4BA6-8E20-69FDF6B6E7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3802" name="AutoShape 1">
          <a:extLst>
            <a:ext uri="{FF2B5EF4-FFF2-40B4-BE49-F238E27FC236}">
              <a16:creationId xmlns:a16="http://schemas.microsoft.com/office/drawing/2014/main" id="{D8D64FF2-C483-4885-9EC2-C856C4E994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3803" name="AutoShape 1">
          <a:extLst>
            <a:ext uri="{FF2B5EF4-FFF2-40B4-BE49-F238E27FC236}">
              <a16:creationId xmlns:a16="http://schemas.microsoft.com/office/drawing/2014/main" id="{6C52AC79-0BE5-435B-BAF3-77633A3F2E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3804" name="AutoShape 1">
          <a:extLst>
            <a:ext uri="{FF2B5EF4-FFF2-40B4-BE49-F238E27FC236}">
              <a16:creationId xmlns:a16="http://schemas.microsoft.com/office/drawing/2014/main" id="{F8AF900D-7759-4D79-81DD-EAB044A815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3805" name="AutoShape 1">
          <a:extLst>
            <a:ext uri="{FF2B5EF4-FFF2-40B4-BE49-F238E27FC236}">
              <a16:creationId xmlns:a16="http://schemas.microsoft.com/office/drawing/2014/main" id="{5CB8E2A8-5FDA-494B-8130-878210AF7D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3806" name="AutoShape 1">
          <a:extLst>
            <a:ext uri="{FF2B5EF4-FFF2-40B4-BE49-F238E27FC236}">
              <a16:creationId xmlns:a16="http://schemas.microsoft.com/office/drawing/2014/main" id="{BCD010EC-D6E8-405C-BE39-F627AC499B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3807" name="AutoShape 1">
          <a:extLst>
            <a:ext uri="{FF2B5EF4-FFF2-40B4-BE49-F238E27FC236}">
              <a16:creationId xmlns:a16="http://schemas.microsoft.com/office/drawing/2014/main" id="{69B1E184-D420-4E81-9218-77903EABA9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3808" name="AutoShape 1">
          <a:extLst>
            <a:ext uri="{FF2B5EF4-FFF2-40B4-BE49-F238E27FC236}">
              <a16:creationId xmlns:a16="http://schemas.microsoft.com/office/drawing/2014/main" id="{7A463040-5076-4429-A812-7229DA050F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3809" name="AutoShape 1">
          <a:extLst>
            <a:ext uri="{FF2B5EF4-FFF2-40B4-BE49-F238E27FC236}">
              <a16:creationId xmlns:a16="http://schemas.microsoft.com/office/drawing/2014/main" id="{2D720EBA-27AB-49F3-9983-D75F33F00C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3810" name="AutoShape 1">
          <a:extLst>
            <a:ext uri="{FF2B5EF4-FFF2-40B4-BE49-F238E27FC236}">
              <a16:creationId xmlns:a16="http://schemas.microsoft.com/office/drawing/2014/main" id="{CB1CFC67-AF7E-4DBF-8BDB-0BF1BCAF5E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3811" name="AutoShape 1">
          <a:extLst>
            <a:ext uri="{FF2B5EF4-FFF2-40B4-BE49-F238E27FC236}">
              <a16:creationId xmlns:a16="http://schemas.microsoft.com/office/drawing/2014/main" id="{85F5F7DE-F276-452A-891B-C6F47C0580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3812" name="AutoShape 1">
          <a:extLst>
            <a:ext uri="{FF2B5EF4-FFF2-40B4-BE49-F238E27FC236}">
              <a16:creationId xmlns:a16="http://schemas.microsoft.com/office/drawing/2014/main" id="{34FC9DDC-DDB9-4955-91CC-9A9CD7D8EE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3813" name="AutoShape 1">
          <a:extLst>
            <a:ext uri="{FF2B5EF4-FFF2-40B4-BE49-F238E27FC236}">
              <a16:creationId xmlns:a16="http://schemas.microsoft.com/office/drawing/2014/main" id="{0416110B-2FCA-4B99-82B8-B4ADD6A1A4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3814" name="AutoShape 1">
          <a:extLst>
            <a:ext uri="{FF2B5EF4-FFF2-40B4-BE49-F238E27FC236}">
              <a16:creationId xmlns:a16="http://schemas.microsoft.com/office/drawing/2014/main" id="{2AB3364D-2125-4C38-994E-F0A73B776C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3815" name="AutoShape 1">
          <a:extLst>
            <a:ext uri="{FF2B5EF4-FFF2-40B4-BE49-F238E27FC236}">
              <a16:creationId xmlns:a16="http://schemas.microsoft.com/office/drawing/2014/main" id="{0CC0424D-AA9C-4817-9B7F-3D12A4BDF6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3816" name="AutoShape 1">
          <a:extLst>
            <a:ext uri="{FF2B5EF4-FFF2-40B4-BE49-F238E27FC236}">
              <a16:creationId xmlns:a16="http://schemas.microsoft.com/office/drawing/2014/main" id="{CB308EB7-E8EE-4AB2-86EF-07E13236FF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3817" name="AutoShape 1">
          <a:extLst>
            <a:ext uri="{FF2B5EF4-FFF2-40B4-BE49-F238E27FC236}">
              <a16:creationId xmlns:a16="http://schemas.microsoft.com/office/drawing/2014/main" id="{F7B798EA-EB5F-4695-8CA8-9B7EA2BC8A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3818" name="AutoShape 1">
          <a:extLst>
            <a:ext uri="{FF2B5EF4-FFF2-40B4-BE49-F238E27FC236}">
              <a16:creationId xmlns:a16="http://schemas.microsoft.com/office/drawing/2014/main" id="{E178D108-9556-4B5F-A2EE-E74B181DD6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3819" name="AutoShape 1">
          <a:extLst>
            <a:ext uri="{FF2B5EF4-FFF2-40B4-BE49-F238E27FC236}">
              <a16:creationId xmlns:a16="http://schemas.microsoft.com/office/drawing/2014/main" id="{58CAE04B-073E-4B1B-86C1-CFA861AA6F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3820" name="AutoShape 1">
          <a:extLst>
            <a:ext uri="{FF2B5EF4-FFF2-40B4-BE49-F238E27FC236}">
              <a16:creationId xmlns:a16="http://schemas.microsoft.com/office/drawing/2014/main" id="{D7A0A617-395B-4A16-BB8C-1E9ABDE107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3821" name="AutoShape 1">
          <a:extLst>
            <a:ext uri="{FF2B5EF4-FFF2-40B4-BE49-F238E27FC236}">
              <a16:creationId xmlns:a16="http://schemas.microsoft.com/office/drawing/2014/main" id="{85760EF1-58FE-44BE-B2A4-678F0EAC67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3822" name="AutoShape 1">
          <a:extLst>
            <a:ext uri="{FF2B5EF4-FFF2-40B4-BE49-F238E27FC236}">
              <a16:creationId xmlns:a16="http://schemas.microsoft.com/office/drawing/2014/main" id="{0911C86E-EEFD-426D-A25D-6AA20AFAAC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3823" name="AutoShape 1">
          <a:extLst>
            <a:ext uri="{FF2B5EF4-FFF2-40B4-BE49-F238E27FC236}">
              <a16:creationId xmlns:a16="http://schemas.microsoft.com/office/drawing/2014/main" id="{17B99AEF-5E89-4AD9-95D4-FB9F83C8F9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3824" name="AutoShape 1">
          <a:extLst>
            <a:ext uri="{FF2B5EF4-FFF2-40B4-BE49-F238E27FC236}">
              <a16:creationId xmlns:a16="http://schemas.microsoft.com/office/drawing/2014/main" id="{8651872A-660F-4C9C-AD52-966472B900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3825" name="AutoShape 1">
          <a:extLst>
            <a:ext uri="{FF2B5EF4-FFF2-40B4-BE49-F238E27FC236}">
              <a16:creationId xmlns:a16="http://schemas.microsoft.com/office/drawing/2014/main" id="{59492697-834B-4271-A717-8D13F157C3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3826" name="AutoShape 1">
          <a:extLst>
            <a:ext uri="{FF2B5EF4-FFF2-40B4-BE49-F238E27FC236}">
              <a16:creationId xmlns:a16="http://schemas.microsoft.com/office/drawing/2014/main" id="{88FE4E2E-CAD1-468F-89C7-73DBEF8FF7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3827" name="AutoShape 1">
          <a:extLst>
            <a:ext uri="{FF2B5EF4-FFF2-40B4-BE49-F238E27FC236}">
              <a16:creationId xmlns:a16="http://schemas.microsoft.com/office/drawing/2014/main" id="{5B98A579-C2BD-417E-8754-0BC05E3462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3828" name="AutoShape 1">
          <a:extLst>
            <a:ext uri="{FF2B5EF4-FFF2-40B4-BE49-F238E27FC236}">
              <a16:creationId xmlns:a16="http://schemas.microsoft.com/office/drawing/2014/main" id="{A47488D2-BC61-4D79-A348-9FCB100476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3829" name="AutoShape 1">
          <a:extLst>
            <a:ext uri="{FF2B5EF4-FFF2-40B4-BE49-F238E27FC236}">
              <a16:creationId xmlns:a16="http://schemas.microsoft.com/office/drawing/2014/main" id="{66DF2132-2853-4024-836A-000ED2D93E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3830" name="AutoShape 1">
          <a:extLst>
            <a:ext uri="{FF2B5EF4-FFF2-40B4-BE49-F238E27FC236}">
              <a16:creationId xmlns:a16="http://schemas.microsoft.com/office/drawing/2014/main" id="{BCD0FB91-8F2B-43AD-B2B6-47509CD61E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3831" name="AutoShape 1">
          <a:extLst>
            <a:ext uri="{FF2B5EF4-FFF2-40B4-BE49-F238E27FC236}">
              <a16:creationId xmlns:a16="http://schemas.microsoft.com/office/drawing/2014/main" id="{DF34AA18-EB94-4E32-B7D6-1078963368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3832" name="AutoShape 1">
          <a:extLst>
            <a:ext uri="{FF2B5EF4-FFF2-40B4-BE49-F238E27FC236}">
              <a16:creationId xmlns:a16="http://schemas.microsoft.com/office/drawing/2014/main" id="{0A101EFA-67DA-4F3D-93B7-9F14C42412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3833" name="AutoShape 1">
          <a:extLst>
            <a:ext uri="{FF2B5EF4-FFF2-40B4-BE49-F238E27FC236}">
              <a16:creationId xmlns:a16="http://schemas.microsoft.com/office/drawing/2014/main" id="{45E3FA19-B06F-4953-AF53-72FCF8A8D6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3834" name="AutoShape 1">
          <a:extLst>
            <a:ext uri="{FF2B5EF4-FFF2-40B4-BE49-F238E27FC236}">
              <a16:creationId xmlns:a16="http://schemas.microsoft.com/office/drawing/2014/main" id="{6667F412-52D5-464C-A612-B2B2B6F5D1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3835" name="AutoShape 1">
          <a:extLst>
            <a:ext uri="{FF2B5EF4-FFF2-40B4-BE49-F238E27FC236}">
              <a16:creationId xmlns:a16="http://schemas.microsoft.com/office/drawing/2014/main" id="{D4840793-2E3C-4373-AE31-73AC1E54F7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3836" name="AutoShape 1">
          <a:extLst>
            <a:ext uri="{FF2B5EF4-FFF2-40B4-BE49-F238E27FC236}">
              <a16:creationId xmlns:a16="http://schemas.microsoft.com/office/drawing/2014/main" id="{8F005BBF-37A8-4FA4-A7C2-79EACFBF49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3837" name="AutoShape 1">
          <a:extLst>
            <a:ext uri="{FF2B5EF4-FFF2-40B4-BE49-F238E27FC236}">
              <a16:creationId xmlns:a16="http://schemas.microsoft.com/office/drawing/2014/main" id="{5455FFBE-2CD9-41BA-8C8D-B823D2EBD8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3838" name="AutoShape 1">
          <a:extLst>
            <a:ext uri="{FF2B5EF4-FFF2-40B4-BE49-F238E27FC236}">
              <a16:creationId xmlns:a16="http://schemas.microsoft.com/office/drawing/2014/main" id="{0795D6ED-55EE-4F91-8596-2BDE8A9D18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3839" name="AutoShape 1">
          <a:extLst>
            <a:ext uri="{FF2B5EF4-FFF2-40B4-BE49-F238E27FC236}">
              <a16:creationId xmlns:a16="http://schemas.microsoft.com/office/drawing/2014/main" id="{32825DF7-986C-4B72-BB50-29A4167131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3840" name="AutoShape 1">
          <a:extLst>
            <a:ext uri="{FF2B5EF4-FFF2-40B4-BE49-F238E27FC236}">
              <a16:creationId xmlns:a16="http://schemas.microsoft.com/office/drawing/2014/main" id="{08DC5E71-E1CA-4A15-B2FC-7608B2D382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3841" name="AutoShape 1">
          <a:extLst>
            <a:ext uri="{FF2B5EF4-FFF2-40B4-BE49-F238E27FC236}">
              <a16:creationId xmlns:a16="http://schemas.microsoft.com/office/drawing/2014/main" id="{AC1A2AE7-1041-47B8-9EB9-4FAD5C57E6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3842" name="AutoShape 1">
          <a:extLst>
            <a:ext uri="{FF2B5EF4-FFF2-40B4-BE49-F238E27FC236}">
              <a16:creationId xmlns:a16="http://schemas.microsoft.com/office/drawing/2014/main" id="{9E88F2FA-A89E-425F-A0AE-CF0CB2E288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3843" name="AutoShape 1">
          <a:extLst>
            <a:ext uri="{FF2B5EF4-FFF2-40B4-BE49-F238E27FC236}">
              <a16:creationId xmlns:a16="http://schemas.microsoft.com/office/drawing/2014/main" id="{0E2509E9-2F3A-4821-BF44-3C872D4A01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3844" name="AutoShape 1">
          <a:extLst>
            <a:ext uri="{FF2B5EF4-FFF2-40B4-BE49-F238E27FC236}">
              <a16:creationId xmlns:a16="http://schemas.microsoft.com/office/drawing/2014/main" id="{248878A6-14C8-4891-B028-22BE5F7795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3845" name="AutoShape 1">
          <a:extLst>
            <a:ext uri="{FF2B5EF4-FFF2-40B4-BE49-F238E27FC236}">
              <a16:creationId xmlns:a16="http://schemas.microsoft.com/office/drawing/2014/main" id="{4E0CCA60-B0B0-4088-81FE-D216905614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3846" name="AutoShape 1">
          <a:extLst>
            <a:ext uri="{FF2B5EF4-FFF2-40B4-BE49-F238E27FC236}">
              <a16:creationId xmlns:a16="http://schemas.microsoft.com/office/drawing/2014/main" id="{F9CF1C96-C23E-4E25-81C4-3394C5027B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3847" name="AutoShape 1">
          <a:extLst>
            <a:ext uri="{FF2B5EF4-FFF2-40B4-BE49-F238E27FC236}">
              <a16:creationId xmlns:a16="http://schemas.microsoft.com/office/drawing/2014/main" id="{23DB1D9C-D217-4901-81E3-458F2FC958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3848" name="AutoShape 1">
          <a:extLst>
            <a:ext uri="{FF2B5EF4-FFF2-40B4-BE49-F238E27FC236}">
              <a16:creationId xmlns:a16="http://schemas.microsoft.com/office/drawing/2014/main" id="{CCAF51E7-ABB5-4DFB-A5B4-98D3C45624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3849" name="AutoShape 1">
          <a:extLst>
            <a:ext uri="{FF2B5EF4-FFF2-40B4-BE49-F238E27FC236}">
              <a16:creationId xmlns:a16="http://schemas.microsoft.com/office/drawing/2014/main" id="{03818A4F-8448-4C1A-9428-993174D3B5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3850" name="AutoShape 1">
          <a:extLst>
            <a:ext uri="{FF2B5EF4-FFF2-40B4-BE49-F238E27FC236}">
              <a16:creationId xmlns:a16="http://schemas.microsoft.com/office/drawing/2014/main" id="{94A3F913-B4B3-470E-AAFB-E20D9E193D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3851" name="AutoShape 1">
          <a:extLst>
            <a:ext uri="{FF2B5EF4-FFF2-40B4-BE49-F238E27FC236}">
              <a16:creationId xmlns:a16="http://schemas.microsoft.com/office/drawing/2014/main" id="{6A06DDCD-5CBE-4A9D-BF08-8A660970A2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3852" name="AutoShape 1">
          <a:extLst>
            <a:ext uri="{FF2B5EF4-FFF2-40B4-BE49-F238E27FC236}">
              <a16:creationId xmlns:a16="http://schemas.microsoft.com/office/drawing/2014/main" id="{6862112C-6897-474D-A770-0FE32C30C4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3853" name="AutoShape 1">
          <a:extLst>
            <a:ext uri="{FF2B5EF4-FFF2-40B4-BE49-F238E27FC236}">
              <a16:creationId xmlns:a16="http://schemas.microsoft.com/office/drawing/2014/main" id="{269205A9-F083-4514-BC00-D705CF59E2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3854" name="AutoShape 1">
          <a:extLst>
            <a:ext uri="{FF2B5EF4-FFF2-40B4-BE49-F238E27FC236}">
              <a16:creationId xmlns:a16="http://schemas.microsoft.com/office/drawing/2014/main" id="{86D0C36D-441E-4316-9617-AA5363491E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3855" name="AutoShape 1">
          <a:extLst>
            <a:ext uri="{FF2B5EF4-FFF2-40B4-BE49-F238E27FC236}">
              <a16:creationId xmlns:a16="http://schemas.microsoft.com/office/drawing/2014/main" id="{59FBE801-691A-4557-9B98-77B56E199A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3856" name="AutoShape 1">
          <a:extLst>
            <a:ext uri="{FF2B5EF4-FFF2-40B4-BE49-F238E27FC236}">
              <a16:creationId xmlns:a16="http://schemas.microsoft.com/office/drawing/2014/main" id="{43532125-E275-4570-9B0E-400F6A8FDA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3857" name="AutoShape 1">
          <a:extLst>
            <a:ext uri="{FF2B5EF4-FFF2-40B4-BE49-F238E27FC236}">
              <a16:creationId xmlns:a16="http://schemas.microsoft.com/office/drawing/2014/main" id="{F501EE17-9ADF-4E0E-A725-CF6A56A42C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3858" name="AutoShape 1">
          <a:extLst>
            <a:ext uri="{FF2B5EF4-FFF2-40B4-BE49-F238E27FC236}">
              <a16:creationId xmlns:a16="http://schemas.microsoft.com/office/drawing/2014/main" id="{418CA0C7-35E9-456B-932A-3297DCB125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3859" name="AutoShape 1">
          <a:extLst>
            <a:ext uri="{FF2B5EF4-FFF2-40B4-BE49-F238E27FC236}">
              <a16:creationId xmlns:a16="http://schemas.microsoft.com/office/drawing/2014/main" id="{4714554B-FF2C-499D-BA69-3C988457E7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3860" name="AutoShape 1">
          <a:extLst>
            <a:ext uri="{FF2B5EF4-FFF2-40B4-BE49-F238E27FC236}">
              <a16:creationId xmlns:a16="http://schemas.microsoft.com/office/drawing/2014/main" id="{6C246E0D-A56C-4D8B-B593-515A03CA90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3861" name="AutoShape 1">
          <a:extLst>
            <a:ext uri="{FF2B5EF4-FFF2-40B4-BE49-F238E27FC236}">
              <a16:creationId xmlns:a16="http://schemas.microsoft.com/office/drawing/2014/main" id="{EB702D40-50E8-4507-9F3E-9A22BB940F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3862" name="AutoShape 1">
          <a:extLst>
            <a:ext uri="{FF2B5EF4-FFF2-40B4-BE49-F238E27FC236}">
              <a16:creationId xmlns:a16="http://schemas.microsoft.com/office/drawing/2014/main" id="{A96ACE7F-2018-485E-BA4A-CEB109FE2A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3863" name="AutoShape 1">
          <a:extLst>
            <a:ext uri="{FF2B5EF4-FFF2-40B4-BE49-F238E27FC236}">
              <a16:creationId xmlns:a16="http://schemas.microsoft.com/office/drawing/2014/main" id="{3C5B13FE-6995-4552-8BD3-DA9AE14E53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3864" name="AutoShape 1">
          <a:extLst>
            <a:ext uri="{FF2B5EF4-FFF2-40B4-BE49-F238E27FC236}">
              <a16:creationId xmlns:a16="http://schemas.microsoft.com/office/drawing/2014/main" id="{30E0279A-3A97-4038-8A65-89050829D9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3865" name="AutoShape 1">
          <a:extLst>
            <a:ext uri="{FF2B5EF4-FFF2-40B4-BE49-F238E27FC236}">
              <a16:creationId xmlns:a16="http://schemas.microsoft.com/office/drawing/2014/main" id="{1A8BB287-E02A-4014-84FA-459ED83DF1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3866" name="AutoShape 1">
          <a:extLst>
            <a:ext uri="{FF2B5EF4-FFF2-40B4-BE49-F238E27FC236}">
              <a16:creationId xmlns:a16="http://schemas.microsoft.com/office/drawing/2014/main" id="{1F553FC9-84F9-4E52-82C9-A26B26FD63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3867" name="AutoShape 1">
          <a:extLst>
            <a:ext uri="{FF2B5EF4-FFF2-40B4-BE49-F238E27FC236}">
              <a16:creationId xmlns:a16="http://schemas.microsoft.com/office/drawing/2014/main" id="{9A5F308C-745D-46F3-A3E6-817287D94B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3868" name="AutoShape 1">
          <a:extLst>
            <a:ext uri="{FF2B5EF4-FFF2-40B4-BE49-F238E27FC236}">
              <a16:creationId xmlns:a16="http://schemas.microsoft.com/office/drawing/2014/main" id="{B9866B88-2CA4-4789-B7C9-8FA0AC0279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3869" name="AutoShape 1">
          <a:extLst>
            <a:ext uri="{FF2B5EF4-FFF2-40B4-BE49-F238E27FC236}">
              <a16:creationId xmlns:a16="http://schemas.microsoft.com/office/drawing/2014/main" id="{AA6B5FEF-257B-46AB-9D65-6CB62CC57F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3870" name="AutoShape 1">
          <a:extLst>
            <a:ext uri="{FF2B5EF4-FFF2-40B4-BE49-F238E27FC236}">
              <a16:creationId xmlns:a16="http://schemas.microsoft.com/office/drawing/2014/main" id="{1BA956C2-FF83-4FC8-94D6-07B4847521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3871" name="AutoShape 1">
          <a:extLst>
            <a:ext uri="{FF2B5EF4-FFF2-40B4-BE49-F238E27FC236}">
              <a16:creationId xmlns:a16="http://schemas.microsoft.com/office/drawing/2014/main" id="{DE59E1D3-9904-4287-B537-AD28A230FA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3872" name="AutoShape 1">
          <a:extLst>
            <a:ext uri="{FF2B5EF4-FFF2-40B4-BE49-F238E27FC236}">
              <a16:creationId xmlns:a16="http://schemas.microsoft.com/office/drawing/2014/main" id="{DD075AE0-9668-48DF-8DC8-74C12122AE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3873" name="AutoShape 1">
          <a:extLst>
            <a:ext uri="{FF2B5EF4-FFF2-40B4-BE49-F238E27FC236}">
              <a16:creationId xmlns:a16="http://schemas.microsoft.com/office/drawing/2014/main" id="{5BF8753D-B75A-4026-9918-5B6E49C742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3874" name="AutoShape 1">
          <a:extLst>
            <a:ext uri="{FF2B5EF4-FFF2-40B4-BE49-F238E27FC236}">
              <a16:creationId xmlns:a16="http://schemas.microsoft.com/office/drawing/2014/main" id="{2E5AB661-578E-4532-B4E7-ECC6BE0316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3875" name="AutoShape 1">
          <a:extLst>
            <a:ext uri="{FF2B5EF4-FFF2-40B4-BE49-F238E27FC236}">
              <a16:creationId xmlns:a16="http://schemas.microsoft.com/office/drawing/2014/main" id="{37F55F64-F013-408B-B961-D44944CD7D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3876" name="AutoShape 1">
          <a:extLst>
            <a:ext uri="{FF2B5EF4-FFF2-40B4-BE49-F238E27FC236}">
              <a16:creationId xmlns:a16="http://schemas.microsoft.com/office/drawing/2014/main" id="{B837AA17-126C-41DE-BAC0-1F40D048B5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3877" name="AutoShape 1">
          <a:extLst>
            <a:ext uri="{FF2B5EF4-FFF2-40B4-BE49-F238E27FC236}">
              <a16:creationId xmlns:a16="http://schemas.microsoft.com/office/drawing/2014/main" id="{6528AA82-A8C5-462F-B427-38EBB76D80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3878" name="AutoShape 1">
          <a:extLst>
            <a:ext uri="{FF2B5EF4-FFF2-40B4-BE49-F238E27FC236}">
              <a16:creationId xmlns:a16="http://schemas.microsoft.com/office/drawing/2014/main" id="{66E685D0-4AEC-4464-8DDA-DCBD9A54E4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3879" name="AutoShape 1">
          <a:extLst>
            <a:ext uri="{FF2B5EF4-FFF2-40B4-BE49-F238E27FC236}">
              <a16:creationId xmlns:a16="http://schemas.microsoft.com/office/drawing/2014/main" id="{D412FA57-D08C-4959-96D5-B79BCA494F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3880" name="AutoShape 1">
          <a:extLst>
            <a:ext uri="{FF2B5EF4-FFF2-40B4-BE49-F238E27FC236}">
              <a16:creationId xmlns:a16="http://schemas.microsoft.com/office/drawing/2014/main" id="{A0F95F07-69BC-43CC-ADBD-3C459C43FB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3881" name="AutoShape 1">
          <a:extLst>
            <a:ext uri="{FF2B5EF4-FFF2-40B4-BE49-F238E27FC236}">
              <a16:creationId xmlns:a16="http://schemas.microsoft.com/office/drawing/2014/main" id="{C8778DC2-D14F-4135-ADE2-0A537A3CD5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3882" name="AutoShape 1">
          <a:extLst>
            <a:ext uri="{FF2B5EF4-FFF2-40B4-BE49-F238E27FC236}">
              <a16:creationId xmlns:a16="http://schemas.microsoft.com/office/drawing/2014/main" id="{DAF77263-D92A-4BAA-A9DD-2A3B2212A1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3883" name="AutoShape 1">
          <a:extLst>
            <a:ext uri="{FF2B5EF4-FFF2-40B4-BE49-F238E27FC236}">
              <a16:creationId xmlns:a16="http://schemas.microsoft.com/office/drawing/2014/main" id="{9E4D537C-5D44-49E2-AD28-8B68E65C66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3884" name="AutoShape 1">
          <a:extLst>
            <a:ext uri="{FF2B5EF4-FFF2-40B4-BE49-F238E27FC236}">
              <a16:creationId xmlns:a16="http://schemas.microsoft.com/office/drawing/2014/main" id="{9660E680-D4E6-40C8-9DE7-71DE2D736C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3885" name="AutoShape 1">
          <a:extLst>
            <a:ext uri="{FF2B5EF4-FFF2-40B4-BE49-F238E27FC236}">
              <a16:creationId xmlns:a16="http://schemas.microsoft.com/office/drawing/2014/main" id="{5A00B677-AEDF-4097-839A-B419D73326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3886" name="AutoShape 1">
          <a:extLst>
            <a:ext uri="{FF2B5EF4-FFF2-40B4-BE49-F238E27FC236}">
              <a16:creationId xmlns:a16="http://schemas.microsoft.com/office/drawing/2014/main" id="{D28446AD-2127-4D1C-AF15-33A8CAB607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3887" name="AutoShape 1">
          <a:extLst>
            <a:ext uri="{FF2B5EF4-FFF2-40B4-BE49-F238E27FC236}">
              <a16:creationId xmlns:a16="http://schemas.microsoft.com/office/drawing/2014/main" id="{CD04FF35-A978-4E88-A91D-4D392E8148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3888" name="AutoShape 1">
          <a:extLst>
            <a:ext uri="{FF2B5EF4-FFF2-40B4-BE49-F238E27FC236}">
              <a16:creationId xmlns:a16="http://schemas.microsoft.com/office/drawing/2014/main" id="{E5A158AE-42CB-4879-B80A-64EF409699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3889" name="AutoShape 1">
          <a:extLst>
            <a:ext uri="{FF2B5EF4-FFF2-40B4-BE49-F238E27FC236}">
              <a16:creationId xmlns:a16="http://schemas.microsoft.com/office/drawing/2014/main" id="{9B391FB7-8BCD-469C-9C2C-64993EE297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3890" name="AutoShape 1">
          <a:extLst>
            <a:ext uri="{FF2B5EF4-FFF2-40B4-BE49-F238E27FC236}">
              <a16:creationId xmlns:a16="http://schemas.microsoft.com/office/drawing/2014/main" id="{A9474123-B14D-445C-AD73-029E0EAF1A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3891" name="AutoShape 1">
          <a:extLst>
            <a:ext uri="{FF2B5EF4-FFF2-40B4-BE49-F238E27FC236}">
              <a16:creationId xmlns:a16="http://schemas.microsoft.com/office/drawing/2014/main" id="{F1E77B1B-4C57-4E5C-86AD-E4D6B6875C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3892" name="AutoShape 1">
          <a:extLst>
            <a:ext uri="{FF2B5EF4-FFF2-40B4-BE49-F238E27FC236}">
              <a16:creationId xmlns:a16="http://schemas.microsoft.com/office/drawing/2014/main" id="{D6DAC533-DAFF-4E92-B940-824FF68D9C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3893" name="AutoShape 1">
          <a:extLst>
            <a:ext uri="{FF2B5EF4-FFF2-40B4-BE49-F238E27FC236}">
              <a16:creationId xmlns:a16="http://schemas.microsoft.com/office/drawing/2014/main" id="{BD4E9875-561D-4902-B82D-43D3565353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3894" name="AutoShape 1">
          <a:extLst>
            <a:ext uri="{FF2B5EF4-FFF2-40B4-BE49-F238E27FC236}">
              <a16:creationId xmlns:a16="http://schemas.microsoft.com/office/drawing/2014/main" id="{12836E6E-A685-479D-B091-99BD024A03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3895" name="AutoShape 1">
          <a:extLst>
            <a:ext uri="{FF2B5EF4-FFF2-40B4-BE49-F238E27FC236}">
              <a16:creationId xmlns:a16="http://schemas.microsoft.com/office/drawing/2014/main" id="{0F9FC51C-7155-425E-9538-F49635AC1F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3896" name="AutoShape 1">
          <a:extLst>
            <a:ext uri="{FF2B5EF4-FFF2-40B4-BE49-F238E27FC236}">
              <a16:creationId xmlns:a16="http://schemas.microsoft.com/office/drawing/2014/main" id="{9E782876-C34F-448D-9679-55438290E5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3897" name="AutoShape 1">
          <a:extLst>
            <a:ext uri="{FF2B5EF4-FFF2-40B4-BE49-F238E27FC236}">
              <a16:creationId xmlns:a16="http://schemas.microsoft.com/office/drawing/2014/main" id="{1BEE9C6C-A5EE-4572-BB16-2A44E2D4D7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3898" name="AutoShape 1">
          <a:extLst>
            <a:ext uri="{FF2B5EF4-FFF2-40B4-BE49-F238E27FC236}">
              <a16:creationId xmlns:a16="http://schemas.microsoft.com/office/drawing/2014/main" id="{E88D8BE1-D1BE-4FF8-8595-8E9B11AC96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3899" name="AutoShape 1">
          <a:extLst>
            <a:ext uri="{FF2B5EF4-FFF2-40B4-BE49-F238E27FC236}">
              <a16:creationId xmlns:a16="http://schemas.microsoft.com/office/drawing/2014/main" id="{F29AC600-6627-4AFA-910A-FD421EDAEB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3900" name="AutoShape 1">
          <a:extLst>
            <a:ext uri="{FF2B5EF4-FFF2-40B4-BE49-F238E27FC236}">
              <a16:creationId xmlns:a16="http://schemas.microsoft.com/office/drawing/2014/main" id="{77E37FF7-60CC-4783-A540-C468A14FCC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3901" name="AutoShape 1">
          <a:extLst>
            <a:ext uri="{FF2B5EF4-FFF2-40B4-BE49-F238E27FC236}">
              <a16:creationId xmlns:a16="http://schemas.microsoft.com/office/drawing/2014/main" id="{1D0BF5EE-233D-4C61-AFB9-B7117928BC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3902" name="AutoShape 1">
          <a:extLst>
            <a:ext uri="{FF2B5EF4-FFF2-40B4-BE49-F238E27FC236}">
              <a16:creationId xmlns:a16="http://schemas.microsoft.com/office/drawing/2014/main" id="{8415CB8C-2A51-4C12-A953-C847CCA174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3903" name="AutoShape 1">
          <a:extLst>
            <a:ext uri="{FF2B5EF4-FFF2-40B4-BE49-F238E27FC236}">
              <a16:creationId xmlns:a16="http://schemas.microsoft.com/office/drawing/2014/main" id="{6CB56F7D-DDEF-4CD4-A529-BEB641E7ED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3904" name="AutoShape 1">
          <a:extLst>
            <a:ext uri="{FF2B5EF4-FFF2-40B4-BE49-F238E27FC236}">
              <a16:creationId xmlns:a16="http://schemas.microsoft.com/office/drawing/2014/main" id="{2796820D-C9AB-4812-BFD9-75592F0BC4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3905" name="AutoShape 1">
          <a:extLst>
            <a:ext uri="{FF2B5EF4-FFF2-40B4-BE49-F238E27FC236}">
              <a16:creationId xmlns:a16="http://schemas.microsoft.com/office/drawing/2014/main" id="{DBBA9038-C987-464D-AEFA-80DB3CB318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3906" name="AutoShape 1">
          <a:extLst>
            <a:ext uri="{FF2B5EF4-FFF2-40B4-BE49-F238E27FC236}">
              <a16:creationId xmlns:a16="http://schemas.microsoft.com/office/drawing/2014/main" id="{9DEB7CAE-8BE9-4EC4-846E-032F35851A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3907" name="AutoShape 1">
          <a:extLst>
            <a:ext uri="{FF2B5EF4-FFF2-40B4-BE49-F238E27FC236}">
              <a16:creationId xmlns:a16="http://schemas.microsoft.com/office/drawing/2014/main" id="{7C98AE63-0DE5-4545-BA7D-C68144B4A1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3908" name="AutoShape 1">
          <a:extLst>
            <a:ext uri="{FF2B5EF4-FFF2-40B4-BE49-F238E27FC236}">
              <a16:creationId xmlns:a16="http://schemas.microsoft.com/office/drawing/2014/main" id="{45DF92CE-A70D-4375-AF1D-F45396D083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3909" name="AutoShape 1">
          <a:extLst>
            <a:ext uri="{FF2B5EF4-FFF2-40B4-BE49-F238E27FC236}">
              <a16:creationId xmlns:a16="http://schemas.microsoft.com/office/drawing/2014/main" id="{F4904B5A-2839-461B-8D18-D190276BB3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3910" name="AutoShape 1">
          <a:extLst>
            <a:ext uri="{FF2B5EF4-FFF2-40B4-BE49-F238E27FC236}">
              <a16:creationId xmlns:a16="http://schemas.microsoft.com/office/drawing/2014/main" id="{E31968A7-500D-4701-BE4D-ACA24828A1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3911" name="AutoShape 1">
          <a:extLst>
            <a:ext uri="{FF2B5EF4-FFF2-40B4-BE49-F238E27FC236}">
              <a16:creationId xmlns:a16="http://schemas.microsoft.com/office/drawing/2014/main" id="{FDE4ED7F-3ACB-4AC6-ACA3-5B67708906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3912" name="AutoShape 1">
          <a:extLst>
            <a:ext uri="{FF2B5EF4-FFF2-40B4-BE49-F238E27FC236}">
              <a16:creationId xmlns:a16="http://schemas.microsoft.com/office/drawing/2014/main" id="{0D7F2906-0C07-4FC6-9A87-D0D5C8EEED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3913" name="AutoShape 1">
          <a:extLst>
            <a:ext uri="{FF2B5EF4-FFF2-40B4-BE49-F238E27FC236}">
              <a16:creationId xmlns:a16="http://schemas.microsoft.com/office/drawing/2014/main" id="{CA988DCE-7588-42CC-BFB4-2D3ED3EEDF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3914" name="AutoShape 1">
          <a:extLst>
            <a:ext uri="{FF2B5EF4-FFF2-40B4-BE49-F238E27FC236}">
              <a16:creationId xmlns:a16="http://schemas.microsoft.com/office/drawing/2014/main" id="{5C2B2CD3-A185-4351-B41A-EEF8C87BFC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3915" name="AutoShape 1">
          <a:extLst>
            <a:ext uri="{FF2B5EF4-FFF2-40B4-BE49-F238E27FC236}">
              <a16:creationId xmlns:a16="http://schemas.microsoft.com/office/drawing/2014/main" id="{75D42C11-7311-4B08-8E33-5E2F96B120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3916" name="AutoShape 1">
          <a:extLst>
            <a:ext uri="{FF2B5EF4-FFF2-40B4-BE49-F238E27FC236}">
              <a16:creationId xmlns:a16="http://schemas.microsoft.com/office/drawing/2014/main" id="{983CC405-667A-4D2D-97BF-5E529FBD9D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3917" name="AutoShape 1">
          <a:extLst>
            <a:ext uri="{FF2B5EF4-FFF2-40B4-BE49-F238E27FC236}">
              <a16:creationId xmlns:a16="http://schemas.microsoft.com/office/drawing/2014/main" id="{D01B96DA-EE4D-4E0D-AF8A-407410F311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3918" name="AutoShape 1">
          <a:extLst>
            <a:ext uri="{FF2B5EF4-FFF2-40B4-BE49-F238E27FC236}">
              <a16:creationId xmlns:a16="http://schemas.microsoft.com/office/drawing/2014/main" id="{F8CC212F-ED77-4738-A7E2-167241F614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3919" name="AutoShape 1">
          <a:extLst>
            <a:ext uri="{FF2B5EF4-FFF2-40B4-BE49-F238E27FC236}">
              <a16:creationId xmlns:a16="http://schemas.microsoft.com/office/drawing/2014/main" id="{4254FCA2-489D-4C63-A15F-3E588E89FC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3920" name="AutoShape 1">
          <a:extLst>
            <a:ext uri="{FF2B5EF4-FFF2-40B4-BE49-F238E27FC236}">
              <a16:creationId xmlns:a16="http://schemas.microsoft.com/office/drawing/2014/main" id="{0ACC570C-933A-4769-875C-6B80549E79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3921" name="AutoShape 1">
          <a:extLst>
            <a:ext uri="{FF2B5EF4-FFF2-40B4-BE49-F238E27FC236}">
              <a16:creationId xmlns:a16="http://schemas.microsoft.com/office/drawing/2014/main" id="{7EF77293-446F-490D-84EB-10CE9ACCE2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3922" name="AutoShape 1">
          <a:extLst>
            <a:ext uri="{FF2B5EF4-FFF2-40B4-BE49-F238E27FC236}">
              <a16:creationId xmlns:a16="http://schemas.microsoft.com/office/drawing/2014/main" id="{16F67C62-E8CD-40B2-A4DB-CA9818330F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3923" name="AutoShape 1">
          <a:extLst>
            <a:ext uri="{FF2B5EF4-FFF2-40B4-BE49-F238E27FC236}">
              <a16:creationId xmlns:a16="http://schemas.microsoft.com/office/drawing/2014/main" id="{1F5765D8-6F13-4F20-8138-E8B5DCD95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3924" name="AutoShape 1">
          <a:extLst>
            <a:ext uri="{FF2B5EF4-FFF2-40B4-BE49-F238E27FC236}">
              <a16:creationId xmlns:a16="http://schemas.microsoft.com/office/drawing/2014/main" id="{1C247526-A2E8-4CC6-A15B-3ED554E0AE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3925" name="AutoShape 1">
          <a:extLst>
            <a:ext uri="{FF2B5EF4-FFF2-40B4-BE49-F238E27FC236}">
              <a16:creationId xmlns:a16="http://schemas.microsoft.com/office/drawing/2014/main" id="{79D821BB-6BAB-4509-98B3-A02A57D714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3926" name="AutoShape 1">
          <a:extLst>
            <a:ext uri="{FF2B5EF4-FFF2-40B4-BE49-F238E27FC236}">
              <a16:creationId xmlns:a16="http://schemas.microsoft.com/office/drawing/2014/main" id="{3161CB3C-C0F9-4996-8611-756B90764C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3927" name="AutoShape 1">
          <a:extLst>
            <a:ext uri="{FF2B5EF4-FFF2-40B4-BE49-F238E27FC236}">
              <a16:creationId xmlns:a16="http://schemas.microsoft.com/office/drawing/2014/main" id="{8E435A30-1A03-42A7-ABF9-0A5F42AEE2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3928" name="AutoShape 1">
          <a:extLst>
            <a:ext uri="{FF2B5EF4-FFF2-40B4-BE49-F238E27FC236}">
              <a16:creationId xmlns:a16="http://schemas.microsoft.com/office/drawing/2014/main" id="{49819EEF-2F5B-4C83-A27E-627E87AFE8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3929" name="AutoShape 1">
          <a:extLst>
            <a:ext uri="{FF2B5EF4-FFF2-40B4-BE49-F238E27FC236}">
              <a16:creationId xmlns:a16="http://schemas.microsoft.com/office/drawing/2014/main" id="{B2897DE2-2187-425B-AEF5-8760707BA8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3930" name="AutoShape 1">
          <a:extLst>
            <a:ext uri="{FF2B5EF4-FFF2-40B4-BE49-F238E27FC236}">
              <a16:creationId xmlns:a16="http://schemas.microsoft.com/office/drawing/2014/main" id="{5F46F00C-9068-4E72-B9F8-C7C6819603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3931" name="AutoShape 1">
          <a:extLst>
            <a:ext uri="{FF2B5EF4-FFF2-40B4-BE49-F238E27FC236}">
              <a16:creationId xmlns:a16="http://schemas.microsoft.com/office/drawing/2014/main" id="{D2E72ABB-D06D-4267-B449-029CA7B0B5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3932" name="AutoShape 1">
          <a:extLst>
            <a:ext uri="{FF2B5EF4-FFF2-40B4-BE49-F238E27FC236}">
              <a16:creationId xmlns:a16="http://schemas.microsoft.com/office/drawing/2014/main" id="{2B4BE306-5A2D-4928-B8EA-DDB2B3AECD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3933" name="AutoShape 1">
          <a:extLst>
            <a:ext uri="{FF2B5EF4-FFF2-40B4-BE49-F238E27FC236}">
              <a16:creationId xmlns:a16="http://schemas.microsoft.com/office/drawing/2014/main" id="{731EA917-7510-483A-B349-CBC879FA88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3934" name="AutoShape 1">
          <a:extLst>
            <a:ext uri="{FF2B5EF4-FFF2-40B4-BE49-F238E27FC236}">
              <a16:creationId xmlns:a16="http://schemas.microsoft.com/office/drawing/2014/main" id="{5EABE44D-F223-48A8-B1A4-31045EDE14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3935" name="AutoShape 1">
          <a:extLst>
            <a:ext uri="{FF2B5EF4-FFF2-40B4-BE49-F238E27FC236}">
              <a16:creationId xmlns:a16="http://schemas.microsoft.com/office/drawing/2014/main" id="{F2DEA5DE-9961-44D8-90F4-724B803ADF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3936" name="AutoShape 1">
          <a:extLst>
            <a:ext uri="{FF2B5EF4-FFF2-40B4-BE49-F238E27FC236}">
              <a16:creationId xmlns:a16="http://schemas.microsoft.com/office/drawing/2014/main" id="{1C1B050D-BDDB-4CEA-A65F-01D8F52197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3937" name="AutoShape 1">
          <a:extLst>
            <a:ext uri="{FF2B5EF4-FFF2-40B4-BE49-F238E27FC236}">
              <a16:creationId xmlns:a16="http://schemas.microsoft.com/office/drawing/2014/main" id="{0346D0D0-58DE-4765-A19F-2852BEDC61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3938" name="AutoShape 1">
          <a:extLst>
            <a:ext uri="{FF2B5EF4-FFF2-40B4-BE49-F238E27FC236}">
              <a16:creationId xmlns:a16="http://schemas.microsoft.com/office/drawing/2014/main" id="{E220809F-FB3C-4906-88A3-B398A04361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3939" name="AutoShape 1">
          <a:extLst>
            <a:ext uri="{FF2B5EF4-FFF2-40B4-BE49-F238E27FC236}">
              <a16:creationId xmlns:a16="http://schemas.microsoft.com/office/drawing/2014/main" id="{33D88C5C-5518-4FC3-8333-1652BFD974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3940" name="AutoShape 1">
          <a:extLst>
            <a:ext uri="{FF2B5EF4-FFF2-40B4-BE49-F238E27FC236}">
              <a16:creationId xmlns:a16="http://schemas.microsoft.com/office/drawing/2014/main" id="{F2060AA5-6F2A-496E-AEB1-7C48EC3184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3941" name="AutoShape 1">
          <a:extLst>
            <a:ext uri="{FF2B5EF4-FFF2-40B4-BE49-F238E27FC236}">
              <a16:creationId xmlns:a16="http://schemas.microsoft.com/office/drawing/2014/main" id="{301145AE-1734-41A7-993F-7932C931CA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3942" name="AutoShape 1">
          <a:extLst>
            <a:ext uri="{FF2B5EF4-FFF2-40B4-BE49-F238E27FC236}">
              <a16:creationId xmlns:a16="http://schemas.microsoft.com/office/drawing/2014/main" id="{119DCA4D-B789-4AD5-AA91-8CBEAE2C41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3943" name="AutoShape 1">
          <a:extLst>
            <a:ext uri="{FF2B5EF4-FFF2-40B4-BE49-F238E27FC236}">
              <a16:creationId xmlns:a16="http://schemas.microsoft.com/office/drawing/2014/main" id="{9BE973CA-78BA-4BB4-BBB9-2E7D58067B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3944" name="AutoShape 1">
          <a:extLst>
            <a:ext uri="{FF2B5EF4-FFF2-40B4-BE49-F238E27FC236}">
              <a16:creationId xmlns:a16="http://schemas.microsoft.com/office/drawing/2014/main" id="{DB74D1E9-8A09-4895-9375-CC75624543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3945" name="AutoShape 1">
          <a:extLst>
            <a:ext uri="{FF2B5EF4-FFF2-40B4-BE49-F238E27FC236}">
              <a16:creationId xmlns:a16="http://schemas.microsoft.com/office/drawing/2014/main" id="{A762C00E-14B6-4D3B-A3C1-3B9D7BC31C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3946" name="AutoShape 1">
          <a:extLst>
            <a:ext uri="{FF2B5EF4-FFF2-40B4-BE49-F238E27FC236}">
              <a16:creationId xmlns:a16="http://schemas.microsoft.com/office/drawing/2014/main" id="{8106112A-63C5-4804-8C64-E4C75CFC76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3947" name="AutoShape 1">
          <a:extLst>
            <a:ext uri="{FF2B5EF4-FFF2-40B4-BE49-F238E27FC236}">
              <a16:creationId xmlns:a16="http://schemas.microsoft.com/office/drawing/2014/main" id="{2E413FF6-7055-4D17-918D-242F95290D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3948" name="AutoShape 1">
          <a:extLst>
            <a:ext uri="{FF2B5EF4-FFF2-40B4-BE49-F238E27FC236}">
              <a16:creationId xmlns:a16="http://schemas.microsoft.com/office/drawing/2014/main" id="{058F675B-041E-4F59-BCC4-6C0C04E875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3949" name="AutoShape 1">
          <a:extLst>
            <a:ext uri="{FF2B5EF4-FFF2-40B4-BE49-F238E27FC236}">
              <a16:creationId xmlns:a16="http://schemas.microsoft.com/office/drawing/2014/main" id="{E50CEC6B-BADD-4D5E-915F-8FB64C02AD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3950" name="AutoShape 1">
          <a:extLst>
            <a:ext uri="{FF2B5EF4-FFF2-40B4-BE49-F238E27FC236}">
              <a16:creationId xmlns:a16="http://schemas.microsoft.com/office/drawing/2014/main" id="{E5F30364-C72E-43EC-B7A0-72008ABBA2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3951" name="AutoShape 1">
          <a:extLst>
            <a:ext uri="{FF2B5EF4-FFF2-40B4-BE49-F238E27FC236}">
              <a16:creationId xmlns:a16="http://schemas.microsoft.com/office/drawing/2014/main" id="{277DE717-B911-4E89-9604-BE9609FF87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3952" name="AutoShape 1">
          <a:extLst>
            <a:ext uri="{FF2B5EF4-FFF2-40B4-BE49-F238E27FC236}">
              <a16:creationId xmlns:a16="http://schemas.microsoft.com/office/drawing/2014/main" id="{E3774C25-5A04-4E2A-B6D4-809DA1AD0C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3953" name="AutoShape 1">
          <a:extLst>
            <a:ext uri="{FF2B5EF4-FFF2-40B4-BE49-F238E27FC236}">
              <a16:creationId xmlns:a16="http://schemas.microsoft.com/office/drawing/2014/main" id="{900AE6ED-9ADD-42D2-B696-A75DA5972F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3954" name="AutoShape 1">
          <a:extLst>
            <a:ext uri="{FF2B5EF4-FFF2-40B4-BE49-F238E27FC236}">
              <a16:creationId xmlns:a16="http://schemas.microsoft.com/office/drawing/2014/main" id="{679A250C-5F67-429C-8220-0857782DE9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3955" name="AutoShape 1">
          <a:extLst>
            <a:ext uri="{FF2B5EF4-FFF2-40B4-BE49-F238E27FC236}">
              <a16:creationId xmlns:a16="http://schemas.microsoft.com/office/drawing/2014/main" id="{2C5B07D0-AA58-4D17-8821-ABF9E51F7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3956" name="AutoShape 1">
          <a:extLst>
            <a:ext uri="{FF2B5EF4-FFF2-40B4-BE49-F238E27FC236}">
              <a16:creationId xmlns:a16="http://schemas.microsoft.com/office/drawing/2014/main" id="{6A6BD51E-2918-428B-921E-A18D2CFEBF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3957" name="AutoShape 1">
          <a:extLst>
            <a:ext uri="{FF2B5EF4-FFF2-40B4-BE49-F238E27FC236}">
              <a16:creationId xmlns:a16="http://schemas.microsoft.com/office/drawing/2014/main" id="{116EE055-E528-4FFE-A233-9CAE653AE6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3958" name="AutoShape 1">
          <a:extLst>
            <a:ext uri="{FF2B5EF4-FFF2-40B4-BE49-F238E27FC236}">
              <a16:creationId xmlns:a16="http://schemas.microsoft.com/office/drawing/2014/main" id="{4D9B595F-BC98-4DB6-89E3-C047AF54DE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3959" name="AutoShape 1">
          <a:extLst>
            <a:ext uri="{FF2B5EF4-FFF2-40B4-BE49-F238E27FC236}">
              <a16:creationId xmlns:a16="http://schemas.microsoft.com/office/drawing/2014/main" id="{B9FC8E4C-8910-44EA-A9D1-D4BEC24FE8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3960" name="AutoShape 1">
          <a:extLst>
            <a:ext uri="{FF2B5EF4-FFF2-40B4-BE49-F238E27FC236}">
              <a16:creationId xmlns:a16="http://schemas.microsoft.com/office/drawing/2014/main" id="{A454325F-F760-4CD5-9717-A8D9724C73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3961" name="AutoShape 1">
          <a:extLst>
            <a:ext uri="{FF2B5EF4-FFF2-40B4-BE49-F238E27FC236}">
              <a16:creationId xmlns:a16="http://schemas.microsoft.com/office/drawing/2014/main" id="{33B7A97C-C167-4E56-AC39-45B361854D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3962" name="AutoShape 1">
          <a:extLst>
            <a:ext uri="{FF2B5EF4-FFF2-40B4-BE49-F238E27FC236}">
              <a16:creationId xmlns:a16="http://schemas.microsoft.com/office/drawing/2014/main" id="{041A9AA0-52EC-418B-B629-9CEF189EFC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3963" name="AutoShape 1">
          <a:extLst>
            <a:ext uri="{FF2B5EF4-FFF2-40B4-BE49-F238E27FC236}">
              <a16:creationId xmlns:a16="http://schemas.microsoft.com/office/drawing/2014/main" id="{E833F8C4-2A30-482B-B97D-05BBA5833F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3964" name="AutoShape 1">
          <a:extLst>
            <a:ext uri="{FF2B5EF4-FFF2-40B4-BE49-F238E27FC236}">
              <a16:creationId xmlns:a16="http://schemas.microsoft.com/office/drawing/2014/main" id="{A1320D35-953B-416D-A2D4-2B53242406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3965" name="AutoShape 1">
          <a:extLst>
            <a:ext uri="{FF2B5EF4-FFF2-40B4-BE49-F238E27FC236}">
              <a16:creationId xmlns:a16="http://schemas.microsoft.com/office/drawing/2014/main" id="{CACA070A-03E3-4894-AE2F-CB963F55D7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3966" name="AutoShape 1">
          <a:extLst>
            <a:ext uri="{FF2B5EF4-FFF2-40B4-BE49-F238E27FC236}">
              <a16:creationId xmlns:a16="http://schemas.microsoft.com/office/drawing/2014/main" id="{BE5E8EA9-5912-4054-A161-3A29B6A0C1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3967" name="AutoShape 1">
          <a:extLst>
            <a:ext uri="{FF2B5EF4-FFF2-40B4-BE49-F238E27FC236}">
              <a16:creationId xmlns:a16="http://schemas.microsoft.com/office/drawing/2014/main" id="{ECB6F7FC-240E-4AC8-ADCD-0F83C6BBF8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3968" name="AutoShape 1">
          <a:extLst>
            <a:ext uri="{FF2B5EF4-FFF2-40B4-BE49-F238E27FC236}">
              <a16:creationId xmlns:a16="http://schemas.microsoft.com/office/drawing/2014/main" id="{6EBBD06B-636B-409F-B8D1-ADBB0C0C90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3969" name="AutoShape 1">
          <a:extLst>
            <a:ext uri="{FF2B5EF4-FFF2-40B4-BE49-F238E27FC236}">
              <a16:creationId xmlns:a16="http://schemas.microsoft.com/office/drawing/2014/main" id="{605665C0-C41B-4F1F-9408-47BDD464D9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3970" name="AutoShape 1">
          <a:extLst>
            <a:ext uri="{FF2B5EF4-FFF2-40B4-BE49-F238E27FC236}">
              <a16:creationId xmlns:a16="http://schemas.microsoft.com/office/drawing/2014/main" id="{AF353E07-3A85-4231-83FF-D3765530A1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3971" name="AutoShape 1">
          <a:extLst>
            <a:ext uri="{FF2B5EF4-FFF2-40B4-BE49-F238E27FC236}">
              <a16:creationId xmlns:a16="http://schemas.microsoft.com/office/drawing/2014/main" id="{88018867-A22B-4911-94EF-81B799CA22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3972" name="AutoShape 1">
          <a:extLst>
            <a:ext uri="{FF2B5EF4-FFF2-40B4-BE49-F238E27FC236}">
              <a16:creationId xmlns:a16="http://schemas.microsoft.com/office/drawing/2014/main" id="{000F5FEE-4429-4BC6-8501-E06941A018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3973" name="AutoShape 1">
          <a:extLst>
            <a:ext uri="{FF2B5EF4-FFF2-40B4-BE49-F238E27FC236}">
              <a16:creationId xmlns:a16="http://schemas.microsoft.com/office/drawing/2014/main" id="{01670423-0FE0-47AC-AAC5-1190B29B3B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3974" name="AutoShape 1">
          <a:extLst>
            <a:ext uri="{FF2B5EF4-FFF2-40B4-BE49-F238E27FC236}">
              <a16:creationId xmlns:a16="http://schemas.microsoft.com/office/drawing/2014/main" id="{936682BD-85B9-4A68-92B0-BB1139F13A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3975" name="AutoShape 1">
          <a:extLst>
            <a:ext uri="{FF2B5EF4-FFF2-40B4-BE49-F238E27FC236}">
              <a16:creationId xmlns:a16="http://schemas.microsoft.com/office/drawing/2014/main" id="{55A01381-C48B-41AC-9C55-9CF322A041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3976" name="AutoShape 1">
          <a:extLst>
            <a:ext uri="{FF2B5EF4-FFF2-40B4-BE49-F238E27FC236}">
              <a16:creationId xmlns:a16="http://schemas.microsoft.com/office/drawing/2014/main" id="{48520ABD-71DC-417D-9A37-3BBA85E0CE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3977" name="AutoShape 1">
          <a:extLst>
            <a:ext uri="{FF2B5EF4-FFF2-40B4-BE49-F238E27FC236}">
              <a16:creationId xmlns:a16="http://schemas.microsoft.com/office/drawing/2014/main" id="{8493C584-20EA-4CB4-BB55-76C207877B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3978" name="AutoShape 1">
          <a:extLst>
            <a:ext uri="{FF2B5EF4-FFF2-40B4-BE49-F238E27FC236}">
              <a16:creationId xmlns:a16="http://schemas.microsoft.com/office/drawing/2014/main" id="{E79DEA1F-5E55-40B9-953D-E952008517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3979" name="AutoShape 1">
          <a:extLst>
            <a:ext uri="{FF2B5EF4-FFF2-40B4-BE49-F238E27FC236}">
              <a16:creationId xmlns:a16="http://schemas.microsoft.com/office/drawing/2014/main" id="{8230555C-8598-457A-8FF0-D1764BAE5D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3980" name="AutoShape 1">
          <a:extLst>
            <a:ext uri="{FF2B5EF4-FFF2-40B4-BE49-F238E27FC236}">
              <a16:creationId xmlns:a16="http://schemas.microsoft.com/office/drawing/2014/main" id="{23E81E0A-30E1-46AB-AD62-95B39CA4AF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3981" name="AutoShape 1">
          <a:extLst>
            <a:ext uri="{FF2B5EF4-FFF2-40B4-BE49-F238E27FC236}">
              <a16:creationId xmlns:a16="http://schemas.microsoft.com/office/drawing/2014/main" id="{F074260B-FD78-4744-A1E9-64B9AFD34E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3982" name="AutoShape 1">
          <a:extLst>
            <a:ext uri="{FF2B5EF4-FFF2-40B4-BE49-F238E27FC236}">
              <a16:creationId xmlns:a16="http://schemas.microsoft.com/office/drawing/2014/main" id="{BDBE75D6-B259-4E08-8815-67B6E88B4F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3983" name="AutoShape 1">
          <a:extLst>
            <a:ext uri="{FF2B5EF4-FFF2-40B4-BE49-F238E27FC236}">
              <a16:creationId xmlns:a16="http://schemas.microsoft.com/office/drawing/2014/main" id="{5C02155F-FBE6-4AC5-B00A-94A1B685F5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3984" name="AutoShape 1">
          <a:extLst>
            <a:ext uri="{FF2B5EF4-FFF2-40B4-BE49-F238E27FC236}">
              <a16:creationId xmlns:a16="http://schemas.microsoft.com/office/drawing/2014/main" id="{2A326711-76C4-4533-9E13-BAFEA72B51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3985" name="AutoShape 1">
          <a:extLst>
            <a:ext uri="{FF2B5EF4-FFF2-40B4-BE49-F238E27FC236}">
              <a16:creationId xmlns:a16="http://schemas.microsoft.com/office/drawing/2014/main" id="{04EB401D-EBC1-4E19-B5F6-805EC506BF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3986" name="AutoShape 1">
          <a:extLst>
            <a:ext uri="{FF2B5EF4-FFF2-40B4-BE49-F238E27FC236}">
              <a16:creationId xmlns:a16="http://schemas.microsoft.com/office/drawing/2014/main" id="{3E2356EF-25B1-4338-927D-64DE436F27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3987" name="AutoShape 1">
          <a:extLst>
            <a:ext uri="{FF2B5EF4-FFF2-40B4-BE49-F238E27FC236}">
              <a16:creationId xmlns:a16="http://schemas.microsoft.com/office/drawing/2014/main" id="{56948508-D098-4E49-B89A-EB8BFED636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3988" name="AutoShape 1">
          <a:extLst>
            <a:ext uri="{FF2B5EF4-FFF2-40B4-BE49-F238E27FC236}">
              <a16:creationId xmlns:a16="http://schemas.microsoft.com/office/drawing/2014/main" id="{C6B37DEE-668C-48B7-8A61-86419B8F49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3989" name="AutoShape 1">
          <a:extLst>
            <a:ext uri="{FF2B5EF4-FFF2-40B4-BE49-F238E27FC236}">
              <a16:creationId xmlns:a16="http://schemas.microsoft.com/office/drawing/2014/main" id="{35C2CB9F-6455-4B9D-9A76-59234431C0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3990" name="AutoShape 1">
          <a:extLst>
            <a:ext uri="{FF2B5EF4-FFF2-40B4-BE49-F238E27FC236}">
              <a16:creationId xmlns:a16="http://schemas.microsoft.com/office/drawing/2014/main" id="{18AD41F6-2978-43FB-87A6-755EE5F5B8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3991" name="AutoShape 1">
          <a:extLst>
            <a:ext uri="{FF2B5EF4-FFF2-40B4-BE49-F238E27FC236}">
              <a16:creationId xmlns:a16="http://schemas.microsoft.com/office/drawing/2014/main" id="{403D3BA1-DA4F-40A4-BE4B-A1D2FE24E1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3992" name="AutoShape 1">
          <a:extLst>
            <a:ext uri="{FF2B5EF4-FFF2-40B4-BE49-F238E27FC236}">
              <a16:creationId xmlns:a16="http://schemas.microsoft.com/office/drawing/2014/main" id="{1D1E8BCE-5FEF-466E-BAFE-2FFECDD7A3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3993" name="AutoShape 1">
          <a:extLst>
            <a:ext uri="{FF2B5EF4-FFF2-40B4-BE49-F238E27FC236}">
              <a16:creationId xmlns:a16="http://schemas.microsoft.com/office/drawing/2014/main" id="{FDCBE0E1-C5B6-4462-B3A1-E5C15B585C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3994" name="AutoShape 1">
          <a:extLst>
            <a:ext uri="{FF2B5EF4-FFF2-40B4-BE49-F238E27FC236}">
              <a16:creationId xmlns:a16="http://schemas.microsoft.com/office/drawing/2014/main" id="{67C4740F-9B31-41A4-BB9B-FA6F16BBC9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3995" name="AutoShape 1">
          <a:extLst>
            <a:ext uri="{FF2B5EF4-FFF2-40B4-BE49-F238E27FC236}">
              <a16:creationId xmlns:a16="http://schemas.microsoft.com/office/drawing/2014/main" id="{69FC49E1-858A-4663-8464-1F2522B6D5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3996" name="AutoShape 1">
          <a:extLst>
            <a:ext uri="{FF2B5EF4-FFF2-40B4-BE49-F238E27FC236}">
              <a16:creationId xmlns:a16="http://schemas.microsoft.com/office/drawing/2014/main" id="{A0538A63-4BB5-418E-A7E9-B191D67451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3997" name="AutoShape 1">
          <a:extLst>
            <a:ext uri="{FF2B5EF4-FFF2-40B4-BE49-F238E27FC236}">
              <a16:creationId xmlns:a16="http://schemas.microsoft.com/office/drawing/2014/main" id="{13BB8156-DA9E-473D-84C1-36AFB3ECB3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3998" name="AutoShape 1">
          <a:extLst>
            <a:ext uri="{FF2B5EF4-FFF2-40B4-BE49-F238E27FC236}">
              <a16:creationId xmlns:a16="http://schemas.microsoft.com/office/drawing/2014/main" id="{9BCD0496-09FB-40F2-8E58-B9725DC16F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3999" name="AutoShape 1">
          <a:extLst>
            <a:ext uri="{FF2B5EF4-FFF2-40B4-BE49-F238E27FC236}">
              <a16:creationId xmlns:a16="http://schemas.microsoft.com/office/drawing/2014/main" id="{FF1CFC1A-F6A0-44DB-BA6C-EEF8B96CCE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4000" name="AutoShape 1">
          <a:extLst>
            <a:ext uri="{FF2B5EF4-FFF2-40B4-BE49-F238E27FC236}">
              <a16:creationId xmlns:a16="http://schemas.microsoft.com/office/drawing/2014/main" id="{C92BB5F4-A28F-4E20-94F8-40EFF3C113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4001" name="AutoShape 1">
          <a:extLst>
            <a:ext uri="{FF2B5EF4-FFF2-40B4-BE49-F238E27FC236}">
              <a16:creationId xmlns:a16="http://schemas.microsoft.com/office/drawing/2014/main" id="{D937E7AC-6241-4F9E-9430-C3E7CB2FD7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4002" name="AutoShape 1">
          <a:extLst>
            <a:ext uri="{FF2B5EF4-FFF2-40B4-BE49-F238E27FC236}">
              <a16:creationId xmlns:a16="http://schemas.microsoft.com/office/drawing/2014/main" id="{84E7B636-CEBC-4711-93B8-5692CCA224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4003" name="AutoShape 1">
          <a:extLst>
            <a:ext uri="{FF2B5EF4-FFF2-40B4-BE49-F238E27FC236}">
              <a16:creationId xmlns:a16="http://schemas.microsoft.com/office/drawing/2014/main" id="{A154D007-DB78-49D3-8D02-C6ED8175C9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4004" name="AutoShape 1">
          <a:extLst>
            <a:ext uri="{FF2B5EF4-FFF2-40B4-BE49-F238E27FC236}">
              <a16:creationId xmlns:a16="http://schemas.microsoft.com/office/drawing/2014/main" id="{F9EFE585-233C-48F1-AC46-8B913C33F9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4005" name="AutoShape 1">
          <a:extLst>
            <a:ext uri="{FF2B5EF4-FFF2-40B4-BE49-F238E27FC236}">
              <a16:creationId xmlns:a16="http://schemas.microsoft.com/office/drawing/2014/main" id="{D42C3D22-7F43-4906-848E-1FD5653C4A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4006" name="AutoShape 1">
          <a:extLst>
            <a:ext uri="{FF2B5EF4-FFF2-40B4-BE49-F238E27FC236}">
              <a16:creationId xmlns:a16="http://schemas.microsoft.com/office/drawing/2014/main" id="{BAE47CDB-D39E-4511-BE60-9517E443E6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4007" name="AutoShape 1">
          <a:extLst>
            <a:ext uri="{FF2B5EF4-FFF2-40B4-BE49-F238E27FC236}">
              <a16:creationId xmlns:a16="http://schemas.microsoft.com/office/drawing/2014/main" id="{5AA9A004-BF15-49F0-A32A-4CE8F64132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4008" name="AutoShape 1">
          <a:extLst>
            <a:ext uri="{FF2B5EF4-FFF2-40B4-BE49-F238E27FC236}">
              <a16:creationId xmlns:a16="http://schemas.microsoft.com/office/drawing/2014/main" id="{D917C46C-92C9-446C-A996-D7A1D503DC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4009" name="AutoShape 1">
          <a:extLst>
            <a:ext uri="{FF2B5EF4-FFF2-40B4-BE49-F238E27FC236}">
              <a16:creationId xmlns:a16="http://schemas.microsoft.com/office/drawing/2014/main" id="{265EB39D-F8BA-484A-8D5C-B74E7A5E53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4010" name="AutoShape 1">
          <a:extLst>
            <a:ext uri="{FF2B5EF4-FFF2-40B4-BE49-F238E27FC236}">
              <a16:creationId xmlns:a16="http://schemas.microsoft.com/office/drawing/2014/main" id="{1D3D12D1-5889-4D97-9F2E-5D16AAF922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4011" name="AutoShape 1">
          <a:extLst>
            <a:ext uri="{FF2B5EF4-FFF2-40B4-BE49-F238E27FC236}">
              <a16:creationId xmlns:a16="http://schemas.microsoft.com/office/drawing/2014/main" id="{2BE1FEFB-3CC5-4102-9DE3-B6BBB5DC8E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4012" name="AutoShape 1">
          <a:extLst>
            <a:ext uri="{FF2B5EF4-FFF2-40B4-BE49-F238E27FC236}">
              <a16:creationId xmlns:a16="http://schemas.microsoft.com/office/drawing/2014/main" id="{92E3BAFB-DEA9-4D0E-B7AE-01CE89B92B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4013" name="AutoShape 1">
          <a:extLst>
            <a:ext uri="{FF2B5EF4-FFF2-40B4-BE49-F238E27FC236}">
              <a16:creationId xmlns:a16="http://schemas.microsoft.com/office/drawing/2014/main" id="{D19D3189-E383-42AA-A503-69D3AAFB25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4014" name="AutoShape 1">
          <a:extLst>
            <a:ext uri="{FF2B5EF4-FFF2-40B4-BE49-F238E27FC236}">
              <a16:creationId xmlns:a16="http://schemas.microsoft.com/office/drawing/2014/main" id="{59266D6C-1836-4B13-9EE3-C5B5D38EE3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4015" name="AutoShape 1">
          <a:extLst>
            <a:ext uri="{FF2B5EF4-FFF2-40B4-BE49-F238E27FC236}">
              <a16:creationId xmlns:a16="http://schemas.microsoft.com/office/drawing/2014/main" id="{A33A4174-FE3E-4B89-8467-C59328FB60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4016" name="AutoShape 1">
          <a:extLst>
            <a:ext uri="{FF2B5EF4-FFF2-40B4-BE49-F238E27FC236}">
              <a16:creationId xmlns:a16="http://schemas.microsoft.com/office/drawing/2014/main" id="{910F5FFA-17F7-4243-B9B0-65C4B4F86C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4017" name="AutoShape 1">
          <a:extLst>
            <a:ext uri="{FF2B5EF4-FFF2-40B4-BE49-F238E27FC236}">
              <a16:creationId xmlns:a16="http://schemas.microsoft.com/office/drawing/2014/main" id="{8F2A52B2-187B-4361-8EA3-FFFC981BE0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4018" name="AutoShape 1">
          <a:extLst>
            <a:ext uri="{FF2B5EF4-FFF2-40B4-BE49-F238E27FC236}">
              <a16:creationId xmlns:a16="http://schemas.microsoft.com/office/drawing/2014/main" id="{E34C9ED8-1822-410A-A9CA-C083CCCEA8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4019" name="AutoShape 1">
          <a:extLst>
            <a:ext uri="{FF2B5EF4-FFF2-40B4-BE49-F238E27FC236}">
              <a16:creationId xmlns:a16="http://schemas.microsoft.com/office/drawing/2014/main" id="{4C33744B-6664-4C5F-A0E1-C0B12E3792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4020" name="AutoShape 1">
          <a:extLst>
            <a:ext uri="{FF2B5EF4-FFF2-40B4-BE49-F238E27FC236}">
              <a16:creationId xmlns:a16="http://schemas.microsoft.com/office/drawing/2014/main" id="{E9D9F3C6-596E-41B9-99AF-BA03E36898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4021" name="AutoShape 1">
          <a:extLst>
            <a:ext uri="{FF2B5EF4-FFF2-40B4-BE49-F238E27FC236}">
              <a16:creationId xmlns:a16="http://schemas.microsoft.com/office/drawing/2014/main" id="{E65E7CCE-82D8-42BA-9069-967E7027FA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4022" name="AutoShape 1">
          <a:extLst>
            <a:ext uri="{FF2B5EF4-FFF2-40B4-BE49-F238E27FC236}">
              <a16:creationId xmlns:a16="http://schemas.microsoft.com/office/drawing/2014/main" id="{5EFA3AB1-C6DD-4F0C-9525-B6970E6F23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4023" name="AutoShape 1">
          <a:extLst>
            <a:ext uri="{FF2B5EF4-FFF2-40B4-BE49-F238E27FC236}">
              <a16:creationId xmlns:a16="http://schemas.microsoft.com/office/drawing/2014/main" id="{BFD1C723-FACB-4487-BDAC-AF9EA671AD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4024" name="AutoShape 1">
          <a:extLst>
            <a:ext uri="{FF2B5EF4-FFF2-40B4-BE49-F238E27FC236}">
              <a16:creationId xmlns:a16="http://schemas.microsoft.com/office/drawing/2014/main" id="{36BE5B9C-8C0F-4DB7-9BB7-A95DF8EE53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4025" name="AutoShape 1">
          <a:extLst>
            <a:ext uri="{FF2B5EF4-FFF2-40B4-BE49-F238E27FC236}">
              <a16:creationId xmlns:a16="http://schemas.microsoft.com/office/drawing/2014/main" id="{45965956-3C7A-4EDF-B18B-164E460FDD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4026" name="AutoShape 1">
          <a:extLst>
            <a:ext uri="{FF2B5EF4-FFF2-40B4-BE49-F238E27FC236}">
              <a16:creationId xmlns:a16="http://schemas.microsoft.com/office/drawing/2014/main" id="{457A11F4-182E-455C-B211-196B4646A9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4027" name="AutoShape 1">
          <a:extLst>
            <a:ext uri="{FF2B5EF4-FFF2-40B4-BE49-F238E27FC236}">
              <a16:creationId xmlns:a16="http://schemas.microsoft.com/office/drawing/2014/main" id="{C5E847C1-6EBB-42B5-B258-504B10D713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4028" name="AutoShape 1">
          <a:extLst>
            <a:ext uri="{FF2B5EF4-FFF2-40B4-BE49-F238E27FC236}">
              <a16:creationId xmlns:a16="http://schemas.microsoft.com/office/drawing/2014/main" id="{5B660827-D088-48E6-8989-554862B2DA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4029" name="AutoShape 1">
          <a:extLst>
            <a:ext uri="{FF2B5EF4-FFF2-40B4-BE49-F238E27FC236}">
              <a16:creationId xmlns:a16="http://schemas.microsoft.com/office/drawing/2014/main" id="{57AE3A26-7826-49E3-865D-C20DC9CF1F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4030" name="AutoShape 1">
          <a:extLst>
            <a:ext uri="{FF2B5EF4-FFF2-40B4-BE49-F238E27FC236}">
              <a16:creationId xmlns:a16="http://schemas.microsoft.com/office/drawing/2014/main" id="{6A16DA10-D4B8-4523-B5BC-570CEDDEC0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4031" name="AutoShape 1">
          <a:extLst>
            <a:ext uri="{FF2B5EF4-FFF2-40B4-BE49-F238E27FC236}">
              <a16:creationId xmlns:a16="http://schemas.microsoft.com/office/drawing/2014/main" id="{DEDA7998-5B97-4704-AFA8-8FBEB6028B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4032" name="AutoShape 1">
          <a:extLst>
            <a:ext uri="{FF2B5EF4-FFF2-40B4-BE49-F238E27FC236}">
              <a16:creationId xmlns:a16="http://schemas.microsoft.com/office/drawing/2014/main" id="{8FD477A7-30B5-47D4-96BF-862716F029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4033" name="AutoShape 1">
          <a:extLst>
            <a:ext uri="{FF2B5EF4-FFF2-40B4-BE49-F238E27FC236}">
              <a16:creationId xmlns:a16="http://schemas.microsoft.com/office/drawing/2014/main" id="{692D2991-E46E-4492-8BAA-167D6D6356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4034" name="AutoShape 1">
          <a:extLst>
            <a:ext uri="{FF2B5EF4-FFF2-40B4-BE49-F238E27FC236}">
              <a16:creationId xmlns:a16="http://schemas.microsoft.com/office/drawing/2014/main" id="{066E51F6-52E5-420E-8A84-BB4E281A49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4035" name="AutoShape 1">
          <a:extLst>
            <a:ext uri="{FF2B5EF4-FFF2-40B4-BE49-F238E27FC236}">
              <a16:creationId xmlns:a16="http://schemas.microsoft.com/office/drawing/2014/main" id="{F3F392CB-AD9E-43EC-97AF-7910D2FED0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4036" name="AutoShape 1">
          <a:extLst>
            <a:ext uri="{FF2B5EF4-FFF2-40B4-BE49-F238E27FC236}">
              <a16:creationId xmlns:a16="http://schemas.microsoft.com/office/drawing/2014/main" id="{2ADB3AAF-798D-476F-AFE3-B01A8DB420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4037" name="AutoShape 1">
          <a:extLst>
            <a:ext uri="{FF2B5EF4-FFF2-40B4-BE49-F238E27FC236}">
              <a16:creationId xmlns:a16="http://schemas.microsoft.com/office/drawing/2014/main" id="{DD8DD609-F063-4873-B818-2146E66407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4038" name="AutoShape 1">
          <a:extLst>
            <a:ext uri="{FF2B5EF4-FFF2-40B4-BE49-F238E27FC236}">
              <a16:creationId xmlns:a16="http://schemas.microsoft.com/office/drawing/2014/main" id="{976F4A00-6754-4B93-B1D2-DCACD2634E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4039" name="AutoShape 1">
          <a:extLst>
            <a:ext uri="{FF2B5EF4-FFF2-40B4-BE49-F238E27FC236}">
              <a16:creationId xmlns:a16="http://schemas.microsoft.com/office/drawing/2014/main" id="{135A374E-72BE-4668-8F2E-1F91FF9F49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4040" name="AutoShape 1">
          <a:extLst>
            <a:ext uri="{FF2B5EF4-FFF2-40B4-BE49-F238E27FC236}">
              <a16:creationId xmlns:a16="http://schemas.microsoft.com/office/drawing/2014/main" id="{02F24323-852A-45E9-9230-9B19F24A63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4041" name="AutoShape 1">
          <a:extLst>
            <a:ext uri="{FF2B5EF4-FFF2-40B4-BE49-F238E27FC236}">
              <a16:creationId xmlns:a16="http://schemas.microsoft.com/office/drawing/2014/main" id="{619F3DAB-B3C3-4812-8339-994F54ED97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4042" name="AutoShape 1">
          <a:extLst>
            <a:ext uri="{FF2B5EF4-FFF2-40B4-BE49-F238E27FC236}">
              <a16:creationId xmlns:a16="http://schemas.microsoft.com/office/drawing/2014/main" id="{64682391-1957-465C-8EC5-99E4A3BA03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4043" name="AutoShape 1">
          <a:extLst>
            <a:ext uri="{FF2B5EF4-FFF2-40B4-BE49-F238E27FC236}">
              <a16:creationId xmlns:a16="http://schemas.microsoft.com/office/drawing/2014/main" id="{7BABEDB2-A0AE-4C20-AD26-C811390ACD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4044" name="AutoShape 1">
          <a:extLst>
            <a:ext uri="{FF2B5EF4-FFF2-40B4-BE49-F238E27FC236}">
              <a16:creationId xmlns:a16="http://schemas.microsoft.com/office/drawing/2014/main" id="{85AB4A44-3E97-42AE-A8DF-0E87BC88E6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4045" name="AutoShape 1">
          <a:extLst>
            <a:ext uri="{FF2B5EF4-FFF2-40B4-BE49-F238E27FC236}">
              <a16:creationId xmlns:a16="http://schemas.microsoft.com/office/drawing/2014/main" id="{D8F63EAB-F6E8-4938-A04B-2BF9A02913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4046" name="AutoShape 1">
          <a:extLst>
            <a:ext uri="{FF2B5EF4-FFF2-40B4-BE49-F238E27FC236}">
              <a16:creationId xmlns:a16="http://schemas.microsoft.com/office/drawing/2014/main" id="{762B24BE-7F81-4762-A438-09EDE78E3B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4047" name="AutoShape 1">
          <a:extLst>
            <a:ext uri="{FF2B5EF4-FFF2-40B4-BE49-F238E27FC236}">
              <a16:creationId xmlns:a16="http://schemas.microsoft.com/office/drawing/2014/main" id="{770DD15F-6ECF-4E67-BD36-1C01259852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4048" name="AutoShape 1">
          <a:extLst>
            <a:ext uri="{FF2B5EF4-FFF2-40B4-BE49-F238E27FC236}">
              <a16:creationId xmlns:a16="http://schemas.microsoft.com/office/drawing/2014/main" id="{71AB116A-940E-4EC0-8AAB-B7D24C3973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4049" name="AutoShape 1">
          <a:extLst>
            <a:ext uri="{FF2B5EF4-FFF2-40B4-BE49-F238E27FC236}">
              <a16:creationId xmlns:a16="http://schemas.microsoft.com/office/drawing/2014/main" id="{573587D7-DE51-4DC8-8E05-C356AB1E32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4050" name="AutoShape 1">
          <a:extLst>
            <a:ext uri="{FF2B5EF4-FFF2-40B4-BE49-F238E27FC236}">
              <a16:creationId xmlns:a16="http://schemas.microsoft.com/office/drawing/2014/main" id="{F4B34B7A-A4E9-45AF-B0B5-079830F621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4051" name="AutoShape 1">
          <a:extLst>
            <a:ext uri="{FF2B5EF4-FFF2-40B4-BE49-F238E27FC236}">
              <a16:creationId xmlns:a16="http://schemas.microsoft.com/office/drawing/2014/main" id="{523C1409-E6E4-4651-A641-57E8F96A63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4052" name="AutoShape 1">
          <a:extLst>
            <a:ext uri="{FF2B5EF4-FFF2-40B4-BE49-F238E27FC236}">
              <a16:creationId xmlns:a16="http://schemas.microsoft.com/office/drawing/2014/main" id="{4A946268-BDA5-408A-B01D-737F1600A3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4053" name="AutoShape 1">
          <a:extLst>
            <a:ext uri="{FF2B5EF4-FFF2-40B4-BE49-F238E27FC236}">
              <a16:creationId xmlns:a16="http://schemas.microsoft.com/office/drawing/2014/main" id="{9CB9F2C4-B707-4222-B49A-47ACBA8990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4054" name="AutoShape 1">
          <a:extLst>
            <a:ext uri="{FF2B5EF4-FFF2-40B4-BE49-F238E27FC236}">
              <a16:creationId xmlns:a16="http://schemas.microsoft.com/office/drawing/2014/main" id="{6C247C90-F0C3-44AA-81D4-FD26C7CD49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4055" name="AutoShape 1">
          <a:extLst>
            <a:ext uri="{FF2B5EF4-FFF2-40B4-BE49-F238E27FC236}">
              <a16:creationId xmlns:a16="http://schemas.microsoft.com/office/drawing/2014/main" id="{6AAC6E9B-9D71-4645-9E2A-F861D25CD9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4056" name="AutoShape 1">
          <a:extLst>
            <a:ext uri="{FF2B5EF4-FFF2-40B4-BE49-F238E27FC236}">
              <a16:creationId xmlns:a16="http://schemas.microsoft.com/office/drawing/2014/main" id="{54DCC573-D459-4297-B369-01D631E2D9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4057" name="AutoShape 1">
          <a:extLst>
            <a:ext uri="{FF2B5EF4-FFF2-40B4-BE49-F238E27FC236}">
              <a16:creationId xmlns:a16="http://schemas.microsoft.com/office/drawing/2014/main" id="{C0942C50-A04D-4672-A6E0-048877364E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4058" name="AutoShape 1">
          <a:extLst>
            <a:ext uri="{FF2B5EF4-FFF2-40B4-BE49-F238E27FC236}">
              <a16:creationId xmlns:a16="http://schemas.microsoft.com/office/drawing/2014/main" id="{0AA45785-117D-4001-B47F-5CAD29C1DA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4059" name="AutoShape 1">
          <a:extLst>
            <a:ext uri="{FF2B5EF4-FFF2-40B4-BE49-F238E27FC236}">
              <a16:creationId xmlns:a16="http://schemas.microsoft.com/office/drawing/2014/main" id="{B26A3DA6-AB67-4239-8D7E-A15395CAAC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4060" name="AutoShape 1">
          <a:extLst>
            <a:ext uri="{FF2B5EF4-FFF2-40B4-BE49-F238E27FC236}">
              <a16:creationId xmlns:a16="http://schemas.microsoft.com/office/drawing/2014/main" id="{F823DA7C-B91B-428B-A0CF-36455E7191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4061" name="AutoShape 1">
          <a:extLst>
            <a:ext uri="{FF2B5EF4-FFF2-40B4-BE49-F238E27FC236}">
              <a16:creationId xmlns:a16="http://schemas.microsoft.com/office/drawing/2014/main" id="{F29D0358-B504-47B1-9224-1E80F098C0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4062" name="AutoShape 1">
          <a:extLst>
            <a:ext uri="{FF2B5EF4-FFF2-40B4-BE49-F238E27FC236}">
              <a16:creationId xmlns:a16="http://schemas.microsoft.com/office/drawing/2014/main" id="{3CD809A6-0C56-40F9-B58C-FD6A192E04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4063" name="AutoShape 1">
          <a:extLst>
            <a:ext uri="{FF2B5EF4-FFF2-40B4-BE49-F238E27FC236}">
              <a16:creationId xmlns:a16="http://schemas.microsoft.com/office/drawing/2014/main" id="{438D963F-235C-4429-B124-62D7080EF2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4064" name="AutoShape 1">
          <a:extLst>
            <a:ext uri="{FF2B5EF4-FFF2-40B4-BE49-F238E27FC236}">
              <a16:creationId xmlns:a16="http://schemas.microsoft.com/office/drawing/2014/main" id="{6E0CF48B-EE7D-4C00-A423-CFCDA14F03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4065" name="AutoShape 1">
          <a:extLst>
            <a:ext uri="{FF2B5EF4-FFF2-40B4-BE49-F238E27FC236}">
              <a16:creationId xmlns:a16="http://schemas.microsoft.com/office/drawing/2014/main" id="{3B0D9A38-DD9C-452E-A2BF-B2EB8B65B5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4066" name="AutoShape 1">
          <a:extLst>
            <a:ext uri="{FF2B5EF4-FFF2-40B4-BE49-F238E27FC236}">
              <a16:creationId xmlns:a16="http://schemas.microsoft.com/office/drawing/2014/main" id="{D5427E79-ACF8-4576-BC89-D5A70F3F7D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4067" name="AutoShape 1">
          <a:extLst>
            <a:ext uri="{FF2B5EF4-FFF2-40B4-BE49-F238E27FC236}">
              <a16:creationId xmlns:a16="http://schemas.microsoft.com/office/drawing/2014/main" id="{A82EF9D6-8CBD-473C-A171-AE08D7A909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4068" name="AutoShape 1">
          <a:extLst>
            <a:ext uri="{FF2B5EF4-FFF2-40B4-BE49-F238E27FC236}">
              <a16:creationId xmlns:a16="http://schemas.microsoft.com/office/drawing/2014/main" id="{F865617A-AFC8-43C7-A587-E4FA813C5E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4069" name="AutoShape 1">
          <a:extLst>
            <a:ext uri="{FF2B5EF4-FFF2-40B4-BE49-F238E27FC236}">
              <a16:creationId xmlns:a16="http://schemas.microsoft.com/office/drawing/2014/main" id="{DCD4F5E4-93E5-4DFD-AC73-81C2EF0DCD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4070" name="AutoShape 1">
          <a:extLst>
            <a:ext uri="{FF2B5EF4-FFF2-40B4-BE49-F238E27FC236}">
              <a16:creationId xmlns:a16="http://schemas.microsoft.com/office/drawing/2014/main" id="{CD991147-6E94-4EA8-8A99-9198818542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4071" name="AutoShape 1">
          <a:extLst>
            <a:ext uri="{FF2B5EF4-FFF2-40B4-BE49-F238E27FC236}">
              <a16:creationId xmlns:a16="http://schemas.microsoft.com/office/drawing/2014/main" id="{3D842139-489D-4429-881F-202C571DE5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4072" name="AutoShape 1">
          <a:extLst>
            <a:ext uri="{FF2B5EF4-FFF2-40B4-BE49-F238E27FC236}">
              <a16:creationId xmlns:a16="http://schemas.microsoft.com/office/drawing/2014/main" id="{DD750570-9688-4226-B67B-1A1BDC6934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4073" name="AutoShape 1">
          <a:extLst>
            <a:ext uri="{FF2B5EF4-FFF2-40B4-BE49-F238E27FC236}">
              <a16:creationId xmlns:a16="http://schemas.microsoft.com/office/drawing/2014/main" id="{6EB59986-EA7D-4CAD-903A-3B16A0D587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4074" name="AutoShape 1">
          <a:extLst>
            <a:ext uri="{FF2B5EF4-FFF2-40B4-BE49-F238E27FC236}">
              <a16:creationId xmlns:a16="http://schemas.microsoft.com/office/drawing/2014/main" id="{7E23B2F6-5EF0-4E8B-9EDF-8D2BF19F5E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4075" name="AutoShape 1">
          <a:extLst>
            <a:ext uri="{FF2B5EF4-FFF2-40B4-BE49-F238E27FC236}">
              <a16:creationId xmlns:a16="http://schemas.microsoft.com/office/drawing/2014/main" id="{26C0245A-42A4-4180-9CFE-B200F71BA6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4076" name="AutoShape 1">
          <a:extLst>
            <a:ext uri="{FF2B5EF4-FFF2-40B4-BE49-F238E27FC236}">
              <a16:creationId xmlns:a16="http://schemas.microsoft.com/office/drawing/2014/main" id="{A91A78C6-C7AA-4E8E-9185-BA21177A29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4077" name="AutoShape 1">
          <a:extLst>
            <a:ext uri="{FF2B5EF4-FFF2-40B4-BE49-F238E27FC236}">
              <a16:creationId xmlns:a16="http://schemas.microsoft.com/office/drawing/2014/main" id="{16638A2B-ED9F-4052-98E9-97D203DB3B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4078" name="AutoShape 1">
          <a:extLst>
            <a:ext uri="{FF2B5EF4-FFF2-40B4-BE49-F238E27FC236}">
              <a16:creationId xmlns:a16="http://schemas.microsoft.com/office/drawing/2014/main" id="{063DAE64-0D7E-4785-A3BA-3F008AB24F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4079" name="AutoShape 1">
          <a:extLst>
            <a:ext uri="{FF2B5EF4-FFF2-40B4-BE49-F238E27FC236}">
              <a16:creationId xmlns:a16="http://schemas.microsoft.com/office/drawing/2014/main" id="{8C02716D-6B17-43D9-A946-DA65BFB65C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4080" name="AutoShape 1">
          <a:extLst>
            <a:ext uri="{FF2B5EF4-FFF2-40B4-BE49-F238E27FC236}">
              <a16:creationId xmlns:a16="http://schemas.microsoft.com/office/drawing/2014/main" id="{9C53E768-836B-4987-A5F3-5AC34A9608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4081" name="AutoShape 1">
          <a:extLst>
            <a:ext uri="{FF2B5EF4-FFF2-40B4-BE49-F238E27FC236}">
              <a16:creationId xmlns:a16="http://schemas.microsoft.com/office/drawing/2014/main" id="{8247001F-7265-4A90-B4E0-15B9CD8D0C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4082" name="AutoShape 1">
          <a:extLst>
            <a:ext uri="{FF2B5EF4-FFF2-40B4-BE49-F238E27FC236}">
              <a16:creationId xmlns:a16="http://schemas.microsoft.com/office/drawing/2014/main" id="{DFB86424-818C-485F-B253-6080AC1973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4083" name="AutoShape 1">
          <a:extLst>
            <a:ext uri="{FF2B5EF4-FFF2-40B4-BE49-F238E27FC236}">
              <a16:creationId xmlns:a16="http://schemas.microsoft.com/office/drawing/2014/main" id="{669A0144-3776-49E0-A426-A1F77FA4B1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4084" name="AutoShape 1">
          <a:extLst>
            <a:ext uri="{FF2B5EF4-FFF2-40B4-BE49-F238E27FC236}">
              <a16:creationId xmlns:a16="http://schemas.microsoft.com/office/drawing/2014/main" id="{462B9F60-7EC1-4B79-AC6D-318FA2167B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4085" name="AutoShape 1">
          <a:extLst>
            <a:ext uri="{FF2B5EF4-FFF2-40B4-BE49-F238E27FC236}">
              <a16:creationId xmlns:a16="http://schemas.microsoft.com/office/drawing/2014/main" id="{148F31E6-9701-44B9-A863-59F3292617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4086" name="AutoShape 1">
          <a:extLst>
            <a:ext uri="{FF2B5EF4-FFF2-40B4-BE49-F238E27FC236}">
              <a16:creationId xmlns:a16="http://schemas.microsoft.com/office/drawing/2014/main" id="{634C7D7E-C563-455B-B49D-F554A6FC5B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4087" name="AutoShape 1">
          <a:extLst>
            <a:ext uri="{FF2B5EF4-FFF2-40B4-BE49-F238E27FC236}">
              <a16:creationId xmlns:a16="http://schemas.microsoft.com/office/drawing/2014/main" id="{78CD3D8F-45E1-4643-9CBC-3DE6CDAF5E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4088" name="AutoShape 1">
          <a:extLst>
            <a:ext uri="{FF2B5EF4-FFF2-40B4-BE49-F238E27FC236}">
              <a16:creationId xmlns:a16="http://schemas.microsoft.com/office/drawing/2014/main" id="{A072F966-9A11-46B3-96C8-9ACB284973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4089" name="AutoShape 1">
          <a:extLst>
            <a:ext uri="{FF2B5EF4-FFF2-40B4-BE49-F238E27FC236}">
              <a16:creationId xmlns:a16="http://schemas.microsoft.com/office/drawing/2014/main" id="{7E0B06BC-560A-41C4-87A3-4A1003E9DA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4090" name="AutoShape 1">
          <a:extLst>
            <a:ext uri="{FF2B5EF4-FFF2-40B4-BE49-F238E27FC236}">
              <a16:creationId xmlns:a16="http://schemas.microsoft.com/office/drawing/2014/main" id="{1FFD45C3-1C01-41DB-B840-308BC832A3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4091" name="AutoShape 1">
          <a:extLst>
            <a:ext uri="{FF2B5EF4-FFF2-40B4-BE49-F238E27FC236}">
              <a16:creationId xmlns:a16="http://schemas.microsoft.com/office/drawing/2014/main" id="{86F70DBB-124C-494F-8628-0C1CD9F6E6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4092" name="AutoShape 1">
          <a:extLst>
            <a:ext uri="{FF2B5EF4-FFF2-40B4-BE49-F238E27FC236}">
              <a16:creationId xmlns:a16="http://schemas.microsoft.com/office/drawing/2014/main" id="{99641F8C-88AC-4F67-AAD5-FA36400EA8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4093" name="AutoShape 1">
          <a:extLst>
            <a:ext uri="{FF2B5EF4-FFF2-40B4-BE49-F238E27FC236}">
              <a16:creationId xmlns:a16="http://schemas.microsoft.com/office/drawing/2014/main" id="{F23D1DFB-4D3F-4AEA-8EEE-3A8D005693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4094" name="AutoShape 1">
          <a:extLst>
            <a:ext uri="{FF2B5EF4-FFF2-40B4-BE49-F238E27FC236}">
              <a16:creationId xmlns:a16="http://schemas.microsoft.com/office/drawing/2014/main" id="{9EB00EAF-E2CE-415F-87F3-98470FF630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4095" name="AutoShape 1">
          <a:extLst>
            <a:ext uri="{FF2B5EF4-FFF2-40B4-BE49-F238E27FC236}">
              <a16:creationId xmlns:a16="http://schemas.microsoft.com/office/drawing/2014/main" id="{2F89BABA-04E9-4184-9CCF-A9C1A41DE5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4096" name="AutoShape 1">
          <a:extLst>
            <a:ext uri="{FF2B5EF4-FFF2-40B4-BE49-F238E27FC236}">
              <a16:creationId xmlns:a16="http://schemas.microsoft.com/office/drawing/2014/main" id="{AB17681F-C828-4D8C-A1A2-97FCE68F03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4097" name="AutoShape 1">
          <a:extLst>
            <a:ext uri="{FF2B5EF4-FFF2-40B4-BE49-F238E27FC236}">
              <a16:creationId xmlns:a16="http://schemas.microsoft.com/office/drawing/2014/main" id="{2A4B22FC-B621-4BF3-AF6A-526B4F061E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4098" name="AutoShape 1">
          <a:extLst>
            <a:ext uri="{FF2B5EF4-FFF2-40B4-BE49-F238E27FC236}">
              <a16:creationId xmlns:a16="http://schemas.microsoft.com/office/drawing/2014/main" id="{356D794D-643C-4667-8F5D-3E2C133042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4099" name="AutoShape 1">
          <a:extLst>
            <a:ext uri="{FF2B5EF4-FFF2-40B4-BE49-F238E27FC236}">
              <a16:creationId xmlns:a16="http://schemas.microsoft.com/office/drawing/2014/main" id="{5618F54F-283A-48B4-8722-F8281B8799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4100" name="AutoShape 1">
          <a:extLst>
            <a:ext uri="{FF2B5EF4-FFF2-40B4-BE49-F238E27FC236}">
              <a16:creationId xmlns:a16="http://schemas.microsoft.com/office/drawing/2014/main" id="{F8F979A6-B6BB-495E-B1E9-C4F44DDE19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4101" name="AutoShape 1">
          <a:extLst>
            <a:ext uri="{FF2B5EF4-FFF2-40B4-BE49-F238E27FC236}">
              <a16:creationId xmlns:a16="http://schemas.microsoft.com/office/drawing/2014/main" id="{716CAE40-2079-4091-95B9-7AB47D5E9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4102" name="AutoShape 1">
          <a:extLst>
            <a:ext uri="{FF2B5EF4-FFF2-40B4-BE49-F238E27FC236}">
              <a16:creationId xmlns:a16="http://schemas.microsoft.com/office/drawing/2014/main" id="{BFF76ABF-248C-4C04-96AE-2B70B404C4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4103" name="AutoShape 1">
          <a:extLst>
            <a:ext uri="{FF2B5EF4-FFF2-40B4-BE49-F238E27FC236}">
              <a16:creationId xmlns:a16="http://schemas.microsoft.com/office/drawing/2014/main" id="{E64316CB-5274-459A-9BF7-393DCCC536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4104" name="AutoShape 1">
          <a:extLst>
            <a:ext uri="{FF2B5EF4-FFF2-40B4-BE49-F238E27FC236}">
              <a16:creationId xmlns:a16="http://schemas.microsoft.com/office/drawing/2014/main" id="{5C45E275-0325-4C05-8CC8-5F6F91F589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4105" name="AutoShape 1">
          <a:extLst>
            <a:ext uri="{FF2B5EF4-FFF2-40B4-BE49-F238E27FC236}">
              <a16:creationId xmlns:a16="http://schemas.microsoft.com/office/drawing/2014/main" id="{2D11AAD2-36F5-4033-94CE-574CEC2D34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4106" name="AutoShape 1">
          <a:extLst>
            <a:ext uri="{FF2B5EF4-FFF2-40B4-BE49-F238E27FC236}">
              <a16:creationId xmlns:a16="http://schemas.microsoft.com/office/drawing/2014/main" id="{AC2A127F-3254-4EE0-A8DD-B55B76B0BF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4107" name="AutoShape 1">
          <a:extLst>
            <a:ext uri="{FF2B5EF4-FFF2-40B4-BE49-F238E27FC236}">
              <a16:creationId xmlns:a16="http://schemas.microsoft.com/office/drawing/2014/main" id="{CDB6DCAF-3D8A-486D-9D8F-CDDAD2479A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4108" name="AutoShape 1">
          <a:extLst>
            <a:ext uri="{FF2B5EF4-FFF2-40B4-BE49-F238E27FC236}">
              <a16:creationId xmlns:a16="http://schemas.microsoft.com/office/drawing/2014/main" id="{A4E8B939-4448-4D7A-9B7F-164B4E465F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4109" name="AutoShape 1">
          <a:extLst>
            <a:ext uri="{FF2B5EF4-FFF2-40B4-BE49-F238E27FC236}">
              <a16:creationId xmlns:a16="http://schemas.microsoft.com/office/drawing/2014/main" id="{A5A45FC9-097C-4490-B61C-048C9CD9E7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4110" name="AutoShape 1">
          <a:extLst>
            <a:ext uri="{FF2B5EF4-FFF2-40B4-BE49-F238E27FC236}">
              <a16:creationId xmlns:a16="http://schemas.microsoft.com/office/drawing/2014/main" id="{973DDA6B-F052-4B85-9D89-5876E0ADE1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4111" name="AutoShape 1">
          <a:extLst>
            <a:ext uri="{FF2B5EF4-FFF2-40B4-BE49-F238E27FC236}">
              <a16:creationId xmlns:a16="http://schemas.microsoft.com/office/drawing/2014/main" id="{EA6FBBC8-E68A-42A4-AF97-7BF51B09D7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4112" name="AutoShape 1">
          <a:extLst>
            <a:ext uri="{FF2B5EF4-FFF2-40B4-BE49-F238E27FC236}">
              <a16:creationId xmlns:a16="http://schemas.microsoft.com/office/drawing/2014/main" id="{7BE9278D-7633-4295-A3B8-0DABD4BE1E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4113" name="AutoShape 1">
          <a:extLst>
            <a:ext uri="{FF2B5EF4-FFF2-40B4-BE49-F238E27FC236}">
              <a16:creationId xmlns:a16="http://schemas.microsoft.com/office/drawing/2014/main" id="{E1BB1269-7B6E-4C99-B9EE-19A0CBE0F1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4114" name="AutoShape 1">
          <a:extLst>
            <a:ext uri="{FF2B5EF4-FFF2-40B4-BE49-F238E27FC236}">
              <a16:creationId xmlns:a16="http://schemas.microsoft.com/office/drawing/2014/main" id="{F982C447-1349-4C75-AFA9-F98F52C291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4115" name="AutoShape 1">
          <a:extLst>
            <a:ext uri="{FF2B5EF4-FFF2-40B4-BE49-F238E27FC236}">
              <a16:creationId xmlns:a16="http://schemas.microsoft.com/office/drawing/2014/main" id="{0F117D8C-28AB-471C-9CBD-7452B9EFEE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4116" name="AutoShape 1">
          <a:extLst>
            <a:ext uri="{FF2B5EF4-FFF2-40B4-BE49-F238E27FC236}">
              <a16:creationId xmlns:a16="http://schemas.microsoft.com/office/drawing/2014/main" id="{A8DA7E81-4D7D-4864-B615-4F6B560F7A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4117" name="AutoShape 1">
          <a:extLst>
            <a:ext uri="{FF2B5EF4-FFF2-40B4-BE49-F238E27FC236}">
              <a16:creationId xmlns:a16="http://schemas.microsoft.com/office/drawing/2014/main" id="{E383CD55-806A-4F49-ACB1-4C399FD026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4118" name="AutoShape 1">
          <a:extLst>
            <a:ext uri="{FF2B5EF4-FFF2-40B4-BE49-F238E27FC236}">
              <a16:creationId xmlns:a16="http://schemas.microsoft.com/office/drawing/2014/main" id="{484DF06A-CF4C-4471-B75B-84DAC26BEE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4119" name="AutoShape 1">
          <a:extLst>
            <a:ext uri="{FF2B5EF4-FFF2-40B4-BE49-F238E27FC236}">
              <a16:creationId xmlns:a16="http://schemas.microsoft.com/office/drawing/2014/main" id="{9B0FA2FF-6CE3-4ACB-968B-A0E9B01142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4120" name="AutoShape 1">
          <a:extLst>
            <a:ext uri="{FF2B5EF4-FFF2-40B4-BE49-F238E27FC236}">
              <a16:creationId xmlns:a16="http://schemas.microsoft.com/office/drawing/2014/main" id="{B1A6BF75-DBDF-4A1B-A7F0-B2E71FF70B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4121" name="AutoShape 1">
          <a:extLst>
            <a:ext uri="{FF2B5EF4-FFF2-40B4-BE49-F238E27FC236}">
              <a16:creationId xmlns:a16="http://schemas.microsoft.com/office/drawing/2014/main" id="{2FA6710C-84A0-4F8E-B4DE-EEFCD5DD3D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4122" name="AutoShape 1">
          <a:extLst>
            <a:ext uri="{FF2B5EF4-FFF2-40B4-BE49-F238E27FC236}">
              <a16:creationId xmlns:a16="http://schemas.microsoft.com/office/drawing/2014/main" id="{EADE71CD-CE8D-4479-AFDC-ED6B936326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4123" name="AutoShape 1">
          <a:extLst>
            <a:ext uri="{FF2B5EF4-FFF2-40B4-BE49-F238E27FC236}">
              <a16:creationId xmlns:a16="http://schemas.microsoft.com/office/drawing/2014/main" id="{3AD7B994-5446-4A71-AF10-3F8FC7094C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4124" name="AutoShape 1">
          <a:extLst>
            <a:ext uri="{FF2B5EF4-FFF2-40B4-BE49-F238E27FC236}">
              <a16:creationId xmlns:a16="http://schemas.microsoft.com/office/drawing/2014/main" id="{AAB51697-9EF0-4289-9881-40AA688171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4125" name="AutoShape 1">
          <a:extLst>
            <a:ext uri="{FF2B5EF4-FFF2-40B4-BE49-F238E27FC236}">
              <a16:creationId xmlns:a16="http://schemas.microsoft.com/office/drawing/2014/main" id="{F9D76ED8-6EEF-4413-A70C-70DA1728F4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4126" name="AutoShape 1">
          <a:extLst>
            <a:ext uri="{FF2B5EF4-FFF2-40B4-BE49-F238E27FC236}">
              <a16:creationId xmlns:a16="http://schemas.microsoft.com/office/drawing/2014/main" id="{4C6AB294-F9B2-41C2-AF80-BDD892B39D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4127" name="AutoShape 1">
          <a:extLst>
            <a:ext uri="{FF2B5EF4-FFF2-40B4-BE49-F238E27FC236}">
              <a16:creationId xmlns:a16="http://schemas.microsoft.com/office/drawing/2014/main" id="{B704BEED-1A00-48C6-82AF-FC12C62FF8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4128" name="AutoShape 1">
          <a:extLst>
            <a:ext uri="{FF2B5EF4-FFF2-40B4-BE49-F238E27FC236}">
              <a16:creationId xmlns:a16="http://schemas.microsoft.com/office/drawing/2014/main" id="{71E619BC-9EA0-44BA-A1FD-49B58A0F9D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4129" name="AutoShape 1">
          <a:extLst>
            <a:ext uri="{FF2B5EF4-FFF2-40B4-BE49-F238E27FC236}">
              <a16:creationId xmlns:a16="http://schemas.microsoft.com/office/drawing/2014/main" id="{B1CD9C70-B912-452A-A050-5EED1018CE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4130" name="AutoShape 1">
          <a:extLst>
            <a:ext uri="{FF2B5EF4-FFF2-40B4-BE49-F238E27FC236}">
              <a16:creationId xmlns:a16="http://schemas.microsoft.com/office/drawing/2014/main" id="{FB4F5238-9F87-47D2-BA9A-A2E06608F2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4131" name="AutoShape 1">
          <a:extLst>
            <a:ext uri="{FF2B5EF4-FFF2-40B4-BE49-F238E27FC236}">
              <a16:creationId xmlns:a16="http://schemas.microsoft.com/office/drawing/2014/main" id="{660674FA-DD4D-44A0-8DA9-8000DE489E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4132" name="AutoShape 1">
          <a:extLst>
            <a:ext uri="{FF2B5EF4-FFF2-40B4-BE49-F238E27FC236}">
              <a16:creationId xmlns:a16="http://schemas.microsoft.com/office/drawing/2014/main" id="{ACC381AD-29EF-4106-B1CE-13B6EFC773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4133" name="AutoShape 1">
          <a:extLst>
            <a:ext uri="{FF2B5EF4-FFF2-40B4-BE49-F238E27FC236}">
              <a16:creationId xmlns:a16="http://schemas.microsoft.com/office/drawing/2014/main" id="{7F853DEC-41F1-47FF-B9E9-C2B1F79F25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4134" name="AutoShape 1">
          <a:extLst>
            <a:ext uri="{FF2B5EF4-FFF2-40B4-BE49-F238E27FC236}">
              <a16:creationId xmlns:a16="http://schemas.microsoft.com/office/drawing/2014/main" id="{0BBF01DB-6E3C-455C-BB3A-BF12EF2EB0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4135" name="AutoShape 1">
          <a:extLst>
            <a:ext uri="{FF2B5EF4-FFF2-40B4-BE49-F238E27FC236}">
              <a16:creationId xmlns:a16="http://schemas.microsoft.com/office/drawing/2014/main" id="{EAEE9D32-AA49-422C-8EEE-1B92713C10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4136" name="AutoShape 1">
          <a:extLst>
            <a:ext uri="{FF2B5EF4-FFF2-40B4-BE49-F238E27FC236}">
              <a16:creationId xmlns:a16="http://schemas.microsoft.com/office/drawing/2014/main" id="{04351DC3-A963-43A2-88D8-6D6D8CAA27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4137" name="AutoShape 1">
          <a:extLst>
            <a:ext uri="{FF2B5EF4-FFF2-40B4-BE49-F238E27FC236}">
              <a16:creationId xmlns:a16="http://schemas.microsoft.com/office/drawing/2014/main" id="{45D7AE37-5BDF-4056-AB0A-67851FCA92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4138" name="AutoShape 1">
          <a:extLst>
            <a:ext uri="{FF2B5EF4-FFF2-40B4-BE49-F238E27FC236}">
              <a16:creationId xmlns:a16="http://schemas.microsoft.com/office/drawing/2014/main" id="{DCF712B7-4C28-404F-A575-EA84E82724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4139" name="AutoShape 1">
          <a:extLst>
            <a:ext uri="{FF2B5EF4-FFF2-40B4-BE49-F238E27FC236}">
              <a16:creationId xmlns:a16="http://schemas.microsoft.com/office/drawing/2014/main" id="{A3E37CC0-0513-43C3-B47C-B2E7483993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4140" name="AutoShape 1">
          <a:extLst>
            <a:ext uri="{FF2B5EF4-FFF2-40B4-BE49-F238E27FC236}">
              <a16:creationId xmlns:a16="http://schemas.microsoft.com/office/drawing/2014/main" id="{68D41910-FE60-4989-AD31-2FDB14D27D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4141" name="AutoShape 1">
          <a:extLst>
            <a:ext uri="{FF2B5EF4-FFF2-40B4-BE49-F238E27FC236}">
              <a16:creationId xmlns:a16="http://schemas.microsoft.com/office/drawing/2014/main" id="{E0410F02-6CEF-4B24-A3A3-119C3CA753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4142" name="AutoShape 1">
          <a:extLst>
            <a:ext uri="{FF2B5EF4-FFF2-40B4-BE49-F238E27FC236}">
              <a16:creationId xmlns:a16="http://schemas.microsoft.com/office/drawing/2014/main" id="{3686B8B7-9C64-43BB-8967-3174EF4D4C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4143" name="AutoShape 1">
          <a:extLst>
            <a:ext uri="{FF2B5EF4-FFF2-40B4-BE49-F238E27FC236}">
              <a16:creationId xmlns:a16="http://schemas.microsoft.com/office/drawing/2014/main" id="{3E3C5ACC-F2F7-462E-823D-041F676918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4144" name="AutoShape 1">
          <a:extLst>
            <a:ext uri="{FF2B5EF4-FFF2-40B4-BE49-F238E27FC236}">
              <a16:creationId xmlns:a16="http://schemas.microsoft.com/office/drawing/2014/main" id="{2C84B808-92EC-4D55-87EB-0C5783B7D9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4145" name="AutoShape 1">
          <a:extLst>
            <a:ext uri="{FF2B5EF4-FFF2-40B4-BE49-F238E27FC236}">
              <a16:creationId xmlns:a16="http://schemas.microsoft.com/office/drawing/2014/main" id="{505F0DE2-4141-4AD7-A891-0BD6E45B47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4146" name="AutoShape 1">
          <a:extLst>
            <a:ext uri="{FF2B5EF4-FFF2-40B4-BE49-F238E27FC236}">
              <a16:creationId xmlns:a16="http://schemas.microsoft.com/office/drawing/2014/main" id="{C83CB6B1-4AB8-4898-AE73-9C767C30B0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4147" name="AutoShape 1">
          <a:extLst>
            <a:ext uri="{FF2B5EF4-FFF2-40B4-BE49-F238E27FC236}">
              <a16:creationId xmlns:a16="http://schemas.microsoft.com/office/drawing/2014/main" id="{5968677C-6F2A-47CE-8115-F28440F5AC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4148" name="AutoShape 1">
          <a:extLst>
            <a:ext uri="{FF2B5EF4-FFF2-40B4-BE49-F238E27FC236}">
              <a16:creationId xmlns:a16="http://schemas.microsoft.com/office/drawing/2014/main" id="{C9B852E8-44CD-41FF-BD39-695F915C00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4149" name="AutoShape 1">
          <a:extLst>
            <a:ext uri="{FF2B5EF4-FFF2-40B4-BE49-F238E27FC236}">
              <a16:creationId xmlns:a16="http://schemas.microsoft.com/office/drawing/2014/main" id="{537A9AC8-7724-4048-B26A-0CB8E98816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4150" name="AutoShape 1">
          <a:extLst>
            <a:ext uri="{FF2B5EF4-FFF2-40B4-BE49-F238E27FC236}">
              <a16:creationId xmlns:a16="http://schemas.microsoft.com/office/drawing/2014/main" id="{3F646419-13EB-48EF-8B57-30143F13F7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4151" name="AutoShape 1">
          <a:extLst>
            <a:ext uri="{FF2B5EF4-FFF2-40B4-BE49-F238E27FC236}">
              <a16:creationId xmlns:a16="http://schemas.microsoft.com/office/drawing/2014/main" id="{4BD44501-CA67-4833-BCA2-1FD3EEBE90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4152" name="AutoShape 1">
          <a:extLst>
            <a:ext uri="{FF2B5EF4-FFF2-40B4-BE49-F238E27FC236}">
              <a16:creationId xmlns:a16="http://schemas.microsoft.com/office/drawing/2014/main" id="{A632786D-7856-4DD3-8320-01BFF1771C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4153" name="AutoShape 1">
          <a:extLst>
            <a:ext uri="{FF2B5EF4-FFF2-40B4-BE49-F238E27FC236}">
              <a16:creationId xmlns:a16="http://schemas.microsoft.com/office/drawing/2014/main" id="{3561B3B8-56C8-48DC-AF24-BBCF80D840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4154" name="AutoShape 1">
          <a:extLst>
            <a:ext uri="{FF2B5EF4-FFF2-40B4-BE49-F238E27FC236}">
              <a16:creationId xmlns:a16="http://schemas.microsoft.com/office/drawing/2014/main" id="{679EE5EA-DE99-4697-8265-0B80451A16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4155" name="AutoShape 1">
          <a:extLst>
            <a:ext uri="{FF2B5EF4-FFF2-40B4-BE49-F238E27FC236}">
              <a16:creationId xmlns:a16="http://schemas.microsoft.com/office/drawing/2014/main" id="{8E27B3DC-7DF4-43D7-89FA-20639D778C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4156" name="AutoShape 1">
          <a:extLst>
            <a:ext uri="{FF2B5EF4-FFF2-40B4-BE49-F238E27FC236}">
              <a16:creationId xmlns:a16="http://schemas.microsoft.com/office/drawing/2014/main" id="{EAF1CA4D-E8CB-4FDA-BC88-4F78D01F3C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4157" name="AutoShape 1">
          <a:extLst>
            <a:ext uri="{FF2B5EF4-FFF2-40B4-BE49-F238E27FC236}">
              <a16:creationId xmlns:a16="http://schemas.microsoft.com/office/drawing/2014/main" id="{78C73D24-6086-4847-8D40-9C5AD7F756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4158" name="AutoShape 1">
          <a:extLst>
            <a:ext uri="{FF2B5EF4-FFF2-40B4-BE49-F238E27FC236}">
              <a16:creationId xmlns:a16="http://schemas.microsoft.com/office/drawing/2014/main" id="{B3C63055-2A57-4ACC-9F8F-F569B14283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4159" name="AutoShape 1">
          <a:extLst>
            <a:ext uri="{FF2B5EF4-FFF2-40B4-BE49-F238E27FC236}">
              <a16:creationId xmlns:a16="http://schemas.microsoft.com/office/drawing/2014/main" id="{A028881E-20D1-4741-B092-559793B7AB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4160" name="AutoShape 1">
          <a:extLst>
            <a:ext uri="{FF2B5EF4-FFF2-40B4-BE49-F238E27FC236}">
              <a16:creationId xmlns:a16="http://schemas.microsoft.com/office/drawing/2014/main" id="{E2287C87-44C8-4165-89ED-B6E5382368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4161" name="AutoShape 1">
          <a:extLst>
            <a:ext uri="{FF2B5EF4-FFF2-40B4-BE49-F238E27FC236}">
              <a16:creationId xmlns:a16="http://schemas.microsoft.com/office/drawing/2014/main" id="{74FD719E-31F1-4F6F-AF6D-C38D4F1BDE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4162" name="AutoShape 1">
          <a:extLst>
            <a:ext uri="{FF2B5EF4-FFF2-40B4-BE49-F238E27FC236}">
              <a16:creationId xmlns:a16="http://schemas.microsoft.com/office/drawing/2014/main" id="{2FA7C0B9-191E-44C3-9CE6-1F1C8E2346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4163" name="AutoShape 1">
          <a:extLst>
            <a:ext uri="{FF2B5EF4-FFF2-40B4-BE49-F238E27FC236}">
              <a16:creationId xmlns:a16="http://schemas.microsoft.com/office/drawing/2014/main" id="{EF9FD24B-A594-4484-8E3F-8B987BDDBF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4164" name="AutoShape 1">
          <a:extLst>
            <a:ext uri="{FF2B5EF4-FFF2-40B4-BE49-F238E27FC236}">
              <a16:creationId xmlns:a16="http://schemas.microsoft.com/office/drawing/2014/main" id="{C83E72BB-9CE7-40D8-A7CE-253D2D82B3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4165" name="AutoShape 1">
          <a:extLst>
            <a:ext uri="{FF2B5EF4-FFF2-40B4-BE49-F238E27FC236}">
              <a16:creationId xmlns:a16="http://schemas.microsoft.com/office/drawing/2014/main" id="{99B9813B-74A6-4E08-B39F-E938B7282F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4166" name="AutoShape 1">
          <a:extLst>
            <a:ext uri="{FF2B5EF4-FFF2-40B4-BE49-F238E27FC236}">
              <a16:creationId xmlns:a16="http://schemas.microsoft.com/office/drawing/2014/main" id="{DDBD012C-27DA-4C79-8619-A5DD8B6562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4167" name="AutoShape 1">
          <a:extLst>
            <a:ext uri="{FF2B5EF4-FFF2-40B4-BE49-F238E27FC236}">
              <a16:creationId xmlns:a16="http://schemas.microsoft.com/office/drawing/2014/main" id="{7A25E1A8-A0A5-4C7D-9467-57E6A53B92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4168" name="AutoShape 1">
          <a:extLst>
            <a:ext uri="{FF2B5EF4-FFF2-40B4-BE49-F238E27FC236}">
              <a16:creationId xmlns:a16="http://schemas.microsoft.com/office/drawing/2014/main" id="{121B4DB6-285D-4606-B962-148015284E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4169" name="AutoShape 1">
          <a:extLst>
            <a:ext uri="{FF2B5EF4-FFF2-40B4-BE49-F238E27FC236}">
              <a16:creationId xmlns:a16="http://schemas.microsoft.com/office/drawing/2014/main" id="{92AE5456-73A9-4394-BC86-ADDD8AFE2A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4170" name="AutoShape 1">
          <a:extLst>
            <a:ext uri="{FF2B5EF4-FFF2-40B4-BE49-F238E27FC236}">
              <a16:creationId xmlns:a16="http://schemas.microsoft.com/office/drawing/2014/main" id="{22ACFEE2-B522-4A6A-9708-9DF5A789B8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4171" name="AutoShape 1">
          <a:extLst>
            <a:ext uri="{FF2B5EF4-FFF2-40B4-BE49-F238E27FC236}">
              <a16:creationId xmlns:a16="http://schemas.microsoft.com/office/drawing/2014/main" id="{57071786-AA11-42CA-A1C8-9486C16E9A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4172" name="AutoShape 1">
          <a:extLst>
            <a:ext uri="{FF2B5EF4-FFF2-40B4-BE49-F238E27FC236}">
              <a16:creationId xmlns:a16="http://schemas.microsoft.com/office/drawing/2014/main" id="{E992B713-F6DC-4CE2-B23F-566EB3961A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4173" name="AutoShape 1">
          <a:extLst>
            <a:ext uri="{FF2B5EF4-FFF2-40B4-BE49-F238E27FC236}">
              <a16:creationId xmlns:a16="http://schemas.microsoft.com/office/drawing/2014/main" id="{D80B6CD3-5281-4D64-BAEF-D0ED818B4A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4174" name="AutoShape 1">
          <a:extLst>
            <a:ext uri="{FF2B5EF4-FFF2-40B4-BE49-F238E27FC236}">
              <a16:creationId xmlns:a16="http://schemas.microsoft.com/office/drawing/2014/main" id="{EDD6E9EB-2570-47B2-8007-A347BB573C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4175" name="AutoShape 1">
          <a:extLst>
            <a:ext uri="{FF2B5EF4-FFF2-40B4-BE49-F238E27FC236}">
              <a16:creationId xmlns:a16="http://schemas.microsoft.com/office/drawing/2014/main" id="{152DA6B5-C7D6-4950-A3AE-BFB2834E2C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4176" name="AutoShape 1">
          <a:extLst>
            <a:ext uri="{FF2B5EF4-FFF2-40B4-BE49-F238E27FC236}">
              <a16:creationId xmlns:a16="http://schemas.microsoft.com/office/drawing/2014/main" id="{FA5DD9BB-1B47-4C98-8868-944F77133A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4177" name="AutoShape 1">
          <a:extLst>
            <a:ext uri="{FF2B5EF4-FFF2-40B4-BE49-F238E27FC236}">
              <a16:creationId xmlns:a16="http://schemas.microsoft.com/office/drawing/2014/main" id="{34001011-6876-49B6-A92C-5DF8D41791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4178" name="AutoShape 1">
          <a:extLst>
            <a:ext uri="{FF2B5EF4-FFF2-40B4-BE49-F238E27FC236}">
              <a16:creationId xmlns:a16="http://schemas.microsoft.com/office/drawing/2014/main" id="{EB4FDB0D-0CFB-4E00-851A-1C787B8F32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4179" name="AutoShape 1">
          <a:extLst>
            <a:ext uri="{FF2B5EF4-FFF2-40B4-BE49-F238E27FC236}">
              <a16:creationId xmlns:a16="http://schemas.microsoft.com/office/drawing/2014/main" id="{AB6FAA19-9127-4037-B01D-732015164E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4180" name="AutoShape 1">
          <a:extLst>
            <a:ext uri="{FF2B5EF4-FFF2-40B4-BE49-F238E27FC236}">
              <a16:creationId xmlns:a16="http://schemas.microsoft.com/office/drawing/2014/main" id="{E9709267-296A-4636-9C68-EA9C3C911E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4181" name="AutoShape 1">
          <a:extLst>
            <a:ext uri="{FF2B5EF4-FFF2-40B4-BE49-F238E27FC236}">
              <a16:creationId xmlns:a16="http://schemas.microsoft.com/office/drawing/2014/main" id="{E3663160-5CF2-4BFA-965D-7F8253A9BC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4182" name="AutoShape 1">
          <a:extLst>
            <a:ext uri="{FF2B5EF4-FFF2-40B4-BE49-F238E27FC236}">
              <a16:creationId xmlns:a16="http://schemas.microsoft.com/office/drawing/2014/main" id="{E1C82EB2-EA7C-43A8-A8C9-361965844D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4183" name="AutoShape 1">
          <a:extLst>
            <a:ext uri="{FF2B5EF4-FFF2-40B4-BE49-F238E27FC236}">
              <a16:creationId xmlns:a16="http://schemas.microsoft.com/office/drawing/2014/main" id="{A1B6FD33-0C80-47DD-B77B-82AFC4396D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4184" name="AutoShape 1">
          <a:extLst>
            <a:ext uri="{FF2B5EF4-FFF2-40B4-BE49-F238E27FC236}">
              <a16:creationId xmlns:a16="http://schemas.microsoft.com/office/drawing/2014/main" id="{8600D84B-CD8D-41CC-9BA3-2F16D37D35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4185" name="AutoShape 1">
          <a:extLst>
            <a:ext uri="{FF2B5EF4-FFF2-40B4-BE49-F238E27FC236}">
              <a16:creationId xmlns:a16="http://schemas.microsoft.com/office/drawing/2014/main" id="{203D0D13-E7F9-478E-8E88-7CEE8D9DC9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4186" name="AutoShape 1">
          <a:extLst>
            <a:ext uri="{FF2B5EF4-FFF2-40B4-BE49-F238E27FC236}">
              <a16:creationId xmlns:a16="http://schemas.microsoft.com/office/drawing/2014/main" id="{EA9D80C1-A9F1-467D-A24F-0AFBAB0CB8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4187" name="AutoShape 1">
          <a:extLst>
            <a:ext uri="{FF2B5EF4-FFF2-40B4-BE49-F238E27FC236}">
              <a16:creationId xmlns:a16="http://schemas.microsoft.com/office/drawing/2014/main" id="{12B6A31F-5582-482E-A4F9-C3D37D98D2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4188" name="AutoShape 1">
          <a:extLst>
            <a:ext uri="{FF2B5EF4-FFF2-40B4-BE49-F238E27FC236}">
              <a16:creationId xmlns:a16="http://schemas.microsoft.com/office/drawing/2014/main" id="{E25AA151-5AFA-4F5A-A7C2-3515C8A032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4189" name="AutoShape 1">
          <a:extLst>
            <a:ext uri="{FF2B5EF4-FFF2-40B4-BE49-F238E27FC236}">
              <a16:creationId xmlns:a16="http://schemas.microsoft.com/office/drawing/2014/main" id="{244C6366-FA33-45AD-B769-40871514DC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4190" name="AutoShape 1">
          <a:extLst>
            <a:ext uri="{FF2B5EF4-FFF2-40B4-BE49-F238E27FC236}">
              <a16:creationId xmlns:a16="http://schemas.microsoft.com/office/drawing/2014/main" id="{64D8E8B5-F7C0-4FD5-84B3-FD72BED742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4191" name="AutoShape 1">
          <a:extLst>
            <a:ext uri="{FF2B5EF4-FFF2-40B4-BE49-F238E27FC236}">
              <a16:creationId xmlns:a16="http://schemas.microsoft.com/office/drawing/2014/main" id="{40CD56B7-752C-4A5F-B463-DBB66FF96D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4192" name="AutoShape 1">
          <a:extLst>
            <a:ext uri="{FF2B5EF4-FFF2-40B4-BE49-F238E27FC236}">
              <a16:creationId xmlns:a16="http://schemas.microsoft.com/office/drawing/2014/main" id="{7F188B51-A075-498C-8402-0A523188E7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4193" name="AutoShape 1">
          <a:extLst>
            <a:ext uri="{FF2B5EF4-FFF2-40B4-BE49-F238E27FC236}">
              <a16:creationId xmlns:a16="http://schemas.microsoft.com/office/drawing/2014/main" id="{DC4AFC46-0555-4B54-833A-17100CDF77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4194" name="AutoShape 1">
          <a:extLst>
            <a:ext uri="{FF2B5EF4-FFF2-40B4-BE49-F238E27FC236}">
              <a16:creationId xmlns:a16="http://schemas.microsoft.com/office/drawing/2014/main" id="{9FDEA314-3544-4A2B-94B0-8FC02EE51B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4195" name="AutoShape 1">
          <a:extLst>
            <a:ext uri="{FF2B5EF4-FFF2-40B4-BE49-F238E27FC236}">
              <a16:creationId xmlns:a16="http://schemas.microsoft.com/office/drawing/2014/main" id="{EF704E12-91BD-42B0-B8E9-92ECE5BBC6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4196" name="AutoShape 1">
          <a:extLst>
            <a:ext uri="{FF2B5EF4-FFF2-40B4-BE49-F238E27FC236}">
              <a16:creationId xmlns:a16="http://schemas.microsoft.com/office/drawing/2014/main" id="{3D7BA71B-CEDB-4CD2-80FF-4E084FD5FF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4197" name="AutoShape 1">
          <a:extLst>
            <a:ext uri="{FF2B5EF4-FFF2-40B4-BE49-F238E27FC236}">
              <a16:creationId xmlns:a16="http://schemas.microsoft.com/office/drawing/2014/main" id="{2F030D06-661F-44A0-9E23-F787D2B68D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4198" name="AutoShape 1">
          <a:extLst>
            <a:ext uri="{FF2B5EF4-FFF2-40B4-BE49-F238E27FC236}">
              <a16:creationId xmlns:a16="http://schemas.microsoft.com/office/drawing/2014/main" id="{B2E00648-77DF-4A66-926D-0A3EA7CDD6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4199" name="AutoShape 1">
          <a:extLst>
            <a:ext uri="{FF2B5EF4-FFF2-40B4-BE49-F238E27FC236}">
              <a16:creationId xmlns:a16="http://schemas.microsoft.com/office/drawing/2014/main" id="{46DF419C-F7FC-474A-8F66-6DF0FA69E3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4200" name="AutoShape 1">
          <a:extLst>
            <a:ext uri="{FF2B5EF4-FFF2-40B4-BE49-F238E27FC236}">
              <a16:creationId xmlns:a16="http://schemas.microsoft.com/office/drawing/2014/main" id="{CD7712C1-92F0-4C64-BD38-5B2D09042C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4201" name="AutoShape 1">
          <a:extLst>
            <a:ext uri="{FF2B5EF4-FFF2-40B4-BE49-F238E27FC236}">
              <a16:creationId xmlns:a16="http://schemas.microsoft.com/office/drawing/2014/main" id="{A32904AC-6DE7-4D1D-9161-5685453FA9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4202" name="AutoShape 1">
          <a:extLst>
            <a:ext uri="{FF2B5EF4-FFF2-40B4-BE49-F238E27FC236}">
              <a16:creationId xmlns:a16="http://schemas.microsoft.com/office/drawing/2014/main" id="{BF9C2F4F-F93E-46AC-84E1-3F2C6FD874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4203" name="AutoShape 1">
          <a:extLst>
            <a:ext uri="{FF2B5EF4-FFF2-40B4-BE49-F238E27FC236}">
              <a16:creationId xmlns:a16="http://schemas.microsoft.com/office/drawing/2014/main" id="{911709B4-63BB-4F8F-BA40-C6955C9434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4204" name="AutoShape 1">
          <a:extLst>
            <a:ext uri="{FF2B5EF4-FFF2-40B4-BE49-F238E27FC236}">
              <a16:creationId xmlns:a16="http://schemas.microsoft.com/office/drawing/2014/main" id="{9AB20725-0EF8-4D3D-9E2F-D95E17B815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4205" name="AutoShape 1">
          <a:extLst>
            <a:ext uri="{FF2B5EF4-FFF2-40B4-BE49-F238E27FC236}">
              <a16:creationId xmlns:a16="http://schemas.microsoft.com/office/drawing/2014/main" id="{69AEC375-A63D-47D3-BF1D-5BB4F55F45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4206" name="AutoShape 1">
          <a:extLst>
            <a:ext uri="{FF2B5EF4-FFF2-40B4-BE49-F238E27FC236}">
              <a16:creationId xmlns:a16="http://schemas.microsoft.com/office/drawing/2014/main" id="{B2722E77-5C0B-49C6-89BD-4EDA2F1C0D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4207" name="AutoShape 1">
          <a:extLst>
            <a:ext uri="{FF2B5EF4-FFF2-40B4-BE49-F238E27FC236}">
              <a16:creationId xmlns:a16="http://schemas.microsoft.com/office/drawing/2014/main" id="{5CFC0A0C-B1B4-4DEC-A968-8236C186EF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4208" name="AutoShape 1">
          <a:extLst>
            <a:ext uri="{FF2B5EF4-FFF2-40B4-BE49-F238E27FC236}">
              <a16:creationId xmlns:a16="http://schemas.microsoft.com/office/drawing/2014/main" id="{12F99109-DD63-4CF8-9BD1-CB216862C3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4209" name="AutoShape 1">
          <a:extLst>
            <a:ext uri="{FF2B5EF4-FFF2-40B4-BE49-F238E27FC236}">
              <a16:creationId xmlns:a16="http://schemas.microsoft.com/office/drawing/2014/main" id="{F4922EE1-A9BF-4864-93D2-7F43699E2A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4210" name="AutoShape 1">
          <a:extLst>
            <a:ext uri="{FF2B5EF4-FFF2-40B4-BE49-F238E27FC236}">
              <a16:creationId xmlns:a16="http://schemas.microsoft.com/office/drawing/2014/main" id="{58D4D424-E455-48D8-B630-003728C521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4211" name="AutoShape 1">
          <a:extLst>
            <a:ext uri="{FF2B5EF4-FFF2-40B4-BE49-F238E27FC236}">
              <a16:creationId xmlns:a16="http://schemas.microsoft.com/office/drawing/2014/main" id="{EC9472FB-EA0F-4948-8F76-B3A9E76643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4212" name="AutoShape 1">
          <a:extLst>
            <a:ext uri="{FF2B5EF4-FFF2-40B4-BE49-F238E27FC236}">
              <a16:creationId xmlns:a16="http://schemas.microsoft.com/office/drawing/2014/main" id="{41AC5A8D-DA3D-4592-A15F-115F918A4A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4213" name="AutoShape 1">
          <a:extLst>
            <a:ext uri="{FF2B5EF4-FFF2-40B4-BE49-F238E27FC236}">
              <a16:creationId xmlns:a16="http://schemas.microsoft.com/office/drawing/2014/main" id="{3FFD3BB4-3D64-44A7-B0B1-D9922004E9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4214" name="AutoShape 1">
          <a:extLst>
            <a:ext uri="{FF2B5EF4-FFF2-40B4-BE49-F238E27FC236}">
              <a16:creationId xmlns:a16="http://schemas.microsoft.com/office/drawing/2014/main" id="{4882C03E-3E61-404B-B167-EEB625F3F3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4215" name="AutoShape 1">
          <a:extLst>
            <a:ext uri="{FF2B5EF4-FFF2-40B4-BE49-F238E27FC236}">
              <a16:creationId xmlns:a16="http://schemas.microsoft.com/office/drawing/2014/main" id="{A26CD154-69CA-465D-AF5A-A6412A1133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4216" name="AutoShape 1">
          <a:extLst>
            <a:ext uri="{FF2B5EF4-FFF2-40B4-BE49-F238E27FC236}">
              <a16:creationId xmlns:a16="http://schemas.microsoft.com/office/drawing/2014/main" id="{CD297740-1619-4FBB-A915-12501C8576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4217" name="AutoShape 1">
          <a:extLst>
            <a:ext uri="{FF2B5EF4-FFF2-40B4-BE49-F238E27FC236}">
              <a16:creationId xmlns:a16="http://schemas.microsoft.com/office/drawing/2014/main" id="{0D73A0DD-698A-482A-8705-9A64EDCB42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4218" name="AutoShape 1">
          <a:extLst>
            <a:ext uri="{FF2B5EF4-FFF2-40B4-BE49-F238E27FC236}">
              <a16:creationId xmlns:a16="http://schemas.microsoft.com/office/drawing/2014/main" id="{41451A8A-8A51-4EE6-8F31-B101C99CE0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4219" name="AutoShape 1">
          <a:extLst>
            <a:ext uri="{FF2B5EF4-FFF2-40B4-BE49-F238E27FC236}">
              <a16:creationId xmlns:a16="http://schemas.microsoft.com/office/drawing/2014/main" id="{455089FB-67D8-44CB-8D4A-1202AF7F87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4220" name="AutoShape 1">
          <a:extLst>
            <a:ext uri="{FF2B5EF4-FFF2-40B4-BE49-F238E27FC236}">
              <a16:creationId xmlns:a16="http://schemas.microsoft.com/office/drawing/2014/main" id="{CFD2C908-F649-489B-A7B4-3DA8C43A90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4221" name="AutoShape 1">
          <a:extLst>
            <a:ext uri="{FF2B5EF4-FFF2-40B4-BE49-F238E27FC236}">
              <a16:creationId xmlns:a16="http://schemas.microsoft.com/office/drawing/2014/main" id="{AB2F455C-B060-4578-B603-9FD2361302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4222" name="AutoShape 1">
          <a:extLst>
            <a:ext uri="{FF2B5EF4-FFF2-40B4-BE49-F238E27FC236}">
              <a16:creationId xmlns:a16="http://schemas.microsoft.com/office/drawing/2014/main" id="{D4811709-19EF-467B-BBE1-B81882945F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4223" name="AutoShape 1">
          <a:extLst>
            <a:ext uri="{FF2B5EF4-FFF2-40B4-BE49-F238E27FC236}">
              <a16:creationId xmlns:a16="http://schemas.microsoft.com/office/drawing/2014/main" id="{8EBC2937-9E26-4A79-B52F-F171679F9F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4224" name="AutoShape 1">
          <a:extLst>
            <a:ext uri="{FF2B5EF4-FFF2-40B4-BE49-F238E27FC236}">
              <a16:creationId xmlns:a16="http://schemas.microsoft.com/office/drawing/2014/main" id="{3897770C-4111-4559-ACA2-6E0393B4F1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4225" name="AutoShape 1">
          <a:extLst>
            <a:ext uri="{FF2B5EF4-FFF2-40B4-BE49-F238E27FC236}">
              <a16:creationId xmlns:a16="http://schemas.microsoft.com/office/drawing/2014/main" id="{D43B54E3-B84B-4D41-A416-68D55D3505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4226" name="AutoShape 1">
          <a:extLst>
            <a:ext uri="{FF2B5EF4-FFF2-40B4-BE49-F238E27FC236}">
              <a16:creationId xmlns:a16="http://schemas.microsoft.com/office/drawing/2014/main" id="{31EBEEAD-DB21-41FB-B949-4DAFF732EA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4227" name="AutoShape 1">
          <a:extLst>
            <a:ext uri="{FF2B5EF4-FFF2-40B4-BE49-F238E27FC236}">
              <a16:creationId xmlns:a16="http://schemas.microsoft.com/office/drawing/2014/main" id="{5D4516FB-3838-4A72-B37C-8A2FAC4905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4228" name="AutoShape 1">
          <a:extLst>
            <a:ext uri="{FF2B5EF4-FFF2-40B4-BE49-F238E27FC236}">
              <a16:creationId xmlns:a16="http://schemas.microsoft.com/office/drawing/2014/main" id="{700E031D-CDB9-4AC6-80B4-B7BA72A649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4229" name="AutoShape 1">
          <a:extLst>
            <a:ext uri="{FF2B5EF4-FFF2-40B4-BE49-F238E27FC236}">
              <a16:creationId xmlns:a16="http://schemas.microsoft.com/office/drawing/2014/main" id="{0139B2B1-8158-452C-9BBD-BF407A6895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4230" name="AutoShape 1">
          <a:extLst>
            <a:ext uri="{FF2B5EF4-FFF2-40B4-BE49-F238E27FC236}">
              <a16:creationId xmlns:a16="http://schemas.microsoft.com/office/drawing/2014/main" id="{E9636E6F-E07D-4F28-910B-B8D210364E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4231" name="AutoShape 1">
          <a:extLst>
            <a:ext uri="{FF2B5EF4-FFF2-40B4-BE49-F238E27FC236}">
              <a16:creationId xmlns:a16="http://schemas.microsoft.com/office/drawing/2014/main" id="{8217F45A-5CE0-4C86-8079-376641B091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4232" name="AutoShape 1">
          <a:extLst>
            <a:ext uri="{FF2B5EF4-FFF2-40B4-BE49-F238E27FC236}">
              <a16:creationId xmlns:a16="http://schemas.microsoft.com/office/drawing/2014/main" id="{F7CACF5B-2DF1-444D-A964-057F41228D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4233" name="AutoShape 1">
          <a:extLst>
            <a:ext uri="{FF2B5EF4-FFF2-40B4-BE49-F238E27FC236}">
              <a16:creationId xmlns:a16="http://schemas.microsoft.com/office/drawing/2014/main" id="{4BBF49EF-319B-4E79-9F78-8B9E44C83A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4234" name="AutoShape 1">
          <a:extLst>
            <a:ext uri="{FF2B5EF4-FFF2-40B4-BE49-F238E27FC236}">
              <a16:creationId xmlns:a16="http://schemas.microsoft.com/office/drawing/2014/main" id="{056F5DF2-069E-4E11-885A-6407796430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4235" name="AutoShape 1">
          <a:extLst>
            <a:ext uri="{FF2B5EF4-FFF2-40B4-BE49-F238E27FC236}">
              <a16:creationId xmlns:a16="http://schemas.microsoft.com/office/drawing/2014/main" id="{42616952-F006-430C-8AFE-E8180D8DE3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4236" name="AutoShape 1">
          <a:extLst>
            <a:ext uri="{FF2B5EF4-FFF2-40B4-BE49-F238E27FC236}">
              <a16:creationId xmlns:a16="http://schemas.microsoft.com/office/drawing/2014/main" id="{406C1952-3E58-4F9A-A4BE-7ACB27A875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4237" name="AutoShape 1">
          <a:extLst>
            <a:ext uri="{FF2B5EF4-FFF2-40B4-BE49-F238E27FC236}">
              <a16:creationId xmlns:a16="http://schemas.microsoft.com/office/drawing/2014/main" id="{95334F52-6C5B-4C9D-9919-502ADA6ED4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4238" name="AutoShape 1">
          <a:extLst>
            <a:ext uri="{FF2B5EF4-FFF2-40B4-BE49-F238E27FC236}">
              <a16:creationId xmlns:a16="http://schemas.microsoft.com/office/drawing/2014/main" id="{F79D469D-C430-445B-9ACF-A79FEDECAE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4239" name="AutoShape 1">
          <a:extLst>
            <a:ext uri="{FF2B5EF4-FFF2-40B4-BE49-F238E27FC236}">
              <a16:creationId xmlns:a16="http://schemas.microsoft.com/office/drawing/2014/main" id="{EFBE3B03-67DA-4182-AD0C-B95032D6B2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4240" name="AutoShape 1">
          <a:extLst>
            <a:ext uri="{FF2B5EF4-FFF2-40B4-BE49-F238E27FC236}">
              <a16:creationId xmlns:a16="http://schemas.microsoft.com/office/drawing/2014/main" id="{87C33F5B-AFCD-4925-AB43-7331A1D35C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4241" name="AutoShape 1">
          <a:extLst>
            <a:ext uri="{FF2B5EF4-FFF2-40B4-BE49-F238E27FC236}">
              <a16:creationId xmlns:a16="http://schemas.microsoft.com/office/drawing/2014/main" id="{001DEF85-56AD-4592-B241-14F8497E8F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4242" name="AutoShape 1">
          <a:extLst>
            <a:ext uri="{FF2B5EF4-FFF2-40B4-BE49-F238E27FC236}">
              <a16:creationId xmlns:a16="http://schemas.microsoft.com/office/drawing/2014/main" id="{2ADB1926-C9E4-4B8F-8E6E-BAF8F9B03F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4243" name="AutoShape 1">
          <a:extLst>
            <a:ext uri="{FF2B5EF4-FFF2-40B4-BE49-F238E27FC236}">
              <a16:creationId xmlns:a16="http://schemas.microsoft.com/office/drawing/2014/main" id="{8C2DC8DE-8BC7-4010-AA3C-023CEB6FAC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4244" name="AutoShape 1">
          <a:extLst>
            <a:ext uri="{FF2B5EF4-FFF2-40B4-BE49-F238E27FC236}">
              <a16:creationId xmlns:a16="http://schemas.microsoft.com/office/drawing/2014/main" id="{50C55326-7D36-4E36-8205-14DC9612DD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4245" name="AutoShape 1">
          <a:extLst>
            <a:ext uri="{FF2B5EF4-FFF2-40B4-BE49-F238E27FC236}">
              <a16:creationId xmlns:a16="http://schemas.microsoft.com/office/drawing/2014/main" id="{94252A9C-65AB-452C-8C23-0F18AB2D6B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4246" name="AutoShape 1">
          <a:extLst>
            <a:ext uri="{FF2B5EF4-FFF2-40B4-BE49-F238E27FC236}">
              <a16:creationId xmlns:a16="http://schemas.microsoft.com/office/drawing/2014/main" id="{9E31EA40-B033-4895-AD16-7E85ACE552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4247" name="AutoShape 1">
          <a:extLst>
            <a:ext uri="{FF2B5EF4-FFF2-40B4-BE49-F238E27FC236}">
              <a16:creationId xmlns:a16="http://schemas.microsoft.com/office/drawing/2014/main" id="{4A6B1F57-4719-44B5-ADE1-6F6CFFFE36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4248" name="AutoShape 1">
          <a:extLst>
            <a:ext uri="{FF2B5EF4-FFF2-40B4-BE49-F238E27FC236}">
              <a16:creationId xmlns:a16="http://schemas.microsoft.com/office/drawing/2014/main" id="{7E3B3AED-AC3A-47BD-BEDE-2B9CD0059A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4249" name="AutoShape 1">
          <a:extLst>
            <a:ext uri="{FF2B5EF4-FFF2-40B4-BE49-F238E27FC236}">
              <a16:creationId xmlns:a16="http://schemas.microsoft.com/office/drawing/2014/main" id="{614003D7-7421-4307-92C5-CB7C80585B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4250" name="AutoShape 1">
          <a:extLst>
            <a:ext uri="{FF2B5EF4-FFF2-40B4-BE49-F238E27FC236}">
              <a16:creationId xmlns:a16="http://schemas.microsoft.com/office/drawing/2014/main" id="{94A3A11C-8946-4C47-ABA4-A6E33F960E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4251" name="AutoShape 1">
          <a:extLst>
            <a:ext uri="{FF2B5EF4-FFF2-40B4-BE49-F238E27FC236}">
              <a16:creationId xmlns:a16="http://schemas.microsoft.com/office/drawing/2014/main" id="{582991BB-578F-4FF3-BE18-879F1E14FB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4252" name="AutoShape 1">
          <a:extLst>
            <a:ext uri="{FF2B5EF4-FFF2-40B4-BE49-F238E27FC236}">
              <a16:creationId xmlns:a16="http://schemas.microsoft.com/office/drawing/2014/main" id="{F982CED3-DAF2-4010-9D3A-9A96E6EA92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4253" name="AutoShape 1">
          <a:extLst>
            <a:ext uri="{FF2B5EF4-FFF2-40B4-BE49-F238E27FC236}">
              <a16:creationId xmlns:a16="http://schemas.microsoft.com/office/drawing/2014/main" id="{E8D7FE58-C46C-40EC-96AA-5AB8571C7C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4254" name="AutoShape 1">
          <a:extLst>
            <a:ext uri="{FF2B5EF4-FFF2-40B4-BE49-F238E27FC236}">
              <a16:creationId xmlns:a16="http://schemas.microsoft.com/office/drawing/2014/main" id="{D82A5BC9-E298-4FFF-B19B-7EE9743975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4255" name="AutoShape 1">
          <a:extLst>
            <a:ext uri="{FF2B5EF4-FFF2-40B4-BE49-F238E27FC236}">
              <a16:creationId xmlns:a16="http://schemas.microsoft.com/office/drawing/2014/main" id="{11BD6BE8-E050-420D-88A7-DEAD69DEA1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4256" name="AutoShape 1">
          <a:extLst>
            <a:ext uri="{FF2B5EF4-FFF2-40B4-BE49-F238E27FC236}">
              <a16:creationId xmlns:a16="http://schemas.microsoft.com/office/drawing/2014/main" id="{504BD9C6-F51D-4C05-A31F-802FA8004E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4257" name="AutoShape 1">
          <a:extLst>
            <a:ext uri="{FF2B5EF4-FFF2-40B4-BE49-F238E27FC236}">
              <a16:creationId xmlns:a16="http://schemas.microsoft.com/office/drawing/2014/main" id="{C2B37FA6-FB51-4F59-A59F-78591C2BED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4258" name="AutoShape 1">
          <a:extLst>
            <a:ext uri="{FF2B5EF4-FFF2-40B4-BE49-F238E27FC236}">
              <a16:creationId xmlns:a16="http://schemas.microsoft.com/office/drawing/2014/main" id="{23D39434-90FA-42F4-9AC9-FD3A38D02E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4259" name="AutoShape 1">
          <a:extLst>
            <a:ext uri="{FF2B5EF4-FFF2-40B4-BE49-F238E27FC236}">
              <a16:creationId xmlns:a16="http://schemas.microsoft.com/office/drawing/2014/main" id="{719B2976-B40F-42C0-B6CB-1387CD8F4A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4260" name="AutoShape 1">
          <a:extLst>
            <a:ext uri="{FF2B5EF4-FFF2-40B4-BE49-F238E27FC236}">
              <a16:creationId xmlns:a16="http://schemas.microsoft.com/office/drawing/2014/main" id="{48ADB6F8-7858-403F-B8C8-2CBF760ABA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4261" name="AutoShape 1">
          <a:extLst>
            <a:ext uri="{FF2B5EF4-FFF2-40B4-BE49-F238E27FC236}">
              <a16:creationId xmlns:a16="http://schemas.microsoft.com/office/drawing/2014/main" id="{CEE431FC-4F43-4DC9-ABA7-AFADBB4A46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4262" name="AutoShape 1">
          <a:extLst>
            <a:ext uri="{FF2B5EF4-FFF2-40B4-BE49-F238E27FC236}">
              <a16:creationId xmlns:a16="http://schemas.microsoft.com/office/drawing/2014/main" id="{89D03737-61F0-42B8-8A36-0DA3D061BB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4263" name="AutoShape 1">
          <a:extLst>
            <a:ext uri="{FF2B5EF4-FFF2-40B4-BE49-F238E27FC236}">
              <a16:creationId xmlns:a16="http://schemas.microsoft.com/office/drawing/2014/main" id="{5E38A474-55AD-4E59-9B48-1DD2CB3FC4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4264" name="AutoShape 1">
          <a:extLst>
            <a:ext uri="{FF2B5EF4-FFF2-40B4-BE49-F238E27FC236}">
              <a16:creationId xmlns:a16="http://schemas.microsoft.com/office/drawing/2014/main" id="{837E9F12-AA1A-4DC0-B6B8-F20ABCCCBA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4265" name="AutoShape 1">
          <a:extLst>
            <a:ext uri="{FF2B5EF4-FFF2-40B4-BE49-F238E27FC236}">
              <a16:creationId xmlns:a16="http://schemas.microsoft.com/office/drawing/2014/main" id="{8831265F-07E4-4BA5-BDDF-204A5201DB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4266" name="AutoShape 1">
          <a:extLst>
            <a:ext uri="{FF2B5EF4-FFF2-40B4-BE49-F238E27FC236}">
              <a16:creationId xmlns:a16="http://schemas.microsoft.com/office/drawing/2014/main" id="{349314CE-6F76-4BAD-87A4-CFC2F2D09B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4267" name="AutoShape 1">
          <a:extLst>
            <a:ext uri="{FF2B5EF4-FFF2-40B4-BE49-F238E27FC236}">
              <a16:creationId xmlns:a16="http://schemas.microsoft.com/office/drawing/2014/main" id="{C09F3C3F-F22A-4FFB-9B6A-4DF2F3E644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4268" name="AutoShape 1">
          <a:extLst>
            <a:ext uri="{FF2B5EF4-FFF2-40B4-BE49-F238E27FC236}">
              <a16:creationId xmlns:a16="http://schemas.microsoft.com/office/drawing/2014/main" id="{92E2183E-37F3-4A65-8D0F-AF7DE675D7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4269" name="AutoShape 1">
          <a:extLst>
            <a:ext uri="{FF2B5EF4-FFF2-40B4-BE49-F238E27FC236}">
              <a16:creationId xmlns:a16="http://schemas.microsoft.com/office/drawing/2014/main" id="{7CADA266-2950-4E95-8F19-B31EFABABA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4270" name="AutoShape 1">
          <a:extLst>
            <a:ext uri="{FF2B5EF4-FFF2-40B4-BE49-F238E27FC236}">
              <a16:creationId xmlns:a16="http://schemas.microsoft.com/office/drawing/2014/main" id="{FC20426F-C5E2-456F-8C92-D95F054767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4271" name="AutoShape 1">
          <a:extLst>
            <a:ext uri="{FF2B5EF4-FFF2-40B4-BE49-F238E27FC236}">
              <a16:creationId xmlns:a16="http://schemas.microsoft.com/office/drawing/2014/main" id="{74B55F89-03EC-4546-A71D-D966D549FA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4272" name="AutoShape 1">
          <a:extLst>
            <a:ext uri="{FF2B5EF4-FFF2-40B4-BE49-F238E27FC236}">
              <a16:creationId xmlns:a16="http://schemas.microsoft.com/office/drawing/2014/main" id="{A8AB16A2-D56E-48D1-9F8A-1C9A4DAF7E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4273" name="AutoShape 1">
          <a:extLst>
            <a:ext uri="{FF2B5EF4-FFF2-40B4-BE49-F238E27FC236}">
              <a16:creationId xmlns:a16="http://schemas.microsoft.com/office/drawing/2014/main" id="{08743939-B243-4906-B7D6-732053496E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4274" name="AutoShape 1">
          <a:extLst>
            <a:ext uri="{FF2B5EF4-FFF2-40B4-BE49-F238E27FC236}">
              <a16:creationId xmlns:a16="http://schemas.microsoft.com/office/drawing/2014/main" id="{ADD62C05-834D-4CA0-8E48-53E01109EC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4275" name="AutoShape 1">
          <a:extLst>
            <a:ext uri="{FF2B5EF4-FFF2-40B4-BE49-F238E27FC236}">
              <a16:creationId xmlns:a16="http://schemas.microsoft.com/office/drawing/2014/main" id="{A1FC0F0A-19D1-45C8-9FED-353DDDC8E1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4276" name="AutoShape 1">
          <a:extLst>
            <a:ext uri="{FF2B5EF4-FFF2-40B4-BE49-F238E27FC236}">
              <a16:creationId xmlns:a16="http://schemas.microsoft.com/office/drawing/2014/main" id="{DE43EE52-14F8-4DBB-ABB0-E0103EBF3B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4277" name="AutoShape 1">
          <a:extLst>
            <a:ext uri="{FF2B5EF4-FFF2-40B4-BE49-F238E27FC236}">
              <a16:creationId xmlns:a16="http://schemas.microsoft.com/office/drawing/2014/main" id="{5147EA63-9913-42E9-BA48-4B184976B7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4278" name="AutoShape 1">
          <a:extLst>
            <a:ext uri="{FF2B5EF4-FFF2-40B4-BE49-F238E27FC236}">
              <a16:creationId xmlns:a16="http://schemas.microsoft.com/office/drawing/2014/main" id="{24A96E6F-4D9D-412D-B011-99BF4B55E8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4279" name="AutoShape 1">
          <a:extLst>
            <a:ext uri="{FF2B5EF4-FFF2-40B4-BE49-F238E27FC236}">
              <a16:creationId xmlns:a16="http://schemas.microsoft.com/office/drawing/2014/main" id="{62D086F8-F02A-46B9-9FD0-810EC96652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4280" name="AutoShape 1">
          <a:extLst>
            <a:ext uri="{FF2B5EF4-FFF2-40B4-BE49-F238E27FC236}">
              <a16:creationId xmlns:a16="http://schemas.microsoft.com/office/drawing/2014/main" id="{31EEBA5D-EA37-44EB-BA7B-21F8E97B4F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4281" name="AutoShape 1">
          <a:extLst>
            <a:ext uri="{FF2B5EF4-FFF2-40B4-BE49-F238E27FC236}">
              <a16:creationId xmlns:a16="http://schemas.microsoft.com/office/drawing/2014/main" id="{4CE05CF7-A0DF-4706-8DBC-93E7576A36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4282" name="AutoShape 1">
          <a:extLst>
            <a:ext uri="{FF2B5EF4-FFF2-40B4-BE49-F238E27FC236}">
              <a16:creationId xmlns:a16="http://schemas.microsoft.com/office/drawing/2014/main" id="{C0322325-2594-4670-AE05-33EF6D5822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4283" name="AutoShape 1">
          <a:extLst>
            <a:ext uri="{FF2B5EF4-FFF2-40B4-BE49-F238E27FC236}">
              <a16:creationId xmlns:a16="http://schemas.microsoft.com/office/drawing/2014/main" id="{E4488D08-5A13-4A91-A6ED-5A9985C656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4284" name="AutoShape 1">
          <a:extLst>
            <a:ext uri="{FF2B5EF4-FFF2-40B4-BE49-F238E27FC236}">
              <a16:creationId xmlns:a16="http://schemas.microsoft.com/office/drawing/2014/main" id="{843E8E4E-08A4-4329-81AE-46F103030C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4285" name="AutoShape 1">
          <a:extLst>
            <a:ext uri="{FF2B5EF4-FFF2-40B4-BE49-F238E27FC236}">
              <a16:creationId xmlns:a16="http://schemas.microsoft.com/office/drawing/2014/main" id="{0D555320-952A-4C80-BAB3-C2D8D3C903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4286" name="AutoShape 1">
          <a:extLst>
            <a:ext uri="{FF2B5EF4-FFF2-40B4-BE49-F238E27FC236}">
              <a16:creationId xmlns:a16="http://schemas.microsoft.com/office/drawing/2014/main" id="{A67CE3E4-0CAF-4220-A29B-E69984CA07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4287" name="AutoShape 1">
          <a:extLst>
            <a:ext uri="{FF2B5EF4-FFF2-40B4-BE49-F238E27FC236}">
              <a16:creationId xmlns:a16="http://schemas.microsoft.com/office/drawing/2014/main" id="{8D3EABA6-7CAF-4D20-A124-788DF2B077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4288" name="AutoShape 1">
          <a:extLst>
            <a:ext uri="{FF2B5EF4-FFF2-40B4-BE49-F238E27FC236}">
              <a16:creationId xmlns:a16="http://schemas.microsoft.com/office/drawing/2014/main" id="{A454D8C2-BDF4-4D48-AF08-0EC52B05CC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4289" name="AutoShape 1">
          <a:extLst>
            <a:ext uri="{FF2B5EF4-FFF2-40B4-BE49-F238E27FC236}">
              <a16:creationId xmlns:a16="http://schemas.microsoft.com/office/drawing/2014/main" id="{E9AF5E83-9B11-4E02-85EC-96A8938780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4290" name="AutoShape 1">
          <a:extLst>
            <a:ext uri="{FF2B5EF4-FFF2-40B4-BE49-F238E27FC236}">
              <a16:creationId xmlns:a16="http://schemas.microsoft.com/office/drawing/2014/main" id="{A17BDB0B-D640-4A83-86F7-D6633FFF29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4291" name="AutoShape 1">
          <a:extLst>
            <a:ext uri="{FF2B5EF4-FFF2-40B4-BE49-F238E27FC236}">
              <a16:creationId xmlns:a16="http://schemas.microsoft.com/office/drawing/2014/main" id="{589732F4-B976-4C0F-8105-B815E059A4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4292" name="AutoShape 1">
          <a:extLst>
            <a:ext uri="{FF2B5EF4-FFF2-40B4-BE49-F238E27FC236}">
              <a16:creationId xmlns:a16="http://schemas.microsoft.com/office/drawing/2014/main" id="{2361D5D1-FEC0-487B-A763-14DDEC7819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4293" name="AutoShape 1">
          <a:extLst>
            <a:ext uri="{FF2B5EF4-FFF2-40B4-BE49-F238E27FC236}">
              <a16:creationId xmlns:a16="http://schemas.microsoft.com/office/drawing/2014/main" id="{955EF50F-0A25-4FD0-9345-575B23BC84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4294" name="AutoShape 1">
          <a:extLst>
            <a:ext uri="{FF2B5EF4-FFF2-40B4-BE49-F238E27FC236}">
              <a16:creationId xmlns:a16="http://schemas.microsoft.com/office/drawing/2014/main" id="{253F08F6-608F-490F-8527-6B1451EB9D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4295" name="AutoShape 1">
          <a:extLst>
            <a:ext uri="{FF2B5EF4-FFF2-40B4-BE49-F238E27FC236}">
              <a16:creationId xmlns:a16="http://schemas.microsoft.com/office/drawing/2014/main" id="{718BE085-A41D-4F86-BFCB-6FDD707DE1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4296" name="AutoShape 1">
          <a:extLst>
            <a:ext uri="{FF2B5EF4-FFF2-40B4-BE49-F238E27FC236}">
              <a16:creationId xmlns:a16="http://schemas.microsoft.com/office/drawing/2014/main" id="{885D0C2E-B5CF-439F-AF60-B9290B3C06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4297" name="AutoShape 1">
          <a:extLst>
            <a:ext uri="{FF2B5EF4-FFF2-40B4-BE49-F238E27FC236}">
              <a16:creationId xmlns:a16="http://schemas.microsoft.com/office/drawing/2014/main" id="{6F7A9517-97B3-4916-A471-8ED7519590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4298" name="AutoShape 1">
          <a:extLst>
            <a:ext uri="{FF2B5EF4-FFF2-40B4-BE49-F238E27FC236}">
              <a16:creationId xmlns:a16="http://schemas.microsoft.com/office/drawing/2014/main" id="{C473BDFC-91C6-4270-B820-3DCC67EE5C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4299" name="AutoShape 1">
          <a:extLst>
            <a:ext uri="{FF2B5EF4-FFF2-40B4-BE49-F238E27FC236}">
              <a16:creationId xmlns:a16="http://schemas.microsoft.com/office/drawing/2014/main" id="{AE7F7CD9-7663-43E2-8BE1-2754CF4998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4300" name="AutoShape 1">
          <a:extLst>
            <a:ext uri="{FF2B5EF4-FFF2-40B4-BE49-F238E27FC236}">
              <a16:creationId xmlns:a16="http://schemas.microsoft.com/office/drawing/2014/main" id="{78648E01-F8FD-4CC4-A3D0-303F86A782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4301" name="AutoShape 1">
          <a:extLst>
            <a:ext uri="{FF2B5EF4-FFF2-40B4-BE49-F238E27FC236}">
              <a16:creationId xmlns:a16="http://schemas.microsoft.com/office/drawing/2014/main" id="{F9A01996-6929-4CAB-86D8-885E1D564D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4302" name="AutoShape 1">
          <a:extLst>
            <a:ext uri="{FF2B5EF4-FFF2-40B4-BE49-F238E27FC236}">
              <a16:creationId xmlns:a16="http://schemas.microsoft.com/office/drawing/2014/main" id="{CD85160C-CBE2-452F-8303-39278800E5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4303" name="AutoShape 1">
          <a:extLst>
            <a:ext uri="{FF2B5EF4-FFF2-40B4-BE49-F238E27FC236}">
              <a16:creationId xmlns:a16="http://schemas.microsoft.com/office/drawing/2014/main" id="{43E5F8E7-0572-45CF-9E3E-E8ED51EC71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4304" name="AutoShape 1">
          <a:extLst>
            <a:ext uri="{FF2B5EF4-FFF2-40B4-BE49-F238E27FC236}">
              <a16:creationId xmlns:a16="http://schemas.microsoft.com/office/drawing/2014/main" id="{43ABAA05-4D70-45DB-94AA-C545314845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4305" name="AutoShape 1">
          <a:extLst>
            <a:ext uri="{FF2B5EF4-FFF2-40B4-BE49-F238E27FC236}">
              <a16:creationId xmlns:a16="http://schemas.microsoft.com/office/drawing/2014/main" id="{9DB21D3D-1266-4F3C-B6D0-3E6342B739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4306" name="AutoShape 1">
          <a:extLst>
            <a:ext uri="{FF2B5EF4-FFF2-40B4-BE49-F238E27FC236}">
              <a16:creationId xmlns:a16="http://schemas.microsoft.com/office/drawing/2014/main" id="{F7D30215-FF3B-492F-83CA-B9EB238A3A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4307" name="AutoShape 1">
          <a:extLst>
            <a:ext uri="{FF2B5EF4-FFF2-40B4-BE49-F238E27FC236}">
              <a16:creationId xmlns:a16="http://schemas.microsoft.com/office/drawing/2014/main" id="{40F36974-B7EA-4B07-8769-FBF5CBE904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4308" name="AutoShape 1">
          <a:extLst>
            <a:ext uri="{FF2B5EF4-FFF2-40B4-BE49-F238E27FC236}">
              <a16:creationId xmlns:a16="http://schemas.microsoft.com/office/drawing/2014/main" id="{E3890DF9-8FEB-4770-802F-6DE95CEB26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4309" name="AutoShape 1">
          <a:extLst>
            <a:ext uri="{FF2B5EF4-FFF2-40B4-BE49-F238E27FC236}">
              <a16:creationId xmlns:a16="http://schemas.microsoft.com/office/drawing/2014/main" id="{91ABF3E3-79EF-4D0C-83F7-E1DB2CC3B0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4310" name="AutoShape 1">
          <a:extLst>
            <a:ext uri="{FF2B5EF4-FFF2-40B4-BE49-F238E27FC236}">
              <a16:creationId xmlns:a16="http://schemas.microsoft.com/office/drawing/2014/main" id="{A95430D2-15F8-4A43-8359-F0CFDB87F0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4311" name="AutoShape 1">
          <a:extLst>
            <a:ext uri="{FF2B5EF4-FFF2-40B4-BE49-F238E27FC236}">
              <a16:creationId xmlns:a16="http://schemas.microsoft.com/office/drawing/2014/main" id="{D6FB132E-324C-4330-AD34-D8EAC66C88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4312" name="AutoShape 1">
          <a:extLst>
            <a:ext uri="{FF2B5EF4-FFF2-40B4-BE49-F238E27FC236}">
              <a16:creationId xmlns:a16="http://schemas.microsoft.com/office/drawing/2014/main" id="{98FEE760-C25B-4CDF-8C49-4FE754064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4313" name="AutoShape 1">
          <a:extLst>
            <a:ext uri="{FF2B5EF4-FFF2-40B4-BE49-F238E27FC236}">
              <a16:creationId xmlns:a16="http://schemas.microsoft.com/office/drawing/2014/main" id="{F768FC50-C6EA-4B09-BF56-037746EB28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4314" name="AutoShape 1">
          <a:extLst>
            <a:ext uri="{FF2B5EF4-FFF2-40B4-BE49-F238E27FC236}">
              <a16:creationId xmlns:a16="http://schemas.microsoft.com/office/drawing/2014/main" id="{BB321524-DB59-4C82-84FE-D903B4BBCC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4315" name="AutoShape 1">
          <a:extLst>
            <a:ext uri="{FF2B5EF4-FFF2-40B4-BE49-F238E27FC236}">
              <a16:creationId xmlns:a16="http://schemas.microsoft.com/office/drawing/2014/main" id="{6AD9141E-7EFF-4CA1-BC4F-F83FB2C9CB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4316" name="AutoShape 1">
          <a:extLst>
            <a:ext uri="{FF2B5EF4-FFF2-40B4-BE49-F238E27FC236}">
              <a16:creationId xmlns:a16="http://schemas.microsoft.com/office/drawing/2014/main" id="{EC7B107E-6C18-4C94-9113-0CA0F4C35B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4317" name="AutoShape 1">
          <a:extLst>
            <a:ext uri="{FF2B5EF4-FFF2-40B4-BE49-F238E27FC236}">
              <a16:creationId xmlns:a16="http://schemas.microsoft.com/office/drawing/2014/main" id="{50091410-CDD9-4E16-BAB2-EA18EA530A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4318" name="AutoShape 1">
          <a:extLst>
            <a:ext uri="{FF2B5EF4-FFF2-40B4-BE49-F238E27FC236}">
              <a16:creationId xmlns:a16="http://schemas.microsoft.com/office/drawing/2014/main" id="{84610131-8EDB-4670-BB27-1D006E5FC5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4319" name="AutoShape 1">
          <a:extLst>
            <a:ext uri="{FF2B5EF4-FFF2-40B4-BE49-F238E27FC236}">
              <a16:creationId xmlns:a16="http://schemas.microsoft.com/office/drawing/2014/main" id="{BBDD59BF-371F-4474-891C-B7009A2A2E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4320" name="AutoShape 1">
          <a:extLst>
            <a:ext uri="{FF2B5EF4-FFF2-40B4-BE49-F238E27FC236}">
              <a16:creationId xmlns:a16="http://schemas.microsoft.com/office/drawing/2014/main" id="{1E069739-D33C-434B-B54D-1E5D654121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4321" name="AutoShape 1">
          <a:extLst>
            <a:ext uri="{FF2B5EF4-FFF2-40B4-BE49-F238E27FC236}">
              <a16:creationId xmlns:a16="http://schemas.microsoft.com/office/drawing/2014/main" id="{5144850D-378F-48A4-B01B-7143BDE640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4322" name="AutoShape 1">
          <a:extLst>
            <a:ext uri="{FF2B5EF4-FFF2-40B4-BE49-F238E27FC236}">
              <a16:creationId xmlns:a16="http://schemas.microsoft.com/office/drawing/2014/main" id="{170D8B7C-644E-4129-A0A1-53334BC320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4323" name="AutoShape 1">
          <a:extLst>
            <a:ext uri="{FF2B5EF4-FFF2-40B4-BE49-F238E27FC236}">
              <a16:creationId xmlns:a16="http://schemas.microsoft.com/office/drawing/2014/main" id="{E4979B9E-CD7D-44A3-AE6E-C1E9F78F46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4324" name="AutoShape 1">
          <a:extLst>
            <a:ext uri="{FF2B5EF4-FFF2-40B4-BE49-F238E27FC236}">
              <a16:creationId xmlns:a16="http://schemas.microsoft.com/office/drawing/2014/main" id="{D6E990CC-EC2A-4795-9CE4-411E1E8223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4325" name="AutoShape 1">
          <a:extLst>
            <a:ext uri="{FF2B5EF4-FFF2-40B4-BE49-F238E27FC236}">
              <a16:creationId xmlns:a16="http://schemas.microsoft.com/office/drawing/2014/main" id="{49772C59-0F80-4F4F-B0DF-C2446913BA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4326" name="AutoShape 1">
          <a:extLst>
            <a:ext uri="{FF2B5EF4-FFF2-40B4-BE49-F238E27FC236}">
              <a16:creationId xmlns:a16="http://schemas.microsoft.com/office/drawing/2014/main" id="{33BA8AAD-8ECB-46D7-AD36-9A9E439249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4327" name="AutoShape 1">
          <a:extLst>
            <a:ext uri="{FF2B5EF4-FFF2-40B4-BE49-F238E27FC236}">
              <a16:creationId xmlns:a16="http://schemas.microsoft.com/office/drawing/2014/main" id="{15ED910D-9055-4D53-9600-0A3C8C5D9E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4328" name="AutoShape 1">
          <a:extLst>
            <a:ext uri="{FF2B5EF4-FFF2-40B4-BE49-F238E27FC236}">
              <a16:creationId xmlns:a16="http://schemas.microsoft.com/office/drawing/2014/main" id="{4AA8A012-21D9-4D97-A015-A22482B029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4329" name="AutoShape 1">
          <a:extLst>
            <a:ext uri="{FF2B5EF4-FFF2-40B4-BE49-F238E27FC236}">
              <a16:creationId xmlns:a16="http://schemas.microsoft.com/office/drawing/2014/main" id="{CB94129D-CB7C-4EB2-8390-B79493B811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4330" name="AutoShape 1">
          <a:extLst>
            <a:ext uri="{FF2B5EF4-FFF2-40B4-BE49-F238E27FC236}">
              <a16:creationId xmlns:a16="http://schemas.microsoft.com/office/drawing/2014/main" id="{3C9F85B4-205B-4659-920F-EA435B25D3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4331" name="AutoShape 1">
          <a:extLst>
            <a:ext uri="{FF2B5EF4-FFF2-40B4-BE49-F238E27FC236}">
              <a16:creationId xmlns:a16="http://schemas.microsoft.com/office/drawing/2014/main" id="{162BCB8B-BBFB-48EE-BAA4-731F50B3C6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4332" name="AutoShape 1">
          <a:extLst>
            <a:ext uri="{FF2B5EF4-FFF2-40B4-BE49-F238E27FC236}">
              <a16:creationId xmlns:a16="http://schemas.microsoft.com/office/drawing/2014/main" id="{C5058F16-A0E6-42A8-AE65-2F15AD3B2B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4333" name="AutoShape 1">
          <a:extLst>
            <a:ext uri="{FF2B5EF4-FFF2-40B4-BE49-F238E27FC236}">
              <a16:creationId xmlns:a16="http://schemas.microsoft.com/office/drawing/2014/main" id="{682FD255-7E69-447F-8725-D94A847701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4334" name="AutoShape 1">
          <a:extLst>
            <a:ext uri="{FF2B5EF4-FFF2-40B4-BE49-F238E27FC236}">
              <a16:creationId xmlns:a16="http://schemas.microsoft.com/office/drawing/2014/main" id="{44E78159-148B-4123-A1D7-148F3DF179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4335" name="AutoShape 1">
          <a:extLst>
            <a:ext uri="{FF2B5EF4-FFF2-40B4-BE49-F238E27FC236}">
              <a16:creationId xmlns:a16="http://schemas.microsoft.com/office/drawing/2014/main" id="{204B24F1-BCFC-43D7-9594-A4D5603F4C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4336" name="AutoShape 1">
          <a:extLst>
            <a:ext uri="{FF2B5EF4-FFF2-40B4-BE49-F238E27FC236}">
              <a16:creationId xmlns:a16="http://schemas.microsoft.com/office/drawing/2014/main" id="{C0CD2167-F95B-43FB-9915-5174428EF7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4337" name="AutoShape 1">
          <a:extLst>
            <a:ext uri="{FF2B5EF4-FFF2-40B4-BE49-F238E27FC236}">
              <a16:creationId xmlns:a16="http://schemas.microsoft.com/office/drawing/2014/main" id="{76B23717-38E7-4B89-9689-4D5D5CE6E0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4338" name="AutoShape 1">
          <a:extLst>
            <a:ext uri="{FF2B5EF4-FFF2-40B4-BE49-F238E27FC236}">
              <a16:creationId xmlns:a16="http://schemas.microsoft.com/office/drawing/2014/main" id="{1D0EB47E-2611-4E4B-8D95-855318C945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4339" name="AutoShape 1">
          <a:extLst>
            <a:ext uri="{FF2B5EF4-FFF2-40B4-BE49-F238E27FC236}">
              <a16:creationId xmlns:a16="http://schemas.microsoft.com/office/drawing/2014/main" id="{2EC241E8-AB66-4D97-9A47-212D7AA595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4340" name="AutoShape 1">
          <a:extLst>
            <a:ext uri="{FF2B5EF4-FFF2-40B4-BE49-F238E27FC236}">
              <a16:creationId xmlns:a16="http://schemas.microsoft.com/office/drawing/2014/main" id="{4C83DF58-C537-4388-9843-43314F11D8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4341" name="AutoShape 1">
          <a:extLst>
            <a:ext uri="{FF2B5EF4-FFF2-40B4-BE49-F238E27FC236}">
              <a16:creationId xmlns:a16="http://schemas.microsoft.com/office/drawing/2014/main" id="{C337F52E-3F80-4F83-A517-10FB24BC17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4342" name="AutoShape 1">
          <a:extLst>
            <a:ext uri="{FF2B5EF4-FFF2-40B4-BE49-F238E27FC236}">
              <a16:creationId xmlns:a16="http://schemas.microsoft.com/office/drawing/2014/main" id="{DB7D5236-F68D-49EE-9CE4-61130D0692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4343" name="AutoShape 1">
          <a:extLst>
            <a:ext uri="{FF2B5EF4-FFF2-40B4-BE49-F238E27FC236}">
              <a16:creationId xmlns:a16="http://schemas.microsoft.com/office/drawing/2014/main" id="{6FD972D3-04B8-422C-98D8-9F7D299046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4344" name="AutoShape 1">
          <a:extLst>
            <a:ext uri="{FF2B5EF4-FFF2-40B4-BE49-F238E27FC236}">
              <a16:creationId xmlns:a16="http://schemas.microsoft.com/office/drawing/2014/main" id="{8B5AB108-7943-4B03-8AA4-1B7ADC9C04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4345" name="AutoShape 1">
          <a:extLst>
            <a:ext uri="{FF2B5EF4-FFF2-40B4-BE49-F238E27FC236}">
              <a16:creationId xmlns:a16="http://schemas.microsoft.com/office/drawing/2014/main" id="{B3009185-FA0A-488B-A6D6-2BA7A365D4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4346" name="AutoShape 1">
          <a:extLst>
            <a:ext uri="{FF2B5EF4-FFF2-40B4-BE49-F238E27FC236}">
              <a16:creationId xmlns:a16="http://schemas.microsoft.com/office/drawing/2014/main" id="{A918A6E6-B239-4080-AF8F-BFADB415E4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4347" name="AutoShape 1">
          <a:extLst>
            <a:ext uri="{FF2B5EF4-FFF2-40B4-BE49-F238E27FC236}">
              <a16:creationId xmlns:a16="http://schemas.microsoft.com/office/drawing/2014/main" id="{AEA56054-0566-4C28-87A3-730DDC372A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4348" name="AutoShape 1">
          <a:extLst>
            <a:ext uri="{FF2B5EF4-FFF2-40B4-BE49-F238E27FC236}">
              <a16:creationId xmlns:a16="http://schemas.microsoft.com/office/drawing/2014/main" id="{3BDE6F2B-5457-40A9-B1C5-F4CF6D5D40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4349" name="AutoShape 1">
          <a:extLst>
            <a:ext uri="{FF2B5EF4-FFF2-40B4-BE49-F238E27FC236}">
              <a16:creationId xmlns:a16="http://schemas.microsoft.com/office/drawing/2014/main" id="{09A3BBCD-81F8-4D58-A6FF-1615B2B573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4350" name="AutoShape 1">
          <a:extLst>
            <a:ext uri="{FF2B5EF4-FFF2-40B4-BE49-F238E27FC236}">
              <a16:creationId xmlns:a16="http://schemas.microsoft.com/office/drawing/2014/main" id="{F8C31350-6973-40A0-A510-C197266D73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4351" name="AutoShape 1">
          <a:extLst>
            <a:ext uri="{FF2B5EF4-FFF2-40B4-BE49-F238E27FC236}">
              <a16:creationId xmlns:a16="http://schemas.microsoft.com/office/drawing/2014/main" id="{5EB52D94-69D0-4E5B-9405-ED50CEBA14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4352" name="AutoShape 1">
          <a:extLst>
            <a:ext uri="{FF2B5EF4-FFF2-40B4-BE49-F238E27FC236}">
              <a16:creationId xmlns:a16="http://schemas.microsoft.com/office/drawing/2014/main" id="{FCBB07ED-BD99-4201-8F26-200C650062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4353" name="AutoShape 1">
          <a:extLst>
            <a:ext uri="{FF2B5EF4-FFF2-40B4-BE49-F238E27FC236}">
              <a16:creationId xmlns:a16="http://schemas.microsoft.com/office/drawing/2014/main" id="{321A9C06-E744-40EA-B2DA-8ECA1AEC6F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4354" name="AutoShape 1">
          <a:extLst>
            <a:ext uri="{FF2B5EF4-FFF2-40B4-BE49-F238E27FC236}">
              <a16:creationId xmlns:a16="http://schemas.microsoft.com/office/drawing/2014/main" id="{9B6FF4D7-95A2-41A5-B120-FAB53C098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4355" name="AutoShape 1">
          <a:extLst>
            <a:ext uri="{FF2B5EF4-FFF2-40B4-BE49-F238E27FC236}">
              <a16:creationId xmlns:a16="http://schemas.microsoft.com/office/drawing/2014/main" id="{FCF5D5A3-06A2-4CE5-959C-8B7DA43F20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4356" name="AutoShape 1">
          <a:extLst>
            <a:ext uri="{FF2B5EF4-FFF2-40B4-BE49-F238E27FC236}">
              <a16:creationId xmlns:a16="http://schemas.microsoft.com/office/drawing/2014/main" id="{1CB0F4B7-2989-437E-AD92-9796C7E41D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4357" name="AutoShape 1">
          <a:extLst>
            <a:ext uri="{FF2B5EF4-FFF2-40B4-BE49-F238E27FC236}">
              <a16:creationId xmlns:a16="http://schemas.microsoft.com/office/drawing/2014/main" id="{45F6FEB9-17DA-4368-B14F-0BF4D771D8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4358" name="AutoShape 1">
          <a:extLst>
            <a:ext uri="{FF2B5EF4-FFF2-40B4-BE49-F238E27FC236}">
              <a16:creationId xmlns:a16="http://schemas.microsoft.com/office/drawing/2014/main" id="{4058F281-979E-413B-943B-A5B917D313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4359" name="AutoShape 1">
          <a:extLst>
            <a:ext uri="{FF2B5EF4-FFF2-40B4-BE49-F238E27FC236}">
              <a16:creationId xmlns:a16="http://schemas.microsoft.com/office/drawing/2014/main" id="{954E35C3-73F0-45A0-ADEE-799236BBCB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4360" name="AutoShape 1">
          <a:extLst>
            <a:ext uri="{FF2B5EF4-FFF2-40B4-BE49-F238E27FC236}">
              <a16:creationId xmlns:a16="http://schemas.microsoft.com/office/drawing/2014/main" id="{9BD457C4-0DC4-40BB-A89D-21536837E4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4361" name="AutoShape 1">
          <a:extLst>
            <a:ext uri="{FF2B5EF4-FFF2-40B4-BE49-F238E27FC236}">
              <a16:creationId xmlns:a16="http://schemas.microsoft.com/office/drawing/2014/main" id="{70F15AC0-DAF8-4A6A-A26E-BCF64C3C85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4362" name="AutoShape 1">
          <a:extLst>
            <a:ext uri="{FF2B5EF4-FFF2-40B4-BE49-F238E27FC236}">
              <a16:creationId xmlns:a16="http://schemas.microsoft.com/office/drawing/2014/main" id="{51BDBFCD-7314-4120-BB6C-F2170B8F31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4363" name="AutoShape 1">
          <a:extLst>
            <a:ext uri="{FF2B5EF4-FFF2-40B4-BE49-F238E27FC236}">
              <a16:creationId xmlns:a16="http://schemas.microsoft.com/office/drawing/2014/main" id="{2D058421-6B64-4F69-85DA-3D3F09F931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4364" name="AutoShape 1">
          <a:extLst>
            <a:ext uri="{FF2B5EF4-FFF2-40B4-BE49-F238E27FC236}">
              <a16:creationId xmlns:a16="http://schemas.microsoft.com/office/drawing/2014/main" id="{49747EAC-3B2E-41DA-82D1-65DC548D7A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4365" name="AutoShape 1">
          <a:extLst>
            <a:ext uri="{FF2B5EF4-FFF2-40B4-BE49-F238E27FC236}">
              <a16:creationId xmlns:a16="http://schemas.microsoft.com/office/drawing/2014/main" id="{55CF1F49-3635-4A2A-85BB-0EBCBEE626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4366" name="AutoShape 1">
          <a:extLst>
            <a:ext uri="{FF2B5EF4-FFF2-40B4-BE49-F238E27FC236}">
              <a16:creationId xmlns:a16="http://schemas.microsoft.com/office/drawing/2014/main" id="{58815808-0BE2-471B-AA9E-0B9D83A264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4367" name="AutoShape 1">
          <a:extLst>
            <a:ext uri="{FF2B5EF4-FFF2-40B4-BE49-F238E27FC236}">
              <a16:creationId xmlns:a16="http://schemas.microsoft.com/office/drawing/2014/main" id="{D8A061C2-2969-462E-9545-D6C5A1C8A6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4368" name="AutoShape 1">
          <a:extLst>
            <a:ext uri="{FF2B5EF4-FFF2-40B4-BE49-F238E27FC236}">
              <a16:creationId xmlns:a16="http://schemas.microsoft.com/office/drawing/2014/main" id="{F9D157CF-509F-4089-AC64-5567F1765E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4369" name="AutoShape 1">
          <a:extLst>
            <a:ext uri="{FF2B5EF4-FFF2-40B4-BE49-F238E27FC236}">
              <a16:creationId xmlns:a16="http://schemas.microsoft.com/office/drawing/2014/main" id="{FEB6C199-03D2-4FDD-9522-A4BD3EDF34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4370" name="AutoShape 1">
          <a:extLst>
            <a:ext uri="{FF2B5EF4-FFF2-40B4-BE49-F238E27FC236}">
              <a16:creationId xmlns:a16="http://schemas.microsoft.com/office/drawing/2014/main" id="{6538839F-27D5-4DA6-BF59-95522D3C2E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4371" name="AutoShape 1">
          <a:extLst>
            <a:ext uri="{FF2B5EF4-FFF2-40B4-BE49-F238E27FC236}">
              <a16:creationId xmlns:a16="http://schemas.microsoft.com/office/drawing/2014/main" id="{103309B3-3DF1-4D1C-967D-FAE7E16A08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4372" name="AutoShape 1">
          <a:extLst>
            <a:ext uri="{FF2B5EF4-FFF2-40B4-BE49-F238E27FC236}">
              <a16:creationId xmlns:a16="http://schemas.microsoft.com/office/drawing/2014/main" id="{66F2F6C2-257D-40C7-899E-D8135C7D34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4373" name="AutoShape 1">
          <a:extLst>
            <a:ext uri="{FF2B5EF4-FFF2-40B4-BE49-F238E27FC236}">
              <a16:creationId xmlns:a16="http://schemas.microsoft.com/office/drawing/2014/main" id="{A1EF5B99-89AD-4D9D-B0ED-9809D0FFC8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4374" name="AutoShape 1">
          <a:extLst>
            <a:ext uri="{FF2B5EF4-FFF2-40B4-BE49-F238E27FC236}">
              <a16:creationId xmlns:a16="http://schemas.microsoft.com/office/drawing/2014/main" id="{F87FEF60-E232-4DAE-A3FA-3745DFBC1B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4375" name="AutoShape 1">
          <a:extLst>
            <a:ext uri="{FF2B5EF4-FFF2-40B4-BE49-F238E27FC236}">
              <a16:creationId xmlns:a16="http://schemas.microsoft.com/office/drawing/2014/main" id="{7C68C40B-7840-4980-968E-4CCB7EC9F2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4376" name="AutoShape 1">
          <a:extLst>
            <a:ext uri="{FF2B5EF4-FFF2-40B4-BE49-F238E27FC236}">
              <a16:creationId xmlns:a16="http://schemas.microsoft.com/office/drawing/2014/main" id="{A8EE08A4-D185-422F-9F43-3FA16C50D5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4377" name="AutoShape 1">
          <a:extLst>
            <a:ext uri="{FF2B5EF4-FFF2-40B4-BE49-F238E27FC236}">
              <a16:creationId xmlns:a16="http://schemas.microsoft.com/office/drawing/2014/main" id="{4FE3CD79-D9B9-44D4-90D4-BC3F2E3457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4378" name="AutoShape 1">
          <a:extLst>
            <a:ext uri="{FF2B5EF4-FFF2-40B4-BE49-F238E27FC236}">
              <a16:creationId xmlns:a16="http://schemas.microsoft.com/office/drawing/2014/main" id="{BE6EA1C5-5434-408E-A162-96EF4F20B4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4379" name="AutoShape 1">
          <a:extLst>
            <a:ext uri="{FF2B5EF4-FFF2-40B4-BE49-F238E27FC236}">
              <a16:creationId xmlns:a16="http://schemas.microsoft.com/office/drawing/2014/main" id="{FCACC10A-F072-4B45-B0AA-0D744C99BD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4380" name="AutoShape 1">
          <a:extLst>
            <a:ext uri="{FF2B5EF4-FFF2-40B4-BE49-F238E27FC236}">
              <a16:creationId xmlns:a16="http://schemas.microsoft.com/office/drawing/2014/main" id="{229C7AE1-DCFA-4F18-85E6-1ED4A4EFB8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4381" name="AutoShape 1">
          <a:extLst>
            <a:ext uri="{FF2B5EF4-FFF2-40B4-BE49-F238E27FC236}">
              <a16:creationId xmlns:a16="http://schemas.microsoft.com/office/drawing/2014/main" id="{568B1792-6297-44BE-8464-7F9AA596F2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4382" name="AutoShape 1">
          <a:extLst>
            <a:ext uri="{FF2B5EF4-FFF2-40B4-BE49-F238E27FC236}">
              <a16:creationId xmlns:a16="http://schemas.microsoft.com/office/drawing/2014/main" id="{F8D22375-3825-43AF-A9DE-22FF615F0D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4383" name="AutoShape 1">
          <a:extLst>
            <a:ext uri="{FF2B5EF4-FFF2-40B4-BE49-F238E27FC236}">
              <a16:creationId xmlns:a16="http://schemas.microsoft.com/office/drawing/2014/main" id="{950208F3-A4B5-4FFF-9B10-3B24C348E7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4384" name="AutoShape 1">
          <a:extLst>
            <a:ext uri="{FF2B5EF4-FFF2-40B4-BE49-F238E27FC236}">
              <a16:creationId xmlns:a16="http://schemas.microsoft.com/office/drawing/2014/main" id="{3800BDC6-DE5E-4D31-AC7C-76808976C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4385" name="AutoShape 1">
          <a:extLst>
            <a:ext uri="{FF2B5EF4-FFF2-40B4-BE49-F238E27FC236}">
              <a16:creationId xmlns:a16="http://schemas.microsoft.com/office/drawing/2014/main" id="{3F3802FE-7D25-4BB4-8CF7-2BD464084D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4386" name="AutoShape 1">
          <a:extLst>
            <a:ext uri="{FF2B5EF4-FFF2-40B4-BE49-F238E27FC236}">
              <a16:creationId xmlns:a16="http://schemas.microsoft.com/office/drawing/2014/main" id="{B167DDE0-D3BD-4166-965A-0F2D3B800F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4387" name="AutoShape 1">
          <a:extLst>
            <a:ext uri="{FF2B5EF4-FFF2-40B4-BE49-F238E27FC236}">
              <a16:creationId xmlns:a16="http://schemas.microsoft.com/office/drawing/2014/main" id="{7334965E-1235-4521-91A2-AB6322E433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4388" name="AutoShape 1">
          <a:extLst>
            <a:ext uri="{FF2B5EF4-FFF2-40B4-BE49-F238E27FC236}">
              <a16:creationId xmlns:a16="http://schemas.microsoft.com/office/drawing/2014/main" id="{81DE3B50-AB4E-42E6-A4EC-A9F292E887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4389" name="AutoShape 1">
          <a:extLst>
            <a:ext uri="{FF2B5EF4-FFF2-40B4-BE49-F238E27FC236}">
              <a16:creationId xmlns:a16="http://schemas.microsoft.com/office/drawing/2014/main" id="{5DBB6E53-BF12-4DB3-AEC4-80209362D4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4390" name="AutoShape 1">
          <a:extLst>
            <a:ext uri="{FF2B5EF4-FFF2-40B4-BE49-F238E27FC236}">
              <a16:creationId xmlns:a16="http://schemas.microsoft.com/office/drawing/2014/main" id="{5F9F5FA0-FFD0-4632-BA86-3F30DD170A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4391" name="AutoShape 1">
          <a:extLst>
            <a:ext uri="{FF2B5EF4-FFF2-40B4-BE49-F238E27FC236}">
              <a16:creationId xmlns:a16="http://schemas.microsoft.com/office/drawing/2014/main" id="{1B062E55-9634-418E-ACC4-BE33B9B4D1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4392" name="AutoShape 1">
          <a:extLst>
            <a:ext uri="{FF2B5EF4-FFF2-40B4-BE49-F238E27FC236}">
              <a16:creationId xmlns:a16="http://schemas.microsoft.com/office/drawing/2014/main" id="{210867DD-FE3C-456C-8602-8D3943AD19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4393" name="AutoShape 1">
          <a:extLst>
            <a:ext uri="{FF2B5EF4-FFF2-40B4-BE49-F238E27FC236}">
              <a16:creationId xmlns:a16="http://schemas.microsoft.com/office/drawing/2014/main" id="{3BDDBB12-3BC8-47D6-AE92-B9FDBD9223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4394" name="AutoShape 1">
          <a:extLst>
            <a:ext uri="{FF2B5EF4-FFF2-40B4-BE49-F238E27FC236}">
              <a16:creationId xmlns:a16="http://schemas.microsoft.com/office/drawing/2014/main" id="{DFDF69B5-2E68-4B1B-BA29-AF332EE483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4395" name="AutoShape 1">
          <a:extLst>
            <a:ext uri="{FF2B5EF4-FFF2-40B4-BE49-F238E27FC236}">
              <a16:creationId xmlns:a16="http://schemas.microsoft.com/office/drawing/2014/main" id="{C25B8B8D-2EBC-4773-99B7-2EFFD702F6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4396" name="AutoShape 1">
          <a:extLst>
            <a:ext uri="{FF2B5EF4-FFF2-40B4-BE49-F238E27FC236}">
              <a16:creationId xmlns:a16="http://schemas.microsoft.com/office/drawing/2014/main" id="{A6903E1D-9508-46F3-9121-372C673A0E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4397" name="AutoShape 1">
          <a:extLst>
            <a:ext uri="{FF2B5EF4-FFF2-40B4-BE49-F238E27FC236}">
              <a16:creationId xmlns:a16="http://schemas.microsoft.com/office/drawing/2014/main" id="{0984FBC4-D3CC-40B5-B31D-AF0DD5E596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4398" name="AutoShape 1">
          <a:extLst>
            <a:ext uri="{FF2B5EF4-FFF2-40B4-BE49-F238E27FC236}">
              <a16:creationId xmlns:a16="http://schemas.microsoft.com/office/drawing/2014/main" id="{A4CA881A-87F2-42BA-BA02-F176B96B3A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4399" name="AutoShape 1">
          <a:extLst>
            <a:ext uri="{FF2B5EF4-FFF2-40B4-BE49-F238E27FC236}">
              <a16:creationId xmlns:a16="http://schemas.microsoft.com/office/drawing/2014/main" id="{BC2E7566-4DA2-4372-BE7B-7B8DC9D4EA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4400" name="AutoShape 1">
          <a:extLst>
            <a:ext uri="{FF2B5EF4-FFF2-40B4-BE49-F238E27FC236}">
              <a16:creationId xmlns:a16="http://schemas.microsoft.com/office/drawing/2014/main" id="{6DC2F837-1878-4341-9866-66B86450C7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4401" name="AutoShape 1">
          <a:extLst>
            <a:ext uri="{FF2B5EF4-FFF2-40B4-BE49-F238E27FC236}">
              <a16:creationId xmlns:a16="http://schemas.microsoft.com/office/drawing/2014/main" id="{E40017AB-883C-4662-A487-141E1B07D0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4402" name="AutoShape 1">
          <a:extLst>
            <a:ext uri="{FF2B5EF4-FFF2-40B4-BE49-F238E27FC236}">
              <a16:creationId xmlns:a16="http://schemas.microsoft.com/office/drawing/2014/main" id="{E8F91EDB-1452-4581-AC69-5B903CE689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4403" name="AutoShape 1">
          <a:extLst>
            <a:ext uri="{FF2B5EF4-FFF2-40B4-BE49-F238E27FC236}">
              <a16:creationId xmlns:a16="http://schemas.microsoft.com/office/drawing/2014/main" id="{77B40278-A96D-4BEE-9EAE-270532BAF1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4404" name="AutoShape 1">
          <a:extLst>
            <a:ext uri="{FF2B5EF4-FFF2-40B4-BE49-F238E27FC236}">
              <a16:creationId xmlns:a16="http://schemas.microsoft.com/office/drawing/2014/main" id="{510177F0-101B-4BB6-9BA8-209BECFDCE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4405" name="AutoShape 1">
          <a:extLst>
            <a:ext uri="{FF2B5EF4-FFF2-40B4-BE49-F238E27FC236}">
              <a16:creationId xmlns:a16="http://schemas.microsoft.com/office/drawing/2014/main" id="{36417E7F-0CFB-4C34-ABCE-E4DFE5B9F4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4406" name="AutoShape 1">
          <a:extLst>
            <a:ext uri="{FF2B5EF4-FFF2-40B4-BE49-F238E27FC236}">
              <a16:creationId xmlns:a16="http://schemas.microsoft.com/office/drawing/2014/main" id="{6D703215-EF28-435F-A6C9-E50188B4EF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4407" name="AutoShape 1">
          <a:extLst>
            <a:ext uri="{FF2B5EF4-FFF2-40B4-BE49-F238E27FC236}">
              <a16:creationId xmlns:a16="http://schemas.microsoft.com/office/drawing/2014/main" id="{DD07DE5C-FE08-459C-A739-4650AD3E5D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4408" name="AutoShape 1">
          <a:extLst>
            <a:ext uri="{FF2B5EF4-FFF2-40B4-BE49-F238E27FC236}">
              <a16:creationId xmlns:a16="http://schemas.microsoft.com/office/drawing/2014/main" id="{F7BBC573-71EF-4FF4-827A-ACD188801B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4409" name="AutoShape 1">
          <a:extLst>
            <a:ext uri="{FF2B5EF4-FFF2-40B4-BE49-F238E27FC236}">
              <a16:creationId xmlns:a16="http://schemas.microsoft.com/office/drawing/2014/main" id="{F15231CC-FD98-452A-A0DB-0165185394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4410" name="AutoShape 1">
          <a:extLst>
            <a:ext uri="{FF2B5EF4-FFF2-40B4-BE49-F238E27FC236}">
              <a16:creationId xmlns:a16="http://schemas.microsoft.com/office/drawing/2014/main" id="{8D54FADC-D87D-4445-B086-B2C6FA2007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4411" name="AutoShape 1">
          <a:extLst>
            <a:ext uri="{FF2B5EF4-FFF2-40B4-BE49-F238E27FC236}">
              <a16:creationId xmlns:a16="http://schemas.microsoft.com/office/drawing/2014/main" id="{3969EF1A-6E6B-4D83-A249-8D0F7FF5DD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4412" name="AutoShape 1">
          <a:extLst>
            <a:ext uri="{FF2B5EF4-FFF2-40B4-BE49-F238E27FC236}">
              <a16:creationId xmlns:a16="http://schemas.microsoft.com/office/drawing/2014/main" id="{945DB50E-2FB7-47EC-BE98-2EC67CC938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4413" name="AutoShape 1">
          <a:extLst>
            <a:ext uri="{FF2B5EF4-FFF2-40B4-BE49-F238E27FC236}">
              <a16:creationId xmlns:a16="http://schemas.microsoft.com/office/drawing/2014/main" id="{FCF6D751-2668-48CA-B449-98A9331360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4414" name="AutoShape 1">
          <a:extLst>
            <a:ext uri="{FF2B5EF4-FFF2-40B4-BE49-F238E27FC236}">
              <a16:creationId xmlns:a16="http://schemas.microsoft.com/office/drawing/2014/main" id="{0F0A4E7C-8A75-441D-B13C-3695C348B5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4415" name="AutoShape 1">
          <a:extLst>
            <a:ext uri="{FF2B5EF4-FFF2-40B4-BE49-F238E27FC236}">
              <a16:creationId xmlns:a16="http://schemas.microsoft.com/office/drawing/2014/main" id="{09FD9CA4-CFC2-4F1D-BF3B-0C149E479D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899</xdr:row>
      <xdr:rowOff>0</xdr:rowOff>
    </xdr:from>
    <xdr:ext cx="304800" cy="304800"/>
    <xdr:sp macro="" textlink="">
      <xdr:nvSpPr>
        <xdr:cNvPr id="14416" name="AutoShape 1">
          <a:extLst>
            <a:ext uri="{FF2B5EF4-FFF2-40B4-BE49-F238E27FC236}">
              <a16:creationId xmlns:a16="http://schemas.microsoft.com/office/drawing/2014/main" id="{68EFACFA-0B93-4010-BA05-6F8CE99EBD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899</xdr:row>
      <xdr:rowOff>0</xdr:rowOff>
    </xdr:from>
    <xdr:ext cx="304800" cy="304800"/>
    <xdr:sp macro="" textlink="">
      <xdr:nvSpPr>
        <xdr:cNvPr id="14417" name="AutoShape 1">
          <a:extLst>
            <a:ext uri="{FF2B5EF4-FFF2-40B4-BE49-F238E27FC236}">
              <a16:creationId xmlns:a16="http://schemas.microsoft.com/office/drawing/2014/main" id="{55AD5AEB-6CE1-4CE2-80CD-F4F0EAF75E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228600</xdr:colOff>
      <xdr:row>3</xdr:row>
      <xdr:rowOff>0</xdr:rowOff>
    </xdr:from>
    <xdr:ext cx="304800" cy="304800"/>
    <xdr:sp macro="" textlink="">
      <xdr:nvSpPr>
        <xdr:cNvPr id="14418" name="AutoShape 1">
          <a:extLst>
            <a:ext uri="{FF2B5EF4-FFF2-40B4-BE49-F238E27FC236}">
              <a16:creationId xmlns:a16="http://schemas.microsoft.com/office/drawing/2014/main" id="{D6916996-75B4-48FB-B7C0-46D8A1A4FB4B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14422" name="AutoShape 1">
          <a:extLst>
            <a:ext uri="{FF2B5EF4-FFF2-40B4-BE49-F238E27FC236}">
              <a16:creationId xmlns:a16="http://schemas.microsoft.com/office/drawing/2014/main" id="{601FDC09-4F6B-451E-B1B7-38291EB9F7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14423" name="AutoShape 1">
          <a:extLst>
            <a:ext uri="{FF2B5EF4-FFF2-40B4-BE49-F238E27FC236}">
              <a16:creationId xmlns:a16="http://schemas.microsoft.com/office/drawing/2014/main" id="{82B554B5-767E-4BBD-8586-716A746ECF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14424" name="AutoShape 1">
          <a:extLst>
            <a:ext uri="{FF2B5EF4-FFF2-40B4-BE49-F238E27FC236}">
              <a16:creationId xmlns:a16="http://schemas.microsoft.com/office/drawing/2014/main" id="{9B757C20-E57F-416D-949A-61D1F94BE9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304800" cy="304800"/>
    <xdr:sp macro="" textlink="">
      <xdr:nvSpPr>
        <xdr:cNvPr id="14425" name="AutoShape 1">
          <a:extLst>
            <a:ext uri="{FF2B5EF4-FFF2-40B4-BE49-F238E27FC236}">
              <a16:creationId xmlns:a16="http://schemas.microsoft.com/office/drawing/2014/main" id="{627A5C64-DE48-44A3-919B-4BBD75B132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426" name="AutoShape 1">
          <a:extLst>
            <a:ext uri="{FF2B5EF4-FFF2-40B4-BE49-F238E27FC236}">
              <a16:creationId xmlns:a16="http://schemas.microsoft.com/office/drawing/2014/main" id="{11820BFC-3A95-4042-A9D0-FEB0238292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427" name="AutoShape 1">
          <a:extLst>
            <a:ext uri="{FF2B5EF4-FFF2-40B4-BE49-F238E27FC236}">
              <a16:creationId xmlns:a16="http://schemas.microsoft.com/office/drawing/2014/main" id="{4D8F4CDB-7362-46B1-B790-216FC4D3D6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428" name="AutoShape 1">
          <a:extLst>
            <a:ext uri="{FF2B5EF4-FFF2-40B4-BE49-F238E27FC236}">
              <a16:creationId xmlns:a16="http://schemas.microsoft.com/office/drawing/2014/main" id="{BB0B4201-BCBF-4033-BA00-477C87DE05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429" name="AutoShape 1">
          <a:extLst>
            <a:ext uri="{FF2B5EF4-FFF2-40B4-BE49-F238E27FC236}">
              <a16:creationId xmlns:a16="http://schemas.microsoft.com/office/drawing/2014/main" id="{AA6266DD-860B-40DD-B3E4-CF73CD5A73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430" name="AutoShape 1">
          <a:extLst>
            <a:ext uri="{FF2B5EF4-FFF2-40B4-BE49-F238E27FC236}">
              <a16:creationId xmlns:a16="http://schemas.microsoft.com/office/drawing/2014/main" id="{9BBA178B-7FB3-43B6-8166-3E9DE549A8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431" name="AutoShape 1">
          <a:extLst>
            <a:ext uri="{FF2B5EF4-FFF2-40B4-BE49-F238E27FC236}">
              <a16:creationId xmlns:a16="http://schemas.microsoft.com/office/drawing/2014/main" id="{62A606C5-DD76-4E41-930A-7B21E78110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432" name="AutoShape 1">
          <a:extLst>
            <a:ext uri="{FF2B5EF4-FFF2-40B4-BE49-F238E27FC236}">
              <a16:creationId xmlns:a16="http://schemas.microsoft.com/office/drawing/2014/main" id="{AC3C5656-A1DD-42FF-81FA-3117222281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433" name="AutoShape 1">
          <a:extLst>
            <a:ext uri="{FF2B5EF4-FFF2-40B4-BE49-F238E27FC236}">
              <a16:creationId xmlns:a16="http://schemas.microsoft.com/office/drawing/2014/main" id="{3EEECB36-3990-4985-AB4D-FCE77D597C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4434" name="AutoShape 1">
          <a:extLst>
            <a:ext uri="{FF2B5EF4-FFF2-40B4-BE49-F238E27FC236}">
              <a16:creationId xmlns:a16="http://schemas.microsoft.com/office/drawing/2014/main" id="{250B9CF7-FFD8-4228-8B03-4D008EFA56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4435" name="AutoShape 1">
          <a:extLst>
            <a:ext uri="{FF2B5EF4-FFF2-40B4-BE49-F238E27FC236}">
              <a16:creationId xmlns:a16="http://schemas.microsoft.com/office/drawing/2014/main" id="{1D256F18-4696-4A23-B3D2-1BDA9BF69D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4436" name="AutoShape 1">
          <a:extLst>
            <a:ext uri="{FF2B5EF4-FFF2-40B4-BE49-F238E27FC236}">
              <a16:creationId xmlns:a16="http://schemas.microsoft.com/office/drawing/2014/main" id="{C32C5F41-E131-4BF0-AB3A-C6319D1999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4437" name="AutoShape 1">
          <a:extLst>
            <a:ext uri="{FF2B5EF4-FFF2-40B4-BE49-F238E27FC236}">
              <a16:creationId xmlns:a16="http://schemas.microsoft.com/office/drawing/2014/main" id="{8B440FEE-EBBC-4A09-8666-4F2962C2BD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4438" name="AutoShape 1">
          <a:extLst>
            <a:ext uri="{FF2B5EF4-FFF2-40B4-BE49-F238E27FC236}">
              <a16:creationId xmlns:a16="http://schemas.microsoft.com/office/drawing/2014/main" id="{15455F8D-CA59-4684-841C-3D44279D24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4439" name="AutoShape 1">
          <a:extLst>
            <a:ext uri="{FF2B5EF4-FFF2-40B4-BE49-F238E27FC236}">
              <a16:creationId xmlns:a16="http://schemas.microsoft.com/office/drawing/2014/main" id="{F11D0D9D-4A69-495B-A03B-094E2B7038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4440" name="AutoShape 1">
          <a:extLst>
            <a:ext uri="{FF2B5EF4-FFF2-40B4-BE49-F238E27FC236}">
              <a16:creationId xmlns:a16="http://schemas.microsoft.com/office/drawing/2014/main" id="{FECA46E0-C45A-4DA7-B8D9-800D42546F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4441" name="AutoShape 1">
          <a:extLst>
            <a:ext uri="{FF2B5EF4-FFF2-40B4-BE49-F238E27FC236}">
              <a16:creationId xmlns:a16="http://schemas.microsoft.com/office/drawing/2014/main" id="{AC83F6B2-AB29-41C7-A6B8-3F0D307626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4442" name="AutoShape 1">
          <a:extLst>
            <a:ext uri="{FF2B5EF4-FFF2-40B4-BE49-F238E27FC236}">
              <a16:creationId xmlns:a16="http://schemas.microsoft.com/office/drawing/2014/main" id="{73B411A2-7B4D-4A06-BBC0-9CB83C6692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4443" name="AutoShape 1">
          <a:extLst>
            <a:ext uri="{FF2B5EF4-FFF2-40B4-BE49-F238E27FC236}">
              <a16:creationId xmlns:a16="http://schemas.microsoft.com/office/drawing/2014/main" id="{1D7F12C4-5762-4F12-AA42-F82E5E4AFF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4444" name="AutoShape 1">
          <a:extLst>
            <a:ext uri="{FF2B5EF4-FFF2-40B4-BE49-F238E27FC236}">
              <a16:creationId xmlns:a16="http://schemas.microsoft.com/office/drawing/2014/main" id="{1CF2726B-7BA3-4AE2-8602-7F6A618181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4800"/>
    <xdr:sp macro="" textlink="">
      <xdr:nvSpPr>
        <xdr:cNvPr id="14445" name="AutoShape 1">
          <a:extLst>
            <a:ext uri="{FF2B5EF4-FFF2-40B4-BE49-F238E27FC236}">
              <a16:creationId xmlns:a16="http://schemas.microsoft.com/office/drawing/2014/main" id="{3ACEFE23-D45C-4620-9F81-82F58C863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4446" name="AutoShape 1">
          <a:extLst>
            <a:ext uri="{FF2B5EF4-FFF2-40B4-BE49-F238E27FC236}">
              <a16:creationId xmlns:a16="http://schemas.microsoft.com/office/drawing/2014/main" id="{CA80C0C9-F2AC-4E58-87F2-5DA83BBDEA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4447" name="AutoShape 1">
          <a:extLst>
            <a:ext uri="{FF2B5EF4-FFF2-40B4-BE49-F238E27FC236}">
              <a16:creationId xmlns:a16="http://schemas.microsoft.com/office/drawing/2014/main" id="{49DF3D5E-C410-4ECA-AD99-EE1AACB22D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4448" name="AutoShape 1">
          <a:extLst>
            <a:ext uri="{FF2B5EF4-FFF2-40B4-BE49-F238E27FC236}">
              <a16:creationId xmlns:a16="http://schemas.microsoft.com/office/drawing/2014/main" id="{426267BF-E679-43CE-8FC7-12D47BDD2C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4800"/>
    <xdr:sp macro="" textlink="">
      <xdr:nvSpPr>
        <xdr:cNvPr id="14449" name="AutoShape 1">
          <a:extLst>
            <a:ext uri="{FF2B5EF4-FFF2-40B4-BE49-F238E27FC236}">
              <a16:creationId xmlns:a16="http://schemas.microsoft.com/office/drawing/2014/main" id="{3EB59D77-DCC6-4268-96A6-6C7C0DE127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14450" name="AutoShape 1">
          <a:extLst>
            <a:ext uri="{FF2B5EF4-FFF2-40B4-BE49-F238E27FC236}">
              <a16:creationId xmlns:a16="http://schemas.microsoft.com/office/drawing/2014/main" id="{76634932-2877-4450-977E-6B52C5C9F6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14451" name="AutoShape 1">
          <a:extLst>
            <a:ext uri="{FF2B5EF4-FFF2-40B4-BE49-F238E27FC236}">
              <a16:creationId xmlns:a16="http://schemas.microsoft.com/office/drawing/2014/main" id="{D976CD11-F69F-40B5-84C6-B26DED4017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14452" name="AutoShape 1">
          <a:extLst>
            <a:ext uri="{FF2B5EF4-FFF2-40B4-BE49-F238E27FC236}">
              <a16:creationId xmlns:a16="http://schemas.microsoft.com/office/drawing/2014/main" id="{14E33620-10D9-470D-8A6A-EED15BCE3C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</xdr:row>
      <xdr:rowOff>0</xdr:rowOff>
    </xdr:from>
    <xdr:ext cx="304800" cy="304800"/>
    <xdr:sp macro="" textlink="">
      <xdr:nvSpPr>
        <xdr:cNvPr id="14453" name="AutoShape 1">
          <a:extLst>
            <a:ext uri="{FF2B5EF4-FFF2-40B4-BE49-F238E27FC236}">
              <a16:creationId xmlns:a16="http://schemas.microsoft.com/office/drawing/2014/main" id="{FFB05138-42D9-4D6C-8483-DED2866816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14454" name="AutoShape 1">
          <a:extLst>
            <a:ext uri="{FF2B5EF4-FFF2-40B4-BE49-F238E27FC236}">
              <a16:creationId xmlns:a16="http://schemas.microsoft.com/office/drawing/2014/main" id="{28463EA7-6116-421E-83E1-24E74D1113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14455" name="AutoShape 1">
          <a:extLst>
            <a:ext uri="{FF2B5EF4-FFF2-40B4-BE49-F238E27FC236}">
              <a16:creationId xmlns:a16="http://schemas.microsoft.com/office/drawing/2014/main" id="{25BC3F2D-51D3-40CF-93B2-48CFE185D8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14456" name="AutoShape 1">
          <a:extLst>
            <a:ext uri="{FF2B5EF4-FFF2-40B4-BE49-F238E27FC236}">
              <a16:creationId xmlns:a16="http://schemas.microsoft.com/office/drawing/2014/main" id="{AE3DDD93-5186-4982-8852-7592F89E16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14457" name="AutoShape 1">
          <a:extLst>
            <a:ext uri="{FF2B5EF4-FFF2-40B4-BE49-F238E27FC236}">
              <a16:creationId xmlns:a16="http://schemas.microsoft.com/office/drawing/2014/main" id="{DB2907E0-C21D-4E84-92B1-11C40460F8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4458" name="AutoShape 1">
          <a:extLst>
            <a:ext uri="{FF2B5EF4-FFF2-40B4-BE49-F238E27FC236}">
              <a16:creationId xmlns:a16="http://schemas.microsoft.com/office/drawing/2014/main" id="{CF570C54-50A0-4895-B93D-661911AF9E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4459" name="AutoShape 1">
          <a:extLst>
            <a:ext uri="{FF2B5EF4-FFF2-40B4-BE49-F238E27FC236}">
              <a16:creationId xmlns:a16="http://schemas.microsoft.com/office/drawing/2014/main" id="{BB74AC11-3894-4EC5-8127-73276646EF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4460" name="AutoShape 1">
          <a:extLst>
            <a:ext uri="{FF2B5EF4-FFF2-40B4-BE49-F238E27FC236}">
              <a16:creationId xmlns:a16="http://schemas.microsoft.com/office/drawing/2014/main" id="{FDE61523-296D-43D0-B394-3610627441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190500</xdr:colOff>
      <xdr:row>24</xdr:row>
      <xdr:rowOff>95250</xdr:rowOff>
    </xdr:from>
    <xdr:ext cx="304800" cy="304800"/>
    <xdr:sp macro="" textlink="">
      <xdr:nvSpPr>
        <xdr:cNvPr id="14461" name="AutoShape 1">
          <a:extLst>
            <a:ext uri="{FF2B5EF4-FFF2-40B4-BE49-F238E27FC236}">
              <a16:creationId xmlns:a16="http://schemas.microsoft.com/office/drawing/2014/main" id="{8183BA3E-2910-4A43-97CD-B8350DC97811}"/>
            </a:ext>
          </a:extLst>
        </xdr:cNvPr>
        <xdr:cNvSpPr>
          <a:spLocks noChangeAspect="1" noChangeArrowheads="1"/>
        </xdr:cNvSpPr>
      </xdr:nvSpPr>
      <xdr:spPr bwMode="auto">
        <a:xfrm>
          <a:off x="4962525" y="530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4462" name="AutoShape 1">
          <a:extLst>
            <a:ext uri="{FF2B5EF4-FFF2-40B4-BE49-F238E27FC236}">
              <a16:creationId xmlns:a16="http://schemas.microsoft.com/office/drawing/2014/main" id="{14EDA924-DE85-4D0C-ABE5-AE63F277F2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4463" name="AutoShape 1">
          <a:extLst>
            <a:ext uri="{FF2B5EF4-FFF2-40B4-BE49-F238E27FC236}">
              <a16:creationId xmlns:a16="http://schemas.microsoft.com/office/drawing/2014/main" id="{DE69B1AC-8DBD-4FA7-8F08-5205E34BD6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4464" name="AutoShape 1">
          <a:extLst>
            <a:ext uri="{FF2B5EF4-FFF2-40B4-BE49-F238E27FC236}">
              <a16:creationId xmlns:a16="http://schemas.microsoft.com/office/drawing/2014/main" id="{AB6A299A-BD21-4849-9939-ABD0739338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4465" name="AutoShape 1">
          <a:extLst>
            <a:ext uri="{FF2B5EF4-FFF2-40B4-BE49-F238E27FC236}">
              <a16:creationId xmlns:a16="http://schemas.microsoft.com/office/drawing/2014/main" id="{BC59BFF1-59EA-43EE-ACCF-17A4E31D23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466" name="AutoShape 1">
          <a:extLst>
            <a:ext uri="{FF2B5EF4-FFF2-40B4-BE49-F238E27FC236}">
              <a16:creationId xmlns:a16="http://schemas.microsoft.com/office/drawing/2014/main" id="{F0986548-6F02-4125-A842-81070A02E4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467" name="AutoShape 1">
          <a:extLst>
            <a:ext uri="{FF2B5EF4-FFF2-40B4-BE49-F238E27FC236}">
              <a16:creationId xmlns:a16="http://schemas.microsoft.com/office/drawing/2014/main" id="{477386D5-018F-4691-B146-09B3760874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468" name="AutoShape 1">
          <a:extLst>
            <a:ext uri="{FF2B5EF4-FFF2-40B4-BE49-F238E27FC236}">
              <a16:creationId xmlns:a16="http://schemas.microsoft.com/office/drawing/2014/main" id="{533249CB-692C-41C7-A9EA-887F4C7ED4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469" name="AutoShape 1">
          <a:extLst>
            <a:ext uri="{FF2B5EF4-FFF2-40B4-BE49-F238E27FC236}">
              <a16:creationId xmlns:a16="http://schemas.microsoft.com/office/drawing/2014/main" id="{5F8188DF-C59D-4437-8E2F-18616406C5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14470" name="AutoShape 1">
          <a:extLst>
            <a:ext uri="{FF2B5EF4-FFF2-40B4-BE49-F238E27FC236}">
              <a16:creationId xmlns:a16="http://schemas.microsoft.com/office/drawing/2014/main" id="{011915F1-BE43-4C6B-9B6F-D97E8BA095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14471" name="AutoShape 1">
          <a:extLst>
            <a:ext uri="{FF2B5EF4-FFF2-40B4-BE49-F238E27FC236}">
              <a16:creationId xmlns:a16="http://schemas.microsoft.com/office/drawing/2014/main" id="{828341DF-50AE-410C-9F44-5C7C0E8728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14472" name="AutoShape 1">
          <a:extLst>
            <a:ext uri="{FF2B5EF4-FFF2-40B4-BE49-F238E27FC236}">
              <a16:creationId xmlns:a16="http://schemas.microsoft.com/office/drawing/2014/main" id="{328B0B91-F1F6-4772-A247-45EED17C33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304800" cy="304800"/>
    <xdr:sp macro="" textlink="">
      <xdr:nvSpPr>
        <xdr:cNvPr id="14473" name="AutoShape 1">
          <a:extLst>
            <a:ext uri="{FF2B5EF4-FFF2-40B4-BE49-F238E27FC236}">
              <a16:creationId xmlns:a16="http://schemas.microsoft.com/office/drawing/2014/main" id="{B5070493-07A1-460A-A389-9C31B58F2B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4474" name="AutoShape 1">
          <a:extLst>
            <a:ext uri="{FF2B5EF4-FFF2-40B4-BE49-F238E27FC236}">
              <a16:creationId xmlns:a16="http://schemas.microsoft.com/office/drawing/2014/main" id="{1A45E141-B847-4D04-BF18-0FBD2865F1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4475" name="AutoShape 1">
          <a:extLst>
            <a:ext uri="{FF2B5EF4-FFF2-40B4-BE49-F238E27FC236}">
              <a16:creationId xmlns:a16="http://schemas.microsoft.com/office/drawing/2014/main" id="{B3F2E8B6-D31E-4EBC-BD18-22349E22FA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4476" name="AutoShape 1">
          <a:extLst>
            <a:ext uri="{FF2B5EF4-FFF2-40B4-BE49-F238E27FC236}">
              <a16:creationId xmlns:a16="http://schemas.microsoft.com/office/drawing/2014/main" id="{7A26D567-4BAE-4067-A954-8B43607153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4477" name="AutoShape 1">
          <a:extLst>
            <a:ext uri="{FF2B5EF4-FFF2-40B4-BE49-F238E27FC236}">
              <a16:creationId xmlns:a16="http://schemas.microsoft.com/office/drawing/2014/main" id="{4C9CD567-8456-41AD-AC50-C763F666DA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14478" name="AutoShape 1">
          <a:extLst>
            <a:ext uri="{FF2B5EF4-FFF2-40B4-BE49-F238E27FC236}">
              <a16:creationId xmlns:a16="http://schemas.microsoft.com/office/drawing/2014/main" id="{C03C8C48-339E-42F6-B4CF-A7F67ACB6D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14479" name="AutoShape 1">
          <a:extLst>
            <a:ext uri="{FF2B5EF4-FFF2-40B4-BE49-F238E27FC236}">
              <a16:creationId xmlns:a16="http://schemas.microsoft.com/office/drawing/2014/main" id="{37EF9D27-292A-4036-9CE5-FFAE385D31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14480" name="AutoShape 1">
          <a:extLst>
            <a:ext uri="{FF2B5EF4-FFF2-40B4-BE49-F238E27FC236}">
              <a16:creationId xmlns:a16="http://schemas.microsoft.com/office/drawing/2014/main" id="{E495675C-5EF0-4A8C-B6F9-F3BAC6F8B3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</xdr:row>
      <xdr:rowOff>0</xdr:rowOff>
    </xdr:from>
    <xdr:ext cx="304800" cy="304800"/>
    <xdr:sp macro="" textlink="">
      <xdr:nvSpPr>
        <xdr:cNvPr id="14481" name="AutoShape 1">
          <a:extLst>
            <a:ext uri="{FF2B5EF4-FFF2-40B4-BE49-F238E27FC236}">
              <a16:creationId xmlns:a16="http://schemas.microsoft.com/office/drawing/2014/main" id="{4A8DF339-0D25-46AE-8273-D38DA649FB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482" name="AutoShape 1">
          <a:extLst>
            <a:ext uri="{FF2B5EF4-FFF2-40B4-BE49-F238E27FC236}">
              <a16:creationId xmlns:a16="http://schemas.microsoft.com/office/drawing/2014/main" id="{E02DD63A-D84A-4ED6-8208-66143A2691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483" name="AutoShape 1">
          <a:extLst>
            <a:ext uri="{FF2B5EF4-FFF2-40B4-BE49-F238E27FC236}">
              <a16:creationId xmlns:a16="http://schemas.microsoft.com/office/drawing/2014/main" id="{180D4140-8C5A-4D46-8DFA-645E9B469E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484" name="AutoShape 1">
          <a:extLst>
            <a:ext uri="{FF2B5EF4-FFF2-40B4-BE49-F238E27FC236}">
              <a16:creationId xmlns:a16="http://schemas.microsoft.com/office/drawing/2014/main" id="{BC297BEA-D420-4800-A939-A119F938EB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485" name="AutoShape 1">
          <a:extLst>
            <a:ext uri="{FF2B5EF4-FFF2-40B4-BE49-F238E27FC236}">
              <a16:creationId xmlns:a16="http://schemas.microsoft.com/office/drawing/2014/main" id="{A1B467C8-7C04-461E-AF9F-9B1A680E68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486" name="AutoShape 1">
          <a:extLst>
            <a:ext uri="{FF2B5EF4-FFF2-40B4-BE49-F238E27FC236}">
              <a16:creationId xmlns:a16="http://schemas.microsoft.com/office/drawing/2014/main" id="{AEE49310-8568-426A-B77A-083AEB0FD0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487" name="AutoShape 1">
          <a:extLst>
            <a:ext uri="{FF2B5EF4-FFF2-40B4-BE49-F238E27FC236}">
              <a16:creationId xmlns:a16="http://schemas.microsoft.com/office/drawing/2014/main" id="{981DEB53-EC21-4FC7-ABF1-522E47AABD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488" name="AutoShape 1">
          <a:extLst>
            <a:ext uri="{FF2B5EF4-FFF2-40B4-BE49-F238E27FC236}">
              <a16:creationId xmlns:a16="http://schemas.microsoft.com/office/drawing/2014/main" id="{6753447C-5B49-45BB-AEA2-937BEB3F60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489" name="AutoShape 1">
          <a:extLst>
            <a:ext uri="{FF2B5EF4-FFF2-40B4-BE49-F238E27FC236}">
              <a16:creationId xmlns:a16="http://schemas.microsoft.com/office/drawing/2014/main" id="{E22C79DC-0741-4320-9951-C438B4C048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14490" name="AutoShape 1">
          <a:extLst>
            <a:ext uri="{FF2B5EF4-FFF2-40B4-BE49-F238E27FC236}">
              <a16:creationId xmlns:a16="http://schemas.microsoft.com/office/drawing/2014/main" id="{0FAE81B3-2AAE-4B84-B525-7FD06A479F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14491" name="AutoShape 1">
          <a:extLst>
            <a:ext uri="{FF2B5EF4-FFF2-40B4-BE49-F238E27FC236}">
              <a16:creationId xmlns:a16="http://schemas.microsoft.com/office/drawing/2014/main" id="{6C00CC6A-2DBA-4CDE-8F41-684B7869B9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14492" name="AutoShape 1">
          <a:extLst>
            <a:ext uri="{FF2B5EF4-FFF2-40B4-BE49-F238E27FC236}">
              <a16:creationId xmlns:a16="http://schemas.microsoft.com/office/drawing/2014/main" id="{1B041BDD-91AD-4A5C-BF78-08312EE2A0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</xdr:row>
      <xdr:rowOff>0</xdr:rowOff>
    </xdr:from>
    <xdr:ext cx="304800" cy="304800"/>
    <xdr:sp macro="" textlink="">
      <xdr:nvSpPr>
        <xdr:cNvPr id="14493" name="AutoShape 1">
          <a:extLst>
            <a:ext uri="{FF2B5EF4-FFF2-40B4-BE49-F238E27FC236}">
              <a16:creationId xmlns:a16="http://schemas.microsoft.com/office/drawing/2014/main" id="{E64A22ED-55C9-4362-9A61-054D0212A1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14494" name="AutoShape 1">
          <a:extLst>
            <a:ext uri="{FF2B5EF4-FFF2-40B4-BE49-F238E27FC236}">
              <a16:creationId xmlns:a16="http://schemas.microsoft.com/office/drawing/2014/main" id="{D5F1E7A7-6563-4CE8-9F8C-C515E3575F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14495" name="AutoShape 1">
          <a:extLst>
            <a:ext uri="{FF2B5EF4-FFF2-40B4-BE49-F238E27FC236}">
              <a16:creationId xmlns:a16="http://schemas.microsoft.com/office/drawing/2014/main" id="{79ECF060-DC10-4503-ABCF-E54270B2E9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14496" name="AutoShape 1">
          <a:extLst>
            <a:ext uri="{FF2B5EF4-FFF2-40B4-BE49-F238E27FC236}">
              <a16:creationId xmlns:a16="http://schemas.microsoft.com/office/drawing/2014/main" id="{0C924D9F-FD38-42EE-AC6C-FDAF51F9DD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14497" name="AutoShape 1">
          <a:extLst>
            <a:ext uri="{FF2B5EF4-FFF2-40B4-BE49-F238E27FC236}">
              <a16:creationId xmlns:a16="http://schemas.microsoft.com/office/drawing/2014/main" id="{1DA01DDC-E2D5-45D9-A7BA-71C212FD31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14498" name="AutoShape 1">
          <a:extLst>
            <a:ext uri="{FF2B5EF4-FFF2-40B4-BE49-F238E27FC236}">
              <a16:creationId xmlns:a16="http://schemas.microsoft.com/office/drawing/2014/main" id="{DBFA39F7-388A-47B6-80BC-F92E690C10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14499" name="AutoShape 1">
          <a:extLst>
            <a:ext uri="{FF2B5EF4-FFF2-40B4-BE49-F238E27FC236}">
              <a16:creationId xmlns:a16="http://schemas.microsoft.com/office/drawing/2014/main" id="{3564E227-E67B-4C9E-9EB0-B0D36506EF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14500" name="AutoShape 1">
          <a:extLst>
            <a:ext uri="{FF2B5EF4-FFF2-40B4-BE49-F238E27FC236}">
              <a16:creationId xmlns:a16="http://schemas.microsoft.com/office/drawing/2014/main" id="{3CE2B473-EEAD-4D07-9F3C-238C427D14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</xdr:row>
      <xdr:rowOff>0</xdr:rowOff>
    </xdr:from>
    <xdr:ext cx="304800" cy="304800"/>
    <xdr:sp macro="" textlink="">
      <xdr:nvSpPr>
        <xdr:cNvPr id="14501" name="AutoShape 1">
          <a:extLst>
            <a:ext uri="{FF2B5EF4-FFF2-40B4-BE49-F238E27FC236}">
              <a16:creationId xmlns:a16="http://schemas.microsoft.com/office/drawing/2014/main" id="{A837B4F8-2A6E-406C-921F-256CF97D47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14502" name="AutoShape 1">
          <a:extLst>
            <a:ext uri="{FF2B5EF4-FFF2-40B4-BE49-F238E27FC236}">
              <a16:creationId xmlns:a16="http://schemas.microsoft.com/office/drawing/2014/main" id="{A17F5680-CFF2-4E5A-8558-5AFD5259D6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14503" name="AutoShape 1">
          <a:extLst>
            <a:ext uri="{FF2B5EF4-FFF2-40B4-BE49-F238E27FC236}">
              <a16:creationId xmlns:a16="http://schemas.microsoft.com/office/drawing/2014/main" id="{46C4DD96-E421-45CE-A865-CEC334A47D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14504" name="AutoShape 1">
          <a:extLst>
            <a:ext uri="{FF2B5EF4-FFF2-40B4-BE49-F238E27FC236}">
              <a16:creationId xmlns:a16="http://schemas.microsoft.com/office/drawing/2014/main" id="{1E925C14-491B-4106-B044-E45A7D8C07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4800"/>
    <xdr:sp macro="" textlink="">
      <xdr:nvSpPr>
        <xdr:cNvPr id="14505" name="AutoShape 1">
          <a:extLst>
            <a:ext uri="{FF2B5EF4-FFF2-40B4-BE49-F238E27FC236}">
              <a16:creationId xmlns:a16="http://schemas.microsoft.com/office/drawing/2014/main" id="{18011322-9781-4755-B97D-5829C90089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14506" name="AutoShape 1">
          <a:extLst>
            <a:ext uri="{FF2B5EF4-FFF2-40B4-BE49-F238E27FC236}">
              <a16:creationId xmlns:a16="http://schemas.microsoft.com/office/drawing/2014/main" id="{5BB25CB2-8904-46E7-AEC5-4B21D97615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14507" name="AutoShape 1">
          <a:extLst>
            <a:ext uri="{FF2B5EF4-FFF2-40B4-BE49-F238E27FC236}">
              <a16:creationId xmlns:a16="http://schemas.microsoft.com/office/drawing/2014/main" id="{3935083B-5714-4AC8-8615-5D1210F4D0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14508" name="AutoShape 1">
          <a:extLst>
            <a:ext uri="{FF2B5EF4-FFF2-40B4-BE49-F238E27FC236}">
              <a16:creationId xmlns:a16="http://schemas.microsoft.com/office/drawing/2014/main" id="{7040C4DB-8990-48AC-8978-7A9E8AD407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</xdr:row>
      <xdr:rowOff>0</xdr:rowOff>
    </xdr:from>
    <xdr:ext cx="304800" cy="304800"/>
    <xdr:sp macro="" textlink="">
      <xdr:nvSpPr>
        <xdr:cNvPr id="14509" name="AutoShape 1">
          <a:extLst>
            <a:ext uri="{FF2B5EF4-FFF2-40B4-BE49-F238E27FC236}">
              <a16:creationId xmlns:a16="http://schemas.microsoft.com/office/drawing/2014/main" id="{B03819D2-A9B3-497D-9962-6775E6996C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14510" name="AutoShape 1">
          <a:extLst>
            <a:ext uri="{FF2B5EF4-FFF2-40B4-BE49-F238E27FC236}">
              <a16:creationId xmlns:a16="http://schemas.microsoft.com/office/drawing/2014/main" id="{DAC49BBF-716C-468E-9ACD-EF7A0A9D64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14511" name="AutoShape 1">
          <a:extLst>
            <a:ext uri="{FF2B5EF4-FFF2-40B4-BE49-F238E27FC236}">
              <a16:creationId xmlns:a16="http://schemas.microsoft.com/office/drawing/2014/main" id="{6E6F59EC-A910-47D8-B48A-1B2A2F9C36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14512" name="AutoShape 1">
          <a:extLst>
            <a:ext uri="{FF2B5EF4-FFF2-40B4-BE49-F238E27FC236}">
              <a16:creationId xmlns:a16="http://schemas.microsoft.com/office/drawing/2014/main" id="{05727148-2AE8-4C74-BA9C-DEC3621874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14513" name="AutoShape 1">
          <a:extLst>
            <a:ext uri="{FF2B5EF4-FFF2-40B4-BE49-F238E27FC236}">
              <a16:creationId xmlns:a16="http://schemas.microsoft.com/office/drawing/2014/main" id="{519CE821-71FA-4DAF-9207-3B1A979BA9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14514" name="AutoShape 1">
          <a:extLst>
            <a:ext uri="{FF2B5EF4-FFF2-40B4-BE49-F238E27FC236}">
              <a16:creationId xmlns:a16="http://schemas.microsoft.com/office/drawing/2014/main" id="{5E8116B3-C9F7-466C-A1DE-983D1CFA34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14515" name="AutoShape 1">
          <a:extLst>
            <a:ext uri="{FF2B5EF4-FFF2-40B4-BE49-F238E27FC236}">
              <a16:creationId xmlns:a16="http://schemas.microsoft.com/office/drawing/2014/main" id="{78EE6AB5-35B8-4C11-B9A4-1AC94D8966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14516" name="AutoShape 1">
          <a:extLst>
            <a:ext uri="{FF2B5EF4-FFF2-40B4-BE49-F238E27FC236}">
              <a16:creationId xmlns:a16="http://schemas.microsoft.com/office/drawing/2014/main" id="{1327DA7A-A775-465E-9171-1727FD47B2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</xdr:row>
      <xdr:rowOff>0</xdr:rowOff>
    </xdr:from>
    <xdr:ext cx="304800" cy="304800"/>
    <xdr:sp macro="" textlink="">
      <xdr:nvSpPr>
        <xdr:cNvPr id="14517" name="AutoShape 1">
          <a:extLst>
            <a:ext uri="{FF2B5EF4-FFF2-40B4-BE49-F238E27FC236}">
              <a16:creationId xmlns:a16="http://schemas.microsoft.com/office/drawing/2014/main" id="{C5D52AD8-BA49-4DF3-B6FF-C487F1282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14518" name="AutoShape 1">
          <a:extLst>
            <a:ext uri="{FF2B5EF4-FFF2-40B4-BE49-F238E27FC236}">
              <a16:creationId xmlns:a16="http://schemas.microsoft.com/office/drawing/2014/main" id="{85EEAF98-13E2-4D1D-9892-C91417AF86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14519" name="AutoShape 1">
          <a:extLst>
            <a:ext uri="{FF2B5EF4-FFF2-40B4-BE49-F238E27FC236}">
              <a16:creationId xmlns:a16="http://schemas.microsoft.com/office/drawing/2014/main" id="{2C11AFB0-1D0C-412A-9F9C-E84ADE32C5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14520" name="AutoShape 1">
          <a:extLst>
            <a:ext uri="{FF2B5EF4-FFF2-40B4-BE49-F238E27FC236}">
              <a16:creationId xmlns:a16="http://schemas.microsoft.com/office/drawing/2014/main" id="{784249C0-B1E3-4D2D-8203-0DBB17BF65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</xdr:row>
      <xdr:rowOff>0</xdr:rowOff>
    </xdr:from>
    <xdr:ext cx="304800" cy="304800"/>
    <xdr:sp macro="" textlink="">
      <xdr:nvSpPr>
        <xdr:cNvPr id="14521" name="AutoShape 1">
          <a:extLst>
            <a:ext uri="{FF2B5EF4-FFF2-40B4-BE49-F238E27FC236}">
              <a16:creationId xmlns:a16="http://schemas.microsoft.com/office/drawing/2014/main" id="{36FF5869-26A3-4FAE-BDE2-F0BA82C16C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14522" name="AutoShape 1">
          <a:extLst>
            <a:ext uri="{FF2B5EF4-FFF2-40B4-BE49-F238E27FC236}">
              <a16:creationId xmlns:a16="http://schemas.microsoft.com/office/drawing/2014/main" id="{D50A05E9-48E0-4CC3-8078-4665781E5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14523" name="AutoShape 1">
          <a:extLst>
            <a:ext uri="{FF2B5EF4-FFF2-40B4-BE49-F238E27FC236}">
              <a16:creationId xmlns:a16="http://schemas.microsoft.com/office/drawing/2014/main" id="{68CF6189-4AB2-4182-BCCA-941D4FA546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14524" name="AutoShape 1">
          <a:extLst>
            <a:ext uri="{FF2B5EF4-FFF2-40B4-BE49-F238E27FC236}">
              <a16:creationId xmlns:a16="http://schemas.microsoft.com/office/drawing/2014/main" id="{6690F9C1-1387-45E5-A1A6-C718BE8EAC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</xdr:row>
      <xdr:rowOff>0</xdr:rowOff>
    </xdr:from>
    <xdr:ext cx="304800" cy="304800"/>
    <xdr:sp macro="" textlink="">
      <xdr:nvSpPr>
        <xdr:cNvPr id="14525" name="AutoShape 1">
          <a:extLst>
            <a:ext uri="{FF2B5EF4-FFF2-40B4-BE49-F238E27FC236}">
              <a16:creationId xmlns:a16="http://schemas.microsoft.com/office/drawing/2014/main" id="{5C6A7C35-2D37-4D1B-8F42-411751C7E1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14526" name="AutoShape 1">
          <a:extLst>
            <a:ext uri="{FF2B5EF4-FFF2-40B4-BE49-F238E27FC236}">
              <a16:creationId xmlns:a16="http://schemas.microsoft.com/office/drawing/2014/main" id="{1900FF07-F63A-405C-80C2-B19DA08A2B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14527" name="AutoShape 1">
          <a:extLst>
            <a:ext uri="{FF2B5EF4-FFF2-40B4-BE49-F238E27FC236}">
              <a16:creationId xmlns:a16="http://schemas.microsoft.com/office/drawing/2014/main" id="{E61C5FED-0DE0-4816-A9E9-1D3F33A9ED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14528" name="AutoShape 1">
          <a:extLst>
            <a:ext uri="{FF2B5EF4-FFF2-40B4-BE49-F238E27FC236}">
              <a16:creationId xmlns:a16="http://schemas.microsoft.com/office/drawing/2014/main" id="{F7276FC6-B97E-4232-813C-77B4C87D0F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14529" name="AutoShape 1">
          <a:extLst>
            <a:ext uri="{FF2B5EF4-FFF2-40B4-BE49-F238E27FC236}">
              <a16:creationId xmlns:a16="http://schemas.microsoft.com/office/drawing/2014/main" id="{31190611-2CEB-4803-8496-D7DD67F2EE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14530" name="AutoShape 1">
          <a:extLst>
            <a:ext uri="{FF2B5EF4-FFF2-40B4-BE49-F238E27FC236}">
              <a16:creationId xmlns:a16="http://schemas.microsoft.com/office/drawing/2014/main" id="{8A6AD3E8-B536-46F8-B5BD-CC31089161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14531" name="AutoShape 1">
          <a:extLst>
            <a:ext uri="{FF2B5EF4-FFF2-40B4-BE49-F238E27FC236}">
              <a16:creationId xmlns:a16="http://schemas.microsoft.com/office/drawing/2014/main" id="{7A67B729-4887-4248-9BF1-F5137F0D97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14532" name="AutoShape 1">
          <a:extLst>
            <a:ext uri="{FF2B5EF4-FFF2-40B4-BE49-F238E27FC236}">
              <a16:creationId xmlns:a16="http://schemas.microsoft.com/office/drawing/2014/main" id="{532DD946-86D0-4473-B690-4721D4393F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</xdr:row>
      <xdr:rowOff>0</xdr:rowOff>
    </xdr:from>
    <xdr:ext cx="304800" cy="304800"/>
    <xdr:sp macro="" textlink="">
      <xdr:nvSpPr>
        <xdr:cNvPr id="14533" name="AutoShape 1">
          <a:extLst>
            <a:ext uri="{FF2B5EF4-FFF2-40B4-BE49-F238E27FC236}">
              <a16:creationId xmlns:a16="http://schemas.microsoft.com/office/drawing/2014/main" id="{B4C9FD81-D617-4F6C-9354-6C7D07BCBE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14534" name="AutoShape 1">
          <a:extLst>
            <a:ext uri="{FF2B5EF4-FFF2-40B4-BE49-F238E27FC236}">
              <a16:creationId xmlns:a16="http://schemas.microsoft.com/office/drawing/2014/main" id="{AADE3A5C-1627-4948-A60D-6FBE48B6E9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14535" name="AutoShape 1">
          <a:extLst>
            <a:ext uri="{FF2B5EF4-FFF2-40B4-BE49-F238E27FC236}">
              <a16:creationId xmlns:a16="http://schemas.microsoft.com/office/drawing/2014/main" id="{58239F73-C3A9-4E4B-9FBA-307EB12CB0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14536" name="AutoShape 1">
          <a:extLst>
            <a:ext uri="{FF2B5EF4-FFF2-40B4-BE49-F238E27FC236}">
              <a16:creationId xmlns:a16="http://schemas.microsoft.com/office/drawing/2014/main" id="{3403AEC6-D756-442E-AF2A-0A1741A599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4800"/>
    <xdr:sp macro="" textlink="">
      <xdr:nvSpPr>
        <xdr:cNvPr id="14537" name="AutoShape 1">
          <a:extLst>
            <a:ext uri="{FF2B5EF4-FFF2-40B4-BE49-F238E27FC236}">
              <a16:creationId xmlns:a16="http://schemas.microsoft.com/office/drawing/2014/main" id="{902DF65A-E509-4650-A0B7-0FC0886FA7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14538" name="AutoShape 1">
          <a:extLst>
            <a:ext uri="{FF2B5EF4-FFF2-40B4-BE49-F238E27FC236}">
              <a16:creationId xmlns:a16="http://schemas.microsoft.com/office/drawing/2014/main" id="{E78EF266-B17F-4FDD-9E17-56EA7CD32A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14539" name="AutoShape 1">
          <a:extLst>
            <a:ext uri="{FF2B5EF4-FFF2-40B4-BE49-F238E27FC236}">
              <a16:creationId xmlns:a16="http://schemas.microsoft.com/office/drawing/2014/main" id="{A6DF188A-DB34-4A89-990F-046262CF4F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14540" name="AutoShape 1">
          <a:extLst>
            <a:ext uri="{FF2B5EF4-FFF2-40B4-BE49-F238E27FC236}">
              <a16:creationId xmlns:a16="http://schemas.microsoft.com/office/drawing/2014/main" id="{1D599FA5-3299-43EC-9647-F98202AF3C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304800" cy="304800"/>
    <xdr:sp macro="" textlink="">
      <xdr:nvSpPr>
        <xdr:cNvPr id="14541" name="AutoShape 1">
          <a:extLst>
            <a:ext uri="{FF2B5EF4-FFF2-40B4-BE49-F238E27FC236}">
              <a16:creationId xmlns:a16="http://schemas.microsoft.com/office/drawing/2014/main" id="{79976D1A-FD71-4637-B1D2-F02D659D68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14542" name="AutoShape 1">
          <a:extLst>
            <a:ext uri="{FF2B5EF4-FFF2-40B4-BE49-F238E27FC236}">
              <a16:creationId xmlns:a16="http://schemas.microsoft.com/office/drawing/2014/main" id="{EFEACA60-63B3-4E52-8DFD-F341380966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14543" name="AutoShape 1">
          <a:extLst>
            <a:ext uri="{FF2B5EF4-FFF2-40B4-BE49-F238E27FC236}">
              <a16:creationId xmlns:a16="http://schemas.microsoft.com/office/drawing/2014/main" id="{E206839D-BE4F-4DE9-9CBD-366AEE99DA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14544" name="AutoShape 1">
          <a:extLst>
            <a:ext uri="{FF2B5EF4-FFF2-40B4-BE49-F238E27FC236}">
              <a16:creationId xmlns:a16="http://schemas.microsoft.com/office/drawing/2014/main" id="{5B8A5980-E870-4F81-B183-B98A5A5429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</xdr:row>
      <xdr:rowOff>0</xdr:rowOff>
    </xdr:from>
    <xdr:ext cx="304800" cy="304800"/>
    <xdr:sp macro="" textlink="">
      <xdr:nvSpPr>
        <xdr:cNvPr id="14545" name="AutoShape 1">
          <a:extLst>
            <a:ext uri="{FF2B5EF4-FFF2-40B4-BE49-F238E27FC236}">
              <a16:creationId xmlns:a16="http://schemas.microsoft.com/office/drawing/2014/main" id="{2A5EE5E7-93E0-4F10-B33A-E87B3190F0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14546" name="AutoShape 1">
          <a:extLst>
            <a:ext uri="{FF2B5EF4-FFF2-40B4-BE49-F238E27FC236}">
              <a16:creationId xmlns:a16="http://schemas.microsoft.com/office/drawing/2014/main" id="{0DC55FA6-EF42-4D94-8D6C-F55C4DB349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14547" name="AutoShape 1">
          <a:extLst>
            <a:ext uri="{FF2B5EF4-FFF2-40B4-BE49-F238E27FC236}">
              <a16:creationId xmlns:a16="http://schemas.microsoft.com/office/drawing/2014/main" id="{8C82BC6F-C966-4208-A5F1-4A81EB6418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14548" name="AutoShape 1">
          <a:extLst>
            <a:ext uri="{FF2B5EF4-FFF2-40B4-BE49-F238E27FC236}">
              <a16:creationId xmlns:a16="http://schemas.microsoft.com/office/drawing/2014/main" id="{D32A4F57-F40D-4929-8689-F0A1A07C29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</xdr:row>
      <xdr:rowOff>0</xdr:rowOff>
    </xdr:from>
    <xdr:ext cx="304800" cy="304800"/>
    <xdr:sp macro="" textlink="">
      <xdr:nvSpPr>
        <xdr:cNvPr id="14549" name="AutoShape 1">
          <a:extLst>
            <a:ext uri="{FF2B5EF4-FFF2-40B4-BE49-F238E27FC236}">
              <a16:creationId xmlns:a16="http://schemas.microsoft.com/office/drawing/2014/main" id="{F6FCFB6E-F4DF-44B3-95F4-CF71858A8F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14550" name="AutoShape 1">
          <a:extLst>
            <a:ext uri="{FF2B5EF4-FFF2-40B4-BE49-F238E27FC236}">
              <a16:creationId xmlns:a16="http://schemas.microsoft.com/office/drawing/2014/main" id="{B53C0001-7371-496E-A326-5ECA05D114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14551" name="AutoShape 1">
          <a:extLst>
            <a:ext uri="{FF2B5EF4-FFF2-40B4-BE49-F238E27FC236}">
              <a16:creationId xmlns:a16="http://schemas.microsoft.com/office/drawing/2014/main" id="{75E9BCD6-EFF3-4DE5-ACF9-FFBAE1A18E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14552" name="AutoShape 1">
          <a:extLst>
            <a:ext uri="{FF2B5EF4-FFF2-40B4-BE49-F238E27FC236}">
              <a16:creationId xmlns:a16="http://schemas.microsoft.com/office/drawing/2014/main" id="{AFBB8701-1472-4CD5-9672-D1EFD53BEB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4800"/>
    <xdr:sp macro="" textlink="">
      <xdr:nvSpPr>
        <xdr:cNvPr id="14553" name="AutoShape 1">
          <a:extLst>
            <a:ext uri="{FF2B5EF4-FFF2-40B4-BE49-F238E27FC236}">
              <a16:creationId xmlns:a16="http://schemas.microsoft.com/office/drawing/2014/main" id="{00AB34E9-0995-4C19-BDFA-BA4E632656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14554" name="AutoShape 1">
          <a:extLst>
            <a:ext uri="{FF2B5EF4-FFF2-40B4-BE49-F238E27FC236}">
              <a16:creationId xmlns:a16="http://schemas.microsoft.com/office/drawing/2014/main" id="{C1FBFF60-E0B1-4520-97DB-B734E685B9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14555" name="AutoShape 1">
          <a:extLst>
            <a:ext uri="{FF2B5EF4-FFF2-40B4-BE49-F238E27FC236}">
              <a16:creationId xmlns:a16="http://schemas.microsoft.com/office/drawing/2014/main" id="{5F8C1967-A5DE-4805-BF16-95F4CCCB4F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14556" name="AutoShape 1">
          <a:extLst>
            <a:ext uri="{FF2B5EF4-FFF2-40B4-BE49-F238E27FC236}">
              <a16:creationId xmlns:a16="http://schemas.microsoft.com/office/drawing/2014/main" id="{E74F72B3-79BB-4298-B0C6-E7F91AFB6C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14557" name="AutoShape 1">
          <a:extLst>
            <a:ext uri="{FF2B5EF4-FFF2-40B4-BE49-F238E27FC236}">
              <a16:creationId xmlns:a16="http://schemas.microsoft.com/office/drawing/2014/main" id="{F0E6A9DC-2941-4CCC-88BD-A7FE0C3469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4558" name="AutoShape 1">
          <a:extLst>
            <a:ext uri="{FF2B5EF4-FFF2-40B4-BE49-F238E27FC236}">
              <a16:creationId xmlns:a16="http://schemas.microsoft.com/office/drawing/2014/main" id="{065D7009-393D-420C-884C-0BBAAF1449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4559" name="AutoShape 1">
          <a:extLst>
            <a:ext uri="{FF2B5EF4-FFF2-40B4-BE49-F238E27FC236}">
              <a16:creationId xmlns:a16="http://schemas.microsoft.com/office/drawing/2014/main" id="{D81C58EB-8AF1-4D03-AE1A-F077527078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4560" name="AutoShape 1">
          <a:extLst>
            <a:ext uri="{FF2B5EF4-FFF2-40B4-BE49-F238E27FC236}">
              <a16:creationId xmlns:a16="http://schemas.microsoft.com/office/drawing/2014/main" id="{86D9BAB8-D2F6-4A61-B9ED-1C1BE5B92F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</xdr:row>
      <xdr:rowOff>0</xdr:rowOff>
    </xdr:from>
    <xdr:ext cx="304800" cy="304800"/>
    <xdr:sp macro="" textlink="">
      <xdr:nvSpPr>
        <xdr:cNvPr id="14561" name="AutoShape 1">
          <a:extLst>
            <a:ext uri="{FF2B5EF4-FFF2-40B4-BE49-F238E27FC236}">
              <a16:creationId xmlns:a16="http://schemas.microsoft.com/office/drawing/2014/main" id="{C2BA776F-853B-49D9-96B3-E39FD12875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4562" name="AutoShape 1">
          <a:extLst>
            <a:ext uri="{FF2B5EF4-FFF2-40B4-BE49-F238E27FC236}">
              <a16:creationId xmlns:a16="http://schemas.microsoft.com/office/drawing/2014/main" id="{F8268CF9-DC2B-4E46-98D5-F87BD4B7E9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4563" name="AutoShape 1">
          <a:extLst>
            <a:ext uri="{FF2B5EF4-FFF2-40B4-BE49-F238E27FC236}">
              <a16:creationId xmlns:a16="http://schemas.microsoft.com/office/drawing/2014/main" id="{EFF264DD-1B74-4241-A180-A8A039342C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4564" name="AutoShape 1">
          <a:extLst>
            <a:ext uri="{FF2B5EF4-FFF2-40B4-BE49-F238E27FC236}">
              <a16:creationId xmlns:a16="http://schemas.microsoft.com/office/drawing/2014/main" id="{08C47574-1972-4C53-A98E-D9F80179B4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</xdr:row>
      <xdr:rowOff>0</xdr:rowOff>
    </xdr:from>
    <xdr:ext cx="304800" cy="304800"/>
    <xdr:sp macro="" textlink="">
      <xdr:nvSpPr>
        <xdr:cNvPr id="14565" name="AutoShape 1">
          <a:extLst>
            <a:ext uri="{FF2B5EF4-FFF2-40B4-BE49-F238E27FC236}">
              <a16:creationId xmlns:a16="http://schemas.microsoft.com/office/drawing/2014/main" id="{D1811E45-A432-43B5-A192-1E2A2EE003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4566" name="AutoShape 1">
          <a:extLst>
            <a:ext uri="{FF2B5EF4-FFF2-40B4-BE49-F238E27FC236}">
              <a16:creationId xmlns:a16="http://schemas.microsoft.com/office/drawing/2014/main" id="{26D200EB-F3C0-41B2-B175-B32D776340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4567" name="AutoShape 1">
          <a:extLst>
            <a:ext uri="{FF2B5EF4-FFF2-40B4-BE49-F238E27FC236}">
              <a16:creationId xmlns:a16="http://schemas.microsoft.com/office/drawing/2014/main" id="{32D5E429-2C19-40A0-8D74-8CD54BCF0B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4568" name="AutoShape 1">
          <a:extLst>
            <a:ext uri="{FF2B5EF4-FFF2-40B4-BE49-F238E27FC236}">
              <a16:creationId xmlns:a16="http://schemas.microsoft.com/office/drawing/2014/main" id="{81CFCECA-FB96-4B42-8A18-24BA82BF62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</xdr:row>
      <xdr:rowOff>0</xdr:rowOff>
    </xdr:from>
    <xdr:ext cx="304800" cy="304800"/>
    <xdr:sp macro="" textlink="">
      <xdr:nvSpPr>
        <xdr:cNvPr id="14569" name="AutoShape 1">
          <a:extLst>
            <a:ext uri="{FF2B5EF4-FFF2-40B4-BE49-F238E27FC236}">
              <a16:creationId xmlns:a16="http://schemas.microsoft.com/office/drawing/2014/main" id="{89429C41-101F-420A-846B-24CB96BA44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4570" name="AutoShape 1">
          <a:extLst>
            <a:ext uri="{FF2B5EF4-FFF2-40B4-BE49-F238E27FC236}">
              <a16:creationId xmlns:a16="http://schemas.microsoft.com/office/drawing/2014/main" id="{9B2C4DC7-1589-49AA-B208-BB58FEDF80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4571" name="AutoShape 1">
          <a:extLst>
            <a:ext uri="{FF2B5EF4-FFF2-40B4-BE49-F238E27FC236}">
              <a16:creationId xmlns:a16="http://schemas.microsoft.com/office/drawing/2014/main" id="{7DD2D5F2-F31C-433B-9455-D87D12EFAE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4572" name="AutoShape 1">
          <a:extLst>
            <a:ext uri="{FF2B5EF4-FFF2-40B4-BE49-F238E27FC236}">
              <a16:creationId xmlns:a16="http://schemas.microsoft.com/office/drawing/2014/main" id="{F70F13C9-B634-4763-A77E-5CAF7193CD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304800" cy="304800"/>
    <xdr:sp macro="" textlink="">
      <xdr:nvSpPr>
        <xdr:cNvPr id="14573" name="AutoShape 1">
          <a:extLst>
            <a:ext uri="{FF2B5EF4-FFF2-40B4-BE49-F238E27FC236}">
              <a16:creationId xmlns:a16="http://schemas.microsoft.com/office/drawing/2014/main" id="{AFA562C2-BF2E-4D69-9AA6-B4AA9C7056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4574" name="AutoShape 1">
          <a:extLst>
            <a:ext uri="{FF2B5EF4-FFF2-40B4-BE49-F238E27FC236}">
              <a16:creationId xmlns:a16="http://schemas.microsoft.com/office/drawing/2014/main" id="{338C1496-0397-4462-88B5-61F55C7FE5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4575" name="AutoShape 1">
          <a:extLst>
            <a:ext uri="{FF2B5EF4-FFF2-40B4-BE49-F238E27FC236}">
              <a16:creationId xmlns:a16="http://schemas.microsoft.com/office/drawing/2014/main" id="{58852A9F-23D2-4F66-AF90-3A2F35D3FA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4576" name="AutoShape 1">
          <a:extLst>
            <a:ext uri="{FF2B5EF4-FFF2-40B4-BE49-F238E27FC236}">
              <a16:creationId xmlns:a16="http://schemas.microsoft.com/office/drawing/2014/main" id="{35B2AE39-74BF-4581-8FA8-3C9A2D4107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</xdr:row>
      <xdr:rowOff>0</xdr:rowOff>
    </xdr:from>
    <xdr:ext cx="304800" cy="304800"/>
    <xdr:sp macro="" textlink="">
      <xdr:nvSpPr>
        <xdr:cNvPr id="14577" name="AutoShape 1">
          <a:extLst>
            <a:ext uri="{FF2B5EF4-FFF2-40B4-BE49-F238E27FC236}">
              <a16:creationId xmlns:a16="http://schemas.microsoft.com/office/drawing/2014/main" id="{E312715F-AF8F-4F1E-9E67-F9641FEFF6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4578" name="AutoShape 1">
          <a:extLst>
            <a:ext uri="{FF2B5EF4-FFF2-40B4-BE49-F238E27FC236}">
              <a16:creationId xmlns:a16="http://schemas.microsoft.com/office/drawing/2014/main" id="{99FB2C4A-A0D0-451C-8DE0-299E29DA8A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4579" name="AutoShape 1">
          <a:extLst>
            <a:ext uri="{FF2B5EF4-FFF2-40B4-BE49-F238E27FC236}">
              <a16:creationId xmlns:a16="http://schemas.microsoft.com/office/drawing/2014/main" id="{02D1F03E-9A1F-47EE-A4C6-9D130BDE3A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4580" name="AutoShape 1">
          <a:extLst>
            <a:ext uri="{FF2B5EF4-FFF2-40B4-BE49-F238E27FC236}">
              <a16:creationId xmlns:a16="http://schemas.microsoft.com/office/drawing/2014/main" id="{AF979B23-40C6-45AF-A4BC-5AD27F3AFC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</xdr:row>
      <xdr:rowOff>0</xdr:rowOff>
    </xdr:from>
    <xdr:ext cx="304800" cy="304800"/>
    <xdr:sp macro="" textlink="">
      <xdr:nvSpPr>
        <xdr:cNvPr id="14581" name="AutoShape 1">
          <a:extLst>
            <a:ext uri="{FF2B5EF4-FFF2-40B4-BE49-F238E27FC236}">
              <a16:creationId xmlns:a16="http://schemas.microsoft.com/office/drawing/2014/main" id="{514621CD-BD6F-4E28-ADAA-A8019C5625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4582" name="AutoShape 1">
          <a:extLst>
            <a:ext uri="{FF2B5EF4-FFF2-40B4-BE49-F238E27FC236}">
              <a16:creationId xmlns:a16="http://schemas.microsoft.com/office/drawing/2014/main" id="{879C160A-46B1-4EF0-B80D-0FB8F42AE7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4583" name="AutoShape 1">
          <a:extLst>
            <a:ext uri="{FF2B5EF4-FFF2-40B4-BE49-F238E27FC236}">
              <a16:creationId xmlns:a16="http://schemas.microsoft.com/office/drawing/2014/main" id="{AD66C960-C2D4-4B1E-94C7-F9947203F0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4584" name="AutoShape 1">
          <a:extLst>
            <a:ext uri="{FF2B5EF4-FFF2-40B4-BE49-F238E27FC236}">
              <a16:creationId xmlns:a16="http://schemas.microsoft.com/office/drawing/2014/main" id="{CBA47FBC-DED8-4C3B-A5CB-882C76581A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</xdr:row>
      <xdr:rowOff>0</xdr:rowOff>
    </xdr:from>
    <xdr:ext cx="304800" cy="304800"/>
    <xdr:sp macro="" textlink="">
      <xdr:nvSpPr>
        <xdr:cNvPr id="14585" name="AutoShape 1">
          <a:extLst>
            <a:ext uri="{FF2B5EF4-FFF2-40B4-BE49-F238E27FC236}">
              <a16:creationId xmlns:a16="http://schemas.microsoft.com/office/drawing/2014/main" id="{C8100255-AFF8-4190-B28E-1D4AD88CA0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4586" name="AutoShape 1">
          <a:extLst>
            <a:ext uri="{FF2B5EF4-FFF2-40B4-BE49-F238E27FC236}">
              <a16:creationId xmlns:a16="http://schemas.microsoft.com/office/drawing/2014/main" id="{929A9A3A-7921-4C8F-BB76-CD8A378B40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4587" name="AutoShape 1">
          <a:extLst>
            <a:ext uri="{FF2B5EF4-FFF2-40B4-BE49-F238E27FC236}">
              <a16:creationId xmlns:a16="http://schemas.microsoft.com/office/drawing/2014/main" id="{F49FB426-EEC9-4DBD-8518-26175EEE1C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4588" name="AutoShape 1">
          <a:extLst>
            <a:ext uri="{FF2B5EF4-FFF2-40B4-BE49-F238E27FC236}">
              <a16:creationId xmlns:a16="http://schemas.microsoft.com/office/drawing/2014/main" id="{214A2053-D6F4-4B24-8EB4-E03158538E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4589" name="AutoShape 1">
          <a:extLst>
            <a:ext uri="{FF2B5EF4-FFF2-40B4-BE49-F238E27FC236}">
              <a16:creationId xmlns:a16="http://schemas.microsoft.com/office/drawing/2014/main" id="{E1AB890A-6933-4E3C-B6F3-D7B74C1E08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4590" name="AutoShape 1">
          <a:extLst>
            <a:ext uri="{FF2B5EF4-FFF2-40B4-BE49-F238E27FC236}">
              <a16:creationId xmlns:a16="http://schemas.microsoft.com/office/drawing/2014/main" id="{F2D6D71F-FFA8-4C97-B9B9-9312EF3031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4591" name="AutoShape 1">
          <a:extLst>
            <a:ext uri="{FF2B5EF4-FFF2-40B4-BE49-F238E27FC236}">
              <a16:creationId xmlns:a16="http://schemas.microsoft.com/office/drawing/2014/main" id="{E4304A0B-21CD-4625-B39A-86FA46A01F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4592" name="AutoShape 1">
          <a:extLst>
            <a:ext uri="{FF2B5EF4-FFF2-40B4-BE49-F238E27FC236}">
              <a16:creationId xmlns:a16="http://schemas.microsoft.com/office/drawing/2014/main" id="{98C9DEAA-837A-4907-AD15-F7F3AD1BCC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</xdr:row>
      <xdr:rowOff>0</xdr:rowOff>
    </xdr:from>
    <xdr:ext cx="304800" cy="304800"/>
    <xdr:sp macro="" textlink="">
      <xdr:nvSpPr>
        <xdr:cNvPr id="14593" name="AutoShape 1">
          <a:extLst>
            <a:ext uri="{FF2B5EF4-FFF2-40B4-BE49-F238E27FC236}">
              <a16:creationId xmlns:a16="http://schemas.microsoft.com/office/drawing/2014/main" id="{70FA6A9D-20E2-44D8-8D82-D7227C2D76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4594" name="AutoShape 1">
          <a:extLst>
            <a:ext uri="{FF2B5EF4-FFF2-40B4-BE49-F238E27FC236}">
              <a16:creationId xmlns:a16="http://schemas.microsoft.com/office/drawing/2014/main" id="{6C218EDF-1DA6-4917-BFE3-B95611C475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4595" name="AutoShape 1">
          <a:extLst>
            <a:ext uri="{FF2B5EF4-FFF2-40B4-BE49-F238E27FC236}">
              <a16:creationId xmlns:a16="http://schemas.microsoft.com/office/drawing/2014/main" id="{B155E9CF-4B07-4654-A45C-A6EE3F6DF0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4596" name="AutoShape 1">
          <a:extLst>
            <a:ext uri="{FF2B5EF4-FFF2-40B4-BE49-F238E27FC236}">
              <a16:creationId xmlns:a16="http://schemas.microsoft.com/office/drawing/2014/main" id="{EE68A2E3-C1BA-41DC-856F-EB4005287E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304800" cy="304800"/>
    <xdr:sp macro="" textlink="">
      <xdr:nvSpPr>
        <xdr:cNvPr id="14597" name="AutoShape 1">
          <a:extLst>
            <a:ext uri="{FF2B5EF4-FFF2-40B4-BE49-F238E27FC236}">
              <a16:creationId xmlns:a16="http://schemas.microsoft.com/office/drawing/2014/main" id="{88C61C41-C3CD-41C8-8A8A-E1AD99BDAA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4598" name="AutoShape 1">
          <a:extLst>
            <a:ext uri="{FF2B5EF4-FFF2-40B4-BE49-F238E27FC236}">
              <a16:creationId xmlns:a16="http://schemas.microsoft.com/office/drawing/2014/main" id="{978EF7F6-AC2C-4693-8240-3B0C3817FE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4599" name="AutoShape 1">
          <a:extLst>
            <a:ext uri="{FF2B5EF4-FFF2-40B4-BE49-F238E27FC236}">
              <a16:creationId xmlns:a16="http://schemas.microsoft.com/office/drawing/2014/main" id="{1649C078-682E-45F5-939C-9634FBE975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4600" name="AutoShape 1">
          <a:extLst>
            <a:ext uri="{FF2B5EF4-FFF2-40B4-BE49-F238E27FC236}">
              <a16:creationId xmlns:a16="http://schemas.microsoft.com/office/drawing/2014/main" id="{49D5C95D-F2C5-48FD-AC25-1DDF5C4EB2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</xdr:row>
      <xdr:rowOff>0</xdr:rowOff>
    </xdr:from>
    <xdr:ext cx="304800" cy="304800"/>
    <xdr:sp macro="" textlink="">
      <xdr:nvSpPr>
        <xdr:cNvPr id="14601" name="AutoShape 1">
          <a:extLst>
            <a:ext uri="{FF2B5EF4-FFF2-40B4-BE49-F238E27FC236}">
              <a16:creationId xmlns:a16="http://schemas.microsoft.com/office/drawing/2014/main" id="{F08C1073-EE6F-4F28-8EED-960EB1A695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4602" name="AutoShape 1">
          <a:extLst>
            <a:ext uri="{FF2B5EF4-FFF2-40B4-BE49-F238E27FC236}">
              <a16:creationId xmlns:a16="http://schemas.microsoft.com/office/drawing/2014/main" id="{31C04B70-565A-492C-AE39-B3691C1A05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4603" name="AutoShape 1">
          <a:extLst>
            <a:ext uri="{FF2B5EF4-FFF2-40B4-BE49-F238E27FC236}">
              <a16:creationId xmlns:a16="http://schemas.microsoft.com/office/drawing/2014/main" id="{B63CE5D0-9E83-4D08-BE54-ACFC5C6AB5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4604" name="AutoShape 1">
          <a:extLst>
            <a:ext uri="{FF2B5EF4-FFF2-40B4-BE49-F238E27FC236}">
              <a16:creationId xmlns:a16="http://schemas.microsoft.com/office/drawing/2014/main" id="{5590E064-ED68-45AC-A06E-884D3D68AF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</xdr:row>
      <xdr:rowOff>0</xdr:rowOff>
    </xdr:from>
    <xdr:ext cx="304800" cy="304800"/>
    <xdr:sp macro="" textlink="">
      <xdr:nvSpPr>
        <xdr:cNvPr id="14605" name="AutoShape 1">
          <a:extLst>
            <a:ext uri="{FF2B5EF4-FFF2-40B4-BE49-F238E27FC236}">
              <a16:creationId xmlns:a16="http://schemas.microsoft.com/office/drawing/2014/main" id="{93C12D97-BFD5-42AB-884A-A8F91EF6A7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4606" name="AutoShape 1">
          <a:extLst>
            <a:ext uri="{FF2B5EF4-FFF2-40B4-BE49-F238E27FC236}">
              <a16:creationId xmlns:a16="http://schemas.microsoft.com/office/drawing/2014/main" id="{DF6E7002-C8DD-4FFA-B97E-145B9C1258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4607" name="AutoShape 1">
          <a:extLst>
            <a:ext uri="{FF2B5EF4-FFF2-40B4-BE49-F238E27FC236}">
              <a16:creationId xmlns:a16="http://schemas.microsoft.com/office/drawing/2014/main" id="{1667A3B3-1FC6-409D-BAB1-20868C7246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4608" name="AutoShape 1">
          <a:extLst>
            <a:ext uri="{FF2B5EF4-FFF2-40B4-BE49-F238E27FC236}">
              <a16:creationId xmlns:a16="http://schemas.microsoft.com/office/drawing/2014/main" id="{A6965FE3-E996-4AB6-B31B-58CEB54496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</xdr:row>
      <xdr:rowOff>0</xdr:rowOff>
    </xdr:from>
    <xdr:ext cx="304800" cy="304800"/>
    <xdr:sp macro="" textlink="">
      <xdr:nvSpPr>
        <xdr:cNvPr id="14609" name="AutoShape 1">
          <a:extLst>
            <a:ext uri="{FF2B5EF4-FFF2-40B4-BE49-F238E27FC236}">
              <a16:creationId xmlns:a16="http://schemas.microsoft.com/office/drawing/2014/main" id="{22D97056-E191-4687-B783-9D442ED058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4610" name="AutoShape 1">
          <a:extLst>
            <a:ext uri="{FF2B5EF4-FFF2-40B4-BE49-F238E27FC236}">
              <a16:creationId xmlns:a16="http://schemas.microsoft.com/office/drawing/2014/main" id="{92C287F6-CD2C-4CF6-9C5A-043BE293CD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4611" name="AutoShape 1">
          <a:extLst>
            <a:ext uri="{FF2B5EF4-FFF2-40B4-BE49-F238E27FC236}">
              <a16:creationId xmlns:a16="http://schemas.microsoft.com/office/drawing/2014/main" id="{8DD98C31-9DA8-4E70-8B54-E9FDED3E36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4612" name="AutoShape 1">
          <a:extLst>
            <a:ext uri="{FF2B5EF4-FFF2-40B4-BE49-F238E27FC236}">
              <a16:creationId xmlns:a16="http://schemas.microsoft.com/office/drawing/2014/main" id="{786F66AB-F877-478B-B1C1-4DE900ACE3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</xdr:row>
      <xdr:rowOff>0</xdr:rowOff>
    </xdr:from>
    <xdr:ext cx="304800" cy="304800"/>
    <xdr:sp macro="" textlink="">
      <xdr:nvSpPr>
        <xdr:cNvPr id="14613" name="AutoShape 1">
          <a:extLst>
            <a:ext uri="{FF2B5EF4-FFF2-40B4-BE49-F238E27FC236}">
              <a16:creationId xmlns:a16="http://schemas.microsoft.com/office/drawing/2014/main" id="{C88196CA-9DCF-4C52-8A07-7824CD8492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4614" name="AutoShape 1">
          <a:extLst>
            <a:ext uri="{FF2B5EF4-FFF2-40B4-BE49-F238E27FC236}">
              <a16:creationId xmlns:a16="http://schemas.microsoft.com/office/drawing/2014/main" id="{D9ECBD77-3746-4A4B-B592-586CC5E91D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4615" name="AutoShape 1">
          <a:extLst>
            <a:ext uri="{FF2B5EF4-FFF2-40B4-BE49-F238E27FC236}">
              <a16:creationId xmlns:a16="http://schemas.microsoft.com/office/drawing/2014/main" id="{5BAB4442-6CAE-4946-9776-D2227BEE84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4616" name="AutoShape 1">
          <a:extLst>
            <a:ext uri="{FF2B5EF4-FFF2-40B4-BE49-F238E27FC236}">
              <a16:creationId xmlns:a16="http://schemas.microsoft.com/office/drawing/2014/main" id="{C52568B2-5505-4E03-84A2-41BC4177FD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</xdr:row>
      <xdr:rowOff>0</xdr:rowOff>
    </xdr:from>
    <xdr:ext cx="304800" cy="304800"/>
    <xdr:sp macro="" textlink="">
      <xdr:nvSpPr>
        <xdr:cNvPr id="14617" name="AutoShape 1">
          <a:extLst>
            <a:ext uri="{FF2B5EF4-FFF2-40B4-BE49-F238E27FC236}">
              <a16:creationId xmlns:a16="http://schemas.microsoft.com/office/drawing/2014/main" id="{03122FE4-59C1-4CD9-BC26-28C46C1E22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4618" name="AutoShape 1">
          <a:extLst>
            <a:ext uri="{FF2B5EF4-FFF2-40B4-BE49-F238E27FC236}">
              <a16:creationId xmlns:a16="http://schemas.microsoft.com/office/drawing/2014/main" id="{0ADD9BC4-C6B3-41B1-9D66-8846D5FA34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4619" name="AutoShape 1">
          <a:extLst>
            <a:ext uri="{FF2B5EF4-FFF2-40B4-BE49-F238E27FC236}">
              <a16:creationId xmlns:a16="http://schemas.microsoft.com/office/drawing/2014/main" id="{4018F864-1164-4AF9-B256-589BE94198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4620" name="AutoShape 1">
          <a:extLst>
            <a:ext uri="{FF2B5EF4-FFF2-40B4-BE49-F238E27FC236}">
              <a16:creationId xmlns:a16="http://schemas.microsoft.com/office/drawing/2014/main" id="{58D78B1D-1DF2-4B5A-98CA-83C8CD3A96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</xdr:row>
      <xdr:rowOff>0</xdr:rowOff>
    </xdr:from>
    <xdr:ext cx="304800" cy="304800"/>
    <xdr:sp macro="" textlink="">
      <xdr:nvSpPr>
        <xdr:cNvPr id="14621" name="AutoShape 1">
          <a:extLst>
            <a:ext uri="{FF2B5EF4-FFF2-40B4-BE49-F238E27FC236}">
              <a16:creationId xmlns:a16="http://schemas.microsoft.com/office/drawing/2014/main" id="{141E5F26-8772-4537-979F-0EDCED86BA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4622" name="AutoShape 1">
          <a:extLst>
            <a:ext uri="{FF2B5EF4-FFF2-40B4-BE49-F238E27FC236}">
              <a16:creationId xmlns:a16="http://schemas.microsoft.com/office/drawing/2014/main" id="{D7ADA5DB-287A-437B-9BD9-68A27B30FF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4623" name="AutoShape 1">
          <a:extLst>
            <a:ext uri="{FF2B5EF4-FFF2-40B4-BE49-F238E27FC236}">
              <a16:creationId xmlns:a16="http://schemas.microsoft.com/office/drawing/2014/main" id="{42B4BDAE-42AF-42F4-932B-BE89008070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4624" name="AutoShape 1">
          <a:extLst>
            <a:ext uri="{FF2B5EF4-FFF2-40B4-BE49-F238E27FC236}">
              <a16:creationId xmlns:a16="http://schemas.microsoft.com/office/drawing/2014/main" id="{F12FC247-F648-4ECC-928A-4A4C075C8B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</xdr:row>
      <xdr:rowOff>0</xdr:rowOff>
    </xdr:from>
    <xdr:ext cx="304800" cy="304800"/>
    <xdr:sp macro="" textlink="">
      <xdr:nvSpPr>
        <xdr:cNvPr id="14625" name="AutoShape 1">
          <a:extLst>
            <a:ext uri="{FF2B5EF4-FFF2-40B4-BE49-F238E27FC236}">
              <a16:creationId xmlns:a16="http://schemas.microsoft.com/office/drawing/2014/main" id="{E7639AA1-EE60-41BE-BFFD-BB63D7A5FD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4626" name="AutoShape 1">
          <a:extLst>
            <a:ext uri="{FF2B5EF4-FFF2-40B4-BE49-F238E27FC236}">
              <a16:creationId xmlns:a16="http://schemas.microsoft.com/office/drawing/2014/main" id="{406C1B9A-91A5-4ACF-8545-14EB613BA1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4627" name="AutoShape 1">
          <a:extLst>
            <a:ext uri="{FF2B5EF4-FFF2-40B4-BE49-F238E27FC236}">
              <a16:creationId xmlns:a16="http://schemas.microsoft.com/office/drawing/2014/main" id="{77E49B99-ECAD-40F7-9FAC-A3462FFC9D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4628" name="AutoShape 1">
          <a:extLst>
            <a:ext uri="{FF2B5EF4-FFF2-40B4-BE49-F238E27FC236}">
              <a16:creationId xmlns:a16="http://schemas.microsoft.com/office/drawing/2014/main" id="{BBCA60CE-F081-4CC7-9C7F-0EC72BD97A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</xdr:row>
      <xdr:rowOff>0</xdr:rowOff>
    </xdr:from>
    <xdr:ext cx="304800" cy="304800"/>
    <xdr:sp macro="" textlink="">
      <xdr:nvSpPr>
        <xdr:cNvPr id="14629" name="AutoShape 1">
          <a:extLst>
            <a:ext uri="{FF2B5EF4-FFF2-40B4-BE49-F238E27FC236}">
              <a16:creationId xmlns:a16="http://schemas.microsoft.com/office/drawing/2014/main" id="{4F7EB03D-987F-458B-BE68-8A10067AE9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4630" name="AutoShape 1">
          <a:extLst>
            <a:ext uri="{FF2B5EF4-FFF2-40B4-BE49-F238E27FC236}">
              <a16:creationId xmlns:a16="http://schemas.microsoft.com/office/drawing/2014/main" id="{10B533AA-A083-4928-8B7A-BD06DDD67B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4631" name="AutoShape 1">
          <a:extLst>
            <a:ext uri="{FF2B5EF4-FFF2-40B4-BE49-F238E27FC236}">
              <a16:creationId xmlns:a16="http://schemas.microsoft.com/office/drawing/2014/main" id="{826DC8BA-57A7-4E25-A965-B864C046F0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4632" name="AutoShape 1">
          <a:extLst>
            <a:ext uri="{FF2B5EF4-FFF2-40B4-BE49-F238E27FC236}">
              <a16:creationId xmlns:a16="http://schemas.microsoft.com/office/drawing/2014/main" id="{681DEE55-2386-495D-A15E-99B3704024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</xdr:row>
      <xdr:rowOff>0</xdr:rowOff>
    </xdr:from>
    <xdr:ext cx="304800" cy="304800"/>
    <xdr:sp macro="" textlink="">
      <xdr:nvSpPr>
        <xdr:cNvPr id="14633" name="AutoShape 1">
          <a:extLst>
            <a:ext uri="{FF2B5EF4-FFF2-40B4-BE49-F238E27FC236}">
              <a16:creationId xmlns:a16="http://schemas.microsoft.com/office/drawing/2014/main" id="{468D85F3-7A40-416F-8232-F0ED9D2107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4634" name="AutoShape 1">
          <a:extLst>
            <a:ext uri="{FF2B5EF4-FFF2-40B4-BE49-F238E27FC236}">
              <a16:creationId xmlns:a16="http://schemas.microsoft.com/office/drawing/2014/main" id="{BAF61207-A3F7-4B73-9053-61561961CA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4635" name="AutoShape 1">
          <a:extLst>
            <a:ext uri="{FF2B5EF4-FFF2-40B4-BE49-F238E27FC236}">
              <a16:creationId xmlns:a16="http://schemas.microsoft.com/office/drawing/2014/main" id="{4D641847-11B8-4C90-BF6C-971EB40721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4636" name="AutoShape 1">
          <a:extLst>
            <a:ext uri="{FF2B5EF4-FFF2-40B4-BE49-F238E27FC236}">
              <a16:creationId xmlns:a16="http://schemas.microsoft.com/office/drawing/2014/main" id="{44D3FD54-25E3-4D90-AE31-1D805530FA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</xdr:row>
      <xdr:rowOff>0</xdr:rowOff>
    </xdr:from>
    <xdr:ext cx="304800" cy="304800"/>
    <xdr:sp macro="" textlink="">
      <xdr:nvSpPr>
        <xdr:cNvPr id="14637" name="AutoShape 1">
          <a:extLst>
            <a:ext uri="{FF2B5EF4-FFF2-40B4-BE49-F238E27FC236}">
              <a16:creationId xmlns:a16="http://schemas.microsoft.com/office/drawing/2014/main" id="{82D6E17D-1042-4C24-8402-0539A4557D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4638" name="AutoShape 1">
          <a:extLst>
            <a:ext uri="{FF2B5EF4-FFF2-40B4-BE49-F238E27FC236}">
              <a16:creationId xmlns:a16="http://schemas.microsoft.com/office/drawing/2014/main" id="{B596EEF2-8C58-41B6-BC10-FDEC63739C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4639" name="AutoShape 1">
          <a:extLst>
            <a:ext uri="{FF2B5EF4-FFF2-40B4-BE49-F238E27FC236}">
              <a16:creationId xmlns:a16="http://schemas.microsoft.com/office/drawing/2014/main" id="{1C5A5E26-CC9A-41FD-A487-565104E338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4640" name="AutoShape 1">
          <a:extLst>
            <a:ext uri="{FF2B5EF4-FFF2-40B4-BE49-F238E27FC236}">
              <a16:creationId xmlns:a16="http://schemas.microsoft.com/office/drawing/2014/main" id="{81E3B250-4561-426E-B5FB-5F4C9D168E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</xdr:row>
      <xdr:rowOff>0</xdr:rowOff>
    </xdr:from>
    <xdr:ext cx="304800" cy="304800"/>
    <xdr:sp macro="" textlink="">
      <xdr:nvSpPr>
        <xdr:cNvPr id="14641" name="AutoShape 1">
          <a:extLst>
            <a:ext uri="{FF2B5EF4-FFF2-40B4-BE49-F238E27FC236}">
              <a16:creationId xmlns:a16="http://schemas.microsoft.com/office/drawing/2014/main" id="{C284AAA8-4EA8-4BF1-8B56-4F7CB382F6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4642" name="AutoShape 1">
          <a:extLst>
            <a:ext uri="{FF2B5EF4-FFF2-40B4-BE49-F238E27FC236}">
              <a16:creationId xmlns:a16="http://schemas.microsoft.com/office/drawing/2014/main" id="{5EB489CF-28B1-49DC-9CCE-E9C6C5FA09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4643" name="AutoShape 1">
          <a:extLst>
            <a:ext uri="{FF2B5EF4-FFF2-40B4-BE49-F238E27FC236}">
              <a16:creationId xmlns:a16="http://schemas.microsoft.com/office/drawing/2014/main" id="{4E21139A-59EC-4CC9-BC4D-00A35AD274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4644" name="AutoShape 1">
          <a:extLst>
            <a:ext uri="{FF2B5EF4-FFF2-40B4-BE49-F238E27FC236}">
              <a16:creationId xmlns:a16="http://schemas.microsoft.com/office/drawing/2014/main" id="{8B3B8E68-318D-4399-A5B1-F5CFB1ED91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4800"/>
    <xdr:sp macro="" textlink="">
      <xdr:nvSpPr>
        <xdr:cNvPr id="14645" name="AutoShape 1">
          <a:extLst>
            <a:ext uri="{FF2B5EF4-FFF2-40B4-BE49-F238E27FC236}">
              <a16:creationId xmlns:a16="http://schemas.microsoft.com/office/drawing/2014/main" id="{0D1C625F-7397-4816-94A3-7D50B1FC3A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4646" name="AutoShape 1">
          <a:extLst>
            <a:ext uri="{FF2B5EF4-FFF2-40B4-BE49-F238E27FC236}">
              <a16:creationId xmlns:a16="http://schemas.microsoft.com/office/drawing/2014/main" id="{21AF6C9F-E075-4579-98B4-46CEEF3510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4647" name="AutoShape 1">
          <a:extLst>
            <a:ext uri="{FF2B5EF4-FFF2-40B4-BE49-F238E27FC236}">
              <a16:creationId xmlns:a16="http://schemas.microsoft.com/office/drawing/2014/main" id="{4BEC511D-C98D-4113-A464-CE569113E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4648" name="AutoShape 1">
          <a:extLst>
            <a:ext uri="{FF2B5EF4-FFF2-40B4-BE49-F238E27FC236}">
              <a16:creationId xmlns:a16="http://schemas.microsoft.com/office/drawing/2014/main" id="{9AA62280-EA34-4D8C-A97A-B3E2E230FC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304800"/>
    <xdr:sp macro="" textlink="">
      <xdr:nvSpPr>
        <xdr:cNvPr id="14649" name="AutoShape 1">
          <a:extLst>
            <a:ext uri="{FF2B5EF4-FFF2-40B4-BE49-F238E27FC236}">
              <a16:creationId xmlns:a16="http://schemas.microsoft.com/office/drawing/2014/main" id="{568276F9-45CA-4347-8C29-2908E56268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4650" name="AutoShape 1">
          <a:extLst>
            <a:ext uri="{FF2B5EF4-FFF2-40B4-BE49-F238E27FC236}">
              <a16:creationId xmlns:a16="http://schemas.microsoft.com/office/drawing/2014/main" id="{93391D4F-E692-4489-9A7C-7FA333F044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4651" name="AutoShape 1">
          <a:extLst>
            <a:ext uri="{FF2B5EF4-FFF2-40B4-BE49-F238E27FC236}">
              <a16:creationId xmlns:a16="http://schemas.microsoft.com/office/drawing/2014/main" id="{8B65DAB7-3F6D-4936-9B73-3E7FC59B62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4652" name="AutoShape 1">
          <a:extLst>
            <a:ext uri="{FF2B5EF4-FFF2-40B4-BE49-F238E27FC236}">
              <a16:creationId xmlns:a16="http://schemas.microsoft.com/office/drawing/2014/main" id="{AFB6652A-83EA-4454-9AB6-D880A5A318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</xdr:row>
      <xdr:rowOff>0</xdr:rowOff>
    </xdr:from>
    <xdr:ext cx="304800" cy="304800"/>
    <xdr:sp macro="" textlink="">
      <xdr:nvSpPr>
        <xdr:cNvPr id="14653" name="AutoShape 1">
          <a:extLst>
            <a:ext uri="{FF2B5EF4-FFF2-40B4-BE49-F238E27FC236}">
              <a16:creationId xmlns:a16="http://schemas.microsoft.com/office/drawing/2014/main" id="{41B29ED4-1955-4AAE-A95A-E261DFE1F9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4654" name="AutoShape 1">
          <a:extLst>
            <a:ext uri="{FF2B5EF4-FFF2-40B4-BE49-F238E27FC236}">
              <a16:creationId xmlns:a16="http://schemas.microsoft.com/office/drawing/2014/main" id="{15D81227-2343-45AA-8F4B-C023A41C6F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4655" name="AutoShape 1">
          <a:extLst>
            <a:ext uri="{FF2B5EF4-FFF2-40B4-BE49-F238E27FC236}">
              <a16:creationId xmlns:a16="http://schemas.microsoft.com/office/drawing/2014/main" id="{5201EFD5-DA56-4E58-A0DB-55C0B46A20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4656" name="AutoShape 1">
          <a:extLst>
            <a:ext uri="{FF2B5EF4-FFF2-40B4-BE49-F238E27FC236}">
              <a16:creationId xmlns:a16="http://schemas.microsoft.com/office/drawing/2014/main" id="{AB8DCE50-F840-42EC-8940-2CF91D2F0D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</xdr:row>
      <xdr:rowOff>0</xdr:rowOff>
    </xdr:from>
    <xdr:ext cx="304800" cy="304800"/>
    <xdr:sp macro="" textlink="">
      <xdr:nvSpPr>
        <xdr:cNvPr id="14657" name="AutoShape 1">
          <a:extLst>
            <a:ext uri="{FF2B5EF4-FFF2-40B4-BE49-F238E27FC236}">
              <a16:creationId xmlns:a16="http://schemas.microsoft.com/office/drawing/2014/main" id="{76ADA036-9487-48AA-8238-7155776994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4658" name="AutoShape 1">
          <a:extLst>
            <a:ext uri="{FF2B5EF4-FFF2-40B4-BE49-F238E27FC236}">
              <a16:creationId xmlns:a16="http://schemas.microsoft.com/office/drawing/2014/main" id="{E8656B72-51FC-4C11-8289-D4C8B295D9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4659" name="AutoShape 1">
          <a:extLst>
            <a:ext uri="{FF2B5EF4-FFF2-40B4-BE49-F238E27FC236}">
              <a16:creationId xmlns:a16="http://schemas.microsoft.com/office/drawing/2014/main" id="{A04D57D7-6EE9-4FF9-80C1-6994668575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4660" name="AutoShape 1">
          <a:extLst>
            <a:ext uri="{FF2B5EF4-FFF2-40B4-BE49-F238E27FC236}">
              <a16:creationId xmlns:a16="http://schemas.microsoft.com/office/drawing/2014/main" id="{13D808F8-B60C-46D7-B62A-C5B9C82901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0</xdr:rowOff>
    </xdr:from>
    <xdr:ext cx="304800" cy="304800"/>
    <xdr:sp macro="" textlink="">
      <xdr:nvSpPr>
        <xdr:cNvPr id="14661" name="AutoShape 1">
          <a:extLst>
            <a:ext uri="{FF2B5EF4-FFF2-40B4-BE49-F238E27FC236}">
              <a16:creationId xmlns:a16="http://schemas.microsoft.com/office/drawing/2014/main" id="{90C1F093-276E-4861-B35F-4CCDCB9E4D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4662" name="AutoShape 1">
          <a:extLst>
            <a:ext uri="{FF2B5EF4-FFF2-40B4-BE49-F238E27FC236}">
              <a16:creationId xmlns:a16="http://schemas.microsoft.com/office/drawing/2014/main" id="{33284F4B-0B70-4E07-B714-625B847B93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4663" name="AutoShape 1">
          <a:extLst>
            <a:ext uri="{FF2B5EF4-FFF2-40B4-BE49-F238E27FC236}">
              <a16:creationId xmlns:a16="http://schemas.microsoft.com/office/drawing/2014/main" id="{9CCD17A4-2687-488D-BD47-A41C14F16C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4664" name="AutoShape 1">
          <a:extLst>
            <a:ext uri="{FF2B5EF4-FFF2-40B4-BE49-F238E27FC236}">
              <a16:creationId xmlns:a16="http://schemas.microsoft.com/office/drawing/2014/main" id="{F9666B0D-1262-4204-848A-94A5012ABB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304800"/>
    <xdr:sp macro="" textlink="">
      <xdr:nvSpPr>
        <xdr:cNvPr id="14665" name="AutoShape 1">
          <a:extLst>
            <a:ext uri="{FF2B5EF4-FFF2-40B4-BE49-F238E27FC236}">
              <a16:creationId xmlns:a16="http://schemas.microsoft.com/office/drawing/2014/main" id="{A3E9F4E6-538C-4164-BE37-4455A004E0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4666" name="AutoShape 1">
          <a:extLst>
            <a:ext uri="{FF2B5EF4-FFF2-40B4-BE49-F238E27FC236}">
              <a16:creationId xmlns:a16="http://schemas.microsoft.com/office/drawing/2014/main" id="{DE7A0A6C-47D5-4B65-9C7B-FDD3A3612C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4667" name="AutoShape 1">
          <a:extLst>
            <a:ext uri="{FF2B5EF4-FFF2-40B4-BE49-F238E27FC236}">
              <a16:creationId xmlns:a16="http://schemas.microsoft.com/office/drawing/2014/main" id="{3E22BF66-BC1B-4D15-96C9-49A01A24F3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4668" name="AutoShape 1">
          <a:extLst>
            <a:ext uri="{FF2B5EF4-FFF2-40B4-BE49-F238E27FC236}">
              <a16:creationId xmlns:a16="http://schemas.microsoft.com/office/drawing/2014/main" id="{EF57B3F1-3F1B-4E5E-BF57-5CBDDD4D5A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304800"/>
    <xdr:sp macro="" textlink="">
      <xdr:nvSpPr>
        <xdr:cNvPr id="14669" name="AutoShape 1">
          <a:extLst>
            <a:ext uri="{FF2B5EF4-FFF2-40B4-BE49-F238E27FC236}">
              <a16:creationId xmlns:a16="http://schemas.microsoft.com/office/drawing/2014/main" id="{4C2B7EE1-468F-4757-B723-D7BA30AFC1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4670" name="AutoShape 1">
          <a:extLst>
            <a:ext uri="{FF2B5EF4-FFF2-40B4-BE49-F238E27FC236}">
              <a16:creationId xmlns:a16="http://schemas.microsoft.com/office/drawing/2014/main" id="{D0EA6508-E4EA-4C20-908D-000984007A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4671" name="AutoShape 1">
          <a:extLst>
            <a:ext uri="{FF2B5EF4-FFF2-40B4-BE49-F238E27FC236}">
              <a16:creationId xmlns:a16="http://schemas.microsoft.com/office/drawing/2014/main" id="{97FB94DA-EBC9-48A4-B6D6-688A13CAAD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4672" name="AutoShape 1">
          <a:extLst>
            <a:ext uri="{FF2B5EF4-FFF2-40B4-BE49-F238E27FC236}">
              <a16:creationId xmlns:a16="http://schemas.microsoft.com/office/drawing/2014/main" id="{D2C8C1AF-FD1C-45E1-8190-84AB2D1FA1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</xdr:row>
      <xdr:rowOff>0</xdr:rowOff>
    </xdr:from>
    <xdr:ext cx="304800" cy="304800"/>
    <xdr:sp macro="" textlink="">
      <xdr:nvSpPr>
        <xdr:cNvPr id="14673" name="AutoShape 1">
          <a:extLst>
            <a:ext uri="{FF2B5EF4-FFF2-40B4-BE49-F238E27FC236}">
              <a16:creationId xmlns:a16="http://schemas.microsoft.com/office/drawing/2014/main" id="{8E55446C-1108-42E8-A8F8-A2280C67BC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4674" name="AutoShape 1">
          <a:extLst>
            <a:ext uri="{FF2B5EF4-FFF2-40B4-BE49-F238E27FC236}">
              <a16:creationId xmlns:a16="http://schemas.microsoft.com/office/drawing/2014/main" id="{E17971C1-C439-4DB6-8DC8-1B371EFB31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4675" name="AutoShape 1">
          <a:extLst>
            <a:ext uri="{FF2B5EF4-FFF2-40B4-BE49-F238E27FC236}">
              <a16:creationId xmlns:a16="http://schemas.microsoft.com/office/drawing/2014/main" id="{99536D6A-896F-476F-9F17-DB7E64C203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4676" name="AutoShape 1">
          <a:extLst>
            <a:ext uri="{FF2B5EF4-FFF2-40B4-BE49-F238E27FC236}">
              <a16:creationId xmlns:a16="http://schemas.microsoft.com/office/drawing/2014/main" id="{F19DB2CB-14EF-4F74-B5B9-EFBFEBECB2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</xdr:row>
      <xdr:rowOff>0</xdr:rowOff>
    </xdr:from>
    <xdr:ext cx="304800" cy="304800"/>
    <xdr:sp macro="" textlink="">
      <xdr:nvSpPr>
        <xdr:cNvPr id="14677" name="AutoShape 1">
          <a:extLst>
            <a:ext uri="{FF2B5EF4-FFF2-40B4-BE49-F238E27FC236}">
              <a16:creationId xmlns:a16="http://schemas.microsoft.com/office/drawing/2014/main" id="{10BF2261-CA38-41C2-AD2E-1C34714F57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4678" name="AutoShape 1">
          <a:extLst>
            <a:ext uri="{FF2B5EF4-FFF2-40B4-BE49-F238E27FC236}">
              <a16:creationId xmlns:a16="http://schemas.microsoft.com/office/drawing/2014/main" id="{F26125F3-D7E3-4402-8D47-906464C72A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4679" name="AutoShape 1">
          <a:extLst>
            <a:ext uri="{FF2B5EF4-FFF2-40B4-BE49-F238E27FC236}">
              <a16:creationId xmlns:a16="http://schemas.microsoft.com/office/drawing/2014/main" id="{4A4CE237-DF17-4F4D-9927-AA947EA068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4680" name="AutoShape 1">
          <a:extLst>
            <a:ext uri="{FF2B5EF4-FFF2-40B4-BE49-F238E27FC236}">
              <a16:creationId xmlns:a16="http://schemas.microsoft.com/office/drawing/2014/main" id="{65818805-F33A-4E69-9F82-2B724E28CB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</xdr:row>
      <xdr:rowOff>0</xdr:rowOff>
    </xdr:from>
    <xdr:ext cx="304800" cy="304800"/>
    <xdr:sp macro="" textlink="">
      <xdr:nvSpPr>
        <xdr:cNvPr id="14681" name="AutoShape 1">
          <a:extLst>
            <a:ext uri="{FF2B5EF4-FFF2-40B4-BE49-F238E27FC236}">
              <a16:creationId xmlns:a16="http://schemas.microsoft.com/office/drawing/2014/main" id="{F692C865-5A9F-42DB-ACE2-ADBCD6771B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4682" name="AutoShape 1">
          <a:extLst>
            <a:ext uri="{FF2B5EF4-FFF2-40B4-BE49-F238E27FC236}">
              <a16:creationId xmlns:a16="http://schemas.microsoft.com/office/drawing/2014/main" id="{7624FA11-1FD7-45F3-A338-F642D56CD9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4683" name="AutoShape 1">
          <a:extLst>
            <a:ext uri="{FF2B5EF4-FFF2-40B4-BE49-F238E27FC236}">
              <a16:creationId xmlns:a16="http://schemas.microsoft.com/office/drawing/2014/main" id="{95FB77A5-267D-4E10-B0F8-B5AAE8A5D0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4684" name="AutoShape 1">
          <a:extLst>
            <a:ext uri="{FF2B5EF4-FFF2-40B4-BE49-F238E27FC236}">
              <a16:creationId xmlns:a16="http://schemas.microsoft.com/office/drawing/2014/main" id="{73BBCD44-1217-4912-88CA-F7B9007329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</xdr:row>
      <xdr:rowOff>0</xdr:rowOff>
    </xdr:from>
    <xdr:ext cx="304800" cy="304800"/>
    <xdr:sp macro="" textlink="">
      <xdr:nvSpPr>
        <xdr:cNvPr id="14685" name="AutoShape 1">
          <a:extLst>
            <a:ext uri="{FF2B5EF4-FFF2-40B4-BE49-F238E27FC236}">
              <a16:creationId xmlns:a16="http://schemas.microsoft.com/office/drawing/2014/main" id="{B34EE308-8D51-4A6D-B61A-CC1902AC3B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4686" name="AutoShape 1">
          <a:extLst>
            <a:ext uri="{FF2B5EF4-FFF2-40B4-BE49-F238E27FC236}">
              <a16:creationId xmlns:a16="http://schemas.microsoft.com/office/drawing/2014/main" id="{E65A9308-9E82-4248-9E1D-9A2AC8A896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4687" name="AutoShape 1">
          <a:extLst>
            <a:ext uri="{FF2B5EF4-FFF2-40B4-BE49-F238E27FC236}">
              <a16:creationId xmlns:a16="http://schemas.microsoft.com/office/drawing/2014/main" id="{05EFF3DF-D64D-4F2C-A2BB-6BC345AD8D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4688" name="AutoShape 1">
          <a:extLst>
            <a:ext uri="{FF2B5EF4-FFF2-40B4-BE49-F238E27FC236}">
              <a16:creationId xmlns:a16="http://schemas.microsoft.com/office/drawing/2014/main" id="{68CD1BD0-2A68-4FCD-B138-97B184C922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</xdr:row>
      <xdr:rowOff>0</xdr:rowOff>
    </xdr:from>
    <xdr:ext cx="304800" cy="304800"/>
    <xdr:sp macro="" textlink="">
      <xdr:nvSpPr>
        <xdr:cNvPr id="14689" name="AutoShape 1">
          <a:extLst>
            <a:ext uri="{FF2B5EF4-FFF2-40B4-BE49-F238E27FC236}">
              <a16:creationId xmlns:a16="http://schemas.microsoft.com/office/drawing/2014/main" id="{D16232F7-C199-4D35-8C07-142D7701E1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4690" name="AutoShape 1">
          <a:extLst>
            <a:ext uri="{FF2B5EF4-FFF2-40B4-BE49-F238E27FC236}">
              <a16:creationId xmlns:a16="http://schemas.microsoft.com/office/drawing/2014/main" id="{7288EBB7-9A3D-48B4-8AB0-80763B687F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4691" name="AutoShape 1">
          <a:extLst>
            <a:ext uri="{FF2B5EF4-FFF2-40B4-BE49-F238E27FC236}">
              <a16:creationId xmlns:a16="http://schemas.microsoft.com/office/drawing/2014/main" id="{A7320086-A6D6-4853-B547-9F6CB2C317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4692" name="AutoShape 1">
          <a:extLst>
            <a:ext uri="{FF2B5EF4-FFF2-40B4-BE49-F238E27FC236}">
              <a16:creationId xmlns:a16="http://schemas.microsoft.com/office/drawing/2014/main" id="{617B838E-A89A-4856-A8C0-2175F9C4F1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</xdr:row>
      <xdr:rowOff>0</xdr:rowOff>
    </xdr:from>
    <xdr:ext cx="304800" cy="304800"/>
    <xdr:sp macro="" textlink="">
      <xdr:nvSpPr>
        <xdr:cNvPr id="14693" name="AutoShape 1">
          <a:extLst>
            <a:ext uri="{FF2B5EF4-FFF2-40B4-BE49-F238E27FC236}">
              <a16:creationId xmlns:a16="http://schemas.microsoft.com/office/drawing/2014/main" id="{B30CD67F-469C-4F4E-A881-F7E659A058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4694" name="AutoShape 1">
          <a:extLst>
            <a:ext uri="{FF2B5EF4-FFF2-40B4-BE49-F238E27FC236}">
              <a16:creationId xmlns:a16="http://schemas.microsoft.com/office/drawing/2014/main" id="{1F7FCADB-BB9F-4936-A49A-D896125100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4695" name="AutoShape 1">
          <a:extLst>
            <a:ext uri="{FF2B5EF4-FFF2-40B4-BE49-F238E27FC236}">
              <a16:creationId xmlns:a16="http://schemas.microsoft.com/office/drawing/2014/main" id="{72365B82-F010-4590-A947-F3D76F3486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4696" name="AutoShape 1">
          <a:extLst>
            <a:ext uri="{FF2B5EF4-FFF2-40B4-BE49-F238E27FC236}">
              <a16:creationId xmlns:a16="http://schemas.microsoft.com/office/drawing/2014/main" id="{8FE13492-C1BE-4E37-A8AF-8EB7178933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</xdr:row>
      <xdr:rowOff>0</xdr:rowOff>
    </xdr:from>
    <xdr:ext cx="304800" cy="304800"/>
    <xdr:sp macro="" textlink="">
      <xdr:nvSpPr>
        <xdr:cNvPr id="14697" name="AutoShape 1">
          <a:extLst>
            <a:ext uri="{FF2B5EF4-FFF2-40B4-BE49-F238E27FC236}">
              <a16:creationId xmlns:a16="http://schemas.microsoft.com/office/drawing/2014/main" id="{0ED84102-B4B8-4D6D-A6AC-EAC956F163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4698" name="AutoShape 1">
          <a:extLst>
            <a:ext uri="{FF2B5EF4-FFF2-40B4-BE49-F238E27FC236}">
              <a16:creationId xmlns:a16="http://schemas.microsoft.com/office/drawing/2014/main" id="{9BCD91BC-662F-485C-B031-0B0A6FB624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4699" name="AutoShape 1">
          <a:extLst>
            <a:ext uri="{FF2B5EF4-FFF2-40B4-BE49-F238E27FC236}">
              <a16:creationId xmlns:a16="http://schemas.microsoft.com/office/drawing/2014/main" id="{2E7F030E-18FF-48E2-B903-0DD3E6BCE0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4700" name="AutoShape 1">
          <a:extLst>
            <a:ext uri="{FF2B5EF4-FFF2-40B4-BE49-F238E27FC236}">
              <a16:creationId xmlns:a16="http://schemas.microsoft.com/office/drawing/2014/main" id="{711D4EB2-8318-4732-A3C6-68FD6294D4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304800" cy="304800"/>
    <xdr:sp macro="" textlink="">
      <xdr:nvSpPr>
        <xdr:cNvPr id="14701" name="AutoShape 1">
          <a:extLst>
            <a:ext uri="{FF2B5EF4-FFF2-40B4-BE49-F238E27FC236}">
              <a16:creationId xmlns:a16="http://schemas.microsoft.com/office/drawing/2014/main" id="{0311DD78-80E3-46A1-88F5-7D9CA943FB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4702" name="AutoShape 1">
          <a:extLst>
            <a:ext uri="{FF2B5EF4-FFF2-40B4-BE49-F238E27FC236}">
              <a16:creationId xmlns:a16="http://schemas.microsoft.com/office/drawing/2014/main" id="{B5062690-F6E2-4369-BAFA-0B3F6A2BBF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4703" name="AutoShape 1">
          <a:extLst>
            <a:ext uri="{FF2B5EF4-FFF2-40B4-BE49-F238E27FC236}">
              <a16:creationId xmlns:a16="http://schemas.microsoft.com/office/drawing/2014/main" id="{0369C90A-DC35-4DAD-8A50-AE50CE9BB7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4704" name="AutoShape 1">
          <a:extLst>
            <a:ext uri="{FF2B5EF4-FFF2-40B4-BE49-F238E27FC236}">
              <a16:creationId xmlns:a16="http://schemas.microsoft.com/office/drawing/2014/main" id="{B0329DD7-382F-4B39-94CC-14DC76E492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304800" cy="304800"/>
    <xdr:sp macro="" textlink="">
      <xdr:nvSpPr>
        <xdr:cNvPr id="14705" name="AutoShape 1">
          <a:extLst>
            <a:ext uri="{FF2B5EF4-FFF2-40B4-BE49-F238E27FC236}">
              <a16:creationId xmlns:a16="http://schemas.microsoft.com/office/drawing/2014/main" id="{88442C2B-670F-4BEB-BAEF-9DAEB7798D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4706" name="AutoShape 1">
          <a:extLst>
            <a:ext uri="{FF2B5EF4-FFF2-40B4-BE49-F238E27FC236}">
              <a16:creationId xmlns:a16="http://schemas.microsoft.com/office/drawing/2014/main" id="{DA921C5A-E0AE-47B9-8103-C43E0F013C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4707" name="AutoShape 1">
          <a:extLst>
            <a:ext uri="{FF2B5EF4-FFF2-40B4-BE49-F238E27FC236}">
              <a16:creationId xmlns:a16="http://schemas.microsoft.com/office/drawing/2014/main" id="{8FD4026D-CE21-4273-A807-C9058B9482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4708" name="AutoShape 1">
          <a:extLst>
            <a:ext uri="{FF2B5EF4-FFF2-40B4-BE49-F238E27FC236}">
              <a16:creationId xmlns:a16="http://schemas.microsoft.com/office/drawing/2014/main" id="{4F056E8C-137D-4801-B7AB-BCED8C4A33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304800" cy="304800"/>
    <xdr:sp macro="" textlink="">
      <xdr:nvSpPr>
        <xdr:cNvPr id="14709" name="AutoShape 1">
          <a:extLst>
            <a:ext uri="{FF2B5EF4-FFF2-40B4-BE49-F238E27FC236}">
              <a16:creationId xmlns:a16="http://schemas.microsoft.com/office/drawing/2014/main" id="{CAA5BC79-D194-4AA6-A142-BB32CD6EC0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4710" name="AutoShape 1">
          <a:extLst>
            <a:ext uri="{FF2B5EF4-FFF2-40B4-BE49-F238E27FC236}">
              <a16:creationId xmlns:a16="http://schemas.microsoft.com/office/drawing/2014/main" id="{23AAF4C5-54FD-4DCD-85C2-ECB113AC02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4711" name="AutoShape 1">
          <a:extLst>
            <a:ext uri="{FF2B5EF4-FFF2-40B4-BE49-F238E27FC236}">
              <a16:creationId xmlns:a16="http://schemas.microsoft.com/office/drawing/2014/main" id="{49DDF0FA-4EF8-4F81-A9CF-69E9F65663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4712" name="AutoShape 1">
          <a:extLst>
            <a:ext uri="{FF2B5EF4-FFF2-40B4-BE49-F238E27FC236}">
              <a16:creationId xmlns:a16="http://schemas.microsoft.com/office/drawing/2014/main" id="{D7DD3CBA-E9B2-4EC8-B52A-F1A69D6196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304800" cy="304800"/>
    <xdr:sp macro="" textlink="">
      <xdr:nvSpPr>
        <xdr:cNvPr id="14713" name="AutoShape 1">
          <a:extLst>
            <a:ext uri="{FF2B5EF4-FFF2-40B4-BE49-F238E27FC236}">
              <a16:creationId xmlns:a16="http://schemas.microsoft.com/office/drawing/2014/main" id="{62CCC0B5-A958-4E59-B7C2-ADAD01F84B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4714" name="AutoShape 1">
          <a:extLst>
            <a:ext uri="{FF2B5EF4-FFF2-40B4-BE49-F238E27FC236}">
              <a16:creationId xmlns:a16="http://schemas.microsoft.com/office/drawing/2014/main" id="{EE1E0B6E-AFBB-41A5-91CE-732A5965AE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4715" name="AutoShape 1">
          <a:extLst>
            <a:ext uri="{FF2B5EF4-FFF2-40B4-BE49-F238E27FC236}">
              <a16:creationId xmlns:a16="http://schemas.microsoft.com/office/drawing/2014/main" id="{4092F595-1377-4C2D-9799-2E5CD32682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4716" name="AutoShape 1">
          <a:extLst>
            <a:ext uri="{FF2B5EF4-FFF2-40B4-BE49-F238E27FC236}">
              <a16:creationId xmlns:a16="http://schemas.microsoft.com/office/drawing/2014/main" id="{D8D794FF-C3CD-4128-A92C-29FAB27174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304800" cy="304800"/>
    <xdr:sp macro="" textlink="">
      <xdr:nvSpPr>
        <xdr:cNvPr id="14717" name="AutoShape 1">
          <a:extLst>
            <a:ext uri="{FF2B5EF4-FFF2-40B4-BE49-F238E27FC236}">
              <a16:creationId xmlns:a16="http://schemas.microsoft.com/office/drawing/2014/main" id="{F204F815-EF52-4FEC-9CBA-8170F2EA53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4718" name="AutoShape 1">
          <a:extLst>
            <a:ext uri="{FF2B5EF4-FFF2-40B4-BE49-F238E27FC236}">
              <a16:creationId xmlns:a16="http://schemas.microsoft.com/office/drawing/2014/main" id="{F47073F9-3FDF-4DB1-90B8-A9C0707F0A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4719" name="AutoShape 1">
          <a:extLst>
            <a:ext uri="{FF2B5EF4-FFF2-40B4-BE49-F238E27FC236}">
              <a16:creationId xmlns:a16="http://schemas.microsoft.com/office/drawing/2014/main" id="{E0DFFCF3-10BF-4EE7-A9B7-11F778CAEF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4720" name="AutoShape 1">
          <a:extLst>
            <a:ext uri="{FF2B5EF4-FFF2-40B4-BE49-F238E27FC236}">
              <a16:creationId xmlns:a16="http://schemas.microsoft.com/office/drawing/2014/main" id="{6BED4671-E6D3-4F3D-93C5-C9086843F1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4800"/>
    <xdr:sp macro="" textlink="">
      <xdr:nvSpPr>
        <xdr:cNvPr id="14721" name="AutoShape 1">
          <a:extLst>
            <a:ext uri="{FF2B5EF4-FFF2-40B4-BE49-F238E27FC236}">
              <a16:creationId xmlns:a16="http://schemas.microsoft.com/office/drawing/2014/main" id="{8684E2B8-AD6B-4CC7-8F01-163EF31824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4722" name="AutoShape 1">
          <a:extLst>
            <a:ext uri="{FF2B5EF4-FFF2-40B4-BE49-F238E27FC236}">
              <a16:creationId xmlns:a16="http://schemas.microsoft.com/office/drawing/2014/main" id="{0646060F-5F2B-4531-90E4-BC24B5C356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4723" name="AutoShape 1">
          <a:extLst>
            <a:ext uri="{FF2B5EF4-FFF2-40B4-BE49-F238E27FC236}">
              <a16:creationId xmlns:a16="http://schemas.microsoft.com/office/drawing/2014/main" id="{257A4382-1B30-40DC-8BA2-DC467CA604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4724" name="AutoShape 1">
          <a:extLst>
            <a:ext uri="{FF2B5EF4-FFF2-40B4-BE49-F238E27FC236}">
              <a16:creationId xmlns:a16="http://schemas.microsoft.com/office/drawing/2014/main" id="{ACEF65E8-E268-4EF2-AFB3-AA96329398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304800" cy="304800"/>
    <xdr:sp macro="" textlink="">
      <xdr:nvSpPr>
        <xdr:cNvPr id="14725" name="AutoShape 1">
          <a:extLst>
            <a:ext uri="{FF2B5EF4-FFF2-40B4-BE49-F238E27FC236}">
              <a16:creationId xmlns:a16="http://schemas.microsoft.com/office/drawing/2014/main" id="{4666A168-8C92-4090-868F-2A03299ABB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4726" name="AutoShape 1">
          <a:extLst>
            <a:ext uri="{FF2B5EF4-FFF2-40B4-BE49-F238E27FC236}">
              <a16:creationId xmlns:a16="http://schemas.microsoft.com/office/drawing/2014/main" id="{AF725073-FEAD-4AB5-BDEA-1F3039D254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4727" name="AutoShape 1">
          <a:extLst>
            <a:ext uri="{FF2B5EF4-FFF2-40B4-BE49-F238E27FC236}">
              <a16:creationId xmlns:a16="http://schemas.microsoft.com/office/drawing/2014/main" id="{3476B7E0-3368-47E5-B353-C7F4E15120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4728" name="AutoShape 1">
          <a:extLst>
            <a:ext uri="{FF2B5EF4-FFF2-40B4-BE49-F238E27FC236}">
              <a16:creationId xmlns:a16="http://schemas.microsoft.com/office/drawing/2014/main" id="{C9DF0B7D-E315-4AE4-9EA7-64C9946F52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304800" cy="304800"/>
    <xdr:sp macro="" textlink="">
      <xdr:nvSpPr>
        <xdr:cNvPr id="14729" name="AutoShape 1">
          <a:extLst>
            <a:ext uri="{FF2B5EF4-FFF2-40B4-BE49-F238E27FC236}">
              <a16:creationId xmlns:a16="http://schemas.microsoft.com/office/drawing/2014/main" id="{6611D9BB-A318-4D3B-BFDE-121CBF454E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4730" name="AutoShape 1">
          <a:extLst>
            <a:ext uri="{FF2B5EF4-FFF2-40B4-BE49-F238E27FC236}">
              <a16:creationId xmlns:a16="http://schemas.microsoft.com/office/drawing/2014/main" id="{F632B3F0-06A5-4DA1-BCA8-BEABE42C0F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4731" name="AutoShape 1">
          <a:extLst>
            <a:ext uri="{FF2B5EF4-FFF2-40B4-BE49-F238E27FC236}">
              <a16:creationId xmlns:a16="http://schemas.microsoft.com/office/drawing/2014/main" id="{9C887E21-80AB-43FC-B7E8-24E88BA0D4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4732" name="AutoShape 1">
          <a:extLst>
            <a:ext uri="{FF2B5EF4-FFF2-40B4-BE49-F238E27FC236}">
              <a16:creationId xmlns:a16="http://schemas.microsoft.com/office/drawing/2014/main" id="{DA4EF5E9-59BB-46B9-958B-59582B619A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304800" cy="304800"/>
    <xdr:sp macro="" textlink="">
      <xdr:nvSpPr>
        <xdr:cNvPr id="14733" name="AutoShape 1">
          <a:extLst>
            <a:ext uri="{FF2B5EF4-FFF2-40B4-BE49-F238E27FC236}">
              <a16:creationId xmlns:a16="http://schemas.microsoft.com/office/drawing/2014/main" id="{0FF1D23F-E248-49E3-B286-50FC59CCF9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4734" name="AutoShape 1">
          <a:extLst>
            <a:ext uri="{FF2B5EF4-FFF2-40B4-BE49-F238E27FC236}">
              <a16:creationId xmlns:a16="http://schemas.microsoft.com/office/drawing/2014/main" id="{B45ED490-3E7A-43C5-AA6E-A64600E5A8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4735" name="AutoShape 1">
          <a:extLst>
            <a:ext uri="{FF2B5EF4-FFF2-40B4-BE49-F238E27FC236}">
              <a16:creationId xmlns:a16="http://schemas.microsoft.com/office/drawing/2014/main" id="{4B629453-0F29-4E69-8728-99A2E8B8B0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4736" name="AutoShape 1">
          <a:extLst>
            <a:ext uri="{FF2B5EF4-FFF2-40B4-BE49-F238E27FC236}">
              <a16:creationId xmlns:a16="http://schemas.microsoft.com/office/drawing/2014/main" id="{DF6780BE-1DD3-4357-9E10-2302551E55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</xdr:row>
      <xdr:rowOff>0</xdr:rowOff>
    </xdr:from>
    <xdr:ext cx="304800" cy="304800"/>
    <xdr:sp macro="" textlink="">
      <xdr:nvSpPr>
        <xdr:cNvPr id="14737" name="AutoShape 1">
          <a:extLst>
            <a:ext uri="{FF2B5EF4-FFF2-40B4-BE49-F238E27FC236}">
              <a16:creationId xmlns:a16="http://schemas.microsoft.com/office/drawing/2014/main" id="{9BE9E85D-51BA-4615-A57A-DAA6FA792A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4738" name="AutoShape 1">
          <a:extLst>
            <a:ext uri="{FF2B5EF4-FFF2-40B4-BE49-F238E27FC236}">
              <a16:creationId xmlns:a16="http://schemas.microsoft.com/office/drawing/2014/main" id="{E80A0079-3C82-418D-9668-CD4FA38DE5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4739" name="AutoShape 1">
          <a:extLst>
            <a:ext uri="{FF2B5EF4-FFF2-40B4-BE49-F238E27FC236}">
              <a16:creationId xmlns:a16="http://schemas.microsoft.com/office/drawing/2014/main" id="{72A00AAC-333D-42B0-95CD-F73B8C07EA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4740" name="AutoShape 1">
          <a:extLst>
            <a:ext uri="{FF2B5EF4-FFF2-40B4-BE49-F238E27FC236}">
              <a16:creationId xmlns:a16="http://schemas.microsoft.com/office/drawing/2014/main" id="{21E73BCD-7B7D-46A0-83BC-5F7386982F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4741" name="AutoShape 1">
          <a:extLst>
            <a:ext uri="{FF2B5EF4-FFF2-40B4-BE49-F238E27FC236}">
              <a16:creationId xmlns:a16="http://schemas.microsoft.com/office/drawing/2014/main" id="{17C00E84-4529-401C-9506-7E0F46310E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4742" name="AutoShape 1">
          <a:extLst>
            <a:ext uri="{FF2B5EF4-FFF2-40B4-BE49-F238E27FC236}">
              <a16:creationId xmlns:a16="http://schemas.microsoft.com/office/drawing/2014/main" id="{4BDADE92-1712-4624-AD72-4EF8B9368C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4743" name="AutoShape 1">
          <a:extLst>
            <a:ext uri="{FF2B5EF4-FFF2-40B4-BE49-F238E27FC236}">
              <a16:creationId xmlns:a16="http://schemas.microsoft.com/office/drawing/2014/main" id="{E6EF05C7-7771-4A9F-A714-FDE1723CE4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4744" name="AutoShape 1">
          <a:extLst>
            <a:ext uri="{FF2B5EF4-FFF2-40B4-BE49-F238E27FC236}">
              <a16:creationId xmlns:a16="http://schemas.microsoft.com/office/drawing/2014/main" id="{2C691134-FE54-45ED-8C41-799DA27DC4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304800" cy="304800"/>
    <xdr:sp macro="" textlink="">
      <xdr:nvSpPr>
        <xdr:cNvPr id="14745" name="AutoShape 1">
          <a:extLst>
            <a:ext uri="{FF2B5EF4-FFF2-40B4-BE49-F238E27FC236}">
              <a16:creationId xmlns:a16="http://schemas.microsoft.com/office/drawing/2014/main" id="{B3D69BB6-9A10-4D35-B0BA-76093CF2B5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4746" name="AutoShape 1">
          <a:extLst>
            <a:ext uri="{FF2B5EF4-FFF2-40B4-BE49-F238E27FC236}">
              <a16:creationId xmlns:a16="http://schemas.microsoft.com/office/drawing/2014/main" id="{ECB902C7-F0CB-47B1-8B4F-61A27D7C79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4747" name="AutoShape 1">
          <a:extLst>
            <a:ext uri="{FF2B5EF4-FFF2-40B4-BE49-F238E27FC236}">
              <a16:creationId xmlns:a16="http://schemas.microsoft.com/office/drawing/2014/main" id="{F8D22BE4-C2DC-4B03-B540-210AAA2B5E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4748" name="AutoShape 1">
          <a:extLst>
            <a:ext uri="{FF2B5EF4-FFF2-40B4-BE49-F238E27FC236}">
              <a16:creationId xmlns:a16="http://schemas.microsoft.com/office/drawing/2014/main" id="{5DA70815-A702-487E-8D3F-0C0DBEAB1B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304800" cy="304800"/>
    <xdr:sp macro="" textlink="">
      <xdr:nvSpPr>
        <xdr:cNvPr id="14749" name="AutoShape 1">
          <a:extLst>
            <a:ext uri="{FF2B5EF4-FFF2-40B4-BE49-F238E27FC236}">
              <a16:creationId xmlns:a16="http://schemas.microsoft.com/office/drawing/2014/main" id="{0ABC6F24-65D9-4928-AFF1-6BF5D9554E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4750" name="AutoShape 1">
          <a:extLst>
            <a:ext uri="{FF2B5EF4-FFF2-40B4-BE49-F238E27FC236}">
              <a16:creationId xmlns:a16="http://schemas.microsoft.com/office/drawing/2014/main" id="{7D92440C-0828-4BD7-A798-B837D374EA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4751" name="AutoShape 1">
          <a:extLst>
            <a:ext uri="{FF2B5EF4-FFF2-40B4-BE49-F238E27FC236}">
              <a16:creationId xmlns:a16="http://schemas.microsoft.com/office/drawing/2014/main" id="{FEC52CC6-6CBE-4FE2-B059-CA32364AD7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4752" name="AutoShape 1">
          <a:extLst>
            <a:ext uri="{FF2B5EF4-FFF2-40B4-BE49-F238E27FC236}">
              <a16:creationId xmlns:a16="http://schemas.microsoft.com/office/drawing/2014/main" id="{BC7B0ED4-CEA8-4CF5-AD0E-851DF66112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304800" cy="304800"/>
    <xdr:sp macro="" textlink="">
      <xdr:nvSpPr>
        <xdr:cNvPr id="14753" name="AutoShape 1">
          <a:extLst>
            <a:ext uri="{FF2B5EF4-FFF2-40B4-BE49-F238E27FC236}">
              <a16:creationId xmlns:a16="http://schemas.microsoft.com/office/drawing/2014/main" id="{F416AF94-7EE5-4E75-80D4-BF7D1276E5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4754" name="AutoShape 1">
          <a:extLst>
            <a:ext uri="{FF2B5EF4-FFF2-40B4-BE49-F238E27FC236}">
              <a16:creationId xmlns:a16="http://schemas.microsoft.com/office/drawing/2014/main" id="{FE8674C6-0A25-4BA2-A97A-26DCFE6B06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4755" name="AutoShape 1">
          <a:extLst>
            <a:ext uri="{FF2B5EF4-FFF2-40B4-BE49-F238E27FC236}">
              <a16:creationId xmlns:a16="http://schemas.microsoft.com/office/drawing/2014/main" id="{58AB95E5-137A-480B-88D5-863FF3EF46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4756" name="AutoShape 1">
          <a:extLst>
            <a:ext uri="{FF2B5EF4-FFF2-40B4-BE49-F238E27FC236}">
              <a16:creationId xmlns:a16="http://schemas.microsoft.com/office/drawing/2014/main" id="{EFB8E685-5084-4C9D-825D-CC87BD339B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304800" cy="304800"/>
    <xdr:sp macro="" textlink="">
      <xdr:nvSpPr>
        <xdr:cNvPr id="14757" name="AutoShape 1">
          <a:extLst>
            <a:ext uri="{FF2B5EF4-FFF2-40B4-BE49-F238E27FC236}">
              <a16:creationId xmlns:a16="http://schemas.microsoft.com/office/drawing/2014/main" id="{34413590-BC49-4213-9995-C34E47990E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4758" name="AutoShape 1">
          <a:extLst>
            <a:ext uri="{FF2B5EF4-FFF2-40B4-BE49-F238E27FC236}">
              <a16:creationId xmlns:a16="http://schemas.microsoft.com/office/drawing/2014/main" id="{A5944920-9757-430C-8BCF-0130AF6860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4759" name="AutoShape 1">
          <a:extLst>
            <a:ext uri="{FF2B5EF4-FFF2-40B4-BE49-F238E27FC236}">
              <a16:creationId xmlns:a16="http://schemas.microsoft.com/office/drawing/2014/main" id="{6D5B00FA-73C7-4250-B20E-72B41FE414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4760" name="AutoShape 1">
          <a:extLst>
            <a:ext uri="{FF2B5EF4-FFF2-40B4-BE49-F238E27FC236}">
              <a16:creationId xmlns:a16="http://schemas.microsoft.com/office/drawing/2014/main" id="{84DDFF75-3247-4F62-87DD-3C8FB1564E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304800" cy="304800"/>
    <xdr:sp macro="" textlink="">
      <xdr:nvSpPr>
        <xdr:cNvPr id="14761" name="AutoShape 1">
          <a:extLst>
            <a:ext uri="{FF2B5EF4-FFF2-40B4-BE49-F238E27FC236}">
              <a16:creationId xmlns:a16="http://schemas.microsoft.com/office/drawing/2014/main" id="{52B823DA-51BB-4433-92B5-7C757D470E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4762" name="AutoShape 1">
          <a:extLst>
            <a:ext uri="{FF2B5EF4-FFF2-40B4-BE49-F238E27FC236}">
              <a16:creationId xmlns:a16="http://schemas.microsoft.com/office/drawing/2014/main" id="{DC7C4600-65D4-44C6-8E43-B5DCBC47F6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4763" name="AutoShape 1">
          <a:extLst>
            <a:ext uri="{FF2B5EF4-FFF2-40B4-BE49-F238E27FC236}">
              <a16:creationId xmlns:a16="http://schemas.microsoft.com/office/drawing/2014/main" id="{F66A3FCF-7C06-45FC-8B30-774CCD03FC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4764" name="AutoShape 1">
          <a:extLst>
            <a:ext uri="{FF2B5EF4-FFF2-40B4-BE49-F238E27FC236}">
              <a16:creationId xmlns:a16="http://schemas.microsoft.com/office/drawing/2014/main" id="{633D5B1E-9A3C-4C28-B6F4-B7794E92C0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</xdr:row>
      <xdr:rowOff>0</xdr:rowOff>
    </xdr:from>
    <xdr:ext cx="304800" cy="304800"/>
    <xdr:sp macro="" textlink="">
      <xdr:nvSpPr>
        <xdr:cNvPr id="14765" name="AutoShape 1">
          <a:extLst>
            <a:ext uri="{FF2B5EF4-FFF2-40B4-BE49-F238E27FC236}">
              <a16:creationId xmlns:a16="http://schemas.microsoft.com/office/drawing/2014/main" id="{C85720AA-CAC4-4264-A5E3-0B5D9B86A7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4766" name="AutoShape 1">
          <a:extLst>
            <a:ext uri="{FF2B5EF4-FFF2-40B4-BE49-F238E27FC236}">
              <a16:creationId xmlns:a16="http://schemas.microsoft.com/office/drawing/2014/main" id="{F51F623D-6250-4AE6-BB65-DB57E5623C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4767" name="AutoShape 1">
          <a:extLst>
            <a:ext uri="{FF2B5EF4-FFF2-40B4-BE49-F238E27FC236}">
              <a16:creationId xmlns:a16="http://schemas.microsoft.com/office/drawing/2014/main" id="{7C6E8CC6-DF67-4672-A051-F8FDAF9570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4768" name="AutoShape 1">
          <a:extLst>
            <a:ext uri="{FF2B5EF4-FFF2-40B4-BE49-F238E27FC236}">
              <a16:creationId xmlns:a16="http://schemas.microsoft.com/office/drawing/2014/main" id="{E2AF1167-5EEF-4C66-A608-C6395EB1B7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</xdr:row>
      <xdr:rowOff>0</xdr:rowOff>
    </xdr:from>
    <xdr:ext cx="304800" cy="304800"/>
    <xdr:sp macro="" textlink="">
      <xdr:nvSpPr>
        <xdr:cNvPr id="14769" name="AutoShape 1">
          <a:extLst>
            <a:ext uri="{FF2B5EF4-FFF2-40B4-BE49-F238E27FC236}">
              <a16:creationId xmlns:a16="http://schemas.microsoft.com/office/drawing/2014/main" id="{7DE25CDE-5FEC-40AC-BFEE-025DE0A9D1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4770" name="AutoShape 1">
          <a:extLst>
            <a:ext uri="{FF2B5EF4-FFF2-40B4-BE49-F238E27FC236}">
              <a16:creationId xmlns:a16="http://schemas.microsoft.com/office/drawing/2014/main" id="{59C810D1-D83A-4955-8D16-059FC3C846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4771" name="AutoShape 1">
          <a:extLst>
            <a:ext uri="{FF2B5EF4-FFF2-40B4-BE49-F238E27FC236}">
              <a16:creationId xmlns:a16="http://schemas.microsoft.com/office/drawing/2014/main" id="{F7A28055-ABB9-4B40-9A13-242E5B017F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4772" name="AutoShape 1">
          <a:extLst>
            <a:ext uri="{FF2B5EF4-FFF2-40B4-BE49-F238E27FC236}">
              <a16:creationId xmlns:a16="http://schemas.microsoft.com/office/drawing/2014/main" id="{4C443BE9-D685-494D-ACBE-C516BDF8EB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90</xdr:row>
      <xdr:rowOff>0</xdr:rowOff>
    </xdr:from>
    <xdr:ext cx="304800" cy="304800"/>
    <xdr:sp macro="" textlink="">
      <xdr:nvSpPr>
        <xdr:cNvPr id="14773" name="AutoShape 1">
          <a:extLst>
            <a:ext uri="{FF2B5EF4-FFF2-40B4-BE49-F238E27FC236}">
              <a16:creationId xmlns:a16="http://schemas.microsoft.com/office/drawing/2014/main" id="{051577C4-1549-4AD7-B5A5-DAA3C2A47F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4774" name="AutoShape 1">
          <a:extLst>
            <a:ext uri="{FF2B5EF4-FFF2-40B4-BE49-F238E27FC236}">
              <a16:creationId xmlns:a16="http://schemas.microsoft.com/office/drawing/2014/main" id="{B3B43B9C-DDCB-4A74-9713-39EE69A57C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4775" name="AutoShape 1">
          <a:extLst>
            <a:ext uri="{FF2B5EF4-FFF2-40B4-BE49-F238E27FC236}">
              <a16:creationId xmlns:a16="http://schemas.microsoft.com/office/drawing/2014/main" id="{EF02A94B-C249-4AA2-83DC-831942B3BF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4776" name="AutoShape 1">
          <a:extLst>
            <a:ext uri="{FF2B5EF4-FFF2-40B4-BE49-F238E27FC236}">
              <a16:creationId xmlns:a16="http://schemas.microsoft.com/office/drawing/2014/main" id="{D4C13F6E-8D82-4B82-A410-2E27EC4699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91</xdr:row>
      <xdr:rowOff>0</xdr:rowOff>
    </xdr:from>
    <xdr:ext cx="304800" cy="304800"/>
    <xdr:sp macro="" textlink="">
      <xdr:nvSpPr>
        <xdr:cNvPr id="14777" name="AutoShape 1">
          <a:extLst>
            <a:ext uri="{FF2B5EF4-FFF2-40B4-BE49-F238E27FC236}">
              <a16:creationId xmlns:a16="http://schemas.microsoft.com/office/drawing/2014/main" id="{410B0617-8452-42CB-8697-FA21496FB7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4778" name="AutoShape 1">
          <a:extLst>
            <a:ext uri="{FF2B5EF4-FFF2-40B4-BE49-F238E27FC236}">
              <a16:creationId xmlns:a16="http://schemas.microsoft.com/office/drawing/2014/main" id="{209A1CB2-88EF-4CE1-82D6-572DBCAE07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4779" name="AutoShape 1">
          <a:extLst>
            <a:ext uri="{FF2B5EF4-FFF2-40B4-BE49-F238E27FC236}">
              <a16:creationId xmlns:a16="http://schemas.microsoft.com/office/drawing/2014/main" id="{ABC40375-930A-4CB9-8F2F-7E99781561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4780" name="AutoShape 1">
          <a:extLst>
            <a:ext uri="{FF2B5EF4-FFF2-40B4-BE49-F238E27FC236}">
              <a16:creationId xmlns:a16="http://schemas.microsoft.com/office/drawing/2014/main" id="{FC6AD730-345B-4EF4-B493-EA77067304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304800" cy="304800"/>
    <xdr:sp macro="" textlink="">
      <xdr:nvSpPr>
        <xdr:cNvPr id="14781" name="AutoShape 1">
          <a:extLst>
            <a:ext uri="{FF2B5EF4-FFF2-40B4-BE49-F238E27FC236}">
              <a16:creationId xmlns:a16="http://schemas.microsoft.com/office/drawing/2014/main" id="{C4518E4C-0D8D-457B-9A64-982E420BA1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4782" name="AutoShape 1">
          <a:extLst>
            <a:ext uri="{FF2B5EF4-FFF2-40B4-BE49-F238E27FC236}">
              <a16:creationId xmlns:a16="http://schemas.microsoft.com/office/drawing/2014/main" id="{B03642A9-6792-401B-B881-D999E3EE93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4783" name="AutoShape 1">
          <a:extLst>
            <a:ext uri="{FF2B5EF4-FFF2-40B4-BE49-F238E27FC236}">
              <a16:creationId xmlns:a16="http://schemas.microsoft.com/office/drawing/2014/main" id="{7944A98B-7249-4E8A-9556-B1E03DEC26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4784" name="AutoShape 1">
          <a:extLst>
            <a:ext uri="{FF2B5EF4-FFF2-40B4-BE49-F238E27FC236}">
              <a16:creationId xmlns:a16="http://schemas.microsoft.com/office/drawing/2014/main" id="{F5C82E8E-27C3-47E1-902A-2E2B398CBC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4785" name="AutoShape 1">
          <a:extLst>
            <a:ext uri="{FF2B5EF4-FFF2-40B4-BE49-F238E27FC236}">
              <a16:creationId xmlns:a16="http://schemas.microsoft.com/office/drawing/2014/main" id="{FB49AD8E-1E96-429D-9217-F005FB2D5E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4786" name="AutoShape 1">
          <a:extLst>
            <a:ext uri="{FF2B5EF4-FFF2-40B4-BE49-F238E27FC236}">
              <a16:creationId xmlns:a16="http://schemas.microsoft.com/office/drawing/2014/main" id="{90728DF0-D8D5-42A6-9F83-4543CAC665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4787" name="AutoShape 1">
          <a:extLst>
            <a:ext uri="{FF2B5EF4-FFF2-40B4-BE49-F238E27FC236}">
              <a16:creationId xmlns:a16="http://schemas.microsoft.com/office/drawing/2014/main" id="{EEC8047F-987D-47B1-B4CF-B59794D8B1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4788" name="AutoShape 1">
          <a:extLst>
            <a:ext uri="{FF2B5EF4-FFF2-40B4-BE49-F238E27FC236}">
              <a16:creationId xmlns:a16="http://schemas.microsoft.com/office/drawing/2014/main" id="{4D54EB12-6B76-43CB-A5BB-2C734BED1B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94</xdr:row>
      <xdr:rowOff>0</xdr:rowOff>
    </xdr:from>
    <xdr:ext cx="304800" cy="304800"/>
    <xdr:sp macro="" textlink="">
      <xdr:nvSpPr>
        <xdr:cNvPr id="14789" name="AutoShape 1">
          <a:extLst>
            <a:ext uri="{FF2B5EF4-FFF2-40B4-BE49-F238E27FC236}">
              <a16:creationId xmlns:a16="http://schemas.microsoft.com/office/drawing/2014/main" id="{68AD2870-086A-4198-841A-3C5B7D8195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4790" name="AutoShape 1">
          <a:extLst>
            <a:ext uri="{FF2B5EF4-FFF2-40B4-BE49-F238E27FC236}">
              <a16:creationId xmlns:a16="http://schemas.microsoft.com/office/drawing/2014/main" id="{D9643093-E031-4BA4-815B-FD1728AE53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4791" name="AutoShape 1">
          <a:extLst>
            <a:ext uri="{FF2B5EF4-FFF2-40B4-BE49-F238E27FC236}">
              <a16:creationId xmlns:a16="http://schemas.microsoft.com/office/drawing/2014/main" id="{7E3A40DE-083E-439C-9071-5F0EED020C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4792" name="AutoShape 1">
          <a:extLst>
            <a:ext uri="{FF2B5EF4-FFF2-40B4-BE49-F238E27FC236}">
              <a16:creationId xmlns:a16="http://schemas.microsoft.com/office/drawing/2014/main" id="{38EC9AE8-0ABF-4543-9BBA-4A0C031F1F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95</xdr:row>
      <xdr:rowOff>0</xdr:rowOff>
    </xdr:from>
    <xdr:ext cx="304800" cy="304800"/>
    <xdr:sp macro="" textlink="">
      <xdr:nvSpPr>
        <xdr:cNvPr id="14793" name="AutoShape 1">
          <a:extLst>
            <a:ext uri="{FF2B5EF4-FFF2-40B4-BE49-F238E27FC236}">
              <a16:creationId xmlns:a16="http://schemas.microsoft.com/office/drawing/2014/main" id="{BFDE340E-8A9F-47F0-8FAB-C444813FD4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4794" name="AutoShape 1">
          <a:extLst>
            <a:ext uri="{FF2B5EF4-FFF2-40B4-BE49-F238E27FC236}">
              <a16:creationId xmlns:a16="http://schemas.microsoft.com/office/drawing/2014/main" id="{4F5269A2-F504-4000-A14E-11F04620D1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4795" name="AutoShape 1">
          <a:extLst>
            <a:ext uri="{FF2B5EF4-FFF2-40B4-BE49-F238E27FC236}">
              <a16:creationId xmlns:a16="http://schemas.microsoft.com/office/drawing/2014/main" id="{C2872BDA-EE26-46C4-B9EB-085332C66F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4796" name="AutoShape 1">
          <a:extLst>
            <a:ext uri="{FF2B5EF4-FFF2-40B4-BE49-F238E27FC236}">
              <a16:creationId xmlns:a16="http://schemas.microsoft.com/office/drawing/2014/main" id="{C837F997-0776-4328-BD9C-1EA1E823D1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304800" cy="304800"/>
    <xdr:sp macro="" textlink="">
      <xdr:nvSpPr>
        <xdr:cNvPr id="14797" name="AutoShape 1">
          <a:extLst>
            <a:ext uri="{FF2B5EF4-FFF2-40B4-BE49-F238E27FC236}">
              <a16:creationId xmlns:a16="http://schemas.microsoft.com/office/drawing/2014/main" id="{3C793484-C5FC-4CA0-9F19-1D4262C18B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4798" name="AutoShape 1">
          <a:extLst>
            <a:ext uri="{FF2B5EF4-FFF2-40B4-BE49-F238E27FC236}">
              <a16:creationId xmlns:a16="http://schemas.microsoft.com/office/drawing/2014/main" id="{77F3EB73-2040-466A-902A-E7EACDA6E5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4799" name="AutoShape 1">
          <a:extLst>
            <a:ext uri="{FF2B5EF4-FFF2-40B4-BE49-F238E27FC236}">
              <a16:creationId xmlns:a16="http://schemas.microsoft.com/office/drawing/2014/main" id="{010960E1-11CF-4D7D-AA5C-22FE4251CE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4800" name="AutoShape 1">
          <a:extLst>
            <a:ext uri="{FF2B5EF4-FFF2-40B4-BE49-F238E27FC236}">
              <a16:creationId xmlns:a16="http://schemas.microsoft.com/office/drawing/2014/main" id="{7415925B-36A5-46B4-9F04-060DFCCAE3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97</xdr:row>
      <xdr:rowOff>0</xdr:rowOff>
    </xdr:from>
    <xdr:ext cx="304800" cy="304800"/>
    <xdr:sp macro="" textlink="">
      <xdr:nvSpPr>
        <xdr:cNvPr id="14801" name="AutoShape 1">
          <a:extLst>
            <a:ext uri="{FF2B5EF4-FFF2-40B4-BE49-F238E27FC236}">
              <a16:creationId xmlns:a16="http://schemas.microsoft.com/office/drawing/2014/main" id="{8EEAA65D-19E3-4719-9BDC-E663D7BB98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4802" name="AutoShape 1">
          <a:extLst>
            <a:ext uri="{FF2B5EF4-FFF2-40B4-BE49-F238E27FC236}">
              <a16:creationId xmlns:a16="http://schemas.microsoft.com/office/drawing/2014/main" id="{ED924A80-E204-467C-AAB7-9782294B5B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4803" name="AutoShape 1">
          <a:extLst>
            <a:ext uri="{FF2B5EF4-FFF2-40B4-BE49-F238E27FC236}">
              <a16:creationId xmlns:a16="http://schemas.microsoft.com/office/drawing/2014/main" id="{7A09CB1E-BD41-4E10-9E0B-BEE075899B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4804" name="AutoShape 1">
          <a:extLst>
            <a:ext uri="{FF2B5EF4-FFF2-40B4-BE49-F238E27FC236}">
              <a16:creationId xmlns:a16="http://schemas.microsoft.com/office/drawing/2014/main" id="{61F7B36C-8E0E-49C7-A86E-70269A5312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98</xdr:row>
      <xdr:rowOff>0</xdr:rowOff>
    </xdr:from>
    <xdr:ext cx="304800" cy="304800"/>
    <xdr:sp macro="" textlink="">
      <xdr:nvSpPr>
        <xdr:cNvPr id="14805" name="AutoShape 1">
          <a:extLst>
            <a:ext uri="{FF2B5EF4-FFF2-40B4-BE49-F238E27FC236}">
              <a16:creationId xmlns:a16="http://schemas.microsoft.com/office/drawing/2014/main" id="{81F22F5E-1E4D-46F5-9EB2-73B62DD623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4806" name="AutoShape 1">
          <a:extLst>
            <a:ext uri="{FF2B5EF4-FFF2-40B4-BE49-F238E27FC236}">
              <a16:creationId xmlns:a16="http://schemas.microsoft.com/office/drawing/2014/main" id="{68724855-903A-4CAB-9DAB-FD3E78C0C4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4807" name="AutoShape 1">
          <a:extLst>
            <a:ext uri="{FF2B5EF4-FFF2-40B4-BE49-F238E27FC236}">
              <a16:creationId xmlns:a16="http://schemas.microsoft.com/office/drawing/2014/main" id="{89352249-B6D9-4E8B-876F-C7A3749B57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4808" name="AutoShape 1">
          <a:extLst>
            <a:ext uri="{FF2B5EF4-FFF2-40B4-BE49-F238E27FC236}">
              <a16:creationId xmlns:a16="http://schemas.microsoft.com/office/drawing/2014/main" id="{024DBF1E-6F8B-4268-A2AE-1283FDECCC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99</xdr:row>
      <xdr:rowOff>0</xdr:rowOff>
    </xdr:from>
    <xdr:ext cx="304800" cy="304800"/>
    <xdr:sp macro="" textlink="">
      <xdr:nvSpPr>
        <xdr:cNvPr id="14809" name="AutoShape 1">
          <a:extLst>
            <a:ext uri="{FF2B5EF4-FFF2-40B4-BE49-F238E27FC236}">
              <a16:creationId xmlns:a16="http://schemas.microsoft.com/office/drawing/2014/main" id="{0CE88761-7B15-4DF1-A70B-E95DEC58C5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4810" name="AutoShape 1">
          <a:extLst>
            <a:ext uri="{FF2B5EF4-FFF2-40B4-BE49-F238E27FC236}">
              <a16:creationId xmlns:a16="http://schemas.microsoft.com/office/drawing/2014/main" id="{344C865E-536A-46D4-95B2-8437D2E697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4811" name="AutoShape 1">
          <a:extLst>
            <a:ext uri="{FF2B5EF4-FFF2-40B4-BE49-F238E27FC236}">
              <a16:creationId xmlns:a16="http://schemas.microsoft.com/office/drawing/2014/main" id="{7D601023-9869-4A89-88E9-C0A88D75C7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4812" name="AutoShape 1">
          <a:extLst>
            <a:ext uri="{FF2B5EF4-FFF2-40B4-BE49-F238E27FC236}">
              <a16:creationId xmlns:a16="http://schemas.microsoft.com/office/drawing/2014/main" id="{CAD2F9F4-9CC2-4C20-A8CE-9AABB0B56E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100</xdr:row>
      <xdr:rowOff>0</xdr:rowOff>
    </xdr:from>
    <xdr:ext cx="304800" cy="304800"/>
    <xdr:sp macro="" textlink="">
      <xdr:nvSpPr>
        <xdr:cNvPr id="14813" name="AutoShape 1">
          <a:extLst>
            <a:ext uri="{FF2B5EF4-FFF2-40B4-BE49-F238E27FC236}">
              <a16:creationId xmlns:a16="http://schemas.microsoft.com/office/drawing/2014/main" id="{9F1CCCBF-3027-4FE1-9619-3B2A5466A0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4814" name="AutoShape 1">
          <a:extLst>
            <a:ext uri="{FF2B5EF4-FFF2-40B4-BE49-F238E27FC236}">
              <a16:creationId xmlns:a16="http://schemas.microsoft.com/office/drawing/2014/main" id="{BB4C0111-8D8B-4DD8-B210-01CC5478DE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4815" name="AutoShape 1">
          <a:extLst>
            <a:ext uri="{FF2B5EF4-FFF2-40B4-BE49-F238E27FC236}">
              <a16:creationId xmlns:a16="http://schemas.microsoft.com/office/drawing/2014/main" id="{3EFE3F41-D23F-4666-A787-187D2A394E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4816" name="AutoShape 1">
          <a:extLst>
            <a:ext uri="{FF2B5EF4-FFF2-40B4-BE49-F238E27FC236}">
              <a16:creationId xmlns:a16="http://schemas.microsoft.com/office/drawing/2014/main" id="{F5E44942-7E1D-4296-9DDA-FD800279C3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101</xdr:row>
      <xdr:rowOff>0</xdr:rowOff>
    </xdr:from>
    <xdr:ext cx="304800" cy="304800"/>
    <xdr:sp macro="" textlink="">
      <xdr:nvSpPr>
        <xdr:cNvPr id="14817" name="AutoShape 1">
          <a:extLst>
            <a:ext uri="{FF2B5EF4-FFF2-40B4-BE49-F238E27FC236}">
              <a16:creationId xmlns:a16="http://schemas.microsoft.com/office/drawing/2014/main" id="{2816D6FC-7853-4903-A831-FBFC1B6FF9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4818" name="AutoShape 1">
          <a:extLst>
            <a:ext uri="{FF2B5EF4-FFF2-40B4-BE49-F238E27FC236}">
              <a16:creationId xmlns:a16="http://schemas.microsoft.com/office/drawing/2014/main" id="{15A375CB-231E-4C8A-BA4A-BB8A032BED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4819" name="AutoShape 1">
          <a:extLst>
            <a:ext uri="{FF2B5EF4-FFF2-40B4-BE49-F238E27FC236}">
              <a16:creationId xmlns:a16="http://schemas.microsoft.com/office/drawing/2014/main" id="{97916AC7-4E7A-4EF5-AA68-87DFDA5482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4820" name="AutoShape 1">
          <a:extLst>
            <a:ext uri="{FF2B5EF4-FFF2-40B4-BE49-F238E27FC236}">
              <a16:creationId xmlns:a16="http://schemas.microsoft.com/office/drawing/2014/main" id="{A64D68CB-748C-4C69-9295-C15D2C8220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102</xdr:row>
      <xdr:rowOff>0</xdr:rowOff>
    </xdr:from>
    <xdr:ext cx="304800" cy="304800"/>
    <xdr:sp macro="" textlink="">
      <xdr:nvSpPr>
        <xdr:cNvPr id="14821" name="AutoShape 1">
          <a:extLst>
            <a:ext uri="{FF2B5EF4-FFF2-40B4-BE49-F238E27FC236}">
              <a16:creationId xmlns:a16="http://schemas.microsoft.com/office/drawing/2014/main" id="{F0DA6275-70A9-4DA8-ADA2-BA3C8F97C8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4822" name="AutoShape 1">
          <a:extLst>
            <a:ext uri="{FF2B5EF4-FFF2-40B4-BE49-F238E27FC236}">
              <a16:creationId xmlns:a16="http://schemas.microsoft.com/office/drawing/2014/main" id="{7E1122E1-67D1-4D4E-ABDB-2A78F9A769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4823" name="AutoShape 1">
          <a:extLst>
            <a:ext uri="{FF2B5EF4-FFF2-40B4-BE49-F238E27FC236}">
              <a16:creationId xmlns:a16="http://schemas.microsoft.com/office/drawing/2014/main" id="{2EB88483-6685-4936-8032-D2375B5445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4824" name="AutoShape 1">
          <a:extLst>
            <a:ext uri="{FF2B5EF4-FFF2-40B4-BE49-F238E27FC236}">
              <a16:creationId xmlns:a16="http://schemas.microsoft.com/office/drawing/2014/main" id="{1C4AA10F-28FB-4E1F-88EB-AE7B73FB7F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103</xdr:row>
      <xdr:rowOff>0</xdr:rowOff>
    </xdr:from>
    <xdr:ext cx="304800" cy="304800"/>
    <xdr:sp macro="" textlink="">
      <xdr:nvSpPr>
        <xdr:cNvPr id="14825" name="AutoShape 1">
          <a:extLst>
            <a:ext uri="{FF2B5EF4-FFF2-40B4-BE49-F238E27FC236}">
              <a16:creationId xmlns:a16="http://schemas.microsoft.com/office/drawing/2014/main" id="{3AE563D6-9B7B-43FD-924B-2B591F2593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4826" name="AutoShape 1">
          <a:extLst>
            <a:ext uri="{FF2B5EF4-FFF2-40B4-BE49-F238E27FC236}">
              <a16:creationId xmlns:a16="http://schemas.microsoft.com/office/drawing/2014/main" id="{772B004C-024B-4409-8989-C378D77EC7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4827" name="AutoShape 1">
          <a:extLst>
            <a:ext uri="{FF2B5EF4-FFF2-40B4-BE49-F238E27FC236}">
              <a16:creationId xmlns:a16="http://schemas.microsoft.com/office/drawing/2014/main" id="{50DC2187-77C3-4A76-A995-E7D09A5FD0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4828" name="AutoShape 1">
          <a:extLst>
            <a:ext uri="{FF2B5EF4-FFF2-40B4-BE49-F238E27FC236}">
              <a16:creationId xmlns:a16="http://schemas.microsoft.com/office/drawing/2014/main" id="{A6600CFC-3233-4A6D-A130-C80052508D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104</xdr:row>
      <xdr:rowOff>0</xdr:rowOff>
    </xdr:from>
    <xdr:ext cx="304800" cy="304800"/>
    <xdr:sp macro="" textlink="">
      <xdr:nvSpPr>
        <xdr:cNvPr id="14829" name="AutoShape 1">
          <a:extLst>
            <a:ext uri="{FF2B5EF4-FFF2-40B4-BE49-F238E27FC236}">
              <a16:creationId xmlns:a16="http://schemas.microsoft.com/office/drawing/2014/main" id="{E9215231-BD97-4B53-AD16-AD96D3628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4830" name="AutoShape 1">
          <a:extLst>
            <a:ext uri="{FF2B5EF4-FFF2-40B4-BE49-F238E27FC236}">
              <a16:creationId xmlns:a16="http://schemas.microsoft.com/office/drawing/2014/main" id="{5EF3A8B6-DC2F-4681-B472-F4F7188514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4831" name="AutoShape 1">
          <a:extLst>
            <a:ext uri="{FF2B5EF4-FFF2-40B4-BE49-F238E27FC236}">
              <a16:creationId xmlns:a16="http://schemas.microsoft.com/office/drawing/2014/main" id="{054B815B-9921-4F3B-9CC4-F78B0CA315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4832" name="AutoShape 1">
          <a:extLst>
            <a:ext uri="{FF2B5EF4-FFF2-40B4-BE49-F238E27FC236}">
              <a16:creationId xmlns:a16="http://schemas.microsoft.com/office/drawing/2014/main" id="{F28060A1-E88A-49D9-A52F-9015F43302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105</xdr:row>
      <xdr:rowOff>0</xdr:rowOff>
    </xdr:from>
    <xdr:ext cx="304800" cy="304800"/>
    <xdr:sp macro="" textlink="">
      <xdr:nvSpPr>
        <xdr:cNvPr id="14833" name="AutoShape 1">
          <a:extLst>
            <a:ext uri="{FF2B5EF4-FFF2-40B4-BE49-F238E27FC236}">
              <a16:creationId xmlns:a16="http://schemas.microsoft.com/office/drawing/2014/main" id="{51ABD19E-16AE-492A-A5E6-C88C2597F8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4834" name="AutoShape 1">
          <a:extLst>
            <a:ext uri="{FF2B5EF4-FFF2-40B4-BE49-F238E27FC236}">
              <a16:creationId xmlns:a16="http://schemas.microsoft.com/office/drawing/2014/main" id="{3CDA629F-C23D-4338-AF23-9BC05FC6A4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4835" name="AutoShape 1">
          <a:extLst>
            <a:ext uri="{FF2B5EF4-FFF2-40B4-BE49-F238E27FC236}">
              <a16:creationId xmlns:a16="http://schemas.microsoft.com/office/drawing/2014/main" id="{000146E8-1A8D-4DA7-BE08-83268D0C09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4836" name="AutoShape 1">
          <a:extLst>
            <a:ext uri="{FF2B5EF4-FFF2-40B4-BE49-F238E27FC236}">
              <a16:creationId xmlns:a16="http://schemas.microsoft.com/office/drawing/2014/main" id="{F9AD7574-EB4C-47B5-BD16-143622A27F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106</xdr:row>
      <xdr:rowOff>0</xdr:rowOff>
    </xdr:from>
    <xdr:ext cx="304800" cy="304800"/>
    <xdr:sp macro="" textlink="">
      <xdr:nvSpPr>
        <xdr:cNvPr id="14837" name="AutoShape 1">
          <a:extLst>
            <a:ext uri="{FF2B5EF4-FFF2-40B4-BE49-F238E27FC236}">
              <a16:creationId xmlns:a16="http://schemas.microsoft.com/office/drawing/2014/main" id="{B9751694-647C-4904-8304-31597B6CAB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4838" name="AutoShape 1">
          <a:extLst>
            <a:ext uri="{FF2B5EF4-FFF2-40B4-BE49-F238E27FC236}">
              <a16:creationId xmlns:a16="http://schemas.microsoft.com/office/drawing/2014/main" id="{2E4FE6C0-8CD1-4187-90A6-E7ADE20550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4839" name="AutoShape 1">
          <a:extLst>
            <a:ext uri="{FF2B5EF4-FFF2-40B4-BE49-F238E27FC236}">
              <a16:creationId xmlns:a16="http://schemas.microsoft.com/office/drawing/2014/main" id="{A9D1BBBF-64CD-4915-9CA6-234A2125F2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4840" name="AutoShape 1">
          <a:extLst>
            <a:ext uri="{FF2B5EF4-FFF2-40B4-BE49-F238E27FC236}">
              <a16:creationId xmlns:a16="http://schemas.microsoft.com/office/drawing/2014/main" id="{F166BC7C-CF10-4518-A90D-1FC4E47CE4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107</xdr:row>
      <xdr:rowOff>0</xdr:rowOff>
    </xdr:from>
    <xdr:ext cx="304800" cy="304800"/>
    <xdr:sp macro="" textlink="">
      <xdr:nvSpPr>
        <xdr:cNvPr id="14841" name="AutoShape 1">
          <a:extLst>
            <a:ext uri="{FF2B5EF4-FFF2-40B4-BE49-F238E27FC236}">
              <a16:creationId xmlns:a16="http://schemas.microsoft.com/office/drawing/2014/main" id="{C64A27AF-06BA-41A7-9F0D-15AEFA195F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4842" name="AutoShape 1">
          <a:extLst>
            <a:ext uri="{FF2B5EF4-FFF2-40B4-BE49-F238E27FC236}">
              <a16:creationId xmlns:a16="http://schemas.microsoft.com/office/drawing/2014/main" id="{0B1E6CF5-3D9B-4059-97F5-8981B716A8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4843" name="AutoShape 1">
          <a:extLst>
            <a:ext uri="{FF2B5EF4-FFF2-40B4-BE49-F238E27FC236}">
              <a16:creationId xmlns:a16="http://schemas.microsoft.com/office/drawing/2014/main" id="{9D64F811-3ED3-4B9A-A746-4271AB55D2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4844" name="AutoShape 1">
          <a:extLst>
            <a:ext uri="{FF2B5EF4-FFF2-40B4-BE49-F238E27FC236}">
              <a16:creationId xmlns:a16="http://schemas.microsoft.com/office/drawing/2014/main" id="{BBD4A6D2-001A-415E-88CF-D7192098C3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108</xdr:row>
      <xdr:rowOff>0</xdr:rowOff>
    </xdr:from>
    <xdr:ext cx="304800" cy="304800"/>
    <xdr:sp macro="" textlink="">
      <xdr:nvSpPr>
        <xdr:cNvPr id="14845" name="AutoShape 1">
          <a:extLst>
            <a:ext uri="{FF2B5EF4-FFF2-40B4-BE49-F238E27FC236}">
              <a16:creationId xmlns:a16="http://schemas.microsoft.com/office/drawing/2014/main" id="{0BCF5C2A-98B4-4EE2-BBF9-6ECEF51281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4846" name="AutoShape 1">
          <a:extLst>
            <a:ext uri="{FF2B5EF4-FFF2-40B4-BE49-F238E27FC236}">
              <a16:creationId xmlns:a16="http://schemas.microsoft.com/office/drawing/2014/main" id="{737F9D69-B78D-45EA-96BC-670BB09F1C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4847" name="AutoShape 1">
          <a:extLst>
            <a:ext uri="{FF2B5EF4-FFF2-40B4-BE49-F238E27FC236}">
              <a16:creationId xmlns:a16="http://schemas.microsoft.com/office/drawing/2014/main" id="{BC33B47D-503A-4B02-9468-FC3E5E4EF2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4848" name="AutoShape 1">
          <a:extLst>
            <a:ext uri="{FF2B5EF4-FFF2-40B4-BE49-F238E27FC236}">
              <a16:creationId xmlns:a16="http://schemas.microsoft.com/office/drawing/2014/main" id="{735F063D-5DB9-45C4-963B-40132C7C3E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109</xdr:row>
      <xdr:rowOff>0</xdr:rowOff>
    </xdr:from>
    <xdr:ext cx="304800" cy="304800"/>
    <xdr:sp macro="" textlink="">
      <xdr:nvSpPr>
        <xdr:cNvPr id="14849" name="AutoShape 1">
          <a:extLst>
            <a:ext uri="{FF2B5EF4-FFF2-40B4-BE49-F238E27FC236}">
              <a16:creationId xmlns:a16="http://schemas.microsoft.com/office/drawing/2014/main" id="{60D106F9-4741-485E-898A-532600AC5A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4850" name="AutoShape 1">
          <a:extLst>
            <a:ext uri="{FF2B5EF4-FFF2-40B4-BE49-F238E27FC236}">
              <a16:creationId xmlns:a16="http://schemas.microsoft.com/office/drawing/2014/main" id="{0AAEE042-C46C-4340-86FE-0DA4C725A9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4851" name="AutoShape 1">
          <a:extLst>
            <a:ext uri="{FF2B5EF4-FFF2-40B4-BE49-F238E27FC236}">
              <a16:creationId xmlns:a16="http://schemas.microsoft.com/office/drawing/2014/main" id="{97E4FBF6-B0B3-4F1E-926F-1D1DB927B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4852" name="AutoShape 1">
          <a:extLst>
            <a:ext uri="{FF2B5EF4-FFF2-40B4-BE49-F238E27FC236}">
              <a16:creationId xmlns:a16="http://schemas.microsoft.com/office/drawing/2014/main" id="{C391DA63-31CA-4A0E-9986-11B699503F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110</xdr:row>
      <xdr:rowOff>0</xdr:rowOff>
    </xdr:from>
    <xdr:ext cx="304800" cy="304800"/>
    <xdr:sp macro="" textlink="">
      <xdr:nvSpPr>
        <xdr:cNvPr id="14853" name="AutoShape 1">
          <a:extLst>
            <a:ext uri="{FF2B5EF4-FFF2-40B4-BE49-F238E27FC236}">
              <a16:creationId xmlns:a16="http://schemas.microsoft.com/office/drawing/2014/main" id="{9406A29F-DEE5-4D4F-82A5-575F2D87DB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4854" name="AutoShape 1">
          <a:extLst>
            <a:ext uri="{FF2B5EF4-FFF2-40B4-BE49-F238E27FC236}">
              <a16:creationId xmlns:a16="http://schemas.microsoft.com/office/drawing/2014/main" id="{83C26F7E-75E9-4049-A142-CA0B952C3D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4855" name="AutoShape 1">
          <a:extLst>
            <a:ext uri="{FF2B5EF4-FFF2-40B4-BE49-F238E27FC236}">
              <a16:creationId xmlns:a16="http://schemas.microsoft.com/office/drawing/2014/main" id="{E6740D2A-574A-442B-BEBD-FE8FC86978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4856" name="AutoShape 1">
          <a:extLst>
            <a:ext uri="{FF2B5EF4-FFF2-40B4-BE49-F238E27FC236}">
              <a16:creationId xmlns:a16="http://schemas.microsoft.com/office/drawing/2014/main" id="{A53CC6D0-A883-4C3C-A85C-0F72209CE8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111</xdr:row>
      <xdr:rowOff>0</xdr:rowOff>
    </xdr:from>
    <xdr:ext cx="304800" cy="304800"/>
    <xdr:sp macro="" textlink="">
      <xdr:nvSpPr>
        <xdr:cNvPr id="14857" name="AutoShape 1">
          <a:extLst>
            <a:ext uri="{FF2B5EF4-FFF2-40B4-BE49-F238E27FC236}">
              <a16:creationId xmlns:a16="http://schemas.microsoft.com/office/drawing/2014/main" id="{E48F7E1C-2E21-4008-9D6C-3E470D5B4D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4858" name="AutoShape 1">
          <a:extLst>
            <a:ext uri="{FF2B5EF4-FFF2-40B4-BE49-F238E27FC236}">
              <a16:creationId xmlns:a16="http://schemas.microsoft.com/office/drawing/2014/main" id="{E73CBE03-D64E-4549-A95D-5115A8D3CF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4859" name="AutoShape 1">
          <a:extLst>
            <a:ext uri="{FF2B5EF4-FFF2-40B4-BE49-F238E27FC236}">
              <a16:creationId xmlns:a16="http://schemas.microsoft.com/office/drawing/2014/main" id="{4768661C-8FE3-48AD-A0F6-430563091B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4860" name="AutoShape 1">
          <a:extLst>
            <a:ext uri="{FF2B5EF4-FFF2-40B4-BE49-F238E27FC236}">
              <a16:creationId xmlns:a16="http://schemas.microsoft.com/office/drawing/2014/main" id="{387838E4-7466-43DE-BC03-0E2390E76F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112</xdr:row>
      <xdr:rowOff>0</xdr:rowOff>
    </xdr:from>
    <xdr:ext cx="304800" cy="304800"/>
    <xdr:sp macro="" textlink="">
      <xdr:nvSpPr>
        <xdr:cNvPr id="14861" name="AutoShape 1">
          <a:extLst>
            <a:ext uri="{FF2B5EF4-FFF2-40B4-BE49-F238E27FC236}">
              <a16:creationId xmlns:a16="http://schemas.microsoft.com/office/drawing/2014/main" id="{F0A9F1C7-2555-4C6C-BC79-D2A2E0D2EE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4862" name="AutoShape 1">
          <a:extLst>
            <a:ext uri="{FF2B5EF4-FFF2-40B4-BE49-F238E27FC236}">
              <a16:creationId xmlns:a16="http://schemas.microsoft.com/office/drawing/2014/main" id="{7010A02D-0CD2-4DCD-BD9E-666B19B53C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4863" name="AutoShape 1">
          <a:extLst>
            <a:ext uri="{FF2B5EF4-FFF2-40B4-BE49-F238E27FC236}">
              <a16:creationId xmlns:a16="http://schemas.microsoft.com/office/drawing/2014/main" id="{5FDDE64D-3E51-4054-A8E8-67ADB76F2B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4864" name="AutoShape 1">
          <a:extLst>
            <a:ext uri="{FF2B5EF4-FFF2-40B4-BE49-F238E27FC236}">
              <a16:creationId xmlns:a16="http://schemas.microsoft.com/office/drawing/2014/main" id="{F267AAF4-F148-4C67-94C4-2431C845CC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113</xdr:row>
      <xdr:rowOff>0</xdr:rowOff>
    </xdr:from>
    <xdr:ext cx="304800" cy="304800"/>
    <xdr:sp macro="" textlink="">
      <xdr:nvSpPr>
        <xdr:cNvPr id="14865" name="AutoShape 1">
          <a:extLst>
            <a:ext uri="{FF2B5EF4-FFF2-40B4-BE49-F238E27FC236}">
              <a16:creationId xmlns:a16="http://schemas.microsoft.com/office/drawing/2014/main" id="{FBB29EB1-24C3-4069-8A8D-1CE1D67273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4866" name="AutoShape 1">
          <a:extLst>
            <a:ext uri="{FF2B5EF4-FFF2-40B4-BE49-F238E27FC236}">
              <a16:creationId xmlns:a16="http://schemas.microsoft.com/office/drawing/2014/main" id="{BC56BBC9-B1E6-4F72-B391-728AA7E740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4867" name="AutoShape 1">
          <a:extLst>
            <a:ext uri="{FF2B5EF4-FFF2-40B4-BE49-F238E27FC236}">
              <a16:creationId xmlns:a16="http://schemas.microsoft.com/office/drawing/2014/main" id="{094AC8C9-6EED-456D-A197-FFF49D11B0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4868" name="AutoShape 1">
          <a:extLst>
            <a:ext uri="{FF2B5EF4-FFF2-40B4-BE49-F238E27FC236}">
              <a16:creationId xmlns:a16="http://schemas.microsoft.com/office/drawing/2014/main" id="{23FEFA77-708C-45D4-A4FC-07BEED999E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114</xdr:row>
      <xdr:rowOff>0</xdr:rowOff>
    </xdr:from>
    <xdr:ext cx="304800" cy="304800"/>
    <xdr:sp macro="" textlink="">
      <xdr:nvSpPr>
        <xdr:cNvPr id="14869" name="AutoShape 1">
          <a:extLst>
            <a:ext uri="{FF2B5EF4-FFF2-40B4-BE49-F238E27FC236}">
              <a16:creationId xmlns:a16="http://schemas.microsoft.com/office/drawing/2014/main" id="{2710A6DF-17CB-4423-BE9A-68BF0CD509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4870" name="AutoShape 1">
          <a:extLst>
            <a:ext uri="{FF2B5EF4-FFF2-40B4-BE49-F238E27FC236}">
              <a16:creationId xmlns:a16="http://schemas.microsoft.com/office/drawing/2014/main" id="{EC5A0EA6-786F-476B-864B-D420A93B5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4871" name="AutoShape 1">
          <a:extLst>
            <a:ext uri="{FF2B5EF4-FFF2-40B4-BE49-F238E27FC236}">
              <a16:creationId xmlns:a16="http://schemas.microsoft.com/office/drawing/2014/main" id="{1A7F6862-A225-4AAD-9422-7804B85026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4872" name="AutoShape 1">
          <a:extLst>
            <a:ext uri="{FF2B5EF4-FFF2-40B4-BE49-F238E27FC236}">
              <a16:creationId xmlns:a16="http://schemas.microsoft.com/office/drawing/2014/main" id="{FAA8533A-3733-4D4D-95EF-ACA20C11D6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304800" cy="304800"/>
    <xdr:sp macro="" textlink="">
      <xdr:nvSpPr>
        <xdr:cNvPr id="14873" name="AutoShape 1">
          <a:extLst>
            <a:ext uri="{FF2B5EF4-FFF2-40B4-BE49-F238E27FC236}">
              <a16:creationId xmlns:a16="http://schemas.microsoft.com/office/drawing/2014/main" id="{9AE6C278-2A8D-4BA1-A1C7-3E63CEA024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4874" name="AutoShape 1">
          <a:extLst>
            <a:ext uri="{FF2B5EF4-FFF2-40B4-BE49-F238E27FC236}">
              <a16:creationId xmlns:a16="http://schemas.microsoft.com/office/drawing/2014/main" id="{E9F661CC-8399-479B-BD7B-D1B2799BDC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4875" name="AutoShape 1">
          <a:extLst>
            <a:ext uri="{FF2B5EF4-FFF2-40B4-BE49-F238E27FC236}">
              <a16:creationId xmlns:a16="http://schemas.microsoft.com/office/drawing/2014/main" id="{6406A0E7-7910-44D0-91AD-063C224B7B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4876" name="AutoShape 1">
          <a:extLst>
            <a:ext uri="{FF2B5EF4-FFF2-40B4-BE49-F238E27FC236}">
              <a16:creationId xmlns:a16="http://schemas.microsoft.com/office/drawing/2014/main" id="{B59887C1-D8A8-4B3F-8E72-0AAFCB037E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116</xdr:row>
      <xdr:rowOff>0</xdr:rowOff>
    </xdr:from>
    <xdr:ext cx="304800" cy="304800"/>
    <xdr:sp macro="" textlink="">
      <xdr:nvSpPr>
        <xdr:cNvPr id="14877" name="AutoShape 1">
          <a:extLst>
            <a:ext uri="{FF2B5EF4-FFF2-40B4-BE49-F238E27FC236}">
              <a16:creationId xmlns:a16="http://schemas.microsoft.com/office/drawing/2014/main" id="{53B1429B-1134-4CA3-A876-4DEF2532DE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4878" name="AutoShape 1">
          <a:extLst>
            <a:ext uri="{FF2B5EF4-FFF2-40B4-BE49-F238E27FC236}">
              <a16:creationId xmlns:a16="http://schemas.microsoft.com/office/drawing/2014/main" id="{CB7BBCFC-6281-4021-89F0-51232C3CDC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4879" name="AutoShape 1">
          <a:extLst>
            <a:ext uri="{FF2B5EF4-FFF2-40B4-BE49-F238E27FC236}">
              <a16:creationId xmlns:a16="http://schemas.microsoft.com/office/drawing/2014/main" id="{8D379D9B-34D5-4E6A-B0E9-E672B5544A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4880" name="AutoShape 1">
          <a:extLst>
            <a:ext uri="{FF2B5EF4-FFF2-40B4-BE49-F238E27FC236}">
              <a16:creationId xmlns:a16="http://schemas.microsoft.com/office/drawing/2014/main" id="{5729C79E-8AF6-469C-8F27-D31F526839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117</xdr:row>
      <xdr:rowOff>0</xdr:rowOff>
    </xdr:from>
    <xdr:ext cx="304800" cy="304800"/>
    <xdr:sp macro="" textlink="">
      <xdr:nvSpPr>
        <xdr:cNvPr id="14881" name="AutoShape 1">
          <a:extLst>
            <a:ext uri="{FF2B5EF4-FFF2-40B4-BE49-F238E27FC236}">
              <a16:creationId xmlns:a16="http://schemas.microsoft.com/office/drawing/2014/main" id="{C0DB57D6-0AD9-46AD-96A5-B77BFA0B96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4882" name="AutoShape 1">
          <a:extLst>
            <a:ext uri="{FF2B5EF4-FFF2-40B4-BE49-F238E27FC236}">
              <a16:creationId xmlns:a16="http://schemas.microsoft.com/office/drawing/2014/main" id="{14ADDF8D-239E-4F7F-80AF-A1CCE15954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4883" name="AutoShape 1">
          <a:extLst>
            <a:ext uri="{FF2B5EF4-FFF2-40B4-BE49-F238E27FC236}">
              <a16:creationId xmlns:a16="http://schemas.microsoft.com/office/drawing/2014/main" id="{2F432DE0-61F5-43F9-9C3A-26B9666504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4884" name="AutoShape 1">
          <a:extLst>
            <a:ext uri="{FF2B5EF4-FFF2-40B4-BE49-F238E27FC236}">
              <a16:creationId xmlns:a16="http://schemas.microsoft.com/office/drawing/2014/main" id="{C65DC03C-285A-4AD3-BBAD-93A1401C8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118</xdr:row>
      <xdr:rowOff>0</xdr:rowOff>
    </xdr:from>
    <xdr:ext cx="304800" cy="304800"/>
    <xdr:sp macro="" textlink="">
      <xdr:nvSpPr>
        <xdr:cNvPr id="14885" name="AutoShape 1">
          <a:extLst>
            <a:ext uri="{FF2B5EF4-FFF2-40B4-BE49-F238E27FC236}">
              <a16:creationId xmlns:a16="http://schemas.microsoft.com/office/drawing/2014/main" id="{17B336F7-A09A-48F9-95B4-626CE738A7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4886" name="AutoShape 1">
          <a:extLst>
            <a:ext uri="{FF2B5EF4-FFF2-40B4-BE49-F238E27FC236}">
              <a16:creationId xmlns:a16="http://schemas.microsoft.com/office/drawing/2014/main" id="{CF024713-3043-46EF-84C5-5C7190E425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4887" name="AutoShape 1">
          <a:extLst>
            <a:ext uri="{FF2B5EF4-FFF2-40B4-BE49-F238E27FC236}">
              <a16:creationId xmlns:a16="http://schemas.microsoft.com/office/drawing/2014/main" id="{DB878BD2-6326-4C64-BC50-3D40719BA9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4888" name="AutoShape 1">
          <a:extLst>
            <a:ext uri="{FF2B5EF4-FFF2-40B4-BE49-F238E27FC236}">
              <a16:creationId xmlns:a16="http://schemas.microsoft.com/office/drawing/2014/main" id="{43242E5B-607D-4261-8C48-E2BA8429E8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119</xdr:row>
      <xdr:rowOff>0</xdr:rowOff>
    </xdr:from>
    <xdr:ext cx="304800" cy="304800"/>
    <xdr:sp macro="" textlink="">
      <xdr:nvSpPr>
        <xdr:cNvPr id="14889" name="AutoShape 1">
          <a:extLst>
            <a:ext uri="{FF2B5EF4-FFF2-40B4-BE49-F238E27FC236}">
              <a16:creationId xmlns:a16="http://schemas.microsoft.com/office/drawing/2014/main" id="{83CA2564-4706-4442-B2BF-58345A303D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4890" name="AutoShape 1">
          <a:extLst>
            <a:ext uri="{FF2B5EF4-FFF2-40B4-BE49-F238E27FC236}">
              <a16:creationId xmlns:a16="http://schemas.microsoft.com/office/drawing/2014/main" id="{F35E8DDD-940E-4208-9856-DFD0D8C947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4891" name="AutoShape 1">
          <a:extLst>
            <a:ext uri="{FF2B5EF4-FFF2-40B4-BE49-F238E27FC236}">
              <a16:creationId xmlns:a16="http://schemas.microsoft.com/office/drawing/2014/main" id="{4878EF41-4508-4D91-9D40-4838536DB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4892" name="AutoShape 1">
          <a:extLst>
            <a:ext uri="{FF2B5EF4-FFF2-40B4-BE49-F238E27FC236}">
              <a16:creationId xmlns:a16="http://schemas.microsoft.com/office/drawing/2014/main" id="{C630848E-625A-4C9E-AE44-45A3863C58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120</xdr:row>
      <xdr:rowOff>0</xdr:rowOff>
    </xdr:from>
    <xdr:ext cx="304800" cy="304800"/>
    <xdr:sp macro="" textlink="">
      <xdr:nvSpPr>
        <xdr:cNvPr id="14893" name="AutoShape 1">
          <a:extLst>
            <a:ext uri="{FF2B5EF4-FFF2-40B4-BE49-F238E27FC236}">
              <a16:creationId xmlns:a16="http://schemas.microsoft.com/office/drawing/2014/main" id="{A41DB7E2-8F1C-4B47-A572-FD4D2C30CA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4894" name="AutoShape 1">
          <a:extLst>
            <a:ext uri="{FF2B5EF4-FFF2-40B4-BE49-F238E27FC236}">
              <a16:creationId xmlns:a16="http://schemas.microsoft.com/office/drawing/2014/main" id="{263CCE9A-4D0D-464C-9A5D-5CBFC4CC0A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4895" name="AutoShape 1">
          <a:extLst>
            <a:ext uri="{FF2B5EF4-FFF2-40B4-BE49-F238E27FC236}">
              <a16:creationId xmlns:a16="http://schemas.microsoft.com/office/drawing/2014/main" id="{8BF5D6C4-B1C1-4CA1-9F3B-7EAF7B96C8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4896" name="AutoShape 1">
          <a:extLst>
            <a:ext uri="{FF2B5EF4-FFF2-40B4-BE49-F238E27FC236}">
              <a16:creationId xmlns:a16="http://schemas.microsoft.com/office/drawing/2014/main" id="{9D827302-5DEE-4C69-BE52-0D14F49B49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121</xdr:row>
      <xdr:rowOff>0</xdr:rowOff>
    </xdr:from>
    <xdr:ext cx="304800" cy="304800"/>
    <xdr:sp macro="" textlink="">
      <xdr:nvSpPr>
        <xdr:cNvPr id="14897" name="AutoShape 1">
          <a:extLst>
            <a:ext uri="{FF2B5EF4-FFF2-40B4-BE49-F238E27FC236}">
              <a16:creationId xmlns:a16="http://schemas.microsoft.com/office/drawing/2014/main" id="{75935E31-F8B3-4433-8DE9-51595DF085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4898" name="AutoShape 1">
          <a:extLst>
            <a:ext uri="{FF2B5EF4-FFF2-40B4-BE49-F238E27FC236}">
              <a16:creationId xmlns:a16="http://schemas.microsoft.com/office/drawing/2014/main" id="{0C06A7D8-B1FA-408F-9F20-4C4074F19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4899" name="AutoShape 1">
          <a:extLst>
            <a:ext uri="{FF2B5EF4-FFF2-40B4-BE49-F238E27FC236}">
              <a16:creationId xmlns:a16="http://schemas.microsoft.com/office/drawing/2014/main" id="{5A25780C-C97C-4703-A7A5-98200ADBF3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4900" name="AutoShape 1">
          <a:extLst>
            <a:ext uri="{FF2B5EF4-FFF2-40B4-BE49-F238E27FC236}">
              <a16:creationId xmlns:a16="http://schemas.microsoft.com/office/drawing/2014/main" id="{0066FB12-47F1-406D-8F55-32F2B1DDDD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4901" name="AutoShape 1">
          <a:extLst>
            <a:ext uri="{FF2B5EF4-FFF2-40B4-BE49-F238E27FC236}">
              <a16:creationId xmlns:a16="http://schemas.microsoft.com/office/drawing/2014/main" id="{8B679396-BE7D-495B-AD31-3B792D9487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4902" name="AutoShape 1">
          <a:extLst>
            <a:ext uri="{FF2B5EF4-FFF2-40B4-BE49-F238E27FC236}">
              <a16:creationId xmlns:a16="http://schemas.microsoft.com/office/drawing/2014/main" id="{5C4719DB-282E-4407-9C45-31B9227395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4903" name="AutoShape 1">
          <a:extLst>
            <a:ext uri="{FF2B5EF4-FFF2-40B4-BE49-F238E27FC236}">
              <a16:creationId xmlns:a16="http://schemas.microsoft.com/office/drawing/2014/main" id="{C312985B-FF11-46A7-A3F3-563BDDF47A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4904" name="AutoShape 1">
          <a:extLst>
            <a:ext uri="{FF2B5EF4-FFF2-40B4-BE49-F238E27FC236}">
              <a16:creationId xmlns:a16="http://schemas.microsoft.com/office/drawing/2014/main" id="{FED8A428-6E95-4449-87C3-4EBAD02FDF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123</xdr:row>
      <xdr:rowOff>0</xdr:rowOff>
    </xdr:from>
    <xdr:ext cx="304800" cy="304800"/>
    <xdr:sp macro="" textlink="">
      <xdr:nvSpPr>
        <xdr:cNvPr id="14905" name="AutoShape 1">
          <a:extLst>
            <a:ext uri="{FF2B5EF4-FFF2-40B4-BE49-F238E27FC236}">
              <a16:creationId xmlns:a16="http://schemas.microsoft.com/office/drawing/2014/main" id="{BD4724D7-1C2E-454A-805B-A980DA4E1E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4906" name="AutoShape 1">
          <a:extLst>
            <a:ext uri="{FF2B5EF4-FFF2-40B4-BE49-F238E27FC236}">
              <a16:creationId xmlns:a16="http://schemas.microsoft.com/office/drawing/2014/main" id="{F999F2D9-5178-40E3-B0BC-32935E2E3C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4907" name="AutoShape 1">
          <a:extLst>
            <a:ext uri="{FF2B5EF4-FFF2-40B4-BE49-F238E27FC236}">
              <a16:creationId xmlns:a16="http://schemas.microsoft.com/office/drawing/2014/main" id="{0FCE166C-200A-4495-8415-628A5664CB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4908" name="AutoShape 1">
          <a:extLst>
            <a:ext uri="{FF2B5EF4-FFF2-40B4-BE49-F238E27FC236}">
              <a16:creationId xmlns:a16="http://schemas.microsoft.com/office/drawing/2014/main" id="{C93CFB13-A130-4BF6-AB90-24AEE2C5C3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124</xdr:row>
      <xdr:rowOff>0</xdr:rowOff>
    </xdr:from>
    <xdr:ext cx="304800" cy="304800"/>
    <xdr:sp macro="" textlink="">
      <xdr:nvSpPr>
        <xdr:cNvPr id="14909" name="AutoShape 1">
          <a:extLst>
            <a:ext uri="{FF2B5EF4-FFF2-40B4-BE49-F238E27FC236}">
              <a16:creationId xmlns:a16="http://schemas.microsoft.com/office/drawing/2014/main" id="{4EC3DE53-7DE9-431C-A614-96A70BA1F0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4910" name="AutoShape 1">
          <a:extLst>
            <a:ext uri="{FF2B5EF4-FFF2-40B4-BE49-F238E27FC236}">
              <a16:creationId xmlns:a16="http://schemas.microsoft.com/office/drawing/2014/main" id="{5DA66B83-D5BB-4750-A8DD-D7C24852BE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4911" name="AutoShape 1">
          <a:extLst>
            <a:ext uri="{FF2B5EF4-FFF2-40B4-BE49-F238E27FC236}">
              <a16:creationId xmlns:a16="http://schemas.microsoft.com/office/drawing/2014/main" id="{DABD6352-33F0-484E-8951-628EE3880E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4912" name="AutoShape 1">
          <a:extLst>
            <a:ext uri="{FF2B5EF4-FFF2-40B4-BE49-F238E27FC236}">
              <a16:creationId xmlns:a16="http://schemas.microsoft.com/office/drawing/2014/main" id="{8DF9C9BE-E0F8-4631-9108-B84F04D428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125</xdr:row>
      <xdr:rowOff>0</xdr:rowOff>
    </xdr:from>
    <xdr:ext cx="304800" cy="304800"/>
    <xdr:sp macro="" textlink="">
      <xdr:nvSpPr>
        <xdr:cNvPr id="14913" name="AutoShape 1">
          <a:extLst>
            <a:ext uri="{FF2B5EF4-FFF2-40B4-BE49-F238E27FC236}">
              <a16:creationId xmlns:a16="http://schemas.microsoft.com/office/drawing/2014/main" id="{76840105-CDD3-4323-A29C-D9EA09C6B3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4914" name="AutoShape 1">
          <a:extLst>
            <a:ext uri="{FF2B5EF4-FFF2-40B4-BE49-F238E27FC236}">
              <a16:creationId xmlns:a16="http://schemas.microsoft.com/office/drawing/2014/main" id="{0EF92BA3-91E0-41B0-AF59-365BADAFA5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4915" name="AutoShape 1">
          <a:extLst>
            <a:ext uri="{FF2B5EF4-FFF2-40B4-BE49-F238E27FC236}">
              <a16:creationId xmlns:a16="http://schemas.microsoft.com/office/drawing/2014/main" id="{344F87E7-DF10-453D-9896-B55EB5CCA5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4916" name="AutoShape 1">
          <a:extLst>
            <a:ext uri="{FF2B5EF4-FFF2-40B4-BE49-F238E27FC236}">
              <a16:creationId xmlns:a16="http://schemas.microsoft.com/office/drawing/2014/main" id="{056D9DB7-35A5-48AB-B2C9-2C04129AB6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126</xdr:row>
      <xdr:rowOff>0</xdr:rowOff>
    </xdr:from>
    <xdr:ext cx="304800" cy="304800"/>
    <xdr:sp macro="" textlink="">
      <xdr:nvSpPr>
        <xdr:cNvPr id="14917" name="AutoShape 1">
          <a:extLst>
            <a:ext uri="{FF2B5EF4-FFF2-40B4-BE49-F238E27FC236}">
              <a16:creationId xmlns:a16="http://schemas.microsoft.com/office/drawing/2014/main" id="{4CEE18E4-858B-4C47-8F9E-6F29FF822C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4918" name="AutoShape 1">
          <a:extLst>
            <a:ext uri="{FF2B5EF4-FFF2-40B4-BE49-F238E27FC236}">
              <a16:creationId xmlns:a16="http://schemas.microsoft.com/office/drawing/2014/main" id="{D8F223C8-61B0-4E9E-A974-AC7FE8A981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4919" name="AutoShape 1">
          <a:extLst>
            <a:ext uri="{FF2B5EF4-FFF2-40B4-BE49-F238E27FC236}">
              <a16:creationId xmlns:a16="http://schemas.microsoft.com/office/drawing/2014/main" id="{2418814F-630D-47F4-AEA6-9377A04D24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4920" name="AutoShape 1">
          <a:extLst>
            <a:ext uri="{FF2B5EF4-FFF2-40B4-BE49-F238E27FC236}">
              <a16:creationId xmlns:a16="http://schemas.microsoft.com/office/drawing/2014/main" id="{D6156FE7-E8A9-44E3-B492-0BFAD85D63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127</xdr:row>
      <xdr:rowOff>0</xdr:rowOff>
    </xdr:from>
    <xdr:ext cx="304800" cy="304800"/>
    <xdr:sp macro="" textlink="">
      <xdr:nvSpPr>
        <xdr:cNvPr id="14921" name="AutoShape 1">
          <a:extLst>
            <a:ext uri="{FF2B5EF4-FFF2-40B4-BE49-F238E27FC236}">
              <a16:creationId xmlns:a16="http://schemas.microsoft.com/office/drawing/2014/main" id="{D99845F0-B272-4240-9A95-57002E5C77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4922" name="AutoShape 1">
          <a:extLst>
            <a:ext uri="{FF2B5EF4-FFF2-40B4-BE49-F238E27FC236}">
              <a16:creationId xmlns:a16="http://schemas.microsoft.com/office/drawing/2014/main" id="{54F67127-9265-4FAB-B6DB-67A9E1087E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4923" name="AutoShape 1">
          <a:extLst>
            <a:ext uri="{FF2B5EF4-FFF2-40B4-BE49-F238E27FC236}">
              <a16:creationId xmlns:a16="http://schemas.microsoft.com/office/drawing/2014/main" id="{B6FE4580-32A0-47DD-9FC6-78D0E99E1C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4924" name="AutoShape 1">
          <a:extLst>
            <a:ext uri="{FF2B5EF4-FFF2-40B4-BE49-F238E27FC236}">
              <a16:creationId xmlns:a16="http://schemas.microsoft.com/office/drawing/2014/main" id="{3582A286-8817-4399-B1C7-C7EB77891D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128</xdr:row>
      <xdr:rowOff>0</xdr:rowOff>
    </xdr:from>
    <xdr:ext cx="304800" cy="304800"/>
    <xdr:sp macro="" textlink="">
      <xdr:nvSpPr>
        <xdr:cNvPr id="14925" name="AutoShape 1">
          <a:extLst>
            <a:ext uri="{FF2B5EF4-FFF2-40B4-BE49-F238E27FC236}">
              <a16:creationId xmlns:a16="http://schemas.microsoft.com/office/drawing/2014/main" id="{B00B3153-6617-4537-A6E7-B1DC7AB666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4926" name="AutoShape 1">
          <a:extLst>
            <a:ext uri="{FF2B5EF4-FFF2-40B4-BE49-F238E27FC236}">
              <a16:creationId xmlns:a16="http://schemas.microsoft.com/office/drawing/2014/main" id="{B8341FFE-A30B-4457-8F5C-397D3DC0A8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4927" name="AutoShape 1">
          <a:extLst>
            <a:ext uri="{FF2B5EF4-FFF2-40B4-BE49-F238E27FC236}">
              <a16:creationId xmlns:a16="http://schemas.microsoft.com/office/drawing/2014/main" id="{0EBF71BE-E675-4E80-97A2-C71C05E37B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4928" name="AutoShape 1">
          <a:extLst>
            <a:ext uri="{FF2B5EF4-FFF2-40B4-BE49-F238E27FC236}">
              <a16:creationId xmlns:a16="http://schemas.microsoft.com/office/drawing/2014/main" id="{BEC190B0-4F3B-452A-8EFF-091D9B465F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129</xdr:row>
      <xdr:rowOff>0</xdr:rowOff>
    </xdr:from>
    <xdr:ext cx="304800" cy="304800"/>
    <xdr:sp macro="" textlink="">
      <xdr:nvSpPr>
        <xdr:cNvPr id="14929" name="AutoShape 1">
          <a:extLst>
            <a:ext uri="{FF2B5EF4-FFF2-40B4-BE49-F238E27FC236}">
              <a16:creationId xmlns:a16="http://schemas.microsoft.com/office/drawing/2014/main" id="{CADA67F5-C145-49AE-8438-D7F29CD583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4930" name="AutoShape 1">
          <a:extLst>
            <a:ext uri="{FF2B5EF4-FFF2-40B4-BE49-F238E27FC236}">
              <a16:creationId xmlns:a16="http://schemas.microsoft.com/office/drawing/2014/main" id="{5DC9C46E-55B4-4843-930A-B16649AD6B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4931" name="AutoShape 1">
          <a:extLst>
            <a:ext uri="{FF2B5EF4-FFF2-40B4-BE49-F238E27FC236}">
              <a16:creationId xmlns:a16="http://schemas.microsoft.com/office/drawing/2014/main" id="{FCE25A93-8328-4FA2-8992-215F2F40D3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4932" name="AutoShape 1">
          <a:extLst>
            <a:ext uri="{FF2B5EF4-FFF2-40B4-BE49-F238E27FC236}">
              <a16:creationId xmlns:a16="http://schemas.microsoft.com/office/drawing/2014/main" id="{22A8C91F-EFAF-48B5-9992-156D5D088E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130</xdr:row>
      <xdr:rowOff>0</xdr:rowOff>
    </xdr:from>
    <xdr:ext cx="304800" cy="304800"/>
    <xdr:sp macro="" textlink="">
      <xdr:nvSpPr>
        <xdr:cNvPr id="14933" name="AutoShape 1">
          <a:extLst>
            <a:ext uri="{FF2B5EF4-FFF2-40B4-BE49-F238E27FC236}">
              <a16:creationId xmlns:a16="http://schemas.microsoft.com/office/drawing/2014/main" id="{53CC8BA0-269F-45BC-B7DF-33B7DEA10A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4934" name="AutoShape 1">
          <a:extLst>
            <a:ext uri="{FF2B5EF4-FFF2-40B4-BE49-F238E27FC236}">
              <a16:creationId xmlns:a16="http://schemas.microsoft.com/office/drawing/2014/main" id="{F757CE38-B8D7-428D-A70E-E66D29F328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4935" name="AutoShape 1">
          <a:extLst>
            <a:ext uri="{FF2B5EF4-FFF2-40B4-BE49-F238E27FC236}">
              <a16:creationId xmlns:a16="http://schemas.microsoft.com/office/drawing/2014/main" id="{6534752F-8EED-4C65-9831-AD9A11AF5C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4936" name="AutoShape 1">
          <a:extLst>
            <a:ext uri="{FF2B5EF4-FFF2-40B4-BE49-F238E27FC236}">
              <a16:creationId xmlns:a16="http://schemas.microsoft.com/office/drawing/2014/main" id="{6B72FE4D-8762-4B23-9EE1-964AA17534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131</xdr:row>
      <xdr:rowOff>0</xdr:rowOff>
    </xdr:from>
    <xdr:ext cx="304800" cy="304800"/>
    <xdr:sp macro="" textlink="">
      <xdr:nvSpPr>
        <xdr:cNvPr id="14937" name="AutoShape 1">
          <a:extLst>
            <a:ext uri="{FF2B5EF4-FFF2-40B4-BE49-F238E27FC236}">
              <a16:creationId xmlns:a16="http://schemas.microsoft.com/office/drawing/2014/main" id="{E0DD1D8B-2BA6-4219-8631-A0D8276B25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4938" name="AutoShape 1">
          <a:extLst>
            <a:ext uri="{FF2B5EF4-FFF2-40B4-BE49-F238E27FC236}">
              <a16:creationId xmlns:a16="http://schemas.microsoft.com/office/drawing/2014/main" id="{CA72AD10-1F56-49F7-AB8E-C513C57FA1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4939" name="AutoShape 1">
          <a:extLst>
            <a:ext uri="{FF2B5EF4-FFF2-40B4-BE49-F238E27FC236}">
              <a16:creationId xmlns:a16="http://schemas.microsoft.com/office/drawing/2014/main" id="{8E0F9CC5-17F7-4323-A190-6F9C29C485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4940" name="AutoShape 1">
          <a:extLst>
            <a:ext uri="{FF2B5EF4-FFF2-40B4-BE49-F238E27FC236}">
              <a16:creationId xmlns:a16="http://schemas.microsoft.com/office/drawing/2014/main" id="{E07F8634-3003-4BDD-A0B5-D1BF54FE65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132</xdr:row>
      <xdr:rowOff>0</xdr:rowOff>
    </xdr:from>
    <xdr:ext cx="304800" cy="304800"/>
    <xdr:sp macro="" textlink="">
      <xdr:nvSpPr>
        <xdr:cNvPr id="14941" name="AutoShape 1">
          <a:extLst>
            <a:ext uri="{FF2B5EF4-FFF2-40B4-BE49-F238E27FC236}">
              <a16:creationId xmlns:a16="http://schemas.microsoft.com/office/drawing/2014/main" id="{1E30888D-AF46-4CAE-AAF8-FADED810B1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4942" name="AutoShape 1">
          <a:extLst>
            <a:ext uri="{FF2B5EF4-FFF2-40B4-BE49-F238E27FC236}">
              <a16:creationId xmlns:a16="http://schemas.microsoft.com/office/drawing/2014/main" id="{71E7ED19-5D5D-4307-A039-E109709BBA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4943" name="AutoShape 1">
          <a:extLst>
            <a:ext uri="{FF2B5EF4-FFF2-40B4-BE49-F238E27FC236}">
              <a16:creationId xmlns:a16="http://schemas.microsoft.com/office/drawing/2014/main" id="{CC6A7BDD-1BA1-4C12-84AD-F5EC8DC4AF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4944" name="AutoShape 1">
          <a:extLst>
            <a:ext uri="{FF2B5EF4-FFF2-40B4-BE49-F238E27FC236}">
              <a16:creationId xmlns:a16="http://schemas.microsoft.com/office/drawing/2014/main" id="{F644789A-F2B5-4492-98E3-454FD86648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133</xdr:row>
      <xdr:rowOff>0</xdr:rowOff>
    </xdr:from>
    <xdr:ext cx="304800" cy="304800"/>
    <xdr:sp macro="" textlink="">
      <xdr:nvSpPr>
        <xdr:cNvPr id="14945" name="AutoShape 1">
          <a:extLst>
            <a:ext uri="{FF2B5EF4-FFF2-40B4-BE49-F238E27FC236}">
              <a16:creationId xmlns:a16="http://schemas.microsoft.com/office/drawing/2014/main" id="{D32CB0B5-3C4E-45AB-9630-9C1F7DA197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4946" name="AutoShape 1">
          <a:extLst>
            <a:ext uri="{FF2B5EF4-FFF2-40B4-BE49-F238E27FC236}">
              <a16:creationId xmlns:a16="http://schemas.microsoft.com/office/drawing/2014/main" id="{8E3B2CF5-D349-4404-AD39-475F032B31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4947" name="AutoShape 1">
          <a:extLst>
            <a:ext uri="{FF2B5EF4-FFF2-40B4-BE49-F238E27FC236}">
              <a16:creationId xmlns:a16="http://schemas.microsoft.com/office/drawing/2014/main" id="{E199BB77-AD89-4B7E-95F5-62152F1491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4948" name="AutoShape 1">
          <a:extLst>
            <a:ext uri="{FF2B5EF4-FFF2-40B4-BE49-F238E27FC236}">
              <a16:creationId xmlns:a16="http://schemas.microsoft.com/office/drawing/2014/main" id="{B954A40E-BF52-4AEB-9C34-2988FEEAF1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134</xdr:row>
      <xdr:rowOff>0</xdr:rowOff>
    </xdr:from>
    <xdr:ext cx="304800" cy="304800"/>
    <xdr:sp macro="" textlink="">
      <xdr:nvSpPr>
        <xdr:cNvPr id="14949" name="AutoShape 1">
          <a:extLst>
            <a:ext uri="{FF2B5EF4-FFF2-40B4-BE49-F238E27FC236}">
              <a16:creationId xmlns:a16="http://schemas.microsoft.com/office/drawing/2014/main" id="{2D84ADC2-13EB-43A3-96A4-D1291E9425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4950" name="AutoShape 1">
          <a:extLst>
            <a:ext uri="{FF2B5EF4-FFF2-40B4-BE49-F238E27FC236}">
              <a16:creationId xmlns:a16="http://schemas.microsoft.com/office/drawing/2014/main" id="{049DB047-ED04-4C4E-A122-712BFABE51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4951" name="AutoShape 1">
          <a:extLst>
            <a:ext uri="{FF2B5EF4-FFF2-40B4-BE49-F238E27FC236}">
              <a16:creationId xmlns:a16="http://schemas.microsoft.com/office/drawing/2014/main" id="{DC830DEF-1CC0-4F5D-8193-0981A3BA7C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4952" name="AutoShape 1">
          <a:extLst>
            <a:ext uri="{FF2B5EF4-FFF2-40B4-BE49-F238E27FC236}">
              <a16:creationId xmlns:a16="http://schemas.microsoft.com/office/drawing/2014/main" id="{ABE189ED-1994-4E0A-B543-681F26B313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135</xdr:row>
      <xdr:rowOff>0</xdr:rowOff>
    </xdr:from>
    <xdr:ext cx="304800" cy="304800"/>
    <xdr:sp macro="" textlink="">
      <xdr:nvSpPr>
        <xdr:cNvPr id="14953" name="AutoShape 1">
          <a:extLst>
            <a:ext uri="{FF2B5EF4-FFF2-40B4-BE49-F238E27FC236}">
              <a16:creationId xmlns:a16="http://schemas.microsoft.com/office/drawing/2014/main" id="{D1D118CD-6808-4CDE-9B48-94BF7B245A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4954" name="AutoShape 1">
          <a:extLst>
            <a:ext uri="{FF2B5EF4-FFF2-40B4-BE49-F238E27FC236}">
              <a16:creationId xmlns:a16="http://schemas.microsoft.com/office/drawing/2014/main" id="{DB6CDEE2-4414-460A-8081-509755440B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4955" name="AutoShape 1">
          <a:extLst>
            <a:ext uri="{FF2B5EF4-FFF2-40B4-BE49-F238E27FC236}">
              <a16:creationId xmlns:a16="http://schemas.microsoft.com/office/drawing/2014/main" id="{FD6FFE6B-6248-441B-A0B0-9196A57BA2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4956" name="AutoShape 1">
          <a:extLst>
            <a:ext uri="{FF2B5EF4-FFF2-40B4-BE49-F238E27FC236}">
              <a16:creationId xmlns:a16="http://schemas.microsoft.com/office/drawing/2014/main" id="{EC5286CE-7327-464C-A064-46A6A0F3E2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136</xdr:row>
      <xdr:rowOff>0</xdr:rowOff>
    </xdr:from>
    <xdr:ext cx="304800" cy="304800"/>
    <xdr:sp macro="" textlink="">
      <xdr:nvSpPr>
        <xdr:cNvPr id="14957" name="AutoShape 1">
          <a:extLst>
            <a:ext uri="{FF2B5EF4-FFF2-40B4-BE49-F238E27FC236}">
              <a16:creationId xmlns:a16="http://schemas.microsoft.com/office/drawing/2014/main" id="{D9E89A1A-95F7-4E20-8BB0-ED06E80F83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4958" name="AutoShape 1">
          <a:extLst>
            <a:ext uri="{FF2B5EF4-FFF2-40B4-BE49-F238E27FC236}">
              <a16:creationId xmlns:a16="http://schemas.microsoft.com/office/drawing/2014/main" id="{505DB169-25A1-4F11-92B9-3B17296E39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4959" name="AutoShape 1">
          <a:extLst>
            <a:ext uri="{FF2B5EF4-FFF2-40B4-BE49-F238E27FC236}">
              <a16:creationId xmlns:a16="http://schemas.microsoft.com/office/drawing/2014/main" id="{E53A5371-184F-433A-B7DE-93B007CEAF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4960" name="AutoShape 1">
          <a:extLst>
            <a:ext uri="{FF2B5EF4-FFF2-40B4-BE49-F238E27FC236}">
              <a16:creationId xmlns:a16="http://schemas.microsoft.com/office/drawing/2014/main" id="{6366AE13-8A5D-4856-A70E-EE47CA6835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137</xdr:row>
      <xdr:rowOff>0</xdr:rowOff>
    </xdr:from>
    <xdr:ext cx="304800" cy="304800"/>
    <xdr:sp macro="" textlink="">
      <xdr:nvSpPr>
        <xdr:cNvPr id="14961" name="AutoShape 1">
          <a:extLst>
            <a:ext uri="{FF2B5EF4-FFF2-40B4-BE49-F238E27FC236}">
              <a16:creationId xmlns:a16="http://schemas.microsoft.com/office/drawing/2014/main" id="{234D158E-56C2-4169-B23C-7F0E7712FF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4962" name="AutoShape 1">
          <a:extLst>
            <a:ext uri="{FF2B5EF4-FFF2-40B4-BE49-F238E27FC236}">
              <a16:creationId xmlns:a16="http://schemas.microsoft.com/office/drawing/2014/main" id="{5BF5DB9A-2841-45E3-8E63-BC27049CD2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4963" name="AutoShape 1">
          <a:extLst>
            <a:ext uri="{FF2B5EF4-FFF2-40B4-BE49-F238E27FC236}">
              <a16:creationId xmlns:a16="http://schemas.microsoft.com/office/drawing/2014/main" id="{C2AF9B6B-078F-4732-900D-DE487A7ED5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4964" name="AutoShape 1">
          <a:extLst>
            <a:ext uri="{FF2B5EF4-FFF2-40B4-BE49-F238E27FC236}">
              <a16:creationId xmlns:a16="http://schemas.microsoft.com/office/drawing/2014/main" id="{35705BCD-E104-49FC-80C0-1B3B42DDD0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138</xdr:row>
      <xdr:rowOff>0</xdr:rowOff>
    </xdr:from>
    <xdr:ext cx="304800" cy="304800"/>
    <xdr:sp macro="" textlink="">
      <xdr:nvSpPr>
        <xdr:cNvPr id="14965" name="AutoShape 1">
          <a:extLst>
            <a:ext uri="{FF2B5EF4-FFF2-40B4-BE49-F238E27FC236}">
              <a16:creationId xmlns:a16="http://schemas.microsoft.com/office/drawing/2014/main" id="{AA3A9B2A-2D01-490F-A0F4-B26A6526F8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4966" name="AutoShape 1">
          <a:extLst>
            <a:ext uri="{FF2B5EF4-FFF2-40B4-BE49-F238E27FC236}">
              <a16:creationId xmlns:a16="http://schemas.microsoft.com/office/drawing/2014/main" id="{C3AE808C-AE25-4E14-B447-798CAF4171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4967" name="AutoShape 1">
          <a:extLst>
            <a:ext uri="{FF2B5EF4-FFF2-40B4-BE49-F238E27FC236}">
              <a16:creationId xmlns:a16="http://schemas.microsoft.com/office/drawing/2014/main" id="{4776848E-52D2-44B2-8B83-064AFBA712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4968" name="AutoShape 1">
          <a:extLst>
            <a:ext uri="{FF2B5EF4-FFF2-40B4-BE49-F238E27FC236}">
              <a16:creationId xmlns:a16="http://schemas.microsoft.com/office/drawing/2014/main" id="{865AECB2-A68E-4BDE-BBBD-BCC1D2652F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139</xdr:row>
      <xdr:rowOff>0</xdr:rowOff>
    </xdr:from>
    <xdr:ext cx="304800" cy="304800"/>
    <xdr:sp macro="" textlink="">
      <xdr:nvSpPr>
        <xdr:cNvPr id="14969" name="AutoShape 1">
          <a:extLst>
            <a:ext uri="{FF2B5EF4-FFF2-40B4-BE49-F238E27FC236}">
              <a16:creationId xmlns:a16="http://schemas.microsoft.com/office/drawing/2014/main" id="{87A39A76-024E-4F48-8AF1-27DA12C8D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4970" name="AutoShape 1">
          <a:extLst>
            <a:ext uri="{FF2B5EF4-FFF2-40B4-BE49-F238E27FC236}">
              <a16:creationId xmlns:a16="http://schemas.microsoft.com/office/drawing/2014/main" id="{6CBF5D8B-98B7-4DE8-A22F-EECD31152C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4971" name="AutoShape 1">
          <a:extLst>
            <a:ext uri="{FF2B5EF4-FFF2-40B4-BE49-F238E27FC236}">
              <a16:creationId xmlns:a16="http://schemas.microsoft.com/office/drawing/2014/main" id="{AE3CC65C-0294-4242-B240-00A2A4ADE2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4972" name="AutoShape 1">
          <a:extLst>
            <a:ext uri="{FF2B5EF4-FFF2-40B4-BE49-F238E27FC236}">
              <a16:creationId xmlns:a16="http://schemas.microsoft.com/office/drawing/2014/main" id="{C1EEA8CE-A168-481A-97EA-1519EA34AD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140</xdr:row>
      <xdr:rowOff>0</xdr:rowOff>
    </xdr:from>
    <xdr:ext cx="304800" cy="304800"/>
    <xdr:sp macro="" textlink="">
      <xdr:nvSpPr>
        <xdr:cNvPr id="14973" name="AutoShape 1">
          <a:extLst>
            <a:ext uri="{FF2B5EF4-FFF2-40B4-BE49-F238E27FC236}">
              <a16:creationId xmlns:a16="http://schemas.microsoft.com/office/drawing/2014/main" id="{E9533F36-87DF-46E2-AD4C-D1743D3194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4974" name="AutoShape 1">
          <a:extLst>
            <a:ext uri="{FF2B5EF4-FFF2-40B4-BE49-F238E27FC236}">
              <a16:creationId xmlns:a16="http://schemas.microsoft.com/office/drawing/2014/main" id="{0BC8FE3E-272C-4C38-ABD7-0D14C186AB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4975" name="AutoShape 1">
          <a:extLst>
            <a:ext uri="{FF2B5EF4-FFF2-40B4-BE49-F238E27FC236}">
              <a16:creationId xmlns:a16="http://schemas.microsoft.com/office/drawing/2014/main" id="{08A8D716-5A06-4992-83CD-3145A05B6D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4976" name="AutoShape 1">
          <a:extLst>
            <a:ext uri="{FF2B5EF4-FFF2-40B4-BE49-F238E27FC236}">
              <a16:creationId xmlns:a16="http://schemas.microsoft.com/office/drawing/2014/main" id="{79E413E2-6A71-440B-BEA4-46E47EDF25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141</xdr:row>
      <xdr:rowOff>0</xdr:rowOff>
    </xdr:from>
    <xdr:ext cx="304800" cy="304800"/>
    <xdr:sp macro="" textlink="">
      <xdr:nvSpPr>
        <xdr:cNvPr id="14977" name="AutoShape 1">
          <a:extLst>
            <a:ext uri="{FF2B5EF4-FFF2-40B4-BE49-F238E27FC236}">
              <a16:creationId xmlns:a16="http://schemas.microsoft.com/office/drawing/2014/main" id="{D8AD38B8-475F-4CD5-9FE6-8222821072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4978" name="AutoShape 1">
          <a:extLst>
            <a:ext uri="{FF2B5EF4-FFF2-40B4-BE49-F238E27FC236}">
              <a16:creationId xmlns:a16="http://schemas.microsoft.com/office/drawing/2014/main" id="{E0B30802-3948-48A5-B94C-214B95D819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4979" name="AutoShape 1">
          <a:extLst>
            <a:ext uri="{FF2B5EF4-FFF2-40B4-BE49-F238E27FC236}">
              <a16:creationId xmlns:a16="http://schemas.microsoft.com/office/drawing/2014/main" id="{ADB7C98C-F2F1-4589-A61D-747E33EAB3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4980" name="AutoShape 1">
          <a:extLst>
            <a:ext uri="{FF2B5EF4-FFF2-40B4-BE49-F238E27FC236}">
              <a16:creationId xmlns:a16="http://schemas.microsoft.com/office/drawing/2014/main" id="{0211DD82-6376-4AD0-815A-C26FDA04E2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142</xdr:row>
      <xdr:rowOff>0</xdr:rowOff>
    </xdr:from>
    <xdr:ext cx="304800" cy="304800"/>
    <xdr:sp macro="" textlink="">
      <xdr:nvSpPr>
        <xdr:cNvPr id="14981" name="AutoShape 1">
          <a:extLst>
            <a:ext uri="{FF2B5EF4-FFF2-40B4-BE49-F238E27FC236}">
              <a16:creationId xmlns:a16="http://schemas.microsoft.com/office/drawing/2014/main" id="{890B4AF6-B584-4F02-878E-056CD43C79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4982" name="AutoShape 1">
          <a:extLst>
            <a:ext uri="{FF2B5EF4-FFF2-40B4-BE49-F238E27FC236}">
              <a16:creationId xmlns:a16="http://schemas.microsoft.com/office/drawing/2014/main" id="{AFE82B65-DE84-44CB-A8C7-7FE5357322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4983" name="AutoShape 1">
          <a:extLst>
            <a:ext uri="{FF2B5EF4-FFF2-40B4-BE49-F238E27FC236}">
              <a16:creationId xmlns:a16="http://schemas.microsoft.com/office/drawing/2014/main" id="{87D9A8AE-4E08-4233-8910-5DF8607D4E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4984" name="AutoShape 1">
          <a:extLst>
            <a:ext uri="{FF2B5EF4-FFF2-40B4-BE49-F238E27FC236}">
              <a16:creationId xmlns:a16="http://schemas.microsoft.com/office/drawing/2014/main" id="{4BEB09AC-4193-4CCC-8284-D018D4AD7E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143</xdr:row>
      <xdr:rowOff>0</xdr:rowOff>
    </xdr:from>
    <xdr:ext cx="304800" cy="304800"/>
    <xdr:sp macro="" textlink="">
      <xdr:nvSpPr>
        <xdr:cNvPr id="14985" name="AutoShape 1">
          <a:extLst>
            <a:ext uri="{FF2B5EF4-FFF2-40B4-BE49-F238E27FC236}">
              <a16:creationId xmlns:a16="http://schemas.microsoft.com/office/drawing/2014/main" id="{64392CF8-9369-4498-9BEC-79F3AFF2C6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4986" name="AutoShape 1">
          <a:extLst>
            <a:ext uri="{FF2B5EF4-FFF2-40B4-BE49-F238E27FC236}">
              <a16:creationId xmlns:a16="http://schemas.microsoft.com/office/drawing/2014/main" id="{00348009-210E-4606-8904-BC4851B273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4987" name="AutoShape 1">
          <a:extLst>
            <a:ext uri="{FF2B5EF4-FFF2-40B4-BE49-F238E27FC236}">
              <a16:creationId xmlns:a16="http://schemas.microsoft.com/office/drawing/2014/main" id="{987B0B4B-BE5E-49B6-A103-0A7A975954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4988" name="AutoShape 1">
          <a:extLst>
            <a:ext uri="{FF2B5EF4-FFF2-40B4-BE49-F238E27FC236}">
              <a16:creationId xmlns:a16="http://schemas.microsoft.com/office/drawing/2014/main" id="{41802A24-964F-4AD5-9F3E-2617FE8797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144</xdr:row>
      <xdr:rowOff>0</xdr:rowOff>
    </xdr:from>
    <xdr:ext cx="304800" cy="304800"/>
    <xdr:sp macro="" textlink="">
      <xdr:nvSpPr>
        <xdr:cNvPr id="14989" name="AutoShape 1">
          <a:extLst>
            <a:ext uri="{FF2B5EF4-FFF2-40B4-BE49-F238E27FC236}">
              <a16:creationId xmlns:a16="http://schemas.microsoft.com/office/drawing/2014/main" id="{1AB239AA-D203-4545-BB2F-C79A9C005A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4990" name="AutoShape 1">
          <a:extLst>
            <a:ext uri="{FF2B5EF4-FFF2-40B4-BE49-F238E27FC236}">
              <a16:creationId xmlns:a16="http://schemas.microsoft.com/office/drawing/2014/main" id="{B5A88EB2-9646-44E6-966B-3A10AED3A5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4991" name="AutoShape 1">
          <a:extLst>
            <a:ext uri="{FF2B5EF4-FFF2-40B4-BE49-F238E27FC236}">
              <a16:creationId xmlns:a16="http://schemas.microsoft.com/office/drawing/2014/main" id="{09093536-653B-43D0-A25A-2886688619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4992" name="AutoShape 1">
          <a:extLst>
            <a:ext uri="{FF2B5EF4-FFF2-40B4-BE49-F238E27FC236}">
              <a16:creationId xmlns:a16="http://schemas.microsoft.com/office/drawing/2014/main" id="{A6252011-9EC9-4B88-B24B-F4B3E072B7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145</xdr:row>
      <xdr:rowOff>0</xdr:rowOff>
    </xdr:from>
    <xdr:ext cx="304800" cy="304800"/>
    <xdr:sp macro="" textlink="">
      <xdr:nvSpPr>
        <xdr:cNvPr id="14993" name="AutoShape 1">
          <a:extLst>
            <a:ext uri="{FF2B5EF4-FFF2-40B4-BE49-F238E27FC236}">
              <a16:creationId xmlns:a16="http://schemas.microsoft.com/office/drawing/2014/main" id="{BA2E1924-E72F-41E1-92D9-70F1166173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4994" name="AutoShape 1">
          <a:extLst>
            <a:ext uri="{FF2B5EF4-FFF2-40B4-BE49-F238E27FC236}">
              <a16:creationId xmlns:a16="http://schemas.microsoft.com/office/drawing/2014/main" id="{8E8BAC75-D499-46F9-BDAD-C17C0477EB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4995" name="AutoShape 1">
          <a:extLst>
            <a:ext uri="{FF2B5EF4-FFF2-40B4-BE49-F238E27FC236}">
              <a16:creationId xmlns:a16="http://schemas.microsoft.com/office/drawing/2014/main" id="{4D9CCC78-A388-457E-B94E-32FEE6055E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4996" name="AutoShape 1">
          <a:extLst>
            <a:ext uri="{FF2B5EF4-FFF2-40B4-BE49-F238E27FC236}">
              <a16:creationId xmlns:a16="http://schemas.microsoft.com/office/drawing/2014/main" id="{D853D0B8-45AF-4492-9E11-7EBBB3F30E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146</xdr:row>
      <xdr:rowOff>0</xdr:rowOff>
    </xdr:from>
    <xdr:ext cx="304800" cy="304800"/>
    <xdr:sp macro="" textlink="">
      <xdr:nvSpPr>
        <xdr:cNvPr id="14997" name="AutoShape 1">
          <a:extLst>
            <a:ext uri="{FF2B5EF4-FFF2-40B4-BE49-F238E27FC236}">
              <a16:creationId xmlns:a16="http://schemas.microsoft.com/office/drawing/2014/main" id="{15C815FF-33AF-4AB9-B94B-444066076A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4998" name="AutoShape 1">
          <a:extLst>
            <a:ext uri="{FF2B5EF4-FFF2-40B4-BE49-F238E27FC236}">
              <a16:creationId xmlns:a16="http://schemas.microsoft.com/office/drawing/2014/main" id="{37AAFA82-2129-49BD-9479-6BD95E86C3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4999" name="AutoShape 1">
          <a:extLst>
            <a:ext uri="{FF2B5EF4-FFF2-40B4-BE49-F238E27FC236}">
              <a16:creationId xmlns:a16="http://schemas.microsoft.com/office/drawing/2014/main" id="{687B647D-CC49-43C9-B6F3-871B25501C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5000" name="AutoShape 1">
          <a:extLst>
            <a:ext uri="{FF2B5EF4-FFF2-40B4-BE49-F238E27FC236}">
              <a16:creationId xmlns:a16="http://schemas.microsoft.com/office/drawing/2014/main" id="{D6A86704-B89C-40B5-95DC-929A84C9DC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147</xdr:row>
      <xdr:rowOff>0</xdr:rowOff>
    </xdr:from>
    <xdr:ext cx="304800" cy="304800"/>
    <xdr:sp macro="" textlink="">
      <xdr:nvSpPr>
        <xdr:cNvPr id="15001" name="AutoShape 1">
          <a:extLst>
            <a:ext uri="{FF2B5EF4-FFF2-40B4-BE49-F238E27FC236}">
              <a16:creationId xmlns:a16="http://schemas.microsoft.com/office/drawing/2014/main" id="{7B5DA5D4-CF13-4A9A-87B2-84BDBCE088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5002" name="AutoShape 1">
          <a:extLst>
            <a:ext uri="{FF2B5EF4-FFF2-40B4-BE49-F238E27FC236}">
              <a16:creationId xmlns:a16="http://schemas.microsoft.com/office/drawing/2014/main" id="{E310E144-D1AE-45E7-BA37-B2E2AA185F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5003" name="AutoShape 1">
          <a:extLst>
            <a:ext uri="{FF2B5EF4-FFF2-40B4-BE49-F238E27FC236}">
              <a16:creationId xmlns:a16="http://schemas.microsoft.com/office/drawing/2014/main" id="{9443EA10-A3B8-4C75-AF9B-F6F8DBE1C1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5004" name="AutoShape 1">
          <a:extLst>
            <a:ext uri="{FF2B5EF4-FFF2-40B4-BE49-F238E27FC236}">
              <a16:creationId xmlns:a16="http://schemas.microsoft.com/office/drawing/2014/main" id="{E9EB4B9C-AB7D-4684-ADDB-31593429AF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148</xdr:row>
      <xdr:rowOff>0</xdr:rowOff>
    </xdr:from>
    <xdr:ext cx="304800" cy="304800"/>
    <xdr:sp macro="" textlink="">
      <xdr:nvSpPr>
        <xdr:cNvPr id="15005" name="AutoShape 1">
          <a:extLst>
            <a:ext uri="{FF2B5EF4-FFF2-40B4-BE49-F238E27FC236}">
              <a16:creationId xmlns:a16="http://schemas.microsoft.com/office/drawing/2014/main" id="{49DAB7B6-B89E-45E4-A687-38DD05CF9B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5006" name="AutoShape 1">
          <a:extLst>
            <a:ext uri="{FF2B5EF4-FFF2-40B4-BE49-F238E27FC236}">
              <a16:creationId xmlns:a16="http://schemas.microsoft.com/office/drawing/2014/main" id="{89C810C9-7A66-440D-A528-6DFABAF337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5007" name="AutoShape 1">
          <a:extLst>
            <a:ext uri="{FF2B5EF4-FFF2-40B4-BE49-F238E27FC236}">
              <a16:creationId xmlns:a16="http://schemas.microsoft.com/office/drawing/2014/main" id="{9F51DA03-0D10-4C62-9FAF-4B3A3C450C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5008" name="AutoShape 1">
          <a:extLst>
            <a:ext uri="{FF2B5EF4-FFF2-40B4-BE49-F238E27FC236}">
              <a16:creationId xmlns:a16="http://schemas.microsoft.com/office/drawing/2014/main" id="{8739A6A2-375F-480A-902B-F2E4695DA7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149</xdr:row>
      <xdr:rowOff>0</xdr:rowOff>
    </xdr:from>
    <xdr:ext cx="304800" cy="304800"/>
    <xdr:sp macro="" textlink="">
      <xdr:nvSpPr>
        <xdr:cNvPr id="15009" name="AutoShape 1">
          <a:extLst>
            <a:ext uri="{FF2B5EF4-FFF2-40B4-BE49-F238E27FC236}">
              <a16:creationId xmlns:a16="http://schemas.microsoft.com/office/drawing/2014/main" id="{A84DEFEE-4F21-4EF7-AA63-72E7664277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5010" name="AutoShape 1">
          <a:extLst>
            <a:ext uri="{FF2B5EF4-FFF2-40B4-BE49-F238E27FC236}">
              <a16:creationId xmlns:a16="http://schemas.microsoft.com/office/drawing/2014/main" id="{FDF7670D-7A81-4692-B59A-7E1ED0E0A1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5011" name="AutoShape 1">
          <a:extLst>
            <a:ext uri="{FF2B5EF4-FFF2-40B4-BE49-F238E27FC236}">
              <a16:creationId xmlns:a16="http://schemas.microsoft.com/office/drawing/2014/main" id="{86A009A9-032E-4595-A0CD-95ADB51D43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5012" name="AutoShape 1">
          <a:extLst>
            <a:ext uri="{FF2B5EF4-FFF2-40B4-BE49-F238E27FC236}">
              <a16:creationId xmlns:a16="http://schemas.microsoft.com/office/drawing/2014/main" id="{450492E6-04A4-4226-A530-827F74BD88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150</xdr:row>
      <xdr:rowOff>0</xdr:rowOff>
    </xdr:from>
    <xdr:ext cx="304800" cy="304800"/>
    <xdr:sp macro="" textlink="">
      <xdr:nvSpPr>
        <xdr:cNvPr id="15013" name="AutoShape 1">
          <a:extLst>
            <a:ext uri="{FF2B5EF4-FFF2-40B4-BE49-F238E27FC236}">
              <a16:creationId xmlns:a16="http://schemas.microsoft.com/office/drawing/2014/main" id="{12A6DA24-F6E9-4049-A85D-D6AADAE854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5014" name="AutoShape 1">
          <a:extLst>
            <a:ext uri="{FF2B5EF4-FFF2-40B4-BE49-F238E27FC236}">
              <a16:creationId xmlns:a16="http://schemas.microsoft.com/office/drawing/2014/main" id="{FF5508F3-EE1C-41F5-94A0-0C43F335B5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5015" name="AutoShape 1">
          <a:extLst>
            <a:ext uri="{FF2B5EF4-FFF2-40B4-BE49-F238E27FC236}">
              <a16:creationId xmlns:a16="http://schemas.microsoft.com/office/drawing/2014/main" id="{16951827-BE7C-4359-BCDC-11A1146085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5016" name="AutoShape 1">
          <a:extLst>
            <a:ext uri="{FF2B5EF4-FFF2-40B4-BE49-F238E27FC236}">
              <a16:creationId xmlns:a16="http://schemas.microsoft.com/office/drawing/2014/main" id="{0E070BA5-84F1-401D-9F77-06BCA6E7E5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151</xdr:row>
      <xdr:rowOff>0</xdr:rowOff>
    </xdr:from>
    <xdr:ext cx="304800" cy="304800"/>
    <xdr:sp macro="" textlink="">
      <xdr:nvSpPr>
        <xdr:cNvPr id="15017" name="AutoShape 1">
          <a:extLst>
            <a:ext uri="{FF2B5EF4-FFF2-40B4-BE49-F238E27FC236}">
              <a16:creationId xmlns:a16="http://schemas.microsoft.com/office/drawing/2014/main" id="{33862F4A-8AF5-4110-838A-5A0E81C306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5018" name="AutoShape 1">
          <a:extLst>
            <a:ext uri="{FF2B5EF4-FFF2-40B4-BE49-F238E27FC236}">
              <a16:creationId xmlns:a16="http://schemas.microsoft.com/office/drawing/2014/main" id="{E5F69173-29ED-4B0B-9EB0-A61A8E0F7B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5019" name="AutoShape 1">
          <a:extLst>
            <a:ext uri="{FF2B5EF4-FFF2-40B4-BE49-F238E27FC236}">
              <a16:creationId xmlns:a16="http://schemas.microsoft.com/office/drawing/2014/main" id="{380D25D7-B83B-4D4B-A30A-44B7A1121A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5020" name="AutoShape 1">
          <a:extLst>
            <a:ext uri="{FF2B5EF4-FFF2-40B4-BE49-F238E27FC236}">
              <a16:creationId xmlns:a16="http://schemas.microsoft.com/office/drawing/2014/main" id="{741C0921-BCA9-4128-9C9D-C4CC6FE1DF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152</xdr:row>
      <xdr:rowOff>0</xdr:rowOff>
    </xdr:from>
    <xdr:ext cx="304800" cy="304800"/>
    <xdr:sp macro="" textlink="">
      <xdr:nvSpPr>
        <xdr:cNvPr id="15021" name="AutoShape 1">
          <a:extLst>
            <a:ext uri="{FF2B5EF4-FFF2-40B4-BE49-F238E27FC236}">
              <a16:creationId xmlns:a16="http://schemas.microsoft.com/office/drawing/2014/main" id="{3B39C6E3-A95F-4A30-AC94-AB205AC0E1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5022" name="AutoShape 1">
          <a:extLst>
            <a:ext uri="{FF2B5EF4-FFF2-40B4-BE49-F238E27FC236}">
              <a16:creationId xmlns:a16="http://schemas.microsoft.com/office/drawing/2014/main" id="{DEAC088C-7461-4F75-923D-CC3F0C9C5F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5023" name="AutoShape 1">
          <a:extLst>
            <a:ext uri="{FF2B5EF4-FFF2-40B4-BE49-F238E27FC236}">
              <a16:creationId xmlns:a16="http://schemas.microsoft.com/office/drawing/2014/main" id="{E5922531-1E56-4857-A69F-33E58E4492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5024" name="AutoShape 1">
          <a:extLst>
            <a:ext uri="{FF2B5EF4-FFF2-40B4-BE49-F238E27FC236}">
              <a16:creationId xmlns:a16="http://schemas.microsoft.com/office/drawing/2014/main" id="{CE0489EB-FA3A-4F70-99D3-0CB9E71205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153</xdr:row>
      <xdr:rowOff>0</xdr:rowOff>
    </xdr:from>
    <xdr:ext cx="304800" cy="304800"/>
    <xdr:sp macro="" textlink="">
      <xdr:nvSpPr>
        <xdr:cNvPr id="15025" name="AutoShape 1">
          <a:extLst>
            <a:ext uri="{FF2B5EF4-FFF2-40B4-BE49-F238E27FC236}">
              <a16:creationId xmlns:a16="http://schemas.microsoft.com/office/drawing/2014/main" id="{6C9D3668-C19E-4761-9718-6062BAB985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5026" name="AutoShape 1">
          <a:extLst>
            <a:ext uri="{FF2B5EF4-FFF2-40B4-BE49-F238E27FC236}">
              <a16:creationId xmlns:a16="http://schemas.microsoft.com/office/drawing/2014/main" id="{CA46B204-CC1C-4FD0-B7F4-2609E13B61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5027" name="AutoShape 1">
          <a:extLst>
            <a:ext uri="{FF2B5EF4-FFF2-40B4-BE49-F238E27FC236}">
              <a16:creationId xmlns:a16="http://schemas.microsoft.com/office/drawing/2014/main" id="{2E279539-8FC7-4F2B-AFEA-4F4B07B683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5028" name="AutoShape 1">
          <a:extLst>
            <a:ext uri="{FF2B5EF4-FFF2-40B4-BE49-F238E27FC236}">
              <a16:creationId xmlns:a16="http://schemas.microsoft.com/office/drawing/2014/main" id="{A4BCEE1D-8D61-4F12-AAFC-DCCF28032D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154</xdr:row>
      <xdr:rowOff>0</xdr:rowOff>
    </xdr:from>
    <xdr:ext cx="304800" cy="304800"/>
    <xdr:sp macro="" textlink="">
      <xdr:nvSpPr>
        <xdr:cNvPr id="15029" name="AutoShape 1">
          <a:extLst>
            <a:ext uri="{FF2B5EF4-FFF2-40B4-BE49-F238E27FC236}">
              <a16:creationId xmlns:a16="http://schemas.microsoft.com/office/drawing/2014/main" id="{B45D5860-A369-4A98-A0F1-D7E7CFD0FC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5030" name="AutoShape 1">
          <a:extLst>
            <a:ext uri="{FF2B5EF4-FFF2-40B4-BE49-F238E27FC236}">
              <a16:creationId xmlns:a16="http://schemas.microsoft.com/office/drawing/2014/main" id="{BEB0B00C-55D7-4331-AB5C-3343782D8E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5031" name="AutoShape 1">
          <a:extLst>
            <a:ext uri="{FF2B5EF4-FFF2-40B4-BE49-F238E27FC236}">
              <a16:creationId xmlns:a16="http://schemas.microsoft.com/office/drawing/2014/main" id="{00529EC3-B225-4EEC-B0FD-FEB1D01B6B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5032" name="AutoShape 1">
          <a:extLst>
            <a:ext uri="{FF2B5EF4-FFF2-40B4-BE49-F238E27FC236}">
              <a16:creationId xmlns:a16="http://schemas.microsoft.com/office/drawing/2014/main" id="{F9FF8F0D-6DED-4703-BDE3-983B4031F8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155</xdr:row>
      <xdr:rowOff>0</xdr:rowOff>
    </xdr:from>
    <xdr:ext cx="304800" cy="304800"/>
    <xdr:sp macro="" textlink="">
      <xdr:nvSpPr>
        <xdr:cNvPr id="15033" name="AutoShape 1">
          <a:extLst>
            <a:ext uri="{FF2B5EF4-FFF2-40B4-BE49-F238E27FC236}">
              <a16:creationId xmlns:a16="http://schemas.microsoft.com/office/drawing/2014/main" id="{BB85966C-4B66-4A05-A772-4F5F4817A6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5034" name="AutoShape 1">
          <a:extLst>
            <a:ext uri="{FF2B5EF4-FFF2-40B4-BE49-F238E27FC236}">
              <a16:creationId xmlns:a16="http://schemas.microsoft.com/office/drawing/2014/main" id="{29637B93-20C0-4635-9539-36295AB6B5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5035" name="AutoShape 1">
          <a:extLst>
            <a:ext uri="{FF2B5EF4-FFF2-40B4-BE49-F238E27FC236}">
              <a16:creationId xmlns:a16="http://schemas.microsoft.com/office/drawing/2014/main" id="{8E73C500-AE43-40EA-ACB5-1A8CC2F124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5036" name="AutoShape 1">
          <a:extLst>
            <a:ext uri="{FF2B5EF4-FFF2-40B4-BE49-F238E27FC236}">
              <a16:creationId xmlns:a16="http://schemas.microsoft.com/office/drawing/2014/main" id="{C9F600A3-29FC-46D4-9B14-47C34565BA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304800" cy="304800"/>
    <xdr:sp macro="" textlink="">
      <xdr:nvSpPr>
        <xdr:cNvPr id="15037" name="AutoShape 1">
          <a:extLst>
            <a:ext uri="{FF2B5EF4-FFF2-40B4-BE49-F238E27FC236}">
              <a16:creationId xmlns:a16="http://schemas.microsoft.com/office/drawing/2014/main" id="{D84E1C2F-9095-4437-971B-236D63E366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5038" name="AutoShape 1">
          <a:extLst>
            <a:ext uri="{FF2B5EF4-FFF2-40B4-BE49-F238E27FC236}">
              <a16:creationId xmlns:a16="http://schemas.microsoft.com/office/drawing/2014/main" id="{1C0FF3E7-45FA-4B6D-A8A9-8C9E2C0707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5039" name="AutoShape 1">
          <a:extLst>
            <a:ext uri="{FF2B5EF4-FFF2-40B4-BE49-F238E27FC236}">
              <a16:creationId xmlns:a16="http://schemas.microsoft.com/office/drawing/2014/main" id="{DE234DCC-7195-4F86-B938-EEB144A20D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5040" name="AutoShape 1">
          <a:extLst>
            <a:ext uri="{FF2B5EF4-FFF2-40B4-BE49-F238E27FC236}">
              <a16:creationId xmlns:a16="http://schemas.microsoft.com/office/drawing/2014/main" id="{A9206135-CF1E-42E0-8C28-20D568F456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157</xdr:row>
      <xdr:rowOff>0</xdr:rowOff>
    </xdr:from>
    <xdr:ext cx="304800" cy="304800"/>
    <xdr:sp macro="" textlink="">
      <xdr:nvSpPr>
        <xdr:cNvPr id="15041" name="AutoShape 1">
          <a:extLst>
            <a:ext uri="{FF2B5EF4-FFF2-40B4-BE49-F238E27FC236}">
              <a16:creationId xmlns:a16="http://schemas.microsoft.com/office/drawing/2014/main" id="{7622DA75-AE72-476F-AC46-D6937B61E1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5042" name="AutoShape 1">
          <a:extLst>
            <a:ext uri="{FF2B5EF4-FFF2-40B4-BE49-F238E27FC236}">
              <a16:creationId xmlns:a16="http://schemas.microsoft.com/office/drawing/2014/main" id="{494FB1F1-58C8-4C01-8DB3-662D6E1BB0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5043" name="AutoShape 1">
          <a:extLst>
            <a:ext uri="{FF2B5EF4-FFF2-40B4-BE49-F238E27FC236}">
              <a16:creationId xmlns:a16="http://schemas.microsoft.com/office/drawing/2014/main" id="{4243940D-F410-460E-9C4A-21A39FBD1E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5044" name="AutoShape 1">
          <a:extLst>
            <a:ext uri="{FF2B5EF4-FFF2-40B4-BE49-F238E27FC236}">
              <a16:creationId xmlns:a16="http://schemas.microsoft.com/office/drawing/2014/main" id="{9CFDF8E1-BE5D-4A75-B56A-DA15D1CB62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158</xdr:row>
      <xdr:rowOff>0</xdr:rowOff>
    </xdr:from>
    <xdr:ext cx="304800" cy="304800"/>
    <xdr:sp macro="" textlink="">
      <xdr:nvSpPr>
        <xdr:cNvPr id="15045" name="AutoShape 1">
          <a:extLst>
            <a:ext uri="{FF2B5EF4-FFF2-40B4-BE49-F238E27FC236}">
              <a16:creationId xmlns:a16="http://schemas.microsoft.com/office/drawing/2014/main" id="{B12C74E1-C466-410D-827B-F532ADDEA6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5046" name="AutoShape 1">
          <a:extLst>
            <a:ext uri="{FF2B5EF4-FFF2-40B4-BE49-F238E27FC236}">
              <a16:creationId xmlns:a16="http://schemas.microsoft.com/office/drawing/2014/main" id="{6A193B9F-77D3-4792-9070-A80A034B02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5047" name="AutoShape 1">
          <a:extLst>
            <a:ext uri="{FF2B5EF4-FFF2-40B4-BE49-F238E27FC236}">
              <a16:creationId xmlns:a16="http://schemas.microsoft.com/office/drawing/2014/main" id="{9B6E669B-C224-425D-AD36-CCB33054FF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5048" name="AutoShape 1">
          <a:extLst>
            <a:ext uri="{FF2B5EF4-FFF2-40B4-BE49-F238E27FC236}">
              <a16:creationId xmlns:a16="http://schemas.microsoft.com/office/drawing/2014/main" id="{4D0C35D5-19BB-4DDB-BAA2-450A54279C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159</xdr:row>
      <xdr:rowOff>0</xdr:rowOff>
    </xdr:from>
    <xdr:ext cx="304800" cy="304800"/>
    <xdr:sp macro="" textlink="">
      <xdr:nvSpPr>
        <xdr:cNvPr id="15049" name="AutoShape 1">
          <a:extLst>
            <a:ext uri="{FF2B5EF4-FFF2-40B4-BE49-F238E27FC236}">
              <a16:creationId xmlns:a16="http://schemas.microsoft.com/office/drawing/2014/main" id="{FCA10BD9-8461-481F-9201-BEC6E3476D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5050" name="AutoShape 1">
          <a:extLst>
            <a:ext uri="{FF2B5EF4-FFF2-40B4-BE49-F238E27FC236}">
              <a16:creationId xmlns:a16="http://schemas.microsoft.com/office/drawing/2014/main" id="{72A3370D-BAF2-4F3A-9D1C-663A7D2D61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5051" name="AutoShape 1">
          <a:extLst>
            <a:ext uri="{FF2B5EF4-FFF2-40B4-BE49-F238E27FC236}">
              <a16:creationId xmlns:a16="http://schemas.microsoft.com/office/drawing/2014/main" id="{72156BE6-27B7-43DF-8C12-F4686A2574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5052" name="AutoShape 1">
          <a:extLst>
            <a:ext uri="{FF2B5EF4-FFF2-40B4-BE49-F238E27FC236}">
              <a16:creationId xmlns:a16="http://schemas.microsoft.com/office/drawing/2014/main" id="{E6D38C16-3618-4E59-B8AC-DA77A4F71C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160</xdr:row>
      <xdr:rowOff>0</xdr:rowOff>
    </xdr:from>
    <xdr:ext cx="304800" cy="304800"/>
    <xdr:sp macro="" textlink="">
      <xdr:nvSpPr>
        <xdr:cNvPr id="15053" name="AutoShape 1">
          <a:extLst>
            <a:ext uri="{FF2B5EF4-FFF2-40B4-BE49-F238E27FC236}">
              <a16:creationId xmlns:a16="http://schemas.microsoft.com/office/drawing/2014/main" id="{F32AFC62-B6C3-4BE8-B560-54EF09B70B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5054" name="AutoShape 1">
          <a:extLst>
            <a:ext uri="{FF2B5EF4-FFF2-40B4-BE49-F238E27FC236}">
              <a16:creationId xmlns:a16="http://schemas.microsoft.com/office/drawing/2014/main" id="{33EA1936-5ED3-43C8-BD18-9C89CC290F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5055" name="AutoShape 1">
          <a:extLst>
            <a:ext uri="{FF2B5EF4-FFF2-40B4-BE49-F238E27FC236}">
              <a16:creationId xmlns:a16="http://schemas.microsoft.com/office/drawing/2014/main" id="{5AA6E5EF-7533-488F-A6A3-BF38EF0C7F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5056" name="AutoShape 1">
          <a:extLst>
            <a:ext uri="{FF2B5EF4-FFF2-40B4-BE49-F238E27FC236}">
              <a16:creationId xmlns:a16="http://schemas.microsoft.com/office/drawing/2014/main" id="{67A27A60-E1B1-431A-B07B-1620C364C9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161</xdr:row>
      <xdr:rowOff>0</xdr:rowOff>
    </xdr:from>
    <xdr:ext cx="304800" cy="304800"/>
    <xdr:sp macro="" textlink="">
      <xdr:nvSpPr>
        <xdr:cNvPr id="15057" name="AutoShape 1">
          <a:extLst>
            <a:ext uri="{FF2B5EF4-FFF2-40B4-BE49-F238E27FC236}">
              <a16:creationId xmlns:a16="http://schemas.microsoft.com/office/drawing/2014/main" id="{3D127CCA-211C-4130-8A1C-FC0BD72877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5058" name="AutoShape 1">
          <a:extLst>
            <a:ext uri="{FF2B5EF4-FFF2-40B4-BE49-F238E27FC236}">
              <a16:creationId xmlns:a16="http://schemas.microsoft.com/office/drawing/2014/main" id="{7036D371-6008-4825-AA29-050DBF4B6A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5059" name="AutoShape 1">
          <a:extLst>
            <a:ext uri="{FF2B5EF4-FFF2-40B4-BE49-F238E27FC236}">
              <a16:creationId xmlns:a16="http://schemas.microsoft.com/office/drawing/2014/main" id="{7BCFDA6F-2F9A-4446-B11A-595F483136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5060" name="AutoShape 1">
          <a:extLst>
            <a:ext uri="{FF2B5EF4-FFF2-40B4-BE49-F238E27FC236}">
              <a16:creationId xmlns:a16="http://schemas.microsoft.com/office/drawing/2014/main" id="{86F6E949-EECD-4DE0-A9F0-FB74D04A2B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162</xdr:row>
      <xdr:rowOff>0</xdr:rowOff>
    </xdr:from>
    <xdr:ext cx="304800" cy="304800"/>
    <xdr:sp macro="" textlink="">
      <xdr:nvSpPr>
        <xdr:cNvPr id="15061" name="AutoShape 1">
          <a:extLst>
            <a:ext uri="{FF2B5EF4-FFF2-40B4-BE49-F238E27FC236}">
              <a16:creationId xmlns:a16="http://schemas.microsoft.com/office/drawing/2014/main" id="{8E08752F-546F-4308-B504-7213412085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5062" name="AutoShape 1">
          <a:extLst>
            <a:ext uri="{FF2B5EF4-FFF2-40B4-BE49-F238E27FC236}">
              <a16:creationId xmlns:a16="http://schemas.microsoft.com/office/drawing/2014/main" id="{CB6D32E0-4CD3-4A54-A936-C4D203285C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5063" name="AutoShape 1">
          <a:extLst>
            <a:ext uri="{FF2B5EF4-FFF2-40B4-BE49-F238E27FC236}">
              <a16:creationId xmlns:a16="http://schemas.microsoft.com/office/drawing/2014/main" id="{784AAC30-B3E0-46C5-B693-975917E4AF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5064" name="AutoShape 1">
          <a:extLst>
            <a:ext uri="{FF2B5EF4-FFF2-40B4-BE49-F238E27FC236}">
              <a16:creationId xmlns:a16="http://schemas.microsoft.com/office/drawing/2014/main" id="{65937F6A-1CD1-436B-A355-D5F4D0EC01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304800" cy="304800"/>
    <xdr:sp macro="" textlink="">
      <xdr:nvSpPr>
        <xdr:cNvPr id="15065" name="AutoShape 1">
          <a:extLst>
            <a:ext uri="{FF2B5EF4-FFF2-40B4-BE49-F238E27FC236}">
              <a16:creationId xmlns:a16="http://schemas.microsoft.com/office/drawing/2014/main" id="{E91B7EA5-987B-4B3C-9AF9-99EB21C179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5066" name="AutoShape 1">
          <a:extLst>
            <a:ext uri="{FF2B5EF4-FFF2-40B4-BE49-F238E27FC236}">
              <a16:creationId xmlns:a16="http://schemas.microsoft.com/office/drawing/2014/main" id="{5FE1258F-124B-47CA-8C36-0F19C1D834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5067" name="AutoShape 1">
          <a:extLst>
            <a:ext uri="{FF2B5EF4-FFF2-40B4-BE49-F238E27FC236}">
              <a16:creationId xmlns:a16="http://schemas.microsoft.com/office/drawing/2014/main" id="{57C3CEC7-4DDB-4FEB-8098-B65CB2D2CB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5068" name="AutoShape 1">
          <a:extLst>
            <a:ext uri="{FF2B5EF4-FFF2-40B4-BE49-F238E27FC236}">
              <a16:creationId xmlns:a16="http://schemas.microsoft.com/office/drawing/2014/main" id="{4C57206A-542B-4228-A61E-414BCF759A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164</xdr:row>
      <xdr:rowOff>0</xdr:rowOff>
    </xdr:from>
    <xdr:ext cx="304800" cy="304800"/>
    <xdr:sp macro="" textlink="">
      <xdr:nvSpPr>
        <xdr:cNvPr id="15069" name="AutoShape 1">
          <a:extLst>
            <a:ext uri="{FF2B5EF4-FFF2-40B4-BE49-F238E27FC236}">
              <a16:creationId xmlns:a16="http://schemas.microsoft.com/office/drawing/2014/main" id="{89FCF7BF-7F82-4742-98CF-E45D55E8B5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5070" name="AutoShape 1">
          <a:extLst>
            <a:ext uri="{FF2B5EF4-FFF2-40B4-BE49-F238E27FC236}">
              <a16:creationId xmlns:a16="http://schemas.microsoft.com/office/drawing/2014/main" id="{8423C7A8-82B1-4D08-9003-26087B2B2D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5071" name="AutoShape 1">
          <a:extLst>
            <a:ext uri="{FF2B5EF4-FFF2-40B4-BE49-F238E27FC236}">
              <a16:creationId xmlns:a16="http://schemas.microsoft.com/office/drawing/2014/main" id="{C5A47493-956F-4C84-BB67-5A5750394A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5072" name="AutoShape 1">
          <a:extLst>
            <a:ext uri="{FF2B5EF4-FFF2-40B4-BE49-F238E27FC236}">
              <a16:creationId xmlns:a16="http://schemas.microsoft.com/office/drawing/2014/main" id="{F9ACF066-2F75-4711-8255-4D5759EC5E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165</xdr:row>
      <xdr:rowOff>0</xdr:rowOff>
    </xdr:from>
    <xdr:ext cx="304800" cy="304800"/>
    <xdr:sp macro="" textlink="">
      <xdr:nvSpPr>
        <xdr:cNvPr id="15073" name="AutoShape 1">
          <a:extLst>
            <a:ext uri="{FF2B5EF4-FFF2-40B4-BE49-F238E27FC236}">
              <a16:creationId xmlns:a16="http://schemas.microsoft.com/office/drawing/2014/main" id="{9902F671-FFB7-4708-93AB-BAFCF8AC05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5074" name="AutoShape 1">
          <a:extLst>
            <a:ext uri="{FF2B5EF4-FFF2-40B4-BE49-F238E27FC236}">
              <a16:creationId xmlns:a16="http://schemas.microsoft.com/office/drawing/2014/main" id="{032E04CF-8F5C-40AF-91E8-FF90332A2E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5075" name="AutoShape 1">
          <a:extLst>
            <a:ext uri="{FF2B5EF4-FFF2-40B4-BE49-F238E27FC236}">
              <a16:creationId xmlns:a16="http://schemas.microsoft.com/office/drawing/2014/main" id="{D1850949-5945-4728-AD93-C263118071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5076" name="AutoShape 1">
          <a:extLst>
            <a:ext uri="{FF2B5EF4-FFF2-40B4-BE49-F238E27FC236}">
              <a16:creationId xmlns:a16="http://schemas.microsoft.com/office/drawing/2014/main" id="{C5B11B64-862C-4F55-B6CC-EE5C831D1C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166</xdr:row>
      <xdr:rowOff>0</xdr:rowOff>
    </xdr:from>
    <xdr:ext cx="304800" cy="304800"/>
    <xdr:sp macro="" textlink="">
      <xdr:nvSpPr>
        <xdr:cNvPr id="15077" name="AutoShape 1">
          <a:extLst>
            <a:ext uri="{FF2B5EF4-FFF2-40B4-BE49-F238E27FC236}">
              <a16:creationId xmlns:a16="http://schemas.microsoft.com/office/drawing/2014/main" id="{E234FFE0-0D75-43F9-8B38-B87185F9CA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5078" name="AutoShape 1">
          <a:extLst>
            <a:ext uri="{FF2B5EF4-FFF2-40B4-BE49-F238E27FC236}">
              <a16:creationId xmlns:a16="http://schemas.microsoft.com/office/drawing/2014/main" id="{C3C3C8EF-CE17-486A-A932-865ACFCFE6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5079" name="AutoShape 1">
          <a:extLst>
            <a:ext uri="{FF2B5EF4-FFF2-40B4-BE49-F238E27FC236}">
              <a16:creationId xmlns:a16="http://schemas.microsoft.com/office/drawing/2014/main" id="{242504D0-C1EE-43F0-AF3E-E3E835920D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5080" name="AutoShape 1">
          <a:extLst>
            <a:ext uri="{FF2B5EF4-FFF2-40B4-BE49-F238E27FC236}">
              <a16:creationId xmlns:a16="http://schemas.microsoft.com/office/drawing/2014/main" id="{5FE53892-7AD4-4CE3-BB1D-5380249366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167</xdr:row>
      <xdr:rowOff>0</xdr:rowOff>
    </xdr:from>
    <xdr:ext cx="304800" cy="304800"/>
    <xdr:sp macro="" textlink="">
      <xdr:nvSpPr>
        <xdr:cNvPr id="15081" name="AutoShape 1">
          <a:extLst>
            <a:ext uri="{FF2B5EF4-FFF2-40B4-BE49-F238E27FC236}">
              <a16:creationId xmlns:a16="http://schemas.microsoft.com/office/drawing/2014/main" id="{3CF65B63-4460-458D-BADA-62B6351846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5082" name="AutoShape 1">
          <a:extLst>
            <a:ext uri="{FF2B5EF4-FFF2-40B4-BE49-F238E27FC236}">
              <a16:creationId xmlns:a16="http://schemas.microsoft.com/office/drawing/2014/main" id="{7F2B6BEE-F53F-4538-8A26-01CF8109FC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5083" name="AutoShape 1">
          <a:extLst>
            <a:ext uri="{FF2B5EF4-FFF2-40B4-BE49-F238E27FC236}">
              <a16:creationId xmlns:a16="http://schemas.microsoft.com/office/drawing/2014/main" id="{E48CEC2E-5661-4332-AEBC-043B25D8DD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5084" name="AutoShape 1">
          <a:extLst>
            <a:ext uri="{FF2B5EF4-FFF2-40B4-BE49-F238E27FC236}">
              <a16:creationId xmlns:a16="http://schemas.microsoft.com/office/drawing/2014/main" id="{67FB1C7D-1B6D-49CD-9637-B1FAAD56FA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168</xdr:row>
      <xdr:rowOff>0</xdr:rowOff>
    </xdr:from>
    <xdr:ext cx="304800" cy="304800"/>
    <xdr:sp macro="" textlink="">
      <xdr:nvSpPr>
        <xdr:cNvPr id="15085" name="AutoShape 1">
          <a:extLst>
            <a:ext uri="{FF2B5EF4-FFF2-40B4-BE49-F238E27FC236}">
              <a16:creationId xmlns:a16="http://schemas.microsoft.com/office/drawing/2014/main" id="{D710A64A-4A89-40E3-8DF6-6228F00F09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5086" name="AutoShape 1">
          <a:extLst>
            <a:ext uri="{FF2B5EF4-FFF2-40B4-BE49-F238E27FC236}">
              <a16:creationId xmlns:a16="http://schemas.microsoft.com/office/drawing/2014/main" id="{C98E797B-E41D-44DA-BCD2-AA6DCFA1B9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5087" name="AutoShape 1">
          <a:extLst>
            <a:ext uri="{FF2B5EF4-FFF2-40B4-BE49-F238E27FC236}">
              <a16:creationId xmlns:a16="http://schemas.microsoft.com/office/drawing/2014/main" id="{B3AE9D6D-2E00-4DC4-9898-DB9C67D1C4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5088" name="AutoShape 1">
          <a:extLst>
            <a:ext uri="{FF2B5EF4-FFF2-40B4-BE49-F238E27FC236}">
              <a16:creationId xmlns:a16="http://schemas.microsoft.com/office/drawing/2014/main" id="{98055E23-3A5D-45D3-95F9-E4DB13BECD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169</xdr:row>
      <xdr:rowOff>0</xdr:rowOff>
    </xdr:from>
    <xdr:ext cx="304800" cy="304800"/>
    <xdr:sp macro="" textlink="">
      <xdr:nvSpPr>
        <xdr:cNvPr id="15089" name="AutoShape 1">
          <a:extLst>
            <a:ext uri="{FF2B5EF4-FFF2-40B4-BE49-F238E27FC236}">
              <a16:creationId xmlns:a16="http://schemas.microsoft.com/office/drawing/2014/main" id="{E4E9972D-F3D9-4299-8D66-5CE24C6752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5090" name="AutoShape 1">
          <a:extLst>
            <a:ext uri="{FF2B5EF4-FFF2-40B4-BE49-F238E27FC236}">
              <a16:creationId xmlns:a16="http://schemas.microsoft.com/office/drawing/2014/main" id="{A9D21D1F-7CC4-42A0-AA30-AC95C65C62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5091" name="AutoShape 1">
          <a:extLst>
            <a:ext uri="{FF2B5EF4-FFF2-40B4-BE49-F238E27FC236}">
              <a16:creationId xmlns:a16="http://schemas.microsoft.com/office/drawing/2014/main" id="{DB963737-3D0F-4536-9CFC-C37C7AD1F1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5092" name="AutoShape 1">
          <a:extLst>
            <a:ext uri="{FF2B5EF4-FFF2-40B4-BE49-F238E27FC236}">
              <a16:creationId xmlns:a16="http://schemas.microsoft.com/office/drawing/2014/main" id="{7BB93D32-2065-470E-ADDE-A1769CEC98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170</xdr:row>
      <xdr:rowOff>0</xdr:rowOff>
    </xdr:from>
    <xdr:ext cx="304800" cy="304800"/>
    <xdr:sp macro="" textlink="">
      <xdr:nvSpPr>
        <xdr:cNvPr id="15093" name="AutoShape 1">
          <a:extLst>
            <a:ext uri="{FF2B5EF4-FFF2-40B4-BE49-F238E27FC236}">
              <a16:creationId xmlns:a16="http://schemas.microsoft.com/office/drawing/2014/main" id="{2B84DE69-24E3-4C34-AFF6-6B094F36BC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5094" name="AutoShape 1">
          <a:extLst>
            <a:ext uri="{FF2B5EF4-FFF2-40B4-BE49-F238E27FC236}">
              <a16:creationId xmlns:a16="http://schemas.microsoft.com/office/drawing/2014/main" id="{4AD9E814-380C-44EC-94A0-C8F0911DDF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5095" name="AutoShape 1">
          <a:extLst>
            <a:ext uri="{FF2B5EF4-FFF2-40B4-BE49-F238E27FC236}">
              <a16:creationId xmlns:a16="http://schemas.microsoft.com/office/drawing/2014/main" id="{0F401196-0EB5-41EC-B56E-C88D407352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5096" name="AutoShape 1">
          <a:extLst>
            <a:ext uri="{FF2B5EF4-FFF2-40B4-BE49-F238E27FC236}">
              <a16:creationId xmlns:a16="http://schemas.microsoft.com/office/drawing/2014/main" id="{70032BA9-459E-4E4B-AB31-51C2EBF242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171</xdr:row>
      <xdr:rowOff>0</xdr:rowOff>
    </xdr:from>
    <xdr:ext cx="304800" cy="304800"/>
    <xdr:sp macro="" textlink="">
      <xdr:nvSpPr>
        <xdr:cNvPr id="15097" name="AutoShape 1">
          <a:extLst>
            <a:ext uri="{FF2B5EF4-FFF2-40B4-BE49-F238E27FC236}">
              <a16:creationId xmlns:a16="http://schemas.microsoft.com/office/drawing/2014/main" id="{1E504C90-4415-4BA6-8BAC-9255CE5A76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5098" name="AutoShape 1">
          <a:extLst>
            <a:ext uri="{FF2B5EF4-FFF2-40B4-BE49-F238E27FC236}">
              <a16:creationId xmlns:a16="http://schemas.microsoft.com/office/drawing/2014/main" id="{ACBDBEA7-435E-4B42-8556-E96CAD2EF5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5099" name="AutoShape 1">
          <a:extLst>
            <a:ext uri="{FF2B5EF4-FFF2-40B4-BE49-F238E27FC236}">
              <a16:creationId xmlns:a16="http://schemas.microsoft.com/office/drawing/2014/main" id="{F0104CCE-4D4B-4A0A-BD3C-4FBFFFF64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5100" name="AutoShape 1">
          <a:extLst>
            <a:ext uri="{FF2B5EF4-FFF2-40B4-BE49-F238E27FC236}">
              <a16:creationId xmlns:a16="http://schemas.microsoft.com/office/drawing/2014/main" id="{1F7C6FDC-5180-4D60-962B-DC1688ABCA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172</xdr:row>
      <xdr:rowOff>0</xdr:rowOff>
    </xdr:from>
    <xdr:ext cx="304800" cy="304800"/>
    <xdr:sp macro="" textlink="">
      <xdr:nvSpPr>
        <xdr:cNvPr id="15101" name="AutoShape 1">
          <a:extLst>
            <a:ext uri="{FF2B5EF4-FFF2-40B4-BE49-F238E27FC236}">
              <a16:creationId xmlns:a16="http://schemas.microsoft.com/office/drawing/2014/main" id="{806AA598-C73D-43CA-A654-28711A7DBF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5102" name="AutoShape 1">
          <a:extLst>
            <a:ext uri="{FF2B5EF4-FFF2-40B4-BE49-F238E27FC236}">
              <a16:creationId xmlns:a16="http://schemas.microsoft.com/office/drawing/2014/main" id="{E993A15B-42EF-4F2A-81CC-BAF152F3FF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5103" name="AutoShape 1">
          <a:extLst>
            <a:ext uri="{FF2B5EF4-FFF2-40B4-BE49-F238E27FC236}">
              <a16:creationId xmlns:a16="http://schemas.microsoft.com/office/drawing/2014/main" id="{5B549D41-7F66-41DF-9F4A-6860A5BF0F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5104" name="AutoShape 1">
          <a:extLst>
            <a:ext uri="{FF2B5EF4-FFF2-40B4-BE49-F238E27FC236}">
              <a16:creationId xmlns:a16="http://schemas.microsoft.com/office/drawing/2014/main" id="{E99A20F4-4D14-4CB2-A228-F37C9B7567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173</xdr:row>
      <xdr:rowOff>0</xdr:rowOff>
    </xdr:from>
    <xdr:ext cx="304800" cy="304800"/>
    <xdr:sp macro="" textlink="">
      <xdr:nvSpPr>
        <xdr:cNvPr id="15105" name="AutoShape 1">
          <a:extLst>
            <a:ext uri="{FF2B5EF4-FFF2-40B4-BE49-F238E27FC236}">
              <a16:creationId xmlns:a16="http://schemas.microsoft.com/office/drawing/2014/main" id="{4F6C277F-6229-4D05-BDDF-0A66422FCA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5106" name="AutoShape 1">
          <a:extLst>
            <a:ext uri="{FF2B5EF4-FFF2-40B4-BE49-F238E27FC236}">
              <a16:creationId xmlns:a16="http://schemas.microsoft.com/office/drawing/2014/main" id="{EC76C451-6428-4A79-9711-C97DE51D11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5107" name="AutoShape 1">
          <a:extLst>
            <a:ext uri="{FF2B5EF4-FFF2-40B4-BE49-F238E27FC236}">
              <a16:creationId xmlns:a16="http://schemas.microsoft.com/office/drawing/2014/main" id="{BA1E8707-1A6B-4966-A848-2CF8B74763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5108" name="AutoShape 1">
          <a:extLst>
            <a:ext uri="{FF2B5EF4-FFF2-40B4-BE49-F238E27FC236}">
              <a16:creationId xmlns:a16="http://schemas.microsoft.com/office/drawing/2014/main" id="{768FF435-BF60-4C4C-83FE-239C864E29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174</xdr:row>
      <xdr:rowOff>0</xdr:rowOff>
    </xdr:from>
    <xdr:ext cx="304800" cy="304800"/>
    <xdr:sp macro="" textlink="">
      <xdr:nvSpPr>
        <xdr:cNvPr id="15109" name="AutoShape 1">
          <a:extLst>
            <a:ext uri="{FF2B5EF4-FFF2-40B4-BE49-F238E27FC236}">
              <a16:creationId xmlns:a16="http://schemas.microsoft.com/office/drawing/2014/main" id="{D44CECC0-7C6A-4B8F-B649-0F27BB04E0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5110" name="AutoShape 1">
          <a:extLst>
            <a:ext uri="{FF2B5EF4-FFF2-40B4-BE49-F238E27FC236}">
              <a16:creationId xmlns:a16="http://schemas.microsoft.com/office/drawing/2014/main" id="{6AC0FE5B-BC0E-4A18-A1AF-1553C2F529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5111" name="AutoShape 1">
          <a:extLst>
            <a:ext uri="{FF2B5EF4-FFF2-40B4-BE49-F238E27FC236}">
              <a16:creationId xmlns:a16="http://schemas.microsoft.com/office/drawing/2014/main" id="{9A2D22BA-C5C1-47CA-A590-A20C91D6C4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5112" name="AutoShape 1">
          <a:extLst>
            <a:ext uri="{FF2B5EF4-FFF2-40B4-BE49-F238E27FC236}">
              <a16:creationId xmlns:a16="http://schemas.microsoft.com/office/drawing/2014/main" id="{74BB2531-3B64-40D6-9823-A7AC82CDE8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175</xdr:row>
      <xdr:rowOff>0</xdr:rowOff>
    </xdr:from>
    <xdr:ext cx="304800" cy="304800"/>
    <xdr:sp macro="" textlink="">
      <xdr:nvSpPr>
        <xdr:cNvPr id="15113" name="AutoShape 1">
          <a:extLst>
            <a:ext uri="{FF2B5EF4-FFF2-40B4-BE49-F238E27FC236}">
              <a16:creationId xmlns:a16="http://schemas.microsoft.com/office/drawing/2014/main" id="{AF9691A4-7200-45B1-998E-6BEDDC634E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5114" name="AutoShape 1">
          <a:extLst>
            <a:ext uri="{FF2B5EF4-FFF2-40B4-BE49-F238E27FC236}">
              <a16:creationId xmlns:a16="http://schemas.microsoft.com/office/drawing/2014/main" id="{C05C83A2-7784-4AD7-B112-231358B695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5115" name="AutoShape 1">
          <a:extLst>
            <a:ext uri="{FF2B5EF4-FFF2-40B4-BE49-F238E27FC236}">
              <a16:creationId xmlns:a16="http://schemas.microsoft.com/office/drawing/2014/main" id="{C1F50619-63C1-4B1D-9727-A1BD3E713D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5116" name="AutoShape 1">
          <a:extLst>
            <a:ext uri="{FF2B5EF4-FFF2-40B4-BE49-F238E27FC236}">
              <a16:creationId xmlns:a16="http://schemas.microsoft.com/office/drawing/2014/main" id="{DD8D8FAC-9A4B-43E1-82BD-F0E0D090D7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176</xdr:row>
      <xdr:rowOff>0</xdr:rowOff>
    </xdr:from>
    <xdr:ext cx="304800" cy="304800"/>
    <xdr:sp macro="" textlink="">
      <xdr:nvSpPr>
        <xdr:cNvPr id="15117" name="AutoShape 1">
          <a:extLst>
            <a:ext uri="{FF2B5EF4-FFF2-40B4-BE49-F238E27FC236}">
              <a16:creationId xmlns:a16="http://schemas.microsoft.com/office/drawing/2014/main" id="{D4D00369-272B-4071-9745-8CFC3CA4C3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5118" name="AutoShape 1">
          <a:extLst>
            <a:ext uri="{FF2B5EF4-FFF2-40B4-BE49-F238E27FC236}">
              <a16:creationId xmlns:a16="http://schemas.microsoft.com/office/drawing/2014/main" id="{53CCA540-D1A2-4A27-8702-2B45817C06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5119" name="AutoShape 1">
          <a:extLst>
            <a:ext uri="{FF2B5EF4-FFF2-40B4-BE49-F238E27FC236}">
              <a16:creationId xmlns:a16="http://schemas.microsoft.com/office/drawing/2014/main" id="{A68163CF-FB57-44F5-BD81-7B9B49E21A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5120" name="AutoShape 1">
          <a:extLst>
            <a:ext uri="{FF2B5EF4-FFF2-40B4-BE49-F238E27FC236}">
              <a16:creationId xmlns:a16="http://schemas.microsoft.com/office/drawing/2014/main" id="{5C4EF239-EF00-4972-A000-7FA63DEE8C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177</xdr:row>
      <xdr:rowOff>0</xdr:rowOff>
    </xdr:from>
    <xdr:ext cx="304800" cy="304800"/>
    <xdr:sp macro="" textlink="">
      <xdr:nvSpPr>
        <xdr:cNvPr id="15121" name="AutoShape 1">
          <a:extLst>
            <a:ext uri="{FF2B5EF4-FFF2-40B4-BE49-F238E27FC236}">
              <a16:creationId xmlns:a16="http://schemas.microsoft.com/office/drawing/2014/main" id="{231E22C2-26D7-4737-94D7-F5A6E7A765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5122" name="AutoShape 1">
          <a:extLst>
            <a:ext uri="{FF2B5EF4-FFF2-40B4-BE49-F238E27FC236}">
              <a16:creationId xmlns:a16="http://schemas.microsoft.com/office/drawing/2014/main" id="{ACF9B637-B93B-4569-B776-5F1AE3E5BB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5123" name="AutoShape 1">
          <a:extLst>
            <a:ext uri="{FF2B5EF4-FFF2-40B4-BE49-F238E27FC236}">
              <a16:creationId xmlns:a16="http://schemas.microsoft.com/office/drawing/2014/main" id="{9B9C605A-C0D9-445A-B976-2E76566320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5124" name="AutoShape 1">
          <a:extLst>
            <a:ext uri="{FF2B5EF4-FFF2-40B4-BE49-F238E27FC236}">
              <a16:creationId xmlns:a16="http://schemas.microsoft.com/office/drawing/2014/main" id="{F3F84B4A-FBF4-43DD-9A35-66B916643D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178</xdr:row>
      <xdr:rowOff>0</xdr:rowOff>
    </xdr:from>
    <xdr:ext cx="304800" cy="304800"/>
    <xdr:sp macro="" textlink="">
      <xdr:nvSpPr>
        <xdr:cNvPr id="15125" name="AutoShape 1">
          <a:extLst>
            <a:ext uri="{FF2B5EF4-FFF2-40B4-BE49-F238E27FC236}">
              <a16:creationId xmlns:a16="http://schemas.microsoft.com/office/drawing/2014/main" id="{93F0AD61-C515-42B7-8417-04516D0F5C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5126" name="AutoShape 1">
          <a:extLst>
            <a:ext uri="{FF2B5EF4-FFF2-40B4-BE49-F238E27FC236}">
              <a16:creationId xmlns:a16="http://schemas.microsoft.com/office/drawing/2014/main" id="{59915188-8D2F-467B-A535-82F300856D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5127" name="AutoShape 1">
          <a:extLst>
            <a:ext uri="{FF2B5EF4-FFF2-40B4-BE49-F238E27FC236}">
              <a16:creationId xmlns:a16="http://schemas.microsoft.com/office/drawing/2014/main" id="{594FA78E-14B1-4D98-9DF8-1122E454FB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5128" name="AutoShape 1">
          <a:extLst>
            <a:ext uri="{FF2B5EF4-FFF2-40B4-BE49-F238E27FC236}">
              <a16:creationId xmlns:a16="http://schemas.microsoft.com/office/drawing/2014/main" id="{AA8C50D9-8802-4390-87E8-F863EEFC8C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179</xdr:row>
      <xdr:rowOff>0</xdr:rowOff>
    </xdr:from>
    <xdr:ext cx="304800" cy="304800"/>
    <xdr:sp macro="" textlink="">
      <xdr:nvSpPr>
        <xdr:cNvPr id="15129" name="AutoShape 1">
          <a:extLst>
            <a:ext uri="{FF2B5EF4-FFF2-40B4-BE49-F238E27FC236}">
              <a16:creationId xmlns:a16="http://schemas.microsoft.com/office/drawing/2014/main" id="{E35A6B32-FE81-48EB-8FE0-519CD62F23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5130" name="AutoShape 1">
          <a:extLst>
            <a:ext uri="{FF2B5EF4-FFF2-40B4-BE49-F238E27FC236}">
              <a16:creationId xmlns:a16="http://schemas.microsoft.com/office/drawing/2014/main" id="{F3DA8247-4D2F-49A6-9057-B3982050C9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5131" name="AutoShape 1">
          <a:extLst>
            <a:ext uri="{FF2B5EF4-FFF2-40B4-BE49-F238E27FC236}">
              <a16:creationId xmlns:a16="http://schemas.microsoft.com/office/drawing/2014/main" id="{0E91EDD8-913E-45DE-8DDE-B71FE257CC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5132" name="AutoShape 1">
          <a:extLst>
            <a:ext uri="{FF2B5EF4-FFF2-40B4-BE49-F238E27FC236}">
              <a16:creationId xmlns:a16="http://schemas.microsoft.com/office/drawing/2014/main" id="{C5E82FC4-CE86-4A21-A452-42E1700183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180</xdr:row>
      <xdr:rowOff>0</xdr:rowOff>
    </xdr:from>
    <xdr:ext cx="304800" cy="304800"/>
    <xdr:sp macro="" textlink="">
      <xdr:nvSpPr>
        <xdr:cNvPr id="15133" name="AutoShape 1">
          <a:extLst>
            <a:ext uri="{FF2B5EF4-FFF2-40B4-BE49-F238E27FC236}">
              <a16:creationId xmlns:a16="http://schemas.microsoft.com/office/drawing/2014/main" id="{45652112-9FBF-47F8-B4F7-3D32F45AE2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5134" name="AutoShape 1">
          <a:extLst>
            <a:ext uri="{FF2B5EF4-FFF2-40B4-BE49-F238E27FC236}">
              <a16:creationId xmlns:a16="http://schemas.microsoft.com/office/drawing/2014/main" id="{68C1F6E4-0EFA-428D-AF93-95CBBE471B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5135" name="AutoShape 1">
          <a:extLst>
            <a:ext uri="{FF2B5EF4-FFF2-40B4-BE49-F238E27FC236}">
              <a16:creationId xmlns:a16="http://schemas.microsoft.com/office/drawing/2014/main" id="{0E871E1D-3F4C-4423-B215-7C3634F8DF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5136" name="AutoShape 1">
          <a:extLst>
            <a:ext uri="{FF2B5EF4-FFF2-40B4-BE49-F238E27FC236}">
              <a16:creationId xmlns:a16="http://schemas.microsoft.com/office/drawing/2014/main" id="{2C45A16C-F56D-497B-A0D7-4324450A68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181</xdr:row>
      <xdr:rowOff>0</xdr:rowOff>
    </xdr:from>
    <xdr:ext cx="304800" cy="304800"/>
    <xdr:sp macro="" textlink="">
      <xdr:nvSpPr>
        <xdr:cNvPr id="15137" name="AutoShape 1">
          <a:extLst>
            <a:ext uri="{FF2B5EF4-FFF2-40B4-BE49-F238E27FC236}">
              <a16:creationId xmlns:a16="http://schemas.microsoft.com/office/drawing/2014/main" id="{BF8020EA-932D-48FA-B31D-9DFD31FE13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5138" name="AutoShape 1">
          <a:extLst>
            <a:ext uri="{FF2B5EF4-FFF2-40B4-BE49-F238E27FC236}">
              <a16:creationId xmlns:a16="http://schemas.microsoft.com/office/drawing/2014/main" id="{45D2E44A-5061-4BFA-B336-15995FADB8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5139" name="AutoShape 1">
          <a:extLst>
            <a:ext uri="{FF2B5EF4-FFF2-40B4-BE49-F238E27FC236}">
              <a16:creationId xmlns:a16="http://schemas.microsoft.com/office/drawing/2014/main" id="{68A61D28-1D4B-4FF0-B2C6-0CB72B0EE2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5140" name="AutoShape 1">
          <a:extLst>
            <a:ext uri="{FF2B5EF4-FFF2-40B4-BE49-F238E27FC236}">
              <a16:creationId xmlns:a16="http://schemas.microsoft.com/office/drawing/2014/main" id="{69AC6F84-4D66-4DEE-AEAD-25CBEE3E9D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182</xdr:row>
      <xdr:rowOff>0</xdr:rowOff>
    </xdr:from>
    <xdr:ext cx="304800" cy="304800"/>
    <xdr:sp macro="" textlink="">
      <xdr:nvSpPr>
        <xdr:cNvPr id="15141" name="AutoShape 1">
          <a:extLst>
            <a:ext uri="{FF2B5EF4-FFF2-40B4-BE49-F238E27FC236}">
              <a16:creationId xmlns:a16="http://schemas.microsoft.com/office/drawing/2014/main" id="{FBE163A1-34EA-4825-87DF-937D4343E0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5142" name="AutoShape 1">
          <a:extLst>
            <a:ext uri="{FF2B5EF4-FFF2-40B4-BE49-F238E27FC236}">
              <a16:creationId xmlns:a16="http://schemas.microsoft.com/office/drawing/2014/main" id="{29E105F6-C569-409F-9015-6F226F9C54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5143" name="AutoShape 1">
          <a:extLst>
            <a:ext uri="{FF2B5EF4-FFF2-40B4-BE49-F238E27FC236}">
              <a16:creationId xmlns:a16="http://schemas.microsoft.com/office/drawing/2014/main" id="{1C816E93-21EE-49F8-AFDF-4E7A0B27C6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5144" name="AutoShape 1">
          <a:extLst>
            <a:ext uri="{FF2B5EF4-FFF2-40B4-BE49-F238E27FC236}">
              <a16:creationId xmlns:a16="http://schemas.microsoft.com/office/drawing/2014/main" id="{F1D589E6-2314-4949-A9BB-83BDE86BA6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183</xdr:row>
      <xdr:rowOff>0</xdr:rowOff>
    </xdr:from>
    <xdr:ext cx="304800" cy="304800"/>
    <xdr:sp macro="" textlink="">
      <xdr:nvSpPr>
        <xdr:cNvPr id="15145" name="AutoShape 1">
          <a:extLst>
            <a:ext uri="{FF2B5EF4-FFF2-40B4-BE49-F238E27FC236}">
              <a16:creationId xmlns:a16="http://schemas.microsoft.com/office/drawing/2014/main" id="{F935D803-B8EE-490E-B108-B0765FF7A2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5146" name="AutoShape 1">
          <a:extLst>
            <a:ext uri="{FF2B5EF4-FFF2-40B4-BE49-F238E27FC236}">
              <a16:creationId xmlns:a16="http://schemas.microsoft.com/office/drawing/2014/main" id="{D1DE437B-E943-4B7A-B16B-F806D45184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5147" name="AutoShape 1">
          <a:extLst>
            <a:ext uri="{FF2B5EF4-FFF2-40B4-BE49-F238E27FC236}">
              <a16:creationId xmlns:a16="http://schemas.microsoft.com/office/drawing/2014/main" id="{BCE73E03-CC8E-4109-A918-E6BCDE6D87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5148" name="AutoShape 1">
          <a:extLst>
            <a:ext uri="{FF2B5EF4-FFF2-40B4-BE49-F238E27FC236}">
              <a16:creationId xmlns:a16="http://schemas.microsoft.com/office/drawing/2014/main" id="{9226EA80-5C94-434D-A658-9845256BEB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184</xdr:row>
      <xdr:rowOff>0</xdr:rowOff>
    </xdr:from>
    <xdr:ext cx="304800" cy="304800"/>
    <xdr:sp macro="" textlink="">
      <xdr:nvSpPr>
        <xdr:cNvPr id="15149" name="AutoShape 1">
          <a:extLst>
            <a:ext uri="{FF2B5EF4-FFF2-40B4-BE49-F238E27FC236}">
              <a16:creationId xmlns:a16="http://schemas.microsoft.com/office/drawing/2014/main" id="{54AE2727-E153-4DDF-A643-691DE25B8D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5150" name="AutoShape 1">
          <a:extLst>
            <a:ext uri="{FF2B5EF4-FFF2-40B4-BE49-F238E27FC236}">
              <a16:creationId xmlns:a16="http://schemas.microsoft.com/office/drawing/2014/main" id="{D6CBEBEE-2F8B-4C21-AE7B-775AEB7A69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5151" name="AutoShape 1">
          <a:extLst>
            <a:ext uri="{FF2B5EF4-FFF2-40B4-BE49-F238E27FC236}">
              <a16:creationId xmlns:a16="http://schemas.microsoft.com/office/drawing/2014/main" id="{69212FF1-407F-4AC6-B0AE-320D6F0B48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5152" name="AutoShape 1">
          <a:extLst>
            <a:ext uri="{FF2B5EF4-FFF2-40B4-BE49-F238E27FC236}">
              <a16:creationId xmlns:a16="http://schemas.microsoft.com/office/drawing/2014/main" id="{7DA0A236-F864-4C21-B547-777BFD6A41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185</xdr:row>
      <xdr:rowOff>0</xdr:rowOff>
    </xdr:from>
    <xdr:ext cx="304800" cy="304800"/>
    <xdr:sp macro="" textlink="">
      <xdr:nvSpPr>
        <xdr:cNvPr id="15153" name="AutoShape 1">
          <a:extLst>
            <a:ext uri="{FF2B5EF4-FFF2-40B4-BE49-F238E27FC236}">
              <a16:creationId xmlns:a16="http://schemas.microsoft.com/office/drawing/2014/main" id="{3E772E96-273D-4569-85F6-0E5C077093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5154" name="AutoShape 1">
          <a:extLst>
            <a:ext uri="{FF2B5EF4-FFF2-40B4-BE49-F238E27FC236}">
              <a16:creationId xmlns:a16="http://schemas.microsoft.com/office/drawing/2014/main" id="{9C908D4D-9522-4C4E-8DF3-27DDDCBDCC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5155" name="AutoShape 1">
          <a:extLst>
            <a:ext uri="{FF2B5EF4-FFF2-40B4-BE49-F238E27FC236}">
              <a16:creationId xmlns:a16="http://schemas.microsoft.com/office/drawing/2014/main" id="{3DDD82E2-EDE8-4E73-8F8E-B024C54EFB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5156" name="AutoShape 1">
          <a:extLst>
            <a:ext uri="{FF2B5EF4-FFF2-40B4-BE49-F238E27FC236}">
              <a16:creationId xmlns:a16="http://schemas.microsoft.com/office/drawing/2014/main" id="{4E954B8D-C10A-4FA3-AB35-46E03C450B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186</xdr:row>
      <xdr:rowOff>0</xdr:rowOff>
    </xdr:from>
    <xdr:ext cx="304800" cy="304800"/>
    <xdr:sp macro="" textlink="">
      <xdr:nvSpPr>
        <xdr:cNvPr id="15157" name="AutoShape 1">
          <a:extLst>
            <a:ext uri="{FF2B5EF4-FFF2-40B4-BE49-F238E27FC236}">
              <a16:creationId xmlns:a16="http://schemas.microsoft.com/office/drawing/2014/main" id="{0AC23B43-5D05-4139-8AC5-240D74937F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5158" name="AutoShape 1">
          <a:extLst>
            <a:ext uri="{FF2B5EF4-FFF2-40B4-BE49-F238E27FC236}">
              <a16:creationId xmlns:a16="http://schemas.microsoft.com/office/drawing/2014/main" id="{45C4FAC4-31E5-421F-8B7E-12F2310F99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5159" name="AutoShape 1">
          <a:extLst>
            <a:ext uri="{FF2B5EF4-FFF2-40B4-BE49-F238E27FC236}">
              <a16:creationId xmlns:a16="http://schemas.microsoft.com/office/drawing/2014/main" id="{8038B70B-0D0B-42B2-B9B8-50F8336359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5160" name="AutoShape 1">
          <a:extLst>
            <a:ext uri="{FF2B5EF4-FFF2-40B4-BE49-F238E27FC236}">
              <a16:creationId xmlns:a16="http://schemas.microsoft.com/office/drawing/2014/main" id="{CF759F63-4BBC-474B-AB8B-BDD41FF81A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187</xdr:row>
      <xdr:rowOff>0</xdr:rowOff>
    </xdr:from>
    <xdr:ext cx="304800" cy="304800"/>
    <xdr:sp macro="" textlink="">
      <xdr:nvSpPr>
        <xdr:cNvPr id="15161" name="AutoShape 1">
          <a:extLst>
            <a:ext uri="{FF2B5EF4-FFF2-40B4-BE49-F238E27FC236}">
              <a16:creationId xmlns:a16="http://schemas.microsoft.com/office/drawing/2014/main" id="{F5F8CD6D-2C1C-4EDE-BC3F-589E9139B7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5162" name="AutoShape 1">
          <a:extLst>
            <a:ext uri="{FF2B5EF4-FFF2-40B4-BE49-F238E27FC236}">
              <a16:creationId xmlns:a16="http://schemas.microsoft.com/office/drawing/2014/main" id="{58532949-B3D2-48A0-A1C8-EBC99F02E7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5163" name="AutoShape 1">
          <a:extLst>
            <a:ext uri="{FF2B5EF4-FFF2-40B4-BE49-F238E27FC236}">
              <a16:creationId xmlns:a16="http://schemas.microsoft.com/office/drawing/2014/main" id="{172BCFB8-1965-440E-975D-982882ABD5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5164" name="AutoShape 1">
          <a:extLst>
            <a:ext uri="{FF2B5EF4-FFF2-40B4-BE49-F238E27FC236}">
              <a16:creationId xmlns:a16="http://schemas.microsoft.com/office/drawing/2014/main" id="{F479561B-F24A-4544-920F-3974695540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188</xdr:row>
      <xdr:rowOff>0</xdr:rowOff>
    </xdr:from>
    <xdr:ext cx="304800" cy="304800"/>
    <xdr:sp macro="" textlink="">
      <xdr:nvSpPr>
        <xdr:cNvPr id="15165" name="AutoShape 1">
          <a:extLst>
            <a:ext uri="{FF2B5EF4-FFF2-40B4-BE49-F238E27FC236}">
              <a16:creationId xmlns:a16="http://schemas.microsoft.com/office/drawing/2014/main" id="{FA62FA24-00A8-47A7-941A-BA92C1F5C5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5166" name="AutoShape 1">
          <a:extLst>
            <a:ext uri="{FF2B5EF4-FFF2-40B4-BE49-F238E27FC236}">
              <a16:creationId xmlns:a16="http://schemas.microsoft.com/office/drawing/2014/main" id="{2DC33496-38AB-4A8C-8379-A837279DB9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5167" name="AutoShape 1">
          <a:extLst>
            <a:ext uri="{FF2B5EF4-FFF2-40B4-BE49-F238E27FC236}">
              <a16:creationId xmlns:a16="http://schemas.microsoft.com/office/drawing/2014/main" id="{FAB4FFCF-36C6-4791-9871-6F54ABEB23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5168" name="AutoShape 1">
          <a:extLst>
            <a:ext uri="{FF2B5EF4-FFF2-40B4-BE49-F238E27FC236}">
              <a16:creationId xmlns:a16="http://schemas.microsoft.com/office/drawing/2014/main" id="{72DA1131-CBAD-4960-890F-5299F27B62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189</xdr:row>
      <xdr:rowOff>0</xdr:rowOff>
    </xdr:from>
    <xdr:ext cx="304800" cy="304800"/>
    <xdr:sp macro="" textlink="">
      <xdr:nvSpPr>
        <xdr:cNvPr id="15169" name="AutoShape 1">
          <a:extLst>
            <a:ext uri="{FF2B5EF4-FFF2-40B4-BE49-F238E27FC236}">
              <a16:creationId xmlns:a16="http://schemas.microsoft.com/office/drawing/2014/main" id="{81F6519F-0783-4FD6-BD8C-D6AB538B9D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5170" name="AutoShape 1">
          <a:extLst>
            <a:ext uri="{FF2B5EF4-FFF2-40B4-BE49-F238E27FC236}">
              <a16:creationId xmlns:a16="http://schemas.microsoft.com/office/drawing/2014/main" id="{0ABD416A-4FE9-4B2B-80F5-7CAF6A02E5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5171" name="AutoShape 1">
          <a:extLst>
            <a:ext uri="{FF2B5EF4-FFF2-40B4-BE49-F238E27FC236}">
              <a16:creationId xmlns:a16="http://schemas.microsoft.com/office/drawing/2014/main" id="{13E238B4-C7A0-47E6-815C-4A8961654D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5172" name="AutoShape 1">
          <a:extLst>
            <a:ext uri="{FF2B5EF4-FFF2-40B4-BE49-F238E27FC236}">
              <a16:creationId xmlns:a16="http://schemas.microsoft.com/office/drawing/2014/main" id="{CEF920A2-E788-44F0-A692-5C23A31938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190</xdr:row>
      <xdr:rowOff>0</xdr:rowOff>
    </xdr:from>
    <xdr:ext cx="304800" cy="304800"/>
    <xdr:sp macro="" textlink="">
      <xdr:nvSpPr>
        <xdr:cNvPr id="15173" name="AutoShape 1">
          <a:extLst>
            <a:ext uri="{FF2B5EF4-FFF2-40B4-BE49-F238E27FC236}">
              <a16:creationId xmlns:a16="http://schemas.microsoft.com/office/drawing/2014/main" id="{FE5E5510-D518-4B3D-9D12-511F01B6A9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5174" name="AutoShape 1">
          <a:extLst>
            <a:ext uri="{FF2B5EF4-FFF2-40B4-BE49-F238E27FC236}">
              <a16:creationId xmlns:a16="http://schemas.microsoft.com/office/drawing/2014/main" id="{51CA83D7-7496-4BE3-A349-BA349F67C1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5175" name="AutoShape 1">
          <a:extLst>
            <a:ext uri="{FF2B5EF4-FFF2-40B4-BE49-F238E27FC236}">
              <a16:creationId xmlns:a16="http://schemas.microsoft.com/office/drawing/2014/main" id="{A2D86CF4-35B9-4D13-B8BD-8E13AD3B4C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5176" name="AutoShape 1">
          <a:extLst>
            <a:ext uri="{FF2B5EF4-FFF2-40B4-BE49-F238E27FC236}">
              <a16:creationId xmlns:a16="http://schemas.microsoft.com/office/drawing/2014/main" id="{33179B64-A532-42E9-84EE-5392D76949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191</xdr:row>
      <xdr:rowOff>0</xdr:rowOff>
    </xdr:from>
    <xdr:ext cx="304800" cy="304800"/>
    <xdr:sp macro="" textlink="">
      <xdr:nvSpPr>
        <xdr:cNvPr id="15177" name="AutoShape 1">
          <a:extLst>
            <a:ext uri="{FF2B5EF4-FFF2-40B4-BE49-F238E27FC236}">
              <a16:creationId xmlns:a16="http://schemas.microsoft.com/office/drawing/2014/main" id="{2D1588FD-3C24-44E6-9105-800FA8484D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5178" name="AutoShape 1">
          <a:extLst>
            <a:ext uri="{FF2B5EF4-FFF2-40B4-BE49-F238E27FC236}">
              <a16:creationId xmlns:a16="http://schemas.microsoft.com/office/drawing/2014/main" id="{9F6A11C7-1387-4042-ABDD-FB5DCE4618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5179" name="AutoShape 1">
          <a:extLst>
            <a:ext uri="{FF2B5EF4-FFF2-40B4-BE49-F238E27FC236}">
              <a16:creationId xmlns:a16="http://schemas.microsoft.com/office/drawing/2014/main" id="{CC51E63C-1E5A-420A-8A8B-CDA3D5F618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5180" name="AutoShape 1">
          <a:extLst>
            <a:ext uri="{FF2B5EF4-FFF2-40B4-BE49-F238E27FC236}">
              <a16:creationId xmlns:a16="http://schemas.microsoft.com/office/drawing/2014/main" id="{A7716AF1-F260-4208-8C7A-27D307FC65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192</xdr:row>
      <xdr:rowOff>0</xdr:rowOff>
    </xdr:from>
    <xdr:ext cx="304800" cy="304800"/>
    <xdr:sp macro="" textlink="">
      <xdr:nvSpPr>
        <xdr:cNvPr id="15181" name="AutoShape 1">
          <a:extLst>
            <a:ext uri="{FF2B5EF4-FFF2-40B4-BE49-F238E27FC236}">
              <a16:creationId xmlns:a16="http://schemas.microsoft.com/office/drawing/2014/main" id="{A1AA842C-E1B4-4970-97C6-7A31500A7B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5182" name="AutoShape 1">
          <a:extLst>
            <a:ext uri="{FF2B5EF4-FFF2-40B4-BE49-F238E27FC236}">
              <a16:creationId xmlns:a16="http://schemas.microsoft.com/office/drawing/2014/main" id="{A9213932-41B2-42E0-9F91-A842D03A2B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5183" name="AutoShape 1">
          <a:extLst>
            <a:ext uri="{FF2B5EF4-FFF2-40B4-BE49-F238E27FC236}">
              <a16:creationId xmlns:a16="http://schemas.microsoft.com/office/drawing/2014/main" id="{D08A71DD-7B39-4100-A420-5ECAEE90FF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5184" name="AutoShape 1">
          <a:extLst>
            <a:ext uri="{FF2B5EF4-FFF2-40B4-BE49-F238E27FC236}">
              <a16:creationId xmlns:a16="http://schemas.microsoft.com/office/drawing/2014/main" id="{ACAFA153-BC93-449E-A43D-4AB4B0E600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193</xdr:row>
      <xdr:rowOff>0</xdr:rowOff>
    </xdr:from>
    <xdr:ext cx="304800" cy="304800"/>
    <xdr:sp macro="" textlink="">
      <xdr:nvSpPr>
        <xdr:cNvPr id="15185" name="AutoShape 1">
          <a:extLst>
            <a:ext uri="{FF2B5EF4-FFF2-40B4-BE49-F238E27FC236}">
              <a16:creationId xmlns:a16="http://schemas.microsoft.com/office/drawing/2014/main" id="{EE190892-0B21-41E6-8DF0-71B363855C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5186" name="AutoShape 1">
          <a:extLst>
            <a:ext uri="{FF2B5EF4-FFF2-40B4-BE49-F238E27FC236}">
              <a16:creationId xmlns:a16="http://schemas.microsoft.com/office/drawing/2014/main" id="{C5D59A03-5938-42AE-BAB6-3E8369AE19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5187" name="AutoShape 1">
          <a:extLst>
            <a:ext uri="{FF2B5EF4-FFF2-40B4-BE49-F238E27FC236}">
              <a16:creationId xmlns:a16="http://schemas.microsoft.com/office/drawing/2014/main" id="{A31445EE-B57E-4EAB-B5C1-363AC3D8F8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5188" name="AutoShape 1">
          <a:extLst>
            <a:ext uri="{FF2B5EF4-FFF2-40B4-BE49-F238E27FC236}">
              <a16:creationId xmlns:a16="http://schemas.microsoft.com/office/drawing/2014/main" id="{6DBFD9B9-9676-478C-A4A3-F3762AA736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194</xdr:row>
      <xdr:rowOff>0</xdr:rowOff>
    </xdr:from>
    <xdr:ext cx="304800" cy="304800"/>
    <xdr:sp macro="" textlink="">
      <xdr:nvSpPr>
        <xdr:cNvPr id="15189" name="AutoShape 1">
          <a:extLst>
            <a:ext uri="{FF2B5EF4-FFF2-40B4-BE49-F238E27FC236}">
              <a16:creationId xmlns:a16="http://schemas.microsoft.com/office/drawing/2014/main" id="{F7188E26-372B-49E3-A093-6E991B6D17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5190" name="AutoShape 1">
          <a:extLst>
            <a:ext uri="{FF2B5EF4-FFF2-40B4-BE49-F238E27FC236}">
              <a16:creationId xmlns:a16="http://schemas.microsoft.com/office/drawing/2014/main" id="{FE7927C6-983C-4E77-B5F1-D978730719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5191" name="AutoShape 1">
          <a:extLst>
            <a:ext uri="{FF2B5EF4-FFF2-40B4-BE49-F238E27FC236}">
              <a16:creationId xmlns:a16="http://schemas.microsoft.com/office/drawing/2014/main" id="{4AC6658E-B66B-4A73-81B1-9E9BD0EBAB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5192" name="AutoShape 1">
          <a:extLst>
            <a:ext uri="{FF2B5EF4-FFF2-40B4-BE49-F238E27FC236}">
              <a16:creationId xmlns:a16="http://schemas.microsoft.com/office/drawing/2014/main" id="{7A0B44F8-2880-456B-B82B-03A2E99CF7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304800" cy="304800"/>
    <xdr:sp macro="" textlink="">
      <xdr:nvSpPr>
        <xdr:cNvPr id="15193" name="AutoShape 1">
          <a:extLst>
            <a:ext uri="{FF2B5EF4-FFF2-40B4-BE49-F238E27FC236}">
              <a16:creationId xmlns:a16="http://schemas.microsoft.com/office/drawing/2014/main" id="{495CC08E-8CD1-44D9-A11C-8FADDD320F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5194" name="AutoShape 1">
          <a:extLst>
            <a:ext uri="{FF2B5EF4-FFF2-40B4-BE49-F238E27FC236}">
              <a16:creationId xmlns:a16="http://schemas.microsoft.com/office/drawing/2014/main" id="{1E896709-3533-4282-810E-19D2AF044B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5195" name="AutoShape 1">
          <a:extLst>
            <a:ext uri="{FF2B5EF4-FFF2-40B4-BE49-F238E27FC236}">
              <a16:creationId xmlns:a16="http://schemas.microsoft.com/office/drawing/2014/main" id="{276BDA6E-F51F-43E2-9BA0-7E414729A8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5196" name="AutoShape 1">
          <a:extLst>
            <a:ext uri="{FF2B5EF4-FFF2-40B4-BE49-F238E27FC236}">
              <a16:creationId xmlns:a16="http://schemas.microsoft.com/office/drawing/2014/main" id="{03DE9B38-32FA-4124-9485-FF340ECC7F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196</xdr:row>
      <xdr:rowOff>0</xdr:rowOff>
    </xdr:from>
    <xdr:ext cx="304800" cy="304800"/>
    <xdr:sp macro="" textlink="">
      <xdr:nvSpPr>
        <xdr:cNvPr id="15197" name="AutoShape 1">
          <a:extLst>
            <a:ext uri="{FF2B5EF4-FFF2-40B4-BE49-F238E27FC236}">
              <a16:creationId xmlns:a16="http://schemas.microsoft.com/office/drawing/2014/main" id="{9F6AECE6-E347-49E5-89C3-2B9DD8EE71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5198" name="AutoShape 1">
          <a:extLst>
            <a:ext uri="{FF2B5EF4-FFF2-40B4-BE49-F238E27FC236}">
              <a16:creationId xmlns:a16="http://schemas.microsoft.com/office/drawing/2014/main" id="{9576C17F-A7D3-4C57-8806-9A4274EEAA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5199" name="AutoShape 1">
          <a:extLst>
            <a:ext uri="{FF2B5EF4-FFF2-40B4-BE49-F238E27FC236}">
              <a16:creationId xmlns:a16="http://schemas.microsoft.com/office/drawing/2014/main" id="{509E3118-ABC9-43D0-A023-95EF29D584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5200" name="AutoShape 1">
          <a:extLst>
            <a:ext uri="{FF2B5EF4-FFF2-40B4-BE49-F238E27FC236}">
              <a16:creationId xmlns:a16="http://schemas.microsoft.com/office/drawing/2014/main" id="{27D4247D-59C6-4AA3-BBAF-9165BC9F05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197</xdr:row>
      <xdr:rowOff>0</xdr:rowOff>
    </xdr:from>
    <xdr:ext cx="304800" cy="304800"/>
    <xdr:sp macro="" textlink="">
      <xdr:nvSpPr>
        <xdr:cNvPr id="15201" name="AutoShape 1">
          <a:extLst>
            <a:ext uri="{FF2B5EF4-FFF2-40B4-BE49-F238E27FC236}">
              <a16:creationId xmlns:a16="http://schemas.microsoft.com/office/drawing/2014/main" id="{176F17DB-B82A-4DA9-BB67-E999BC5D18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5202" name="AutoShape 1">
          <a:extLst>
            <a:ext uri="{FF2B5EF4-FFF2-40B4-BE49-F238E27FC236}">
              <a16:creationId xmlns:a16="http://schemas.microsoft.com/office/drawing/2014/main" id="{98C0C6A5-2535-42B1-8EF9-C89A7EDD54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5203" name="AutoShape 1">
          <a:extLst>
            <a:ext uri="{FF2B5EF4-FFF2-40B4-BE49-F238E27FC236}">
              <a16:creationId xmlns:a16="http://schemas.microsoft.com/office/drawing/2014/main" id="{ED59B364-6835-45F0-B0F1-F3DB9EA627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5204" name="AutoShape 1">
          <a:extLst>
            <a:ext uri="{FF2B5EF4-FFF2-40B4-BE49-F238E27FC236}">
              <a16:creationId xmlns:a16="http://schemas.microsoft.com/office/drawing/2014/main" id="{BB8C58EF-BD90-4B7F-95FB-93D81C1049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198</xdr:row>
      <xdr:rowOff>0</xdr:rowOff>
    </xdr:from>
    <xdr:ext cx="304800" cy="304800"/>
    <xdr:sp macro="" textlink="">
      <xdr:nvSpPr>
        <xdr:cNvPr id="15205" name="AutoShape 1">
          <a:extLst>
            <a:ext uri="{FF2B5EF4-FFF2-40B4-BE49-F238E27FC236}">
              <a16:creationId xmlns:a16="http://schemas.microsoft.com/office/drawing/2014/main" id="{CB437209-CCCF-4F73-B187-795680B833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5206" name="AutoShape 1">
          <a:extLst>
            <a:ext uri="{FF2B5EF4-FFF2-40B4-BE49-F238E27FC236}">
              <a16:creationId xmlns:a16="http://schemas.microsoft.com/office/drawing/2014/main" id="{A3A4B935-C081-4619-9E37-059BE90E78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5207" name="AutoShape 1">
          <a:extLst>
            <a:ext uri="{FF2B5EF4-FFF2-40B4-BE49-F238E27FC236}">
              <a16:creationId xmlns:a16="http://schemas.microsoft.com/office/drawing/2014/main" id="{7B3BB3BE-5E94-4338-87D5-52384F5D34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5208" name="AutoShape 1">
          <a:extLst>
            <a:ext uri="{FF2B5EF4-FFF2-40B4-BE49-F238E27FC236}">
              <a16:creationId xmlns:a16="http://schemas.microsoft.com/office/drawing/2014/main" id="{FF48CC68-0B2D-438A-A91C-2D32DEA81D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199</xdr:row>
      <xdr:rowOff>0</xdr:rowOff>
    </xdr:from>
    <xdr:ext cx="304800" cy="304800"/>
    <xdr:sp macro="" textlink="">
      <xdr:nvSpPr>
        <xdr:cNvPr id="15209" name="AutoShape 1">
          <a:extLst>
            <a:ext uri="{FF2B5EF4-FFF2-40B4-BE49-F238E27FC236}">
              <a16:creationId xmlns:a16="http://schemas.microsoft.com/office/drawing/2014/main" id="{A5FF9339-A9F9-4AC4-B110-98920E54AD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5210" name="AutoShape 1">
          <a:extLst>
            <a:ext uri="{FF2B5EF4-FFF2-40B4-BE49-F238E27FC236}">
              <a16:creationId xmlns:a16="http://schemas.microsoft.com/office/drawing/2014/main" id="{22F64D04-F19B-4EEA-BC8F-119C0C8DB1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5211" name="AutoShape 1">
          <a:extLst>
            <a:ext uri="{FF2B5EF4-FFF2-40B4-BE49-F238E27FC236}">
              <a16:creationId xmlns:a16="http://schemas.microsoft.com/office/drawing/2014/main" id="{E605FCBB-18FF-4882-BFE3-9F3466B420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5212" name="AutoShape 1">
          <a:extLst>
            <a:ext uri="{FF2B5EF4-FFF2-40B4-BE49-F238E27FC236}">
              <a16:creationId xmlns:a16="http://schemas.microsoft.com/office/drawing/2014/main" id="{7658B298-97DE-41CA-B878-CE8FBBBDD6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200</xdr:row>
      <xdr:rowOff>0</xdr:rowOff>
    </xdr:from>
    <xdr:ext cx="304800" cy="304800"/>
    <xdr:sp macro="" textlink="">
      <xdr:nvSpPr>
        <xdr:cNvPr id="15213" name="AutoShape 1">
          <a:extLst>
            <a:ext uri="{FF2B5EF4-FFF2-40B4-BE49-F238E27FC236}">
              <a16:creationId xmlns:a16="http://schemas.microsoft.com/office/drawing/2014/main" id="{07FE599C-E426-42C2-B585-E6ABA7415C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5214" name="AutoShape 1">
          <a:extLst>
            <a:ext uri="{FF2B5EF4-FFF2-40B4-BE49-F238E27FC236}">
              <a16:creationId xmlns:a16="http://schemas.microsoft.com/office/drawing/2014/main" id="{CB093A61-BC34-446F-9820-68C32E2086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5215" name="AutoShape 1">
          <a:extLst>
            <a:ext uri="{FF2B5EF4-FFF2-40B4-BE49-F238E27FC236}">
              <a16:creationId xmlns:a16="http://schemas.microsoft.com/office/drawing/2014/main" id="{D3793745-83D6-478B-ACD2-0E280E9339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5216" name="AutoShape 1">
          <a:extLst>
            <a:ext uri="{FF2B5EF4-FFF2-40B4-BE49-F238E27FC236}">
              <a16:creationId xmlns:a16="http://schemas.microsoft.com/office/drawing/2014/main" id="{9243B751-B8CE-4C5D-A3BD-B39F5140B7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201</xdr:row>
      <xdr:rowOff>0</xdr:rowOff>
    </xdr:from>
    <xdr:ext cx="304800" cy="304800"/>
    <xdr:sp macro="" textlink="">
      <xdr:nvSpPr>
        <xdr:cNvPr id="15217" name="AutoShape 1">
          <a:extLst>
            <a:ext uri="{FF2B5EF4-FFF2-40B4-BE49-F238E27FC236}">
              <a16:creationId xmlns:a16="http://schemas.microsoft.com/office/drawing/2014/main" id="{490646B8-743B-46EE-9A00-CCEF226D5B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5218" name="AutoShape 1">
          <a:extLst>
            <a:ext uri="{FF2B5EF4-FFF2-40B4-BE49-F238E27FC236}">
              <a16:creationId xmlns:a16="http://schemas.microsoft.com/office/drawing/2014/main" id="{ABDDD4AB-82AD-4F03-8FBB-24BF306305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5219" name="AutoShape 1">
          <a:extLst>
            <a:ext uri="{FF2B5EF4-FFF2-40B4-BE49-F238E27FC236}">
              <a16:creationId xmlns:a16="http://schemas.microsoft.com/office/drawing/2014/main" id="{B906C5D4-C7F8-47A8-AD73-A07517CCDF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5220" name="AutoShape 1">
          <a:extLst>
            <a:ext uri="{FF2B5EF4-FFF2-40B4-BE49-F238E27FC236}">
              <a16:creationId xmlns:a16="http://schemas.microsoft.com/office/drawing/2014/main" id="{1C24B220-55D5-4D17-AB2B-8776794755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202</xdr:row>
      <xdr:rowOff>0</xdr:rowOff>
    </xdr:from>
    <xdr:ext cx="304800" cy="304800"/>
    <xdr:sp macro="" textlink="">
      <xdr:nvSpPr>
        <xdr:cNvPr id="15221" name="AutoShape 1">
          <a:extLst>
            <a:ext uri="{FF2B5EF4-FFF2-40B4-BE49-F238E27FC236}">
              <a16:creationId xmlns:a16="http://schemas.microsoft.com/office/drawing/2014/main" id="{4E0B007C-1925-4E23-AF94-21911D4808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5222" name="AutoShape 1">
          <a:extLst>
            <a:ext uri="{FF2B5EF4-FFF2-40B4-BE49-F238E27FC236}">
              <a16:creationId xmlns:a16="http://schemas.microsoft.com/office/drawing/2014/main" id="{59D10080-F796-44C4-83A6-E5656D4329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5223" name="AutoShape 1">
          <a:extLst>
            <a:ext uri="{FF2B5EF4-FFF2-40B4-BE49-F238E27FC236}">
              <a16:creationId xmlns:a16="http://schemas.microsoft.com/office/drawing/2014/main" id="{CDBF5B35-4FF3-4313-951B-1C9E122C28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5224" name="AutoShape 1">
          <a:extLst>
            <a:ext uri="{FF2B5EF4-FFF2-40B4-BE49-F238E27FC236}">
              <a16:creationId xmlns:a16="http://schemas.microsoft.com/office/drawing/2014/main" id="{0CB55288-9F8A-475C-8B32-38CD2EC231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203</xdr:row>
      <xdr:rowOff>0</xdr:rowOff>
    </xdr:from>
    <xdr:ext cx="304800" cy="304800"/>
    <xdr:sp macro="" textlink="">
      <xdr:nvSpPr>
        <xdr:cNvPr id="15225" name="AutoShape 1">
          <a:extLst>
            <a:ext uri="{FF2B5EF4-FFF2-40B4-BE49-F238E27FC236}">
              <a16:creationId xmlns:a16="http://schemas.microsoft.com/office/drawing/2014/main" id="{0AE64D9D-6153-43A0-BBF6-65E393A42E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5226" name="AutoShape 1">
          <a:extLst>
            <a:ext uri="{FF2B5EF4-FFF2-40B4-BE49-F238E27FC236}">
              <a16:creationId xmlns:a16="http://schemas.microsoft.com/office/drawing/2014/main" id="{6974D46D-111A-49C0-8CB6-37CE6D4C3C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5227" name="AutoShape 1">
          <a:extLst>
            <a:ext uri="{FF2B5EF4-FFF2-40B4-BE49-F238E27FC236}">
              <a16:creationId xmlns:a16="http://schemas.microsoft.com/office/drawing/2014/main" id="{2615A919-42B6-459E-A3FE-5E39DA5BCC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5228" name="AutoShape 1">
          <a:extLst>
            <a:ext uri="{FF2B5EF4-FFF2-40B4-BE49-F238E27FC236}">
              <a16:creationId xmlns:a16="http://schemas.microsoft.com/office/drawing/2014/main" id="{F0049004-F065-4927-AFE9-4B9B2F2159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204</xdr:row>
      <xdr:rowOff>0</xdr:rowOff>
    </xdr:from>
    <xdr:ext cx="304800" cy="304800"/>
    <xdr:sp macro="" textlink="">
      <xdr:nvSpPr>
        <xdr:cNvPr id="15229" name="AutoShape 1">
          <a:extLst>
            <a:ext uri="{FF2B5EF4-FFF2-40B4-BE49-F238E27FC236}">
              <a16:creationId xmlns:a16="http://schemas.microsoft.com/office/drawing/2014/main" id="{BFA289E1-0B4D-448A-BED5-16E27C47DD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5230" name="AutoShape 1">
          <a:extLst>
            <a:ext uri="{FF2B5EF4-FFF2-40B4-BE49-F238E27FC236}">
              <a16:creationId xmlns:a16="http://schemas.microsoft.com/office/drawing/2014/main" id="{BAF2D6F1-4A72-4B2C-B139-4C68F156F9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5231" name="AutoShape 1">
          <a:extLst>
            <a:ext uri="{FF2B5EF4-FFF2-40B4-BE49-F238E27FC236}">
              <a16:creationId xmlns:a16="http://schemas.microsoft.com/office/drawing/2014/main" id="{26713FBC-12FB-4D4B-9FFC-B92B341FCE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5232" name="AutoShape 1">
          <a:extLst>
            <a:ext uri="{FF2B5EF4-FFF2-40B4-BE49-F238E27FC236}">
              <a16:creationId xmlns:a16="http://schemas.microsoft.com/office/drawing/2014/main" id="{D70C819A-AAE6-4959-8778-5C9DF4C5B7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205</xdr:row>
      <xdr:rowOff>0</xdr:rowOff>
    </xdr:from>
    <xdr:ext cx="304800" cy="304800"/>
    <xdr:sp macro="" textlink="">
      <xdr:nvSpPr>
        <xdr:cNvPr id="15233" name="AutoShape 1">
          <a:extLst>
            <a:ext uri="{FF2B5EF4-FFF2-40B4-BE49-F238E27FC236}">
              <a16:creationId xmlns:a16="http://schemas.microsoft.com/office/drawing/2014/main" id="{0FB7B577-1478-47FB-8FDF-030C60D204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5234" name="AutoShape 1">
          <a:extLst>
            <a:ext uri="{FF2B5EF4-FFF2-40B4-BE49-F238E27FC236}">
              <a16:creationId xmlns:a16="http://schemas.microsoft.com/office/drawing/2014/main" id="{A597DE98-2899-42DF-9630-6E90EBBA89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5235" name="AutoShape 1">
          <a:extLst>
            <a:ext uri="{FF2B5EF4-FFF2-40B4-BE49-F238E27FC236}">
              <a16:creationId xmlns:a16="http://schemas.microsoft.com/office/drawing/2014/main" id="{F19AF1F3-4BE7-494C-B80D-1D334104D1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5236" name="AutoShape 1">
          <a:extLst>
            <a:ext uri="{FF2B5EF4-FFF2-40B4-BE49-F238E27FC236}">
              <a16:creationId xmlns:a16="http://schemas.microsoft.com/office/drawing/2014/main" id="{0ABD5027-F87B-43C6-B45C-9828CDA05A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206</xdr:row>
      <xdr:rowOff>0</xdr:rowOff>
    </xdr:from>
    <xdr:ext cx="304800" cy="304800"/>
    <xdr:sp macro="" textlink="">
      <xdr:nvSpPr>
        <xdr:cNvPr id="15237" name="AutoShape 1">
          <a:extLst>
            <a:ext uri="{FF2B5EF4-FFF2-40B4-BE49-F238E27FC236}">
              <a16:creationId xmlns:a16="http://schemas.microsoft.com/office/drawing/2014/main" id="{1E2455AF-ED5C-43CC-93BF-4427248DB4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5238" name="AutoShape 1">
          <a:extLst>
            <a:ext uri="{FF2B5EF4-FFF2-40B4-BE49-F238E27FC236}">
              <a16:creationId xmlns:a16="http://schemas.microsoft.com/office/drawing/2014/main" id="{18F42EF4-4EA3-4910-AF74-A5736AE490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5239" name="AutoShape 1">
          <a:extLst>
            <a:ext uri="{FF2B5EF4-FFF2-40B4-BE49-F238E27FC236}">
              <a16:creationId xmlns:a16="http://schemas.microsoft.com/office/drawing/2014/main" id="{98EE8C9B-0976-4E03-9BDA-65CFC4336B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5240" name="AutoShape 1">
          <a:extLst>
            <a:ext uri="{FF2B5EF4-FFF2-40B4-BE49-F238E27FC236}">
              <a16:creationId xmlns:a16="http://schemas.microsoft.com/office/drawing/2014/main" id="{05D74808-1EFF-45A1-8E5F-0F40365E9B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207</xdr:row>
      <xdr:rowOff>0</xdr:rowOff>
    </xdr:from>
    <xdr:ext cx="304800" cy="304800"/>
    <xdr:sp macro="" textlink="">
      <xdr:nvSpPr>
        <xdr:cNvPr id="15241" name="AutoShape 1">
          <a:extLst>
            <a:ext uri="{FF2B5EF4-FFF2-40B4-BE49-F238E27FC236}">
              <a16:creationId xmlns:a16="http://schemas.microsoft.com/office/drawing/2014/main" id="{51690535-4C22-458B-AF37-B77DCB391F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5242" name="AutoShape 1">
          <a:extLst>
            <a:ext uri="{FF2B5EF4-FFF2-40B4-BE49-F238E27FC236}">
              <a16:creationId xmlns:a16="http://schemas.microsoft.com/office/drawing/2014/main" id="{FC65CECE-535E-499A-9A87-AF113A4D5A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5243" name="AutoShape 1">
          <a:extLst>
            <a:ext uri="{FF2B5EF4-FFF2-40B4-BE49-F238E27FC236}">
              <a16:creationId xmlns:a16="http://schemas.microsoft.com/office/drawing/2014/main" id="{599F2A1A-BAE9-4021-9A18-4DDD33526D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5244" name="AutoShape 1">
          <a:extLst>
            <a:ext uri="{FF2B5EF4-FFF2-40B4-BE49-F238E27FC236}">
              <a16:creationId xmlns:a16="http://schemas.microsoft.com/office/drawing/2014/main" id="{E19E28A1-B76E-4E41-A912-D251220128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4800"/>
    <xdr:sp macro="" textlink="">
      <xdr:nvSpPr>
        <xdr:cNvPr id="15245" name="AutoShape 1">
          <a:extLst>
            <a:ext uri="{FF2B5EF4-FFF2-40B4-BE49-F238E27FC236}">
              <a16:creationId xmlns:a16="http://schemas.microsoft.com/office/drawing/2014/main" id="{4F309758-1534-467B-A6A5-D539D6608D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5246" name="AutoShape 1">
          <a:extLst>
            <a:ext uri="{FF2B5EF4-FFF2-40B4-BE49-F238E27FC236}">
              <a16:creationId xmlns:a16="http://schemas.microsoft.com/office/drawing/2014/main" id="{22E54748-C5B6-4F4B-B401-54241B43EC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5247" name="AutoShape 1">
          <a:extLst>
            <a:ext uri="{FF2B5EF4-FFF2-40B4-BE49-F238E27FC236}">
              <a16:creationId xmlns:a16="http://schemas.microsoft.com/office/drawing/2014/main" id="{A296E281-2F61-484F-97FF-1EA6E5840E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5248" name="AutoShape 1">
          <a:extLst>
            <a:ext uri="{FF2B5EF4-FFF2-40B4-BE49-F238E27FC236}">
              <a16:creationId xmlns:a16="http://schemas.microsoft.com/office/drawing/2014/main" id="{5F3E0D46-E884-4DD5-BE89-51ECAB57C8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209</xdr:row>
      <xdr:rowOff>0</xdr:rowOff>
    </xdr:from>
    <xdr:ext cx="304800" cy="304800"/>
    <xdr:sp macro="" textlink="">
      <xdr:nvSpPr>
        <xdr:cNvPr id="15249" name="AutoShape 1">
          <a:extLst>
            <a:ext uri="{FF2B5EF4-FFF2-40B4-BE49-F238E27FC236}">
              <a16:creationId xmlns:a16="http://schemas.microsoft.com/office/drawing/2014/main" id="{C87A726D-2F1B-48B8-8B54-6DCEBF1C0C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5250" name="AutoShape 1">
          <a:extLst>
            <a:ext uri="{FF2B5EF4-FFF2-40B4-BE49-F238E27FC236}">
              <a16:creationId xmlns:a16="http://schemas.microsoft.com/office/drawing/2014/main" id="{0AEA8A39-44FF-4A07-B002-18576809AE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5251" name="AutoShape 1">
          <a:extLst>
            <a:ext uri="{FF2B5EF4-FFF2-40B4-BE49-F238E27FC236}">
              <a16:creationId xmlns:a16="http://schemas.microsoft.com/office/drawing/2014/main" id="{99BDF032-3D86-4A03-AECF-8A1BCA6653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5252" name="AutoShape 1">
          <a:extLst>
            <a:ext uri="{FF2B5EF4-FFF2-40B4-BE49-F238E27FC236}">
              <a16:creationId xmlns:a16="http://schemas.microsoft.com/office/drawing/2014/main" id="{307032CC-51EB-4F2A-B606-2576152EB9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210</xdr:row>
      <xdr:rowOff>0</xdr:rowOff>
    </xdr:from>
    <xdr:ext cx="304800" cy="304800"/>
    <xdr:sp macro="" textlink="">
      <xdr:nvSpPr>
        <xdr:cNvPr id="15253" name="AutoShape 1">
          <a:extLst>
            <a:ext uri="{FF2B5EF4-FFF2-40B4-BE49-F238E27FC236}">
              <a16:creationId xmlns:a16="http://schemas.microsoft.com/office/drawing/2014/main" id="{871A1F83-4CCE-4FBC-953C-6BB4E12995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5254" name="AutoShape 1">
          <a:extLst>
            <a:ext uri="{FF2B5EF4-FFF2-40B4-BE49-F238E27FC236}">
              <a16:creationId xmlns:a16="http://schemas.microsoft.com/office/drawing/2014/main" id="{B5259C56-3837-4F6C-A121-4CFE158E14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5255" name="AutoShape 1">
          <a:extLst>
            <a:ext uri="{FF2B5EF4-FFF2-40B4-BE49-F238E27FC236}">
              <a16:creationId xmlns:a16="http://schemas.microsoft.com/office/drawing/2014/main" id="{7A43C4AF-72CF-428B-9712-3859CCAC60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5256" name="AutoShape 1">
          <a:extLst>
            <a:ext uri="{FF2B5EF4-FFF2-40B4-BE49-F238E27FC236}">
              <a16:creationId xmlns:a16="http://schemas.microsoft.com/office/drawing/2014/main" id="{7803EA9A-211E-4F04-BBF3-A0C82745D8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211</xdr:row>
      <xdr:rowOff>0</xdr:rowOff>
    </xdr:from>
    <xdr:ext cx="304800" cy="304800"/>
    <xdr:sp macro="" textlink="">
      <xdr:nvSpPr>
        <xdr:cNvPr id="15257" name="AutoShape 1">
          <a:extLst>
            <a:ext uri="{FF2B5EF4-FFF2-40B4-BE49-F238E27FC236}">
              <a16:creationId xmlns:a16="http://schemas.microsoft.com/office/drawing/2014/main" id="{A794CB22-ED9D-4AED-9AFB-25F1AF025D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5258" name="AutoShape 1">
          <a:extLst>
            <a:ext uri="{FF2B5EF4-FFF2-40B4-BE49-F238E27FC236}">
              <a16:creationId xmlns:a16="http://schemas.microsoft.com/office/drawing/2014/main" id="{FC5A5D05-F7CF-461C-9FC9-DB2DCBF5C6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5259" name="AutoShape 1">
          <a:extLst>
            <a:ext uri="{FF2B5EF4-FFF2-40B4-BE49-F238E27FC236}">
              <a16:creationId xmlns:a16="http://schemas.microsoft.com/office/drawing/2014/main" id="{6DF08B95-DEDD-4602-8BD7-2B7656B37C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5260" name="AutoShape 1">
          <a:extLst>
            <a:ext uri="{FF2B5EF4-FFF2-40B4-BE49-F238E27FC236}">
              <a16:creationId xmlns:a16="http://schemas.microsoft.com/office/drawing/2014/main" id="{A568F00B-0C61-4FE6-B27F-4C58153B4A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212</xdr:row>
      <xdr:rowOff>0</xdr:rowOff>
    </xdr:from>
    <xdr:ext cx="304800" cy="304800"/>
    <xdr:sp macro="" textlink="">
      <xdr:nvSpPr>
        <xdr:cNvPr id="15261" name="AutoShape 1">
          <a:extLst>
            <a:ext uri="{FF2B5EF4-FFF2-40B4-BE49-F238E27FC236}">
              <a16:creationId xmlns:a16="http://schemas.microsoft.com/office/drawing/2014/main" id="{8A02EC81-F77D-40D2-BD10-A832AC30CE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5262" name="AutoShape 1">
          <a:extLst>
            <a:ext uri="{FF2B5EF4-FFF2-40B4-BE49-F238E27FC236}">
              <a16:creationId xmlns:a16="http://schemas.microsoft.com/office/drawing/2014/main" id="{98ABD379-52B6-4D03-8FF9-033CD94FE6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5263" name="AutoShape 1">
          <a:extLst>
            <a:ext uri="{FF2B5EF4-FFF2-40B4-BE49-F238E27FC236}">
              <a16:creationId xmlns:a16="http://schemas.microsoft.com/office/drawing/2014/main" id="{8103B821-5442-4A3E-8C34-8D2D6645BA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5264" name="AutoShape 1">
          <a:extLst>
            <a:ext uri="{FF2B5EF4-FFF2-40B4-BE49-F238E27FC236}">
              <a16:creationId xmlns:a16="http://schemas.microsoft.com/office/drawing/2014/main" id="{996B4305-9137-440B-9DED-AAA9FEA4B9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213</xdr:row>
      <xdr:rowOff>0</xdr:rowOff>
    </xdr:from>
    <xdr:ext cx="304800" cy="304800"/>
    <xdr:sp macro="" textlink="">
      <xdr:nvSpPr>
        <xdr:cNvPr id="15265" name="AutoShape 1">
          <a:extLst>
            <a:ext uri="{FF2B5EF4-FFF2-40B4-BE49-F238E27FC236}">
              <a16:creationId xmlns:a16="http://schemas.microsoft.com/office/drawing/2014/main" id="{F7D224D7-D805-47D9-AF9C-8E71397414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5266" name="AutoShape 1">
          <a:extLst>
            <a:ext uri="{FF2B5EF4-FFF2-40B4-BE49-F238E27FC236}">
              <a16:creationId xmlns:a16="http://schemas.microsoft.com/office/drawing/2014/main" id="{42A6ACFF-7526-4662-B39E-4D1A0A9068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5267" name="AutoShape 1">
          <a:extLst>
            <a:ext uri="{FF2B5EF4-FFF2-40B4-BE49-F238E27FC236}">
              <a16:creationId xmlns:a16="http://schemas.microsoft.com/office/drawing/2014/main" id="{8E4B9010-5954-46A2-ADED-D5C5AFAA64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5268" name="AutoShape 1">
          <a:extLst>
            <a:ext uri="{FF2B5EF4-FFF2-40B4-BE49-F238E27FC236}">
              <a16:creationId xmlns:a16="http://schemas.microsoft.com/office/drawing/2014/main" id="{9A14E69F-9B38-4246-8E66-9BB28BE420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214</xdr:row>
      <xdr:rowOff>0</xdr:rowOff>
    </xdr:from>
    <xdr:ext cx="304800" cy="304800"/>
    <xdr:sp macro="" textlink="">
      <xdr:nvSpPr>
        <xdr:cNvPr id="15269" name="AutoShape 1">
          <a:extLst>
            <a:ext uri="{FF2B5EF4-FFF2-40B4-BE49-F238E27FC236}">
              <a16:creationId xmlns:a16="http://schemas.microsoft.com/office/drawing/2014/main" id="{AFB60471-EE94-4033-A9DC-67FAEF586E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5270" name="AutoShape 1">
          <a:extLst>
            <a:ext uri="{FF2B5EF4-FFF2-40B4-BE49-F238E27FC236}">
              <a16:creationId xmlns:a16="http://schemas.microsoft.com/office/drawing/2014/main" id="{8B03512C-92D0-4A09-863E-7B88F5BFA2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5271" name="AutoShape 1">
          <a:extLst>
            <a:ext uri="{FF2B5EF4-FFF2-40B4-BE49-F238E27FC236}">
              <a16:creationId xmlns:a16="http://schemas.microsoft.com/office/drawing/2014/main" id="{95C02DEB-E231-490F-8ED1-AC59BA4A3F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5272" name="AutoShape 1">
          <a:extLst>
            <a:ext uri="{FF2B5EF4-FFF2-40B4-BE49-F238E27FC236}">
              <a16:creationId xmlns:a16="http://schemas.microsoft.com/office/drawing/2014/main" id="{962322D4-06A5-43FB-BEC8-A656D9DE26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215</xdr:row>
      <xdr:rowOff>0</xdr:rowOff>
    </xdr:from>
    <xdr:ext cx="304800" cy="304800"/>
    <xdr:sp macro="" textlink="">
      <xdr:nvSpPr>
        <xdr:cNvPr id="15273" name="AutoShape 1">
          <a:extLst>
            <a:ext uri="{FF2B5EF4-FFF2-40B4-BE49-F238E27FC236}">
              <a16:creationId xmlns:a16="http://schemas.microsoft.com/office/drawing/2014/main" id="{46E37D6C-66F4-4075-99D2-C5C5EEBF4A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5274" name="AutoShape 1">
          <a:extLst>
            <a:ext uri="{FF2B5EF4-FFF2-40B4-BE49-F238E27FC236}">
              <a16:creationId xmlns:a16="http://schemas.microsoft.com/office/drawing/2014/main" id="{0255727F-41A0-4504-8F76-DD597B78E6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5275" name="AutoShape 1">
          <a:extLst>
            <a:ext uri="{FF2B5EF4-FFF2-40B4-BE49-F238E27FC236}">
              <a16:creationId xmlns:a16="http://schemas.microsoft.com/office/drawing/2014/main" id="{E882086F-7217-4A50-8825-47D34862C6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5276" name="AutoShape 1">
          <a:extLst>
            <a:ext uri="{FF2B5EF4-FFF2-40B4-BE49-F238E27FC236}">
              <a16:creationId xmlns:a16="http://schemas.microsoft.com/office/drawing/2014/main" id="{D3AF0E34-D71A-4238-8C7E-63497EBE22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216</xdr:row>
      <xdr:rowOff>0</xdr:rowOff>
    </xdr:from>
    <xdr:ext cx="304800" cy="304800"/>
    <xdr:sp macro="" textlink="">
      <xdr:nvSpPr>
        <xdr:cNvPr id="15277" name="AutoShape 1">
          <a:extLst>
            <a:ext uri="{FF2B5EF4-FFF2-40B4-BE49-F238E27FC236}">
              <a16:creationId xmlns:a16="http://schemas.microsoft.com/office/drawing/2014/main" id="{6B83809E-D364-43BD-BE66-97E105B9D5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5278" name="AutoShape 1">
          <a:extLst>
            <a:ext uri="{FF2B5EF4-FFF2-40B4-BE49-F238E27FC236}">
              <a16:creationId xmlns:a16="http://schemas.microsoft.com/office/drawing/2014/main" id="{AF94E64B-B96D-4C76-82C7-5FDFBD74C1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5279" name="AutoShape 1">
          <a:extLst>
            <a:ext uri="{FF2B5EF4-FFF2-40B4-BE49-F238E27FC236}">
              <a16:creationId xmlns:a16="http://schemas.microsoft.com/office/drawing/2014/main" id="{2349DA9C-984E-4DAC-874D-E0B659B9CE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5280" name="AutoShape 1">
          <a:extLst>
            <a:ext uri="{FF2B5EF4-FFF2-40B4-BE49-F238E27FC236}">
              <a16:creationId xmlns:a16="http://schemas.microsoft.com/office/drawing/2014/main" id="{834A73C5-3FE1-4FC9-8F26-EBA05C0BE7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217</xdr:row>
      <xdr:rowOff>0</xdr:rowOff>
    </xdr:from>
    <xdr:ext cx="304800" cy="304800"/>
    <xdr:sp macro="" textlink="">
      <xdr:nvSpPr>
        <xdr:cNvPr id="15281" name="AutoShape 1">
          <a:extLst>
            <a:ext uri="{FF2B5EF4-FFF2-40B4-BE49-F238E27FC236}">
              <a16:creationId xmlns:a16="http://schemas.microsoft.com/office/drawing/2014/main" id="{9478C754-8A6C-4CDC-AC44-7D77E1B354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5282" name="AutoShape 1">
          <a:extLst>
            <a:ext uri="{FF2B5EF4-FFF2-40B4-BE49-F238E27FC236}">
              <a16:creationId xmlns:a16="http://schemas.microsoft.com/office/drawing/2014/main" id="{0E49CFD6-36F6-40C3-B640-611A33F611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5283" name="AutoShape 1">
          <a:extLst>
            <a:ext uri="{FF2B5EF4-FFF2-40B4-BE49-F238E27FC236}">
              <a16:creationId xmlns:a16="http://schemas.microsoft.com/office/drawing/2014/main" id="{861A8E8A-D6E6-4306-B723-69B20CECD7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5284" name="AutoShape 1">
          <a:extLst>
            <a:ext uri="{FF2B5EF4-FFF2-40B4-BE49-F238E27FC236}">
              <a16:creationId xmlns:a16="http://schemas.microsoft.com/office/drawing/2014/main" id="{F3623DCE-B6D5-439A-B3AD-C3EE48E6BF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218</xdr:row>
      <xdr:rowOff>0</xdr:rowOff>
    </xdr:from>
    <xdr:ext cx="304800" cy="304800"/>
    <xdr:sp macro="" textlink="">
      <xdr:nvSpPr>
        <xdr:cNvPr id="15285" name="AutoShape 1">
          <a:extLst>
            <a:ext uri="{FF2B5EF4-FFF2-40B4-BE49-F238E27FC236}">
              <a16:creationId xmlns:a16="http://schemas.microsoft.com/office/drawing/2014/main" id="{424506F7-21FB-498B-8EC6-F6BEABF912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5286" name="AutoShape 1">
          <a:extLst>
            <a:ext uri="{FF2B5EF4-FFF2-40B4-BE49-F238E27FC236}">
              <a16:creationId xmlns:a16="http://schemas.microsoft.com/office/drawing/2014/main" id="{A3DFF1CD-2E53-4BBD-8A9B-C65AA427DF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5287" name="AutoShape 1">
          <a:extLst>
            <a:ext uri="{FF2B5EF4-FFF2-40B4-BE49-F238E27FC236}">
              <a16:creationId xmlns:a16="http://schemas.microsoft.com/office/drawing/2014/main" id="{47518203-421F-43B0-BD3D-E7BA62486A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5288" name="AutoShape 1">
          <a:extLst>
            <a:ext uri="{FF2B5EF4-FFF2-40B4-BE49-F238E27FC236}">
              <a16:creationId xmlns:a16="http://schemas.microsoft.com/office/drawing/2014/main" id="{4A2F9601-919C-4AE9-8B9A-BF9EE43AB8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219</xdr:row>
      <xdr:rowOff>0</xdr:rowOff>
    </xdr:from>
    <xdr:ext cx="304800" cy="304800"/>
    <xdr:sp macro="" textlink="">
      <xdr:nvSpPr>
        <xdr:cNvPr id="15289" name="AutoShape 1">
          <a:extLst>
            <a:ext uri="{FF2B5EF4-FFF2-40B4-BE49-F238E27FC236}">
              <a16:creationId xmlns:a16="http://schemas.microsoft.com/office/drawing/2014/main" id="{61A5C3E9-9A88-453C-9A89-53EA31153C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5290" name="AutoShape 1">
          <a:extLst>
            <a:ext uri="{FF2B5EF4-FFF2-40B4-BE49-F238E27FC236}">
              <a16:creationId xmlns:a16="http://schemas.microsoft.com/office/drawing/2014/main" id="{157DCCEA-0092-4C28-900C-01BCB5E699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5291" name="AutoShape 1">
          <a:extLst>
            <a:ext uri="{FF2B5EF4-FFF2-40B4-BE49-F238E27FC236}">
              <a16:creationId xmlns:a16="http://schemas.microsoft.com/office/drawing/2014/main" id="{CF9ECC87-7135-466D-A95F-4C1C3DA2FB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5292" name="AutoShape 1">
          <a:extLst>
            <a:ext uri="{FF2B5EF4-FFF2-40B4-BE49-F238E27FC236}">
              <a16:creationId xmlns:a16="http://schemas.microsoft.com/office/drawing/2014/main" id="{303E5E79-55BA-4613-98D2-FDCB974076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220</xdr:row>
      <xdr:rowOff>0</xdr:rowOff>
    </xdr:from>
    <xdr:ext cx="304800" cy="304800"/>
    <xdr:sp macro="" textlink="">
      <xdr:nvSpPr>
        <xdr:cNvPr id="15293" name="AutoShape 1">
          <a:extLst>
            <a:ext uri="{FF2B5EF4-FFF2-40B4-BE49-F238E27FC236}">
              <a16:creationId xmlns:a16="http://schemas.microsoft.com/office/drawing/2014/main" id="{A25BB1AC-BD6B-4A2B-9B7E-B2A7AA06C6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5294" name="AutoShape 1">
          <a:extLst>
            <a:ext uri="{FF2B5EF4-FFF2-40B4-BE49-F238E27FC236}">
              <a16:creationId xmlns:a16="http://schemas.microsoft.com/office/drawing/2014/main" id="{B9CF7202-69C9-4D9A-BD5D-5B5E8B1D35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5295" name="AutoShape 1">
          <a:extLst>
            <a:ext uri="{FF2B5EF4-FFF2-40B4-BE49-F238E27FC236}">
              <a16:creationId xmlns:a16="http://schemas.microsoft.com/office/drawing/2014/main" id="{69754ADB-9273-494F-8706-BC04E4158E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5296" name="AutoShape 1">
          <a:extLst>
            <a:ext uri="{FF2B5EF4-FFF2-40B4-BE49-F238E27FC236}">
              <a16:creationId xmlns:a16="http://schemas.microsoft.com/office/drawing/2014/main" id="{272D063F-8585-4636-A247-B0A56F07A0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221</xdr:row>
      <xdr:rowOff>0</xdr:rowOff>
    </xdr:from>
    <xdr:ext cx="304800" cy="304800"/>
    <xdr:sp macro="" textlink="">
      <xdr:nvSpPr>
        <xdr:cNvPr id="15297" name="AutoShape 1">
          <a:extLst>
            <a:ext uri="{FF2B5EF4-FFF2-40B4-BE49-F238E27FC236}">
              <a16:creationId xmlns:a16="http://schemas.microsoft.com/office/drawing/2014/main" id="{9A9C6D74-87E9-4731-9DEA-67FF2023FF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5298" name="AutoShape 1">
          <a:extLst>
            <a:ext uri="{FF2B5EF4-FFF2-40B4-BE49-F238E27FC236}">
              <a16:creationId xmlns:a16="http://schemas.microsoft.com/office/drawing/2014/main" id="{E1992467-BE40-40D9-A9E4-2E812BE318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5299" name="AutoShape 1">
          <a:extLst>
            <a:ext uri="{FF2B5EF4-FFF2-40B4-BE49-F238E27FC236}">
              <a16:creationId xmlns:a16="http://schemas.microsoft.com/office/drawing/2014/main" id="{614523F8-B432-47A0-91F7-75EEAEBF3F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5300" name="AutoShape 1">
          <a:extLst>
            <a:ext uri="{FF2B5EF4-FFF2-40B4-BE49-F238E27FC236}">
              <a16:creationId xmlns:a16="http://schemas.microsoft.com/office/drawing/2014/main" id="{35BEB5D7-555B-440E-A99F-311E0A7D72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222</xdr:row>
      <xdr:rowOff>0</xdr:rowOff>
    </xdr:from>
    <xdr:ext cx="304800" cy="304800"/>
    <xdr:sp macro="" textlink="">
      <xdr:nvSpPr>
        <xdr:cNvPr id="15301" name="AutoShape 1">
          <a:extLst>
            <a:ext uri="{FF2B5EF4-FFF2-40B4-BE49-F238E27FC236}">
              <a16:creationId xmlns:a16="http://schemas.microsoft.com/office/drawing/2014/main" id="{ABB381F5-C032-487A-89A6-E52663F70D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5302" name="AutoShape 1">
          <a:extLst>
            <a:ext uri="{FF2B5EF4-FFF2-40B4-BE49-F238E27FC236}">
              <a16:creationId xmlns:a16="http://schemas.microsoft.com/office/drawing/2014/main" id="{8F28EC15-CD78-4821-B525-5F9B4AD782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5303" name="AutoShape 1">
          <a:extLst>
            <a:ext uri="{FF2B5EF4-FFF2-40B4-BE49-F238E27FC236}">
              <a16:creationId xmlns:a16="http://schemas.microsoft.com/office/drawing/2014/main" id="{B272766D-4F2B-4578-AB3A-242BBAB9D6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5304" name="AutoShape 1">
          <a:extLst>
            <a:ext uri="{FF2B5EF4-FFF2-40B4-BE49-F238E27FC236}">
              <a16:creationId xmlns:a16="http://schemas.microsoft.com/office/drawing/2014/main" id="{F2088AA0-9280-4AB4-A53E-82D70D82E3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223</xdr:row>
      <xdr:rowOff>0</xdr:rowOff>
    </xdr:from>
    <xdr:ext cx="304800" cy="304800"/>
    <xdr:sp macro="" textlink="">
      <xdr:nvSpPr>
        <xdr:cNvPr id="15305" name="AutoShape 1">
          <a:extLst>
            <a:ext uri="{FF2B5EF4-FFF2-40B4-BE49-F238E27FC236}">
              <a16:creationId xmlns:a16="http://schemas.microsoft.com/office/drawing/2014/main" id="{5554A669-E386-4917-8396-22C0C4B78F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5306" name="AutoShape 1">
          <a:extLst>
            <a:ext uri="{FF2B5EF4-FFF2-40B4-BE49-F238E27FC236}">
              <a16:creationId xmlns:a16="http://schemas.microsoft.com/office/drawing/2014/main" id="{92F597C5-EF2E-4345-973C-C9B12C3E55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5307" name="AutoShape 1">
          <a:extLst>
            <a:ext uri="{FF2B5EF4-FFF2-40B4-BE49-F238E27FC236}">
              <a16:creationId xmlns:a16="http://schemas.microsoft.com/office/drawing/2014/main" id="{40BDCC10-C43E-48AE-A537-C9C1A9080F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5308" name="AutoShape 1">
          <a:extLst>
            <a:ext uri="{FF2B5EF4-FFF2-40B4-BE49-F238E27FC236}">
              <a16:creationId xmlns:a16="http://schemas.microsoft.com/office/drawing/2014/main" id="{9E278948-73B4-44C9-B533-F180B41ECB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224</xdr:row>
      <xdr:rowOff>0</xdr:rowOff>
    </xdr:from>
    <xdr:ext cx="304800" cy="304800"/>
    <xdr:sp macro="" textlink="">
      <xdr:nvSpPr>
        <xdr:cNvPr id="15309" name="AutoShape 1">
          <a:extLst>
            <a:ext uri="{FF2B5EF4-FFF2-40B4-BE49-F238E27FC236}">
              <a16:creationId xmlns:a16="http://schemas.microsoft.com/office/drawing/2014/main" id="{0179DF19-7A94-4D54-83B9-84BD1046CE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5310" name="AutoShape 1">
          <a:extLst>
            <a:ext uri="{FF2B5EF4-FFF2-40B4-BE49-F238E27FC236}">
              <a16:creationId xmlns:a16="http://schemas.microsoft.com/office/drawing/2014/main" id="{582B6493-6B3E-48BA-9E72-68D2E57C27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5311" name="AutoShape 1">
          <a:extLst>
            <a:ext uri="{FF2B5EF4-FFF2-40B4-BE49-F238E27FC236}">
              <a16:creationId xmlns:a16="http://schemas.microsoft.com/office/drawing/2014/main" id="{46782903-FCCD-4852-9DFE-9FD0ACD3BC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5312" name="AutoShape 1">
          <a:extLst>
            <a:ext uri="{FF2B5EF4-FFF2-40B4-BE49-F238E27FC236}">
              <a16:creationId xmlns:a16="http://schemas.microsoft.com/office/drawing/2014/main" id="{1805FC6B-04C7-4B86-86FC-B6E00D8F64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225</xdr:row>
      <xdr:rowOff>0</xdr:rowOff>
    </xdr:from>
    <xdr:ext cx="304800" cy="304800"/>
    <xdr:sp macro="" textlink="">
      <xdr:nvSpPr>
        <xdr:cNvPr id="15313" name="AutoShape 1">
          <a:extLst>
            <a:ext uri="{FF2B5EF4-FFF2-40B4-BE49-F238E27FC236}">
              <a16:creationId xmlns:a16="http://schemas.microsoft.com/office/drawing/2014/main" id="{5F16181C-0556-4736-96AA-7B6A8A29C8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5314" name="AutoShape 1">
          <a:extLst>
            <a:ext uri="{FF2B5EF4-FFF2-40B4-BE49-F238E27FC236}">
              <a16:creationId xmlns:a16="http://schemas.microsoft.com/office/drawing/2014/main" id="{E14B40CD-98F3-4CD3-9E5C-51F49D3F59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5315" name="AutoShape 1">
          <a:extLst>
            <a:ext uri="{FF2B5EF4-FFF2-40B4-BE49-F238E27FC236}">
              <a16:creationId xmlns:a16="http://schemas.microsoft.com/office/drawing/2014/main" id="{F6C907DE-4F79-425B-907A-FE8347212C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5316" name="AutoShape 1">
          <a:extLst>
            <a:ext uri="{FF2B5EF4-FFF2-40B4-BE49-F238E27FC236}">
              <a16:creationId xmlns:a16="http://schemas.microsoft.com/office/drawing/2014/main" id="{CE8BFE56-FBA8-4EFC-96CD-7B2CC97881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226</xdr:row>
      <xdr:rowOff>0</xdr:rowOff>
    </xdr:from>
    <xdr:ext cx="304800" cy="304800"/>
    <xdr:sp macro="" textlink="">
      <xdr:nvSpPr>
        <xdr:cNvPr id="15317" name="AutoShape 1">
          <a:extLst>
            <a:ext uri="{FF2B5EF4-FFF2-40B4-BE49-F238E27FC236}">
              <a16:creationId xmlns:a16="http://schemas.microsoft.com/office/drawing/2014/main" id="{4B7AAA29-4504-4905-BA4B-9D29FCD0CE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5318" name="AutoShape 1">
          <a:extLst>
            <a:ext uri="{FF2B5EF4-FFF2-40B4-BE49-F238E27FC236}">
              <a16:creationId xmlns:a16="http://schemas.microsoft.com/office/drawing/2014/main" id="{450682AF-96FA-45E6-9DB6-84D10E8231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5319" name="AutoShape 1">
          <a:extLst>
            <a:ext uri="{FF2B5EF4-FFF2-40B4-BE49-F238E27FC236}">
              <a16:creationId xmlns:a16="http://schemas.microsoft.com/office/drawing/2014/main" id="{659DE537-F8E4-4E9E-AE22-5F6C1F37AA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5320" name="AutoShape 1">
          <a:extLst>
            <a:ext uri="{FF2B5EF4-FFF2-40B4-BE49-F238E27FC236}">
              <a16:creationId xmlns:a16="http://schemas.microsoft.com/office/drawing/2014/main" id="{4449B548-318D-48D5-9D79-99C22E23DB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227</xdr:row>
      <xdr:rowOff>0</xdr:rowOff>
    </xdr:from>
    <xdr:ext cx="304800" cy="304800"/>
    <xdr:sp macro="" textlink="">
      <xdr:nvSpPr>
        <xdr:cNvPr id="15321" name="AutoShape 1">
          <a:extLst>
            <a:ext uri="{FF2B5EF4-FFF2-40B4-BE49-F238E27FC236}">
              <a16:creationId xmlns:a16="http://schemas.microsoft.com/office/drawing/2014/main" id="{0EB867A2-B575-4F19-9101-3008545A03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5322" name="AutoShape 1">
          <a:extLst>
            <a:ext uri="{FF2B5EF4-FFF2-40B4-BE49-F238E27FC236}">
              <a16:creationId xmlns:a16="http://schemas.microsoft.com/office/drawing/2014/main" id="{2898DCB4-070B-4AB1-A284-FAE2D6AB73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5323" name="AutoShape 1">
          <a:extLst>
            <a:ext uri="{FF2B5EF4-FFF2-40B4-BE49-F238E27FC236}">
              <a16:creationId xmlns:a16="http://schemas.microsoft.com/office/drawing/2014/main" id="{BF527B79-7223-4848-A6F8-5A31D2BD37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5324" name="AutoShape 1">
          <a:extLst>
            <a:ext uri="{FF2B5EF4-FFF2-40B4-BE49-F238E27FC236}">
              <a16:creationId xmlns:a16="http://schemas.microsoft.com/office/drawing/2014/main" id="{2F68B630-1044-4B30-B14C-BFC1BB440E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228</xdr:row>
      <xdr:rowOff>0</xdr:rowOff>
    </xdr:from>
    <xdr:ext cx="304800" cy="304800"/>
    <xdr:sp macro="" textlink="">
      <xdr:nvSpPr>
        <xdr:cNvPr id="15325" name="AutoShape 1">
          <a:extLst>
            <a:ext uri="{FF2B5EF4-FFF2-40B4-BE49-F238E27FC236}">
              <a16:creationId xmlns:a16="http://schemas.microsoft.com/office/drawing/2014/main" id="{B839DD8B-AC48-4760-9AF9-B355CA73DF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5326" name="AutoShape 1">
          <a:extLst>
            <a:ext uri="{FF2B5EF4-FFF2-40B4-BE49-F238E27FC236}">
              <a16:creationId xmlns:a16="http://schemas.microsoft.com/office/drawing/2014/main" id="{9514EF41-7001-4A1E-88E5-102B3B7791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5327" name="AutoShape 1">
          <a:extLst>
            <a:ext uri="{FF2B5EF4-FFF2-40B4-BE49-F238E27FC236}">
              <a16:creationId xmlns:a16="http://schemas.microsoft.com/office/drawing/2014/main" id="{FE120225-4DD0-4D38-B1D6-942596A2F1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5328" name="AutoShape 1">
          <a:extLst>
            <a:ext uri="{FF2B5EF4-FFF2-40B4-BE49-F238E27FC236}">
              <a16:creationId xmlns:a16="http://schemas.microsoft.com/office/drawing/2014/main" id="{039E6595-8F1F-4CE3-9880-6ABC93082E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229</xdr:row>
      <xdr:rowOff>0</xdr:rowOff>
    </xdr:from>
    <xdr:ext cx="304800" cy="304800"/>
    <xdr:sp macro="" textlink="">
      <xdr:nvSpPr>
        <xdr:cNvPr id="15329" name="AutoShape 1">
          <a:extLst>
            <a:ext uri="{FF2B5EF4-FFF2-40B4-BE49-F238E27FC236}">
              <a16:creationId xmlns:a16="http://schemas.microsoft.com/office/drawing/2014/main" id="{99DC27DC-956C-4AA0-9258-85A93D7F29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5330" name="AutoShape 1">
          <a:extLst>
            <a:ext uri="{FF2B5EF4-FFF2-40B4-BE49-F238E27FC236}">
              <a16:creationId xmlns:a16="http://schemas.microsoft.com/office/drawing/2014/main" id="{98FC292F-F298-4DBD-BA36-50CCE0F715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5331" name="AutoShape 1">
          <a:extLst>
            <a:ext uri="{FF2B5EF4-FFF2-40B4-BE49-F238E27FC236}">
              <a16:creationId xmlns:a16="http://schemas.microsoft.com/office/drawing/2014/main" id="{BF49C56E-C4FA-4C04-A227-EF740D2C2F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5332" name="AutoShape 1">
          <a:extLst>
            <a:ext uri="{FF2B5EF4-FFF2-40B4-BE49-F238E27FC236}">
              <a16:creationId xmlns:a16="http://schemas.microsoft.com/office/drawing/2014/main" id="{4F5639B6-484B-40E2-A840-88AB0426DB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230</xdr:row>
      <xdr:rowOff>0</xdr:rowOff>
    </xdr:from>
    <xdr:ext cx="304800" cy="304800"/>
    <xdr:sp macro="" textlink="">
      <xdr:nvSpPr>
        <xdr:cNvPr id="15333" name="AutoShape 1">
          <a:extLst>
            <a:ext uri="{FF2B5EF4-FFF2-40B4-BE49-F238E27FC236}">
              <a16:creationId xmlns:a16="http://schemas.microsoft.com/office/drawing/2014/main" id="{A4F84E2C-143D-4C1B-8BB1-29466DB205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5334" name="AutoShape 1">
          <a:extLst>
            <a:ext uri="{FF2B5EF4-FFF2-40B4-BE49-F238E27FC236}">
              <a16:creationId xmlns:a16="http://schemas.microsoft.com/office/drawing/2014/main" id="{7F6E4970-0DCE-4E18-9358-4A46AFB17E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5335" name="AutoShape 1">
          <a:extLst>
            <a:ext uri="{FF2B5EF4-FFF2-40B4-BE49-F238E27FC236}">
              <a16:creationId xmlns:a16="http://schemas.microsoft.com/office/drawing/2014/main" id="{4B908C9F-5DFB-4CB4-BA4F-4D8C767F19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5336" name="AutoShape 1">
          <a:extLst>
            <a:ext uri="{FF2B5EF4-FFF2-40B4-BE49-F238E27FC236}">
              <a16:creationId xmlns:a16="http://schemas.microsoft.com/office/drawing/2014/main" id="{8E96648C-E3EC-40CC-8248-270CCABD83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231</xdr:row>
      <xdr:rowOff>0</xdr:rowOff>
    </xdr:from>
    <xdr:ext cx="304800" cy="304800"/>
    <xdr:sp macro="" textlink="">
      <xdr:nvSpPr>
        <xdr:cNvPr id="15337" name="AutoShape 1">
          <a:extLst>
            <a:ext uri="{FF2B5EF4-FFF2-40B4-BE49-F238E27FC236}">
              <a16:creationId xmlns:a16="http://schemas.microsoft.com/office/drawing/2014/main" id="{C7F77B0A-EA93-4A8E-A592-C1022D7449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5338" name="AutoShape 1">
          <a:extLst>
            <a:ext uri="{FF2B5EF4-FFF2-40B4-BE49-F238E27FC236}">
              <a16:creationId xmlns:a16="http://schemas.microsoft.com/office/drawing/2014/main" id="{4B337399-019E-4DE1-B8AC-E7DC736260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5339" name="AutoShape 1">
          <a:extLst>
            <a:ext uri="{FF2B5EF4-FFF2-40B4-BE49-F238E27FC236}">
              <a16:creationId xmlns:a16="http://schemas.microsoft.com/office/drawing/2014/main" id="{6CC34B3E-CB68-4038-BA8D-8CCFA0EA82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5340" name="AutoShape 1">
          <a:extLst>
            <a:ext uri="{FF2B5EF4-FFF2-40B4-BE49-F238E27FC236}">
              <a16:creationId xmlns:a16="http://schemas.microsoft.com/office/drawing/2014/main" id="{46CB7964-2152-4D56-864E-2F312E8837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232</xdr:row>
      <xdr:rowOff>0</xdr:rowOff>
    </xdr:from>
    <xdr:ext cx="304800" cy="304800"/>
    <xdr:sp macro="" textlink="">
      <xdr:nvSpPr>
        <xdr:cNvPr id="15341" name="AutoShape 1">
          <a:extLst>
            <a:ext uri="{FF2B5EF4-FFF2-40B4-BE49-F238E27FC236}">
              <a16:creationId xmlns:a16="http://schemas.microsoft.com/office/drawing/2014/main" id="{89603EEC-862A-4357-96CA-2FCEF4AEE3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5342" name="AutoShape 1">
          <a:extLst>
            <a:ext uri="{FF2B5EF4-FFF2-40B4-BE49-F238E27FC236}">
              <a16:creationId xmlns:a16="http://schemas.microsoft.com/office/drawing/2014/main" id="{504FA8CC-2F05-49FF-9A02-D7F26E2F09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5343" name="AutoShape 1">
          <a:extLst>
            <a:ext uri="{FF2B5EF4-FFF2-40B4-BE49-F238E27FC236}">
              <a16:creationId xmlns:a16="http://schemas.microsoft.com/office/drawing/2014/main" id="{FFF0E1B1-F5DF-487E-8EE1-631AE4230F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5344" name="AutoShape 1">
          <a:extLst>
            <a:ext uri="{FF2B5EF4-FFF2-40B4-BE49-F238E27FC236}">
              <a16:creationId xmlns:a16="http://schemas.microsoft.com/office/drawing/2014/main" id="{27903352-42D4-4639-968A-8B590043F7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233</xdr:row>
      <xdr:rowOff>0</xdr:rowOff>
    </xdr:from>
    <xdr:ext cx="304800" cy="304800"/>
    <xdr:sp macro="" textlink="">
      <xdr:nvSpPr>
        <xdr:cNvPr id="15345" name="AutoShape 1">
          <a:extLst>
            <a:ext uri="{FF2B5EF4-FFF2-40B4-BE49-F238E27FC236}">
              <a16:creationId xmlns:a16="http://schemas.microsoft.com/office/drawing/2014/main" id="{51FBF1BD-5FF5-4157-B569-2BFD0FD085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5346" name="AutoShape 1">
          <a:extLst>
            <a:ext uri="{FF2B5EF4-FFF2-40B4-BE49-F238E27FC236}">
              <a16:creationId xmlns:a16="http://schemas.microsoft.com/office/drawing/2014/main" id="{A038FC2D-237C-445D-AB72-F71A783F27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5347" name="AutoShape 1">
          <a:extLst>
            <a:ext uri="{FF2B5EF4-FFF2-40B4-BE49-F238E27FC236}">
              <a16:creationId xmlns:a16="http://schemas.microsoft.com/office/drawing/2014/main" id="{796B6C66-E6FD-45EC-A951-3D8099DDAB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5348" name="AutoShape 1">
          <a:extLst>
            <a:ext uri="{FF2B5EF4-FFF2-40B4-BE49-F238E27FC236}">
              <a16:creationId xmlns:a16="http://schemas.microsoft.com/office/drawing/2014/main" id="{6B773E4F-D95E-4457-8892-5947DAB009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234</xdr:row>
      <xdr:rowOff>0</xdr:rowOff>
    </xdr:from>
    <xdr:ext cx="304800" cy="304800"/>
    <xdr:sp macro="" textlink="">
      <xdr:nvSpPr>
        <xdr:cNvPr id="15349" name="AutoShape 1">
          <a:extLst>
            <a:ext uri="{FF2B5EF4-FFF2-40B4-BE49-F238E27FC236}">
              <a16:creationId xmlns:a16="http://schemas.microsoft.com/office/drawing/2014/main" id="{DE4BC9D2-39CA-4921-892D-DCBD5B1F67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5350" name="AutoShape 1">
          <a:extLst>
            <a:ext uri="{FF2B5EF4-FFF2-40B4-BE49-F238E27FC236}">
              <a16:creationId xmlns:a16="http://schemas.microsoft.com/office/drawing/2014/main" id="{803CF491-1BD0-4A76-9B49-1F7D1177FF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5351" name="AutoShape 1">
          <a:extLst>
            <a:ext uri="{FF2B5EF4-FFF2-40B4-BE49-F238E27FC236}">
              <a16:creationId xmlns:a16="http://schemas.microsoft.com/office/drawing/2014/main" id="{F0324C95-95F7-4C66-AB17-7CA4FFCB6B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5352" name="AutoShape 1">
          <a:extLst>
            <a:ext uri="{FF2B5EF4-FFF2-40B4-BE49-F238E27FC236}">
              <a16:creationId xmlns:a16="http://schemas.microsoft.com/office/drawing/2014/main" id="{5E34D528-016E-4340-9F96-1AB338EED9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235</xdr:row>
      <xdr:rowOff>0</xdr:rowOff>
    </xdr:from>
    <xdr:ext cx="304800" cy="304800"/>
    <xdr:sp macro="" textlink="">
      <xdr:nvSpPr>
        <xdr:cNvPr id="15353" name="AutoShape 1">
          <a:extLst>
            <a:ext uri="{FF2B5EF4-FFF2-40B4-BE49-F238E27FC236}">
              <a16:creationId xmlns:a16="http://schemas.microsoft.com/office/drawing/2014/main" id="{1CAF3A2A-7E2D-4066-9E95-115D50DBAD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5354" name="AutoShape 1">
          <a:extLst>
            <a:ext uri="{FF2B5EF4-FFF2-40B4-BE49-F238E27FC236}">
              <a16:creationId xmlns:a16="http://schemas.microsoft.com/office/drawing/2014/main" id="{65DA73C5-02C9-4BD7-9F94-BD83B399E8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5355" name="AutoShape 1">
          <a:extLst>
            <a:ext uri="{FF2B5EF4-FFF2-40B4-BE49-F238E27FC236}">
              <a16:creationId xmlns:a16="http://schemas.microsoft.com/office/drawing/2014/main" id="{189BD6FB-83CC-4234-8E14-24693E2C10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5356" name="AutoShape 1">
          <a:extLst>
            <a:ext uri="{FF2B5EF4-FFF2-40B4-BE49-F238E27FC236}">
              <a16:creationId xmlns:a16="http://schemas.microsoft.com/office/drawing/2014/main" id="{60A698A1-C5F6-4FF1-951D-8A0E1EFDC9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236</xdr:row>
      <xdr:rowOff>0</xdr:rowOff>
    </xdr:from>
    <xdr:ext cx="304800" cy="304800"/>
    <xdr:sp macro="" textlink="">
      <xdr:nvSpPr>
        <xdr:cNvPr id="15357" name="AutoShape 1">
          <a:extLst>
            <a:ext uri="{FF2B5EF4-FFF2-40B4-BE49-F238E27FC236}">
              <a16:creationId xmlns:a16="http://schemas.microsoft.com/office/drawing/2014/main" id="{074B2ACC-D6A2-466B-9662-EAA99074E9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5358" name="AutoShape 1">
          <a:extLst>
            <a:ext uri="{FF2B5EF4-FFF2-40B4-BE49-F238E27FC236}">
              <a16:creationId xmlns:a16="http://schemas.microsoft.com/office/drawing/2014/main" id="{2AA7B517-8ABA-4332-82FA-0995A66F9A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5359" name="AutoShape 1">
          <a:extLst>
            <a:ext uri="{FF2B5EF4-FFF2-40B4-BE49-F238E27FC236}">
              <a16:creationId xmlns:a16="http://schemas.microsoft.com/office/drawing/2014/main" id="{E1CC22A1-1938-4226-B8BE-EB23F26583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5360" name="AutoShape 1">
          <a:extLst>
            <a:ext uri="{FF2B5EF4-FFF2-40B4-BE49-F238E27FC236}">
              <a16:creationId xmlns:a16="http://schemas.microsoft.com/office/drawing/2014/main" id="{C0A6A768-4530-4737-B4AB-5B68F16DD7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237</xdr:row>
      <xdr:rowOff>0</xdr:rowOff>
    </xdr:from>
    <xdr:ext cx="304800" cy="304800"/>
    <xdr:sp macro="" textlink="">
      <xdr:nvSpPr>
        <xdr:cNvPr id="15361" name="AutoShape 1">
          <a:extLst>
            <a:ext uri="{FF2B5EF4-FFF2-40B4-BE49-F238E27FC236}">
              <a16:creationId xmlns:a16="http://schemas.microsoft.com/office/drawing/2014/main" id="{D2757756-F71A-4720-9B94-A9C3D5EA10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5362" name="AutoShape 1">
          <a:extLst>
            <a:ext uri="{FF2B5EF4-FFF2-40B4-BE49-F238E27FC236}">
              <a16:creationId xmlns:a16="http://schemas.microsoft.com/office/drawing/2014/main" id="{C971448D-8E25-43D0-95B1-2F1128DACF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5363" name="AutoShape 1">
          <a:extLst>
            <a:ext uri="{FF2B5EF4-FFF2-40B4-BE49-F238E27FC236}">
              <a16:creationId xmlns:a16="http://schemas.microsoft.com/office/drawing/2014/main" id="{EF930F44-5B66-4B38-BC3D-22194DFA50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5364" name="AutoShape 1">
          <a:extLst>
            <a:ext uri="{FF2B5EF4-FFF2-40B4-BE49-F238E27FC236}">
              <a16:creationId xmlns:a16="http://schemas.microsoft.com/office/drawing/2014/main" id="{4DAD52B1-6764-40B1-9D4D-3937889534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238</xdr:row>
      <xdr:rowOff>0</xdr:rowOff>
    </xdr:from>
    <xdr:ext cx="304800" cy="304800"/>
    <xdr:sp macro="" textlink="">
      <xdr:nvSpPr>
        <xdr:cNvPr id="15365" name="AutoShape 1">
          <a:extLst>
            <a:ext uri="{FF2B5EF4-FFF2-40B4-BE49-F238E27FC236}">
              <a16:creationId xmlns:a16="http://schemas.microsoft.com/office/drawing/2014/main" id="{BE9D1341-3689-4E56-9A12-52C4A58ACE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5366" name="AutoShape 1">
          <a:extLst>
            <a:ext uri="{FF2B5EF4-FFF2-40B4-BE49-F238E27FC236}">
              <a16:creationId xmlns:a16="http://schemas.microsoft.com/office/drawing/2014/main" id="{50EAC88F-24F4-4CD8-B8C0-341823EE5C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5367" name="AutoShape 1">
          <a:extLst>
            <a:ext uri="{FF2B5EF4-FFF2-40B4-BE49-F238E27FC236}">
              <a16:creationId xmlns:a16="http://schemas.microsoft.com/office/drawing/2014/main" id="{3E3E4BD9-A79A-4CAC-B101-BD56EF9CD8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5368" name="AutoShape 1">
          <a:extLst>
            <a:ext uri="{FF2B5EF4-FFF2-40B4-BE49-F238E27FC236}">
              <a16:creationId xmlns:a16="http://schemas.microsoft.com/office/drawing/2014/main" id="{2C8860C7-4B78-4915-AB9E-EBBA2C9766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239</xdr:row>
      <xdr:rowOff>0</xdr:rowOff>
    </xdr:from>
    <xdr:ext cx="304800" cy="304800"/>
    <xdr:sp macro="" textlink="">
      <xdr:nvSpPr>
        <xdr:cNvPr id="15369" name="AutoShape 1">
          <a:extLst>
            <a:ext uri="{FF2B5EF4-FFF2-40B4-BE49-F238E27FC236}">
              <a16:creationId xmlns:a16="http://schemas.microsoft.com/office/drawing/2014/main" id="{C6A7AA23-EF13-4D15-B043-9B59FCCB5D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5370" name="AutoShape 1">
          <a:extLst>
            <a:ext uri="{FF2B5EF4-FFF2-40B4-BE49-F238E27FC236}">
              <a16:creationId xmlns:a16="http://schemas.microsoft.com/office/drawing/2014/main" id="{F9B355B4-CD9C-4576-8B8C-884C60486B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5371" name="AutoShape 1">
          <a:extLst>
            <a:ext uri="{FF2B5EF4-FFF2-40B4-BE49-F238E27FC236}">
              <a16:creationId xmlns:a16="http://schemas.microsoft.com/office/drawing/2014/main" id="{C49A04DA-608F-4EF1-AB2B-3E00E56EEF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5372" name="AutoShape 1">
          <a:extLst>
            <a:ext uri="{FF2B5EF4-FFF2-40B4-BE49-F238E27FC236}">
              <a16:creationId xmlns:a16="http://schemas.microsoft.com/office/drawing/2014/main" id="{90482C7A-2FB5-49F4-99DF-D3825C5532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240</xdr:row>
      <xdr:rowOff>0</xdr:rowOff>
    </xdr:from>
    <xdr:ext cx="304800" cy="304800"/>
    <xdr:sp macro="" textlink="">
      <xdr:nvSpPr>
        <xdr:cNvPr id="15373" name="AutoShape 1">
          <a:extLst>
            <a:ext uri="{FF2B5EF4-FFF2-40B4-BE49-F238E27FC236}">
              <a16:creationId xmlns:a16="http://schemas.microsoft.com/office/drawing/2014/main" id="{D9EBCC0F-7CDC-4164-A92B-8F4F8905F8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5374" name="AutoShape 1">
          <a:extLst>
            <a:ext uri="{FF2B5EF4-FFF2-40B4-BE49-F238E27FC236}">
              <a16:creationId xmlns:a16="http://schemas.microsoft.com/office/drawing/2014/main" id="{3AC9BDF3-261B-4530-BD72-6D97E39930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5375" name="AutoShape 1">
          <a:extLst>
            <a:ext uri="{FF2B5EF4-FFF2-40B4-BE49-F238E27FC236}">
              <a16:creationId xmlns:a16="http://schemas.microsoft.com/office/drawing/2014/main" id="{6E4B73FA-1AF2-44DE-BA92-0924500A43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5376" name="AutoShape 1">
          <a:extLst>
            <a:ext uri="{FF2B5EF4-FFF2-40B4-BE49-F238E27FC236}">
              <a16:creationId xmlns:a16="http://schemas.microsoft.com/office/drawing/2014/main" id="{05DAA12B-C980-4087-B9F1-E2EA87D08D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241</xdr:row>
      <xdr:rowOff>0</xdr:rowOff>
    </xdr:from>
    <xdr:ext cx="304800" cy="304800"/>
    <xdr:sp macro="" textlink="">
      <xdr:nvSpPr>
        <xdr:cNvPr id="15377" name="AutoShape 1">
          <a:extLst>
            <a:ext uri="{FF2B5EF4-FFF2-40B4-BE49-F238E27FC236}">
              <a16:creationId xmlns:a16="http://schemas.microsoft.com/office/drawing/2014/main" id="{DBC8236C-FED4-43D0-BB26-2553A8CEB6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5378" name="AutoShape 1">
          <a:extLst>
            <a:ext uri="{FF2B5EF4-FFF2-40B4-BE49-F238E27FC236}">
              <a16:creationId xmlns:a16="http://schemas.microsoft.com/office/drawing/2014/main" id="{710DB526-0621-4D52-AF0C-EB0A855B92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5379" name="AutoShape 1">
          <a:extLst>
            <a:ext uri="{FF2B5EF4-FFF2-40B4-BE49-F238E27FC236}">
              <a16:creationId xmlns:a16="http://schemas.microsoft.com/office/drawing/2014/main" id="{5CE3CF3D-DB34-4BF2-8088-C13D87EC5D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5380" name="AutoShape 1">
          <a:extLst>
            <a:ext uri="{FF2B5EF4-FFF2-40B4-BE49-F238E27FC236}">
              <a16:creationId xmlns:a16="http://schemas.microsoft.com/office/drawing/2014/main" id="{4EACB884-1940-4983-8162-4362DFA112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242</xdr:row>
      <xdr:rowOff>0</xdr:rowOff>
    </xdr:from>
    <xdr:ext cx="304800" cy="304800"/>
    <xdr:sp macro="" textlink="">
      <xdr:nvSpPr>
        <xdr:cNvPr id="15381" name="AutoShape 1">
          <a:extLst>
            <a:ext uri="{FF2B5EF4-FFF2-40B4-BE49-F238E27FC236}">
              <a16:creationId xmlns:a16="http://schemas.microsoft.com/office/drawing/2014/main" id="{FBD902E0-42DC-4E01-BB1E-5B394E075C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5382" name="AutoShape 1">
          <a:extLst>
            <a:ext uri="{FF2B5EF4-FFF2-40B4-BE49-F238E27FC236}">
              <a16:creationId xmlns:a16="http://schemas.microsoft.com/office/drawing/2014/main" id="{73AC8FB7-7851-4EDC-83EA-51DA25F4BF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5383" name="AutoShape 1">
          <a:extLst>
            <a:ext uri="{FF2B5EF4-FFF2-40B4-BE49-F238E27FC236}">
              <a16:creationId xmlns:a16="http://schemas.microsoft.com/office/drawing/2014/main" id="{61AAC281-713E-4A0B-BCE4-770E928C6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5384" name="AutoShape 1">
          <a:extLst>
            <a:ext uri="{FF2B5EF4-FFF2-40B4-BE49-F238E27FC236}">
              <a16:creationId xmlns:a16="http://schemas.microsoft.com/office/drawing/2014/main" id="{D89C9CAE-8464-4AAB-B99F-4CFA33E150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243</xdr:row>
      <xdr:rowOff>0</xdr:rowOff>
    </xdr:from>
    <xdr:ext cx="304800" cy="304800"/>
    <xdr:sp macro="" textlink="">
      <xdr:nvSpPr>
        <xdr:cNvPr id="15385" name="AutoShape 1">
          <a:extLst>
            <a:ext uri="{FF2B5EF4-FFF2-40B4-BE49-F238E27FC236}">
              <a16:creationId xmlns:a16="http://schemas.microsoft.com/office/drawing/2014/main" id="{D2B4BF15-5C52-41AF-A733-7F1678A86D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5386" name="AutoShape 1">
          <a:extLst>
            <a:ext uri="{FF2B5EF4-FFF2-40B4-BE49-F238E27FC236}">
              <a16:creationId xmlns:a16="http://schemas.microsoft.com/office/drawing/2014/main" id="{C675CC9C-AFF9-4C2B-BC1F-60607723E0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5387" name="AutoShape 1">
          <a:extLst>
            <a:ext uri="{FF2B5EF4-FFF2-40B4-BE49-F238E27FC236}">
              <a16:creationId xmlns:a16="http://schemas.microsoft.com/office/drawing/2014/main" id="{966763B6-3105-4267-9B53-458115D479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5388" name="AutoShape 1">
          <a:extLst>
            <a:ext uri="{FF2B5EF4-FFF2-40B4-BE49-F238E27FC236}">
              <a16:creationId xmlns:a16="http://schemas.microsoft.com/office/drawing/2014/main" id="{09644333-8B6A-4363-8634-2627BB93AE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244</xdr:row>
      <xdr:rowOff>0</xdr:rowOff>
    </xdr:from>
    <xdr:ext cx="304800" cy="304800"/>
    <xdr:sp macro="" textlink="">
      <xdr:nvSpPr>
        <xdr:cNvPr id="15389" name="AutoShape 1">
          <a:extLst>
            <a:ext uri="{FF2B5EF4-FFF2-40B4-BE49-F238E27FC236}">
              <a16:creationId xmlns:a16="http://schemas.microsoft.com/office/drawing/2014/main" id="{D5760132-99FC-4C07-BC3D-3D743A9753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5390" name="AutoShape 1">
          <a:extLst>
            <a:ext uri="{FF2B5EF4-FFF2-40B4-BE49-F238E27FC236}">
              <a16:creationId xmlns:a16="http://schemas.microsoft.com/office/drawing/2014/main" id="{6744A066-F0C9-4791-8CF2-EAFDC0881A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5391" name="AutoShape 1">
          <a:extLst>
            <a:ext uri="{FF2B5EF4-FFF2-40B4-BE49-F238E27FC236}">
              <a16:creationId xmlns:a16="http://schemas.microsoft.com/office/drawing/2014/main" id="{5C55C791-FAB2-4A0A-8D8F-329B3E2127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5392" name="AutoShape 1">
          <a:extLst>
            <a:ext uri="{FF2B5EF4-FFF2-40B4-BE49-F238E27FC236}">
              <a16:creationId xmlns:a16="http://schemas.microsoft.com/office/drawing/2014/main" id="{7A5B51DD-84B3-4778-A797-79A6902446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245</xdr:row>
      <xdr:rowOff>0</xdr:rowOff>
    </xdr:from>
    <xdr:ext cx="304800" cy="304800"/>
    <xdr:sp macro="" textlink="">
      <xdr:nvSpPr>
        <xdr:cNvPr id="15393" name="AutoShape 1">
          <a:extLst>
            <a:ext uri="{FF2B5EF4-FFF2-40B4-BE49-F238E27FC236}">
              <a16:creationId xmlns:a16="http://schemas.microsoft.com/office/drawing/2014/main" id="{D6E01C2F-CF54-4BE7-8E00-2A0C86D166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5394" name="AutoShape 1">
          <a:extLst>
            <a:ext uri="{FF2B5EF4-FFF2-40B4-BE49-F238E27FC236}">
              <a16:creationId xmlns:a16="http://schemas.microsoft.com/office/drawing/2014/main" id="{9843191E-2175-4E45-A8D7-B90BD1A51C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5395" name="AutoShape 1">
          <a:extLst>
            <a:ext uri="{FF2B5EF4-FFF2-40B4-BE49-F238E27FC236}">
              <a16:creationId xmlns:a16="http://schemas.microsoft.com/office/drawing/2014/main" id="{8F6CA02E-3A24-41B4-BDC3-BC040ED932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5396" name="AutoShape 1">
          <a:extLst>
            <a:ext uri="{FF2B5EF4-FFF2-40B4-BE49-F238E27FC236}">
              <a16:creationId xmlns:a16="http://schemas.microsoft.com/office/drawing/2014/main" id="{0D014586-08BA-408E-87BD-016D51B1D5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246</xdr:row>
      <xdr:rowOff>0</xdr:rowOff>
    </xdr:from>
    <xdr:ext cx="304800" cy="304800"/>
    <xdr:sp macro="" textlink="">
      <xdr:nvSpPr>
        <xdr:cNvPr id="15397" name="AutoShape 1">
          <a:extLst>
            <a:ext uri="{FF2B5EF4-FFF2-40B4-BE49-F238E27FC236}">
              <a16:creationId xmlns:a16="http://schemas.microsoft.com/office/drawing/2014/main" id="{0045D15E-57F6-4A92-B620-2D5DB5F1FB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5398" name="AutoShape 1">
          <a:extLst>
            <a:ext uri="{FF2B5EF4-FFF2-40B4-BE49-F238E27FC236}">
              <a16:creationId xmlns:a16="http://schemas.microsoft.com/office/drawing/2014/main" id="{0C963603-823F-4E77-B989-DC5EA91795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5399" name="AutoShape 1">
          <a:extLst>
            <a:ext uri="{FF2B5EF4-FFF2-40B4-BE49-F238E27FC236}">
              <a16:creationId xmlns:a16="http://schemas.microsoft.com/office/drawing/2014/main" id="{D3BD5659-8387-4EA5-AF9A-8F1353F7C3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5400" name="AutoShape 1">
          <a:extLst>
            <a:ext uri="{FF2B5EF4-FFF2-40B4-BE49-F238E27FC236}">
              <a16:creationId xmlns:a16="http://schemas.microsoft.com/office/drawing/2014/main" id="{B3E0EA44-F806-4A52-BD14-71BF6703AD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247</xdr:row>
      <xdr:rowOff>0</xdr:rowOff>
    </xdr:from>
    <xdr:ext cx="304800" cy="304800"/>
    <xdr:sp macro="" textlink="">
      <xdr:nvSpPr>
        <xdr:cNvPr id="15401" name="AutoShape 1">
          <a:extLst>
            <a:ext uri="{FF2B5EF4-FFF2-40B4-BE49-F238E27FC236}">
              <a16:creationId xmlns:a16="http://schemas.microsoft.com/office/drawing/2014/main" id="{12DCB4E6-0792-447C-9E30-2F52B36756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5402" name="AutoShape 1">
          <a:extLst>
            <a:ext uri="{FF2B5EF4-FFF2-40B4-BE49-F238E27FC236}">
              <a16:creationId xmlns:a16="http://schemas.microsoft.com/office/drawing/2014/main" id="{75252B0D-0272-4F1B-8FB4-737491DF15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5403" name="AutoShape 1">
          <a:extLst>
            <a:ext uri="{FF2B5EF4-FFF2-40B4-BE49-F238E27FC236}">
              <a16:creationId xmlns:a16="http://schemas.microsoft.com/office/drawing/2014/main" id="{E704F4A2-C962-4052-87D5-77DDEBDEFE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5404" name="AutoShape 1">
          <a:extLst>
            <a:ext uri="{FF2B5EF4-FFF2-40B4-BE49-F238E27FC236}">
              <a16:creationId xmlns:a16="http://schemas.microsoft.com/office/drawing/2014/main" id="{D0F31CF2-B617-40A0-B8B9-303A8BCF3D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248</xdr:row>
      <xdr:rowOff>0</xdr:rowOff>
    </xdr:from>
    <xdr:ext cx="304800" cy="304800"/>
    <xdr:sp macro="" textlink="">
      <xdr:nvSpPr>
        <xdr:cNvPr id="15405" name="AutoShape 1">
          <a:extLst>
            <a:ext uri="{FF2B5EF4-FFF2-40B4-BE49-F238E27FC236}">
              <a16:creationId xmlns:a16="http://schemas.microsoft.com/office/drawing/2014/main" id="{11368F3A-1F98-4EDB-B409-9B3BEEE3AB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5406" name="AutoShape 1">
          <a:extLst>
            <a:ext uri="{FF2B5EF4-FFF2-40B4-BE49-F238E27FC236}">
              <a16:creationId xmlns:a16="http://schemas.microsoft.com/office/drawing/2014/main" id="{FF3239B4-75CD-4987-8EB9-A579708B79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5407" name="AutoShape 1">
          <a:extLst>
            <a:ext uri="{FF2B5EF4-FFF2-40B4-BE49-F238E27FC236}">
              <a16:creationId xmlns:a16="http://schemas.microsoft.com/office/drawing/2014/main" id="{C65F35D0-6B6F-45D1-A6A9-217D1BFB7C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5408" name="AutoShape 1">
          <a:extLst>
            <a:ext uri="{FF2B5EF4-FFF2-40B4-BE49-F238E27FC236}">
              <a16:creationId xmlns:a16="http://schemas.microsoft.com/office/drawing/2014/main" id="{F79EE824-4359-484A-A356-2CE2C241C1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249</xdr:row>
      <xdr:rowOff>0</xdr:rowOff>
    </xdr:from>
    <xdr:ext cx="304800" cy="304800"/>
    <xdr:sp macro="" textlink="">
      <xdr:nvSpPr>
        <xdr:cNvPr id="15409" name="AutoShape 1">
          <a:extLst>
            <a:ext uri="{FF2B5EF4-FFF2-40B4-BE49-F238E27FC236}">
              <a16:creationId xmlns:a16="http://schemas.microsoft.com/office/drawing/2014/main" id="{0504CD6F-8CDB-4C4A-89E1-82010101CB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5410" name="AutoShape 1">
          <a:extLst>
            <a:ext uri="{FF2B5EF4-FFF2-40B4-BE49-F238E27FC236}">
              <a16:creationId xmlns:a16="http://schemas.microsoft.com/office/drawing/2014/main" id="{792C0B21-B50A-4FF4-B0FE-D187308F14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5411" name="AutoShape 1">
          <a:extLst>
            <a:ext uri="{FF2B5EF4-FFF2-40B4-BE49-F238E27FC236}">
              <a16:creationId xmlns:a16="http://schemas.microsoft.com/office/drawing/2014/main" id="{589865E4-18D5-48A0-872F-BA53027D2A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5412" name="AutoShape 1">
          <a:extLst>
            <a:ext uri="{FF2B5EF4-FFF2-40B4-BE49-F238E27FC236}">
              <a16:creationId xmlns:a16="http://schemas.microsoft.com/office/drawing/2014/main" id="{C8156986-205B-41A8-B528-E35906F778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250</xdr:row>
      <xdr:rowOff>0</xdr:rowOff>
    </xdr:from>
    <xdr:ext cx="304800" cy="304800"/>
    <xdr:sp macro="" textlink="">
      <xdr:nvSpPr>
        <xdr:cNvPr id="15413" name="AutoShape 1">
          <a:extLst>
            <a:ext uri="{FF2B5EF4-FFF2-40B4-BE49-F238E27FC236}">
              <a16:creationId xmlns:a16="http://schemas.microsoft.com/office/drawing/2014/main" id="{12080369-DBEB-4E34-BC4D-0F75478513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5414" name="AutoShape 1">
          <a:extLst>
            <a:ext uri="{FF2B5EF4-FFF2-40B4-BE49-F238E27FC236}">
              <a16:creationId xmlns:a16="http://schemas.microsoft.com/office/drawing/2014/main" id="{078B996B-CE68-4CD9-9770-F9D2F1AC60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5415" name="AutoShape 1">
          <a:extLst>
            <a:ext uri="{FF2B5EF4-FFF2-40B4-BE49-F238E27FC236}">
              <a16:creationId xmlns:a16="http://schemas.microsoft.com/office/drawing/2014/main" id="{F3391341-602B-4AB7-A340-34E8CC6B0B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5416" name="AutoShape 1">
          <a:extLst>
            <a:ext uri="{FF2B5EF4-FFF2-40B4-BE49-F238E27FC236}">
              <a16:creationId xmlns:a16="http://schemas.microsoft.com/office/drawing/2014/main" id="{27166631-137A-44E1-9300-6787EFE3A1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251</xdr:row>
      <xdr:rowOff>0</xdr:rowOff>
    </xdr:from>
    <xdr:ext cx="304800" cy="304800"/>
    <xdr:sp macro="" textlink="">
      <xdr:nvSpPr>
        <xdr:cNvPr id="15417" name="AutoShape 1">
          <a:extLst>
            <a:ext uri="{FF2B5EF4-FFF2-40B4-BE49-F238E27FC236}">
              <a16:creationId xmlns:a16="http://schemas.microsoft.com/office/drawing/2014/main" id="{7577D126-89C2-4877-BAEE-7F323AC8C5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5418" name="AutoShape 1">
          <a:extLst>
            <a:ext uri="{FF2B5EF4-FFF2-40B4-BE49-F238E27FC236}">
              <a16:creationId xmlns:a16="http://schemas.microsoft.com/office/drawing/2014/main" id="{B3BA66C7-00BF-4726-BC8F-4EEFF52DD6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5419" name="AutoShape 1">
          <a:extLst>
            <a:ext uri="{FF2B5EF4-FFF2-40B4-BE49-F238E27FC236}">
              <a16:creationId xmlns:a16="http://schemas.microsoft.com/office/drawing/2014/main" id="{D98FE1F3-171E-4B7E-9B8A-998B26BA7E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5420" name="AutoShape 1">
          <a:extLst>
            <a:ext uri="{FF2B5EF4-FFF2-40B4-BE49-F238E27FC236}">
              <a16:creationId xmlns:a16="http://schemas.microsoft.com/office/drawing/2014/main" id="{D550E018-FEA2-4525-AB70-1260EE0655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252</xdr:row>
      <xdr:rowOff>0</xdr:rowOff>
    </xdr:from>
    <xdr:ext cx="304800" cy="304800"/>
    <xdr:sp macro="" textlink="">
      <xdr:nvSpPr>
        <xdr:cNvPr id="15421" name="AutoShape 1">
          <a:extLst>
            <a:ext uri="{FF2B5EF4-FFF2-40B4-BE49-F238E27FC236}">
              <a16:creationId xmlns:a16="http://schemas.microsoft.com/office/drawing/2014/main" id="{D71856F4-65D8-4332-BE37-ACFCB0D162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5422" name="AutoShape 1">
          <a:extLst>
            <a:ext uri="{FF2B5EF4-FFF2-40B4-BE49-F238E27FC236}">
              <a16:creationId xmlns:a16="http://schemas.microsoft.com/office/drawing/2014/main" id="{5E744C10-843D-43AD-BF5B-2B100768CB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5423" name="AutoShape 1">
          <a:extLst>
            <a:ext uri="{FF2B5EF4-FFF2-40B4-BE49-F238E27FC236}">
              <a16:creationId xmlns:a16="http://schemas.microsoft.com/office/drawing/2014/main" id="{257F5DA5-7018-40C4-B04D-601361D2FB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5424" name="AutoShape 1">
          <a:extLst>
            <a:ext uri="{FF2B5EF4-FFF2-40B4-BE49-F238E27FC236}">
              <a16:creationId xmlns:a16="http://schemas.microsoft.com/office/drawing/2014/main" id="{5EACA83E-7BC8-4961-8A37-7359CE7061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253</xdr:row>
      <xdr:rowOff>0</xdr:rowOff>
    </xdr:from>
    <xdr:ext cx="304800" cy="304800"/>
    <xdr:sp macro="" textlink="">
      <xdr:nvSpPr>
        <xdr:cNvPr id="15425" name="AutoShape 1">
          <a:extLst>
            <a:ext uri="{FF2B5EF4-FFF2-40B4-BE49-F238E27FC236}">
              <a16:creationId xmlns:a16="http://schemas.microsoft.com/office/drawing/2014/main" id="{0D969EBC-8C07-4D55-B67F-369AB46175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5426" name="AutoShape 1">
          <a:extLst>
            <a:ext uri="{FF2B5EF4-FFF2-40B4-BE49-F238E27FC236}">
              <a16:creationId xmlns:a16="http://schemas.microsoft.com/office/drawing/2014/main" id="{0A685D7C-53D0-4732-A50A-A74AA0BC00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5427" name="AutoShape 1">
          <a:extLst>
            <a:ext uri="{FF2B5EF4-FFF2-40B4-BE49-F238E27FC236}">
              <a16:creationId xmlns:a16="http://schemas.microsoft.com/office/drawing/2014/main" id="{2F5F08B4-38E7-4A2C-B340-F61BFF76F9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5428" name="AutoShape 1">
          <a:extLst>
            <a:ext uri="{FF2B5EF4-FFF2-40B4-BE49-F238E27FC236}">
              <a16:creationId xmlns:a16="http://schemas.microsoft.com/office/drawing/2014/main" id="{B0C96BF6-42AD-4C51-8D49-EE3D67DAC8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254</xdr:row>
      <xdr:rowOff>0</xdr:rowOff>
    </xdr:from>
    <xdr:ext cx="304800" cy="304800"/>
    <xdr:sp macro="" textlink="">
      <xdr:nvSpPr>
        <xdr:cNvPr id="15429" name="AutoShape 1">
          <a:extLst>
            <a:ext uri="{FF2B5EF4-FFF2-40B4-BE49-F238E27FC236}">
              <a16:creationId xmlns:a16="http://schemas.microsoft.com/office/drawing/2014/main" id="{69D62A92-F3C8-4590-B354-BD3A3F28ED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5430" name="AutoShape 1">
          <a:extLst>
            <a:ext uri="{FF2B5EF4-FFF2-40B4-BE49-F238E27FC236}">
              <a16:creationId xmlns:a16="http://schemas.microsoft.com/office/drawing/2014/main" id="{5BFD8091-B392-48EA-830F-5B3EBE4E40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5431" name="AutoShape 1">
          <a:extLst>
            <a:ext uri="{FF2B5EF4-FFF2-40B4-BE49-F238E27FC236}">
              <a16:creationId xmlns:a16="http://schemas.microsoft.com/office/drawing/2014/main" id="{BB90D298-4A41-4D16-B207-9B031C2C51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5432" name="AutoShape 1">
          <a:extLst>
            <a:ext uri="{FF2B5EF4-FFF2-40B4-BE49-F238E27FC236}">
              <a16:creationId xmlns:a16="http://schemas.microsoft.com/office/drawing/2014/main" id="{36C5FBE6-26C3-4955-A3BB-516E460450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15433" name="AutoShape 1">
          <a:extLst>
            <a:ext uri="{FF2B5EF4-FFF2-40B4-BE49-F238E27FC236}">
              <a16:creationId xmlns:a16="http://schemas.microsoft.com/office/drawing/2014/main" id="{8718F1C2-DD11-41BC-8742-BB553B876C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5434" name="AutoShape 1">
          <a:extLst>
            <a:ext uri="{FF2B5EF4-FFF2-40B4-BE49-F238E27FC236}">
              <a16:creationId xmlns:a16="http://schemas.microsoft.com/office/drawing/2014/main" id="{2AF825F7-4B47-45A2-B16C-DBC73EE315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5435" name="AutoShape 1">
          <a:extLst>
            <a:ext uri="{FF2B5EF4-FFF2-40B4-BE49-F238E27FC236}">
              <a16:creationId xmlns:a16="http://schemas.microsoft.com/office/drawing/2014/main" id="{47C0E130-3652-40C5-8E24-C412A8DDE5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5436" name="AutoShape 1">
          <a:extLst>
            <a:ext uri="{FF2B5EF4-FFF2-40B4-BE49-F238E27FC236}">
              <a16:creationId xmlns:a16="http://schemas.microsoft.com/office/drawing/2014/main" id="{6273C773-4882-45CE-8735-9DC9DF65CB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256</xdr:row>
      <xdr:rowOff>0</xdr:rowOff>
    </xdr:from>
    <xdr:ext cx="304800" cy="304800"/>
    <xdr:sp macro="" textlink="">
      <xdr:nvSpPr>
        <xdr:cNvPr id="15437" name="AutoShape 1">
          <a:extLst>
            <a:ext uri="{FF2B5EF4-FFF2-40B4-BE49-F238E27FC236}">
              <a16:creationId xmlns:a16="http://schemas.microsoft.com/office/drawing/2014/main" id="{AF0B6ADA-C791-430D-A733-FC3478494E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5438" name="AutoShape 1">
          <a:extLst>
            <a:ext uri="{FF2B5EF4-FFF2-40B4-BE49-F238E27FC236}">
              <a16:creationId xmlns:a16="http://schemas.microsoft.com/office/drawing/2014/main" id="{E2017AA4-F5F9-4F14-8FDC-45D7E178C2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5439" name="AutoShape 1">
          <a:extLst>
            <a:ext uri="{FF2B5EF4-FFF2-40B4-BE49-F238E27FC236}">
              <a16:creationId xmlns:a16="http://schemas.microsoft.com/office/drawing/2014/main" id="{A5CE1800-0F21-4358-ABD2-FC197450A3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5440" name="AutoShape 1">
          <a:extLst>
            <a:ext uri="{FF2B5EF4-FFF2-40B4-BE49-F238E27FC236}">
              <a16:creationId xmlns:a16="http://schemas.microsoft.com/office/drawing/2014/main" id="{C7E2DC15-152C-4177-A309-A00CF02C07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257</xdr:row>
      <xdr:rowOff>0</xdr:rowOff>
    </xdr:from>
    <xdr:ext cx="304800" cy="304800"/>
    <xdr:sp macro="" textlink="">
      <xdr:nvSpPr>
        <xdr:cNvPr id="15441" name="AutoShape 1">
          <a:extLst>
            <a:ext uri="{FF2B5EF4-FFF2-40B4-BE49-F238E27FC236}">
              <a16:creationId xmlns:a16="http://schemas.microsoft.com/office/drawing/2014/main" id="{9DE15C98-B0D4-4EA9-870A-F197A6AFC9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5442" name="AutoShape 1">
          <a:extLst>
            <a:ext uri="{FF2B5EF4-FFF2-40B4-BE49-F238E27FC236}">
              <a16:creationId xmlns:a16="http://schemas.microsoft.com/office/drawing/2014/main" id="{F668BB4F-9690-412D-BF5A-C9C0AED347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5443" name="AutoShape 1">
          <a:extLst>
            <a:ext uri="{FF2B5EF4-FFF2-40B4-BE49-F238E27FC236}">
              <a16:creationId xmlns:a16="http://schemas.microsoft.com/office/drawing/2014/main" id="{419EA5EC-4D56-4450-9126-7C67626955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5444" name="AutoShape 1">
          <a:extLst>
            <a:ext uri="{FF2B5EF4-FFF2-40B4-BE49-F238E27FC236}">
              <a16:creationId xmlns:a16="http://schemas.microsoft.com/office/drawing/2014/main" id="{089526B4-8B35-4209-B956-D099D80030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258</xdr:row>
      <xdr:rowOff>0</xdr:rowOff>
    </xdr:from>
    <xdr:ext cx="304800" cy="304800"/>
    <xdr:sp macro="" textlink="">
      <xdr:nvSpPr>
        <xdr:cNvPr id="15445" name="AutoShape 1">
          <a:extLst>
            <a:ext uri="{FF2B5EF4-FFF2-40B4-BE49-F238E27FC236}">
              <a16:creationId xmlns:a16="http://schemas.microsoft.com/office/drawing/2014/main" id="{419BB00A-9B5E-47FE-B2F3-64B86B58BA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5446" name="AutoShape 1">
          <a:extLst>
            <a:ext uri="{FF2B5EF4-FFF2-40B4-BE49-F238E27FC236}">
              <a16:creationId xmlns:a16="http://schemas.microsoft.com/office/drawing/2014/main" id="{F2831345-3087-45A6-A7F7-B511646696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5447" name="AutoShape 1">
          <a:extLst>
            <a:ext uri="{FF2B5EF4-FFF2-40B4-BE49-F238E27FC236}">
              <a16:creationId xmlns:a16="http://schemas.microsoft.com/office/drawing/2014/main" id="{E78D3124-9FF9-4BE1-81A5-BD8D1E0FD9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5448" name="AutoShape 1">
          <a:extLst>
            <a:ext uri="{FF2B5EF4-FFF2-40B4-BE49-F238E27FC236}">
              <a16:creationId xmlns:a16="http://schemas.microsoft.com/office/drawing/2014/main" id="{E08EA071-6BBF-4ED7-85B2-516EB9495C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15449" name="AutoShape 1">
          <a:extLst>
            <a:ext uri="{FF2B5EF4-FFF2-40B4-BE49-F238E27FC236}">
              <a16:creationId xmlns:a16="http://schemas.microsoft.com/office/drawing/2014/main" id="{B6634235-A87B-49A3-ABFC-4F23E4E33C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5450" name="AutoShape 1">
          <a:extLst>
            <a:ext uri="{FF2B5EF4-FFF2-40B4-BE49-F238E27FC236}">
              <a16:creationId xmlns:a16="http://schemas.microsoft.com/office/drawing/2014/main" id="{122AF43D-7C98-4153-8D8F-6D6D7A7113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5451" name="AutoShape 1">
          <a:extLst>
            <a:ext uri="{FF2B5EF4-FFF2-40B4-BE49-F238E27FC236}">
              <a16:creationId xmlns:a16="http://schemas.microsoft.com/office/drawing/2014/main" id="{0F2C6CFC-C8C3-431C-89F2-E3632541D4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5452" name="AutoShape 1">
          <a:extLst>
            <a:ext uri="{FF2B5EF4-FFF2-40B4-BE49-F238E27FC236}">
              <a16:creationId xmlns:a16="http://schemas.microsoft.com/office/drawing/2014/main" id="{47C3FD95-228E-4745-97F4-B3BB264D4D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260</xdr:row>
      <xdr:rowOff>0</xdr:rowOff>
    </xdr:from>
    <xdr:ext cx="304800" cy="304800"/>
    <xdr:sp macro="" textlink="">
      <xdr:nvSpPr>
        <xdr:cNvPr id="15453" name="AutoShape 1">
          <a:extLst>
            <a:ext uri="{FF2B5EF4-FFF2-40B4-BE49-F238E27FC236}">
              <a16:creationId xmlns:a16="http://schemas.microsoft.com/office/drawing/2014/main" id="{D64C2537-B141-4628-89FE-AB0C9DCED0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5454" name="AutoShape 1">
          <a:extLst>
            <a:ext uri="{FF2B5EF4-FFF2-40B4-BE49-F238E27FC236}">
              <a16:creationId xmlns:a16="http://schemas.microsoft.com/office/drawing/2014/main" id="{83DFB5F4-61F0-4753-95E7-B4947FBC9D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5455" name="AutoShape 1">
          <a:extLst>
            <a:ext uri="{FF2B5EF4-FFF2-40B4-BE49-F238E27FC236}">
              <a16:creationId xmlns:a16="http://schemas.microsoft.com/office/drawing/2014/main" id="{23347624-4C9C-4273-8EF3-28583BEA05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5456" name="AutoShape 1">
          <a:extLst>
            <a:ext uri="{FF2B5EF4-FFF2-40B4-BE49-F238E27FC236}">
              <a16:creationId xmlns:a16="http://schemas.microsoft.com/office/drawing/2014/main" id="{940C6018-2803-4261-B37D-D7C3038B1F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15457" name="AutoShape 1">
          <a:extLst>
            <a:ext uri="{FF2B5EF4-FFF2-40B4-BE49-F238E27FC236}">
              <a16:creationId xmlns:a16="http://schemas.microsoft.com/office/drawing/2014/main" id="{4F2F97E5-59BA-4F21-BE0A-927DC65061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5458" name="AutoShape 1">
          <a:extLst>
            <a:ext uri="{FF2B5EF4-FFF2-40B4-BE49-F238E27FC236}">
              <a16:creationId xmlns:a16="http://schemas.microsoft.com/office/drawing/2014/main" id="{14B8EA61-234A-4678-8B6F-58F82D885C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5459" name="AutoShape 1">
          <a:extLst>
            <a:ext uri="{FF2B5EF4-FFF2-40B4-BE49-F238E27FC236}">
              <a16:creationId xmlns:a16="http://schemas.microsoft.com/office/drawing/2014/main" id="{8A276034-5E46-4761-BDA9-AF59444A05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5460" name="AutoShape 1">
          <a:extLst>
            <a:ext uri="{FF2B5EF4-FFF2-40B4-BE49-F238E27FC236}">
              <a16:creationId xmlns:a16="http://schemas.microsoft.com/office/drawing/2014/main" id="{7F23DAC5-F836-4B35-B69C-3FC76F7FA1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262</xdr:row>
      <xdr:rowOff>0</xdr:rowOff>
    </xdr:from>
    <xdr:ext cx="304800" cy="304800"/>
    <xdr:sp macro="" textlink="">
      <xdr:nvSpPr>
        <xdr:cNvPr id="15461" name="AutoShape 1">
          <a:extLst>
            <a:ext uri="{FF2B5EF4-FFF2-40B4-BE49-F238E27FC236}">
              <a16:creationId xmlns:a16="http://schemas.microsoft.com/office/drawing/2014/main" id="{AE9180CB-1E3C-4DE8-8D7E-2A4A5CC91D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5462" name="AutoShape 1">
          <a:extLst>
            <a:ext uri="{FF2B5EF4-FFF2-40B4-BE49-F238E27FC236}">
              <a16:creationId xmlns:a16="http://schemas.microsoft.com/office/drawing/2014/main" id="{EE97F4C5-D1E3-44F4-A190-9EF6CB73E0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5463" name="AutoShape 1">
          <a:extLst>
            <a:ext uri="{FF2B5EF4-FFF2-40B4-BE49-F238E27FC236}">
              <a16:creationId xmlns:a16="http://schemas.microsoft.com/office/drawing/2014/main" id="{D9E963DF-1D26-4703-8692-705692476B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5464" name="AutoShape 1">
          <a:extLst>
            <a:ext uri="{FF2B5EF4-FFF2-40B4-BE49-F238E27FC236}">
              <a16:creationId xmlns:a16="http://schemas.microsoft.com/office/drawing/2014/main" id="{44B055E2-19CF-4770-A67F-7B69BB686C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263</xdr:row>
      <xdr:rowOff>0</xdr:rowOff>
    </xdr:from>
    <xdr:ext cx="304800" cy="304800"/>
    <xdr:sp macro="" textlink="">
      <xdr:nvSpPr>
        <xdr:cNvPr id="15465" name="AutoShape 1">
          <a:extLst>
            <a:ext uri="{FF2B5EF4-FFF2-40B4-BE49-F238E27FC236}">
              <a16:creationId xmlns:a16="http://schemas.microsoft.com/office/drawing/2014/main" id="{A178C13F-4B09-480D-939B-D78CBE6351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5466" name="AutoShape 1">
          <a:extLst>
            <a:ext uri="{FF2B5EF4-FFF2-40B4-BE49-F238E27FC236}">
              <a16:creationId xmlns:a16="http://schemas.microsoft.com/office/drawing/2014/main" id="{A7C434A8-39A8-4946-AB62-54519E7D5A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5467" name="AutoShape 1">
          <a:extLst>
            <a:ext uri="{FF2B5EF4-FFF2-40B4-BE49-F238E27FC236}">
              <a16:creationId xmlns:a16="http://schemas.microsoft.com/office/drawing/2014/main" id="{41147452-C7EB-4B15-B136-DA48053F93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5468" name="AutoShape 1">
          <a:extLst>
            <a:ext uri="{FF2B5EF4-FFF2-40B4-BE49-F238E27FC236}">
              <a16:creationId xmlns:a16="http://schemas.microsoft.com/office/drawing/2014/main" id="{E67747F1-7E63-46E3-B69D-0C8D63EDBA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264</xdr:row>
      <xdr:rowOff>0</xdr:rowOff>
    </xdr:from>
    <xdr:ext cx="304800" cy="304800"/>
    <xdr:sp macro="" textlink="">
      <xdr:nvSpPr>
        <xdr:cNvPr id="15469" name="AutoShape 1">
          <a:extLst>
            <a:ext uri="{FF2B5EF4-FFF2-40B4-BE49-F238E27FC236}">
              <a16:creationId xmlns:a16="http://schemas.microsoft.com/office/drawing/2014/main" id="{BAA15A40-A1F6-4BED-983F-829FD29EFD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5470" name="AutoShape 1">
          <a:extLst>
            <a:ext uri="{FF2B5EF4-FFF2-40B4-BE49-F238E27FC236}">
              <a16:creationId xmlns:a16="http://schemas.microsoft.com/office/drawing/2014/main" id="{9571A08A-42FB-4A86-9AE1-09B93D4136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5471" name="AutoShape 1">
          <a:extLst>
            <a:ext uri="{FF2B5EF4-FFF2-40B4-BE49-F238E27FC236}">
              <a16:creationId xmlns:a16="http://schemas.microsoft.com/office/drawing/2014/main" id="{782D8B6B-8FCD-4F09-9ED1-0D23A491E6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5472" name="AutoShape 1">
          <a:extLst>
            <a:ext uri="{FF2B5EF4-FFF2-40B4-BE49-F238E27FC236}">
              <a16:creationId xmlns:a16="http://schemas.microsoft.com/office/drawing/2014/main" id="{2FECF7F0-19FC-4C65-BC61-8066C06DCB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265</xdr:row>
      <xdr:rowOff>0</xdr:rowOff>
    </xdr:from>
    <xdr:ext cx="304800" cy="304800"/>
    <xdr:sp macro="" textlink="">
      <xdr:nvSpPr>
        <xdr:cNvPr id="15473" name="AutoShape 1">
          <a:extLst>
            <a:ext uri="{FF2B5EF4-FFF2-40B4-BE49-F238E27FC236}">
              <a16:creationId xmlns:a16="http://schemas.microsoft.com/office/drawing/2014/main" id="{7DFC5CFA-362E-4683-A44B-322AB073C2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5474" name="AutoShape 1">
          <a:extLst>
            <a:ext uri="{FF2B5EF4-FFF2-40B4-BE49-F238E27FC236}">
              <a16:creationId xmlns:a16="http://schemas.microsoft.com/office/drawing/2014/main" id="{FE8E4FB8-D590-48E0-9D33-0B503263BC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5475" name="AutoShape 1">
          <a:extLst>
            <a:ext uri="{FF2B5EF4-FFF2-40B4-BE49-F238E27FC236}">
              <a16:creationId xmlns:a16="http://schemas.microsoft.com/office/drawing/2014/main" id="{EAAEA88B-1337-4652-9788-C50C03187D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5476" name="AutoShape 1">
          <a:extLst>
            <a:ext uri="{FF2B5EF4-FFF2-40B4-BE49-F238E27FC236}">
              <a16:creationId xmlns:a16="http://schemas.microsoft.com/office/drawing/2014/main" id="{5ED40496-E15D-4A4F-921C-AFD94F98CC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266</xdr:row>
      <xdr:rowOff>0</xdr:rowOff>
    </xdr:from>
    <xdr:ext cx="304800" cy="304800"/>
    <xdr:sp macro="" textlink="">
      <xdr:nvSpPr>
        <xdr:cNvPr id="15477" name="AutoShape 1">
          <a:extLst>
            <a:ext uri="{FF2B5EF4-FFF2-40B4-BE49-F238E27FC236}">
              <a16:creationId xmlns:a16="http://schemas.microsoft.com/office/drawing/2014/main" id="{71DD493E-1789-40A5-B53B-538E8DA8D9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5478" name="AutoShape 1">
          <a:extLst>
            <a:ext uri="{FF2B5EF4-FFF2-40B4-BE49-F238E27FC236}">
              <a16:creationId xmlns:a16="http://schemas.microsoft.com/office/drawing/2014/main" id="{CA58A50D-E313-4510-A7E4-E44DDBBFE8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5479" name="AutoShape 1">
          <a:extLst>
            <a:ext uri="{FF2B5EF4-FFF2-40B4-BE49-F238E27FC236}">
              <a16:creationId xmlns:a16="http://schemas.microsoft.com/office/drawing/2014/main" id="{BF4D38BE-28C7-4D32-8782-9333B34ED6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5480" name="AutoShape 1">
          <a:extLst>
            <a:ext uri="{FF2B5EF4-FFF2-40B4-BE49-F238E27FC236}">
              <a16:creationId xmlns:a16="http://schemas.microsoft.com/office/drawing/2014/main" id="{E31F4084-EF95-4E6D-90D9-6F3F79A3A0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267</xdr:row>
      <xdr:rowOff>0</xdr:rowOff>
    </xdr:from>
    <xdr:ext cx="304800" cy="304800"/>
    <xdr:sp macro="" textlink="">
      <xdr:nvSpPr>
        <xdr:cNvPr id="15481" name="AutoShape 1">
          <a:extLst>
            <a:ext uri="{FF2B5EF4-FFF2-40B4-BE49-F238E27FC236}">
              <a16:creationId xmlns:a16="http://schemas.microsoft.com/office/drawing/2014/main" id="{91FAA11F-E65D-4825-98A4-89C5B5EAD2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5482" name="AutoShape 1">
          <a:extLst>
            <a:ext uri="{FF2B5EF4-FFF2-40B4-BE49-F238E27FC236}">
              <a16:creationId xmlns:a16="http://schemas.microsoft.com/office/drawing/2014/main" id="{E0F80A7B-0CE5-4A65-B7BF-AE35336DBC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5483" name="AutoShape 1">
          <a:extLst>
            <a:ext uri="{FF2B5EF4-FFF2-40B4-BE49-F238E27FC236}">
              <a16:creationId xmlns:a16="http://schemas.microsoft.com/office/drawing/2014/main" id="{9CE630CA-5F78-4D36-B57C-CF661C2305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5484" name="AutoShape 1">
          <a:extLst>
            <a:ext uri="{FF2B5EF4-FFF2-40B4-BE49-F238E27FC236}">
              <a16:creationId xmlns:a16="http://schemas.microsoft.com/office/drawing/2014/main" id="{2222C9F5-DD84-4F43-BCE8-40B0C5B4F4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268</xdr:row>
      <xdr:rowOff>0</xdr:rowOff>
    </xdr:from>
    <xdr:ext cx="304800" cy="304800"/>
    <xdr:sp macro="" textlink="">
      <xdr:nvSpPr>
        <xdr:cNvPr id="15485" name="AutoShape 1">
          <a:extLst>
            <a:ext uri="{FF2B5EF4-FFF2-40B4-BE49-F238E27FC236}">
              <a16:creationId xmlns:a16="http://schemas.microsoft.com/office/drawing/2014/main" id="{0A024D5C-67A0-4733-A9BC-A68C55B941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5486" name="AutoShape 1">
          <a:extLst>
            <a:ext uri="{FF2B5EF4-FFF2-40B4-BE49-F238E27FC236}">
              <a16:creationId xmlns:a16="http://schemas.microsoft.com/office/drawing/2014/main" id="{9EE344D1-8E00-4A03-8AC0-BA98173D9A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5487" name="AutoShape 1">
          <a:extLst>
            <a:ext uri="{FF2B5EF4-FFF2-40B4-BE49-F238E27FC236}">
              <a16:creationId xmlns:a16="http://schemas.microsoft.com/office/drawing/2014/main" id="{E663221F-1A24-4BE5-A013-2875478CAB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5488" name="AutoShape 1">
          <a:extLst>
            <a:ext uri="{FF2B5EF4-FFF2-40B4-BE49-F238E27FC236}">
              <a16:creationId xmlns:a16="http://schemas.microsoft.com/office/drawing/2014/main" id="{081189F3-55DC-404C-A009-FB6E36B4AC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269</xdr:row>
      <xdr:rowOff>0</xdr:rowOff>
    </xdr:from>
    <xdr:ext cx="304800" cy="304800"/>
    <xdr:sp macro="" textlink="">
      <xdr:nvSpPr>
        <xdr:cNvPr id="15489" name="AutoShape 1">
          <a:extLst>
            <a:ext uri="{FF2B5EF4-FFF2-40B4-BE49-F238E27FC236}">
              <a16:creationId xmlns:a16="http://schemas.microsoft.com/office/drawing/2014/main" id="{5F412C4B-41EF-41EA-A18D-5C4659B017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5490" name="AutoShape 1">
          <a:extLst>
            <a:ext uri="{FF2B5EF4-FFF2-40B4-BE49-F238E27FC236}">
              <a16:creationId xmlns:a16="http://schemas.microsoft.com/office/drawing/2014/main" id="{78AB6F69-B6A2-4E19-8719-C2A79D99E8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5491" name="AutoShape 1">
          <a:extLst>
            <a:ext uri="{FF2B5EF4-FFF2-40B4-BE49-F238E27FC236}">
              <a16:creationId xmlns:a16="http://schemas.microsoft.com/office/drawing/2014/main" id="{6ED7194D-752D-405E-887A-089D9DFE61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5492" name="AutoShape 1">
          <a:extLst>
            <a:ext uri="{FF2B5EF4-FFF2-40B4-BE49-F238E27FC236}">
              <a16:creationId xmlns:a16="http://schemas.microsoft.com/office/drawing/2014/main" id="{4B5349B7-F8D5-4288-A5B0-E99361EF0E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270</xdr:row>
      <xdr:rowOff>0</xdr:rowOff>
    </xdr:from>
    <xdr:ext cx="304800" cy="304800"/>
    <xdr:sp macro="" textlink="">
      <xdr:nvSpPr>
        <xdr:cNvPr id="15493" name="AutoShape 1">
          <a:extLst>
            <a:ext uri="{FF2B5EF4-FFF2-40B4-BE49-F238E27FC236}">
              <a16:creationId xmlns:a16="http://schemas.microsoft.com/office/drawing/2014/main" id="{030C7947-FFD2-4BE3-8E69-2A6E2C90D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5494" name="AutoShape 1">
          <a:extLst>
            <a:ext uri="{FF2B5EF4-FFF2-40B4-BE49-F238E27FC236}">
              <a16:creationId xmlns:a16="http://schemas.microsoft.com/office/drawing/2014/main" id="{D2F354BC-A67D-4F47-864C-93040C5901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5495" name="AutoShape 1">
          <a:extLst>
            <a:ext uri="{FF2B5EF4-FFF2-40B4-BE49-F238E27FC236}">
              <a16:creationId xmlns:a16="http://schemas.microsoft.com/office/drawing/2014/main" id="{11897EC3-CA4B-4AEE-97C4-16046D2E9D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5496" name="AutoShape 1">
          <a:extLst>
            <a:ext uri="{FF2B5EF4-FFF2-40B4-BE49-F238E27FC236}">
              <a16:creationId xmlns:a16="http://schemas.microsoft.com/office/drawing/2014/main" id="{2CF75E8A-E310-4DD3-9141-7F2F5FC70E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271</xdr:row>
      <xdr:rowOff>0</xdr:rowOff>
    </xdr:from>
    <xdr:ext cx="304800" cy="304800"/>
    <xdr:sp macro="" textlink="">
      <xdr:nvSpPr>
        <xdr:cNvPr id="15497" name="AutoShape 1">
          <a:extLst>
            <a:ext uri="{FF2B5EF4-FFF2-40B4-BE49-F238E27FC236}">
              <a16:creationId xmlns:a16="http://schemas.microsoft.com/office/drawing/2014/main" id="{4795F0D3-B4AF-4829-A0FF-4D64E981B2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5498" name="AutoShape 1">
          <a:extLst>
            <a:ext uri="{FF2B5EF4-FFF2-40B4-BE49-F238E27FC236}">
              <a16:creationId xmlns:a16="http://schemas.microsoft.com/office/drawing/2014/main" id="{8092A355-A65B-4BC8-A0B9-4683D71FCA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5499" name="AutoShape 1">
          <a:extLst>
            <a:ext uri="{FF2B5EF4-FFF2-40B4-BE49-F238E27FC236}">
              <a16:creationId xmlns:a16="http://schemas.microsoft.com/office/drawing/2014/main" id="{57D8CF30-E564-4F6C-9D24-B3766B2DC4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5500" name="AutoShape 1">
          <a:extLst>
            <a:ext uri="{FF2B5EF4-FFF2-40B4-BE49-F238E27FC236}">
              <a16:creationId xmlns:a16="http://schemas.microsoft.com/office/drawing/2014/main" id="{385F63B1-0956-418F-BD09-0CD530612B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272</xdr:row>
      <xdr:rowOff>0</xdr:rowOff>
    </xdr:from>
    <xdr:ext cx="304800" cy="304800"/>
    <xdr:sp macro="" textlink="">
      <xdr:nvSpPr>
        <xdr:cNvPr id="15501" name="AutoShape 1">
          <a:extLst>
            <a:ext uri="{FF2B5EF4-FFF2-40B4-BE49-F238E27FC236}">
              <a16:creationId xmlns:a16="http://schemas.microsoft.com/office/drawing/2014/main" id="{8FC093C9-129F-443C-A1DB-3AA041609E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5502" name="AutoShape 1">
          <a:extLst>
            <a:ext uri="{FF2B5EF4-FFF2-40B4-BE49-F238E27FC236}">
              <a16:creationId xmlns:a16="http://schemas.microsoft.com/office/drawing/2014/main" id="{953D1FA5-8140-43C7-A176-BC5ED6E727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5503" name="AutoShape 1">
          <a:extLst>
            <a:ext uri="{FF2B5EF4-FFF2-40B4-BE49-F238E27FC236}">
              <a16:creationId xmlns:a16="http://schemas.microsoft.com/office/drawing/2014/main" id="{937B6373-0AC8-4127-AB2F-D8A84D5733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5504" name="AutoShape 1">
          <a:extLst>
            <a:ext uri="{FF2B5EF4-FFF2-40B4-BE49-F238E27FC236}">
              <a16:creationId xmlns:a16="http://schemas.microsoft.com/office/drawing/2014/main" id="{96E86571-F8D8-49F8-BAE5-F707578EDD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273</xdr:row>
      <xdr:rowOff>0</xdr:rowOff>
    </xdr:from>
    <xdr:ext cx="304800" cy="304800"/>
    <xdr:sp macro="" textlink="">
      <xdr:nvSpPr>
        <xdr:cNvPr id="15505" name="AutoShape 1">
          <a:extLst>
            <a:ext uri="{FF2B5EF4-FFF2-40B4-BE49-F238E27FC236}">
              <a16:creationId xmlns:a16="http://schemas.microsoft.com/office/drawing/2014/main" id="{527867AC-4B9B-470A-8B84-E1253FE85C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5506" name="AutoShape 1">
          <a:extLst>
            <a:ext uri="{FF2B5EF4-FFF2-40B4-BE49-F238E27FC236}">
              <a16:creationId xmlns:a16="http://schemas.microsoft.com/office/drawing/2014/main" id="{29F1AAC7-A567-41FF-B44E-899007D901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5507" name="AutoShape 1">
          <a:extLst>
            <a:ext uri="{FF2B5EF4-FFF2-40B4-BE49-F238E27FC236}">
              <a16:creationId xmlns:a16="http://schemas.microsoft.com/office/drawing/2014/main" id="{029C5D60-06F5-42DB-AE53-6FDDCE581E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5508" name="AutoShape 1">
          <a:extLst>
            <a:ext uri="{FF2B5EF4-FFF2-40B4-BE49-F238E27FC236}">
              <a16:creationId xmlns:a16="http://schemas.microsoft.com/office/drawing/2014/main" id="{1F45EEFD-C407-42F2-AAB1-0611CA0E04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274</xdr:row>
      <xdr:rowOff>0</xdr:rowOff>
    </xdr:from>
    <xdr:ext cx="304800" cy="304800"/>
    <xdr:sp macro="" textlink="">
      <xdr:nvSpPr>
        <xdr:cNvPr id="15509" name="AutoShape 1">
          <a:extLst>
            <a:ext uri="{FF2B5EF4-FFF2-40B4-BE49-F238E27FC236}">
              <a16:creationId xmlns:a16="http://schemas.microsoft.com/office/drawing/2014/main" id="{EA78D05A-5D81-478D-9D9B-B04F1D49F0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5510" name="AutoShape 1">
          <a:extLst>
            <a:ext uri="{FF2B5EF4-FFF2-40B4-BE49-F238E27FC236}">
              <a16:creationId xmlns:a16="http://schemas.microsoft.com/office/drawing/2014/main" id="{900DED46-1579-4FE8-B263-9450B6E93F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5511" name="AutoShape 1">
          <a:extLst>
            <a:ext uri="{FF2B5EF4-FFF2-40B4-BE49-F238E27FC236}">
              <a16:creationId xmlns:a16="http://schemas.microsoft.com/office/drawing/2014/main" id="{7775953D-7570-4880-90A1-BC8CBB3993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5512" name="AutoShape 1">
          <a:extLst>
            <a:ext uri="{FF2B5EF4-FFF2-40B4-BE49-F238E27FC236}">
              <a16:creationId xmlns:a16="http://schemas.microsoft.com/office/drawing/2014/main" id="{A202590B-45BD-442C-B098-B61B0511B2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275</xdr:row>
      <xdr:rowOff>0</xdr:rowOff>
    </xdr:from>
    <xdr:ext cx="304800" cy="304800"/>
    <xdr:sp macro="" textlink="">
      <xdr:nvSpPr>
        <xdr:cNvPr id="15513" name="AutoShape 1">
          <a:extLst>
            <a:ext uri="{FF2B5EF4-FFF2-40B4-BE49-F238E27FC236}">
              <a16:creationId xmlns:a16="http://schemas.microsoft.com/office/drawing/2014/main" id="{8A8FD434-C44A-47B9-AF93-5A4A66EFAA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5514" name="AutoShape 1">
          <a:extLst>
            <a:ext uri="{FF2B5EF4-FFF2-40B4-BE49-F238E27FC236}">
              <a16:creationId xmlns:a16="http://schemas.microsoft.com/office/drawing/2014/main" id="{4ABF4D25-5D45-45BB-B9EC-C2AA787F3A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5515" name="AutoShape 1">
          <a:extLst>
            <a:ext uri="{FF2B5EF4-FFF2-40B4-BE49-F238E27FC236}">
              <a16:creationId xmlns:a16="http://schemas.microsoft.com/office/drawing/2014/main" id="{5CE68DDB-D5F4-49BB-AC5D-58D4AE8DF4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5516" name="AutoShape 1">
          <a:extLst>
            <a:ext uri="{FF2B5EF4-FFF2-40B4-BE49-F238E27FC236}">
              <a16:creationId xmlns:a16="http://schemas.microsoft.com/office/drawing/2014/main" id="{1FF8812F-DDB4-49B5-8101-41E41577D3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276</xdr:row>
      <xdr:rowOff>0</xdr:rowOff>
    </xdr:from>
    <xdr:ext cx="304800" cy="304800"/>
    <xdr:sp macro="" textlink="">
      <xdr:nvSpPr>
        <xdr:cNvPr id="15517" name="AutoShape 1">
          <a:extLst>
            <a:ext uri="{FF2B5EF4-FFF2-40B4-BE49-F238E27FC236}">
              <a16:creationId xmlns:a16="http://schemas.microsoft.com/office/drawing/2014/main" id="{8A1ADF82-E0E1-4235-9E13-A1DEBBD8F4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5518" name="AutoShape 1">
          <a:extLst>
            <a:ext uri="{FF2B5EF4-FFF2-40B4-BE49-F238E27FC236}">
              <a16:creationId xmlns:a16="http://schemas.microsoft.com/office/drawing/2014/main" id="{4D1B8FEB-EB75-4A31-B6FC-86D0E31423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5519" name="AutoShape 1">
          <a:extLst>
            <a:ext uri="{FF2B5EF4-FFF2-40B4-BE49-F238E27FC236}">
              <a16:creationId xmlns:a16="http://schemas.microsoft.com/office/drawing/2014/main" id="{A49539A3-C1AD-4B8D-AA3B-BD7C197333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5520" name="AutoShape 1">
          <a:extLst>
            <a:ext uri="{FF2B5EF4-FFF2-40B4-BE49-F238E27FC236}">
              <a16:creationId xmlns:a16="http://schemas.microsoft.com/office/drawing/2014/main" id="{525DA0E0-D9A1-420F-93BB-EB0B619F46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277</xdr:row>
      <xdr:rowOff>0</xdr:rowOff>
    </xdr:from>
    <xdr:ext cx="304800" cy="304800"/>
    <xdr:sp macro="" textlink="">
      <xdr:nvSpPr>
        <xdr:cNvPr id="15521" name="AutoShape 1">
          <a:extLst>
            <a:ext uri="{FF2B5EF4-FFF2-40B4-BE49-F238E27FC236}">
              <a16:creationId xmlns:a16="http://schemas.microsoft.com/office/drawing/2014/main" id="{A843A190-DF7F-46D7-A1C7-AD7C12185F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5522" name="AutoShape 1">
          <a:extLst>
            <a:ext uri="{FF2B5EF4-FFF2-40B4-BE49-F238E27FC236}">
              <a16:creationId xmlns:a16="http://schemas.microsoft.com/office/drawing/2014/main" id="{DE840216-1DF5-4B9D-92A2-2897709139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5523" name="AutoShape 1">
          <a:extLst>
            <a:ext uri="{FF2B5EF4-FFF2-40B4-BE49-F238E27FC236}">
              <a16:creationId xmlns:a16="http://schemas.microsoft.com/office/drawing/2014/main" id="{451D3A12-5A4B-4B14-88A5-643FD72DCA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5524" name="AutoShape 1">
          <a:extLst>
            <a:ext uri="{FF2B5EF4-FFF2-40B4-BE49-F238E27FC236}">
              <a16:creationId xmlns:a16="http://schemas.microsoft.com/office/drawing/2014/main" id="{CF83ABA5-75DA-4E17-AE5A-AEADBAEBA9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278</xdr:row>
      <xdr:rowOff>0</xdr:rowOff>
    </xdr:from>
    <xdr:ext cx="304800" cy="304800"/>
    <xdr:sp macro="" textlink="">
      <xdr:nvSpPr>
        <xdr:cNvPr id="15525" name="AutoShape 1">
          <a:extLst>
            <a:ext uri="{FF2B5EF4-FFF2-40B4-BE49-F238E27FC236}">
              <a16:creationId xmlns:a16="http://schemas.microsoft.com/office/drawing/2014/main" id="{0755D576-4805-4533-BB5F-122E2C67FF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5526" name="AutoShape 1">
          <a:extLst>
            <a:ext uri="{FF2B5EF4-FFF2-40B4-BE49-F238E27FC236}">
              <a16:creationId xmlns:a16="http://schemas.microsoft.com/office/drawing/2014/main" id="{BD2DC5F2-AE9B-4E28-8346-11C03F63C9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5527" name="AutoShape 1">
          <a:extLst>
            <a:ext uri="{FF2B5EF4-FFF2-40B4-BE49-F238E27FC236}">
              <a16:creationId xmlns:a16="http://schemas.microsoft.com/office/drawing/2014/main" id="{94CA08A5-74E8-4E12-9747-CCB212C740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5528" name="AutoShape 1">
          <a:extLst>
            <a:ext uri="{FF2B5EF4-FFF2-40B4-BE49-F238E27FC236}">
              <a16:creationId xmlns:a16="http://schemas.microsoft.com/office/drawing/2014/main" id="{B692D118-B6B2-48A3-B5F5-55D3B9A5F1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279</xdr:row>
      <xdr:rowOff>0</xdr:rowOff>
    </xdr:from>
    <xdr:ext cx="304800" cy="304800"/>
    <xdr:sp macro="" textlink="">
      <xdr:nvSpPr>
        <xdr:cNvPr id="15529" name="AutoShape 1">
          <a:extLst>
            <a:ext uri="{FF2B5EF4-FFF2-40B4-BE49-F238E27FC236}">
              <a16:creationId xmlns:a16="http://schemas.microsoft.com/office/drawing/2014/main" id="{08F4DCC3-10E9-467A-AB62-5650866A45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5530" name="AutoShape 1">
          <a:extLst>
            <a:ext uri="{FF2B5EF4-FFF2-40B4-BE49-F238E27FC236}">
              <a16:creationId xmlns:a16="http://schemas.microsoft.com/office/drawing/2014/main" id="{CD94CCB0-83B6-4432-B94B-A420A2A548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5531" name="AutoShape 1">
          <a:extLst>
            <a:ext uri="{FF2B5EF4-FFF2-40B4-BE49-F238E27FC236}">
              <a16:creationId xmlns:a16="http://schemas.microsoft.com/office/drawing/2014/main" id="{1FE92434-72A2-45BD-8F57-1030A0240B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5532" name="AutoShape 1">
          <a:extLst>
            <a:ext uri="{FF2B5EF4-FFF2-40B4-BE49-F238E27FC236}">
              <a16:creationId xmlns:a16="http://schemas.microsoft.com/office/drawing/2014/main" id="{F713DABB-92CA-4F25-AD14-8746F738C3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15533" name="AutoShape 1">
          <a:extLst>
            <a:ext uri="{FF2B5EF4-FFF2-40B4-BE49-F238E27FC236}">
              <a16:creationId xmlns:a16="http://schemas.microsoft.com/office/drawing/2014/main" id="{009A2C68-3A70-446A-B408-1F8790D333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5534" name="AutoShape 1">
          <a:extLst>
            <a:ext uri="{FF2B5EF4-FFF2-40B4-BE49-F238E27FC236}">
              <a16:creationId xmlns:a16="http://schemas.microsoft.com/office/drawing/2014/main" id="{278B148E-BA9E-4111-8658-9430C93FA5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5535" name="AutoShape 1">
          <a:extLst>
            <a:ext uri="{FF2B5EF4-FFF2-40B4-BE49-F238E27FC236}">
              <a16:creationId xmlns:a16="http://schemas.microsoft.com/office/drawing/2014/main" id="{DB41B8CA-9208-438B-A376-9230961FF6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5536" name="AutoShape 1">
          <a:extLst>
            <a:ext uri="{FF2B5EF4-FFF2-40B4-BE49-F238E27FC236}">
              <a16:creationId xmlns:a16="http://schemas.microsoft.com/office/drawing/2014/main" id="{BC0BBF14-BD78-40DE-961C-772B74C0B1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281</xdr:row>
      <xdr:rowOff>0</xdr:rowOff>
    </xdr:from>
    <xdr:ext cx="304800" cy="304800"/>
    <xdr:sp macro="" textlink="">
      <xdr:nvSpPr>
        <xdr:cNvPr id="15537" name="AutoShape 1">
          <a:extLst>
            <a:ext uri="{FF2B5EF4-FFF2-40B4-BE49-F238E27FC236}">
              <a16:creationId xmlns:a16="http://schemas.microsoft.com/office/drawing/2014/main" id="{EE0BC60B-E413-4DB0-ADC2-6630D0E789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5538" name="AutoShape 1">
          <a:extLst>
            <a:ext uri="{FF2B5EF4-FFF2-40B4-BE49-F238E27FC236}">
              <a16:creationId xmlns:a16="http://schemas.microsoft.com/office/drawing/2014/main" id="{80A44C09-03DE-4D54-BE3A-B83E4A07C3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5539" name="AutoShape 1">
          <a:extLst>
            <a:ext uri="{FF2B5EF4-FFF2-40B4-BE49-F238E27FC236}">
              <a16:creationId xmlns:a16="http://schemas.microsoft.com/office/drawing/2014/main" id="{9727B258-A30E-4B80-A2FA-ED8AABF74A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5540" name="AutoShape 1">
          <a:extLst>
            <a:ext uri="{FF2B5EF4-FFF2-40B4-BE49-F238E27FC236}">
              <a16:creationId xmlns:a16="http://schemas.microsoft.com/office/drawing/2014/main" id="{8360DD7E-E102-425C-8042-829619E6C5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15541" name="AutoShape 1">
          <a:extLst>
            <a:ext uri="{FF2B5EF4-FFF2-40B4-BE49-F238E27FC236}">
              <a16:creationId xmlns:a16="http://schemas.microsoft.com/office/drawing/2014/main" id="{F80115C1-2329-461C-976E-9351EB920D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5542" name="AutoShape 1">
          <a:extLst>
            <a:ext uri="{FF2B5EF4-FFF2-40B4-BE49-F238E27FC236}">
              <a16:creationId xmlns:a16="http://schemas.microsoft.com/office/drawing/2014/main" id="{3AD9F9A6-D2BE-4CF7-A2A6-572F7501B8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5543" name="AutoShape 1">
          <a:extLst>
            <a:ext uri="{FF2B5EF4-FFF2-40B4-BE49-F238E27FC236}">
              <a16:creationId xmlns:a16="http://schemas.microsoft.com/office/drawing/2014/main" id="{FF54DBA8-3D49-4728-AE24-C9DE54312A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5544" name="AutoShape 1">
          <a:extLst>
            <a:ext uri="{FF2B5EF4-FFF2-40B4-BE49-F238E27FC236}">
              <a16:creationId xmlns:a16="http://schemas.microsoft.com/office/drawing/2014/main" id="{3BC727B4-C1EE-4F7B-8154-84E87483FA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283</xdr:row>
      <xdr:rowOff>0</xdr:rowOff>
    </xdr:from>
    <xdr:ext cx="304800" cy="304800"/>
    <xdr:sp macro="" textlink="">
      <xdr:nvSpPr>
        <xdr:cNvPr id="15545" name="AutoShape 1">
          <a:extLst>
            <a:ext uri="{FF2B5EF4-FFF2-40B4-BE49-F238E27FC236}">
              <a16:creationId xmlns:a16="http://schemas.microsoft.com/office/drawing/2014/main" id="{2CD4B0B3-85A1-4BBF-BBF6-A32B1FB7E8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5546" name="AutoShape 1">
          <a:extLst>
            <a:ext uri="{FF2B5EF4-FFF2-40B4-BE49-F238E27FC236}">
              <a16:creationId xmlns:a16="http://schemas.microsoft.com/office/drawing/2014/main" id="{9D9D16D5-CE49-4893-B649-D05CF32D5A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5547" name="AutoShape 1">
          <a:extLst>
            <a:ext uri="{FF2B5EF4-FFF2-40B4-BE49-F238E27FC236}">
              <a16:creationId xmlns:a16="http://schemas.microsoft.com/office/drawing/2014/main" id="{EFC34FAC-A76B-4396-9B20-1F63DADE80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5548" name="AutoShape 1">
          <a:extLst>
            <a:ext uri="{FF2B5EF4-FFF2-40B4-BE49-F238E27FC236}">
              <a16:creationId xmlns:a16="http://schemas.microsoft.com/office/drawing/2014/main" id="{E8D9E6AB-8F3C-4068-876E-0194A87AC4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284</xdr:row>
      <xdr:rowOff>0</xdr:rowOff>
    </xdr:from>
    <xdr:ext cx="304800" cy="304800"/>
    <xdr:sp macro="" textlink="">
      <xdr:nvSpPr>
        <xdr:cNvPr id="15549" name="AutoShape 1">
          <a:extLst>
            <a:ext uri="{FF2B5EF4-FFF2-40B4-BE49-F238E27FC236}">
              <a16:creationId xmlns:a16="http://schemas.microsoft.com/office/drawing/2014/main" id="{65D4DE1C-58D6-412F-BBB7-787D12A6AA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5550" name="AutoShape 1">
          <a:extLst>
            <a:ext uri="{FF2B5EF4-FFF2-40B4-BE49-F238E27FC236}">
              <a16:creationId xmlns:a16="http://schemas.microsoft.com/office/drawing/2014/main" id="{AB7240F5-AC73-4AE5-8B18-EF7F940382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5551" name="AutoShape 1">
          <a:extLst>
            <a:ext uri="{FF2B5EF4-FFF2-40B4-BE49-F238E27FC236}">
              <a16:creationId xmlns:a16="http://schemas.microsoft.com/office/drawing/2014/main" id="{2A5CBD71-FD35-416C-A6AE-C78831F98E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5552" name="AutoShape 1">
          <a:extLst>
            <a:ext uri="{FF2B5EF4-FFF2-40B4-BE49-F238E27FC236}">
              <a16:creationId xmlns:a16="http://schemas.microsoft.com/office/drawing/2014/main" id="{3C5CFF63-1A71-4491-96D6-742BD9ACCA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285</xdr:row>
      <xdr:rowOff>0</xdr:rowOff>
    </xdr:from>
    <xdr:ext cx="304800" cy="304800"/>
    <xdr:sp macro="" textlink="">
      <xdr:nvSpPr>
        <xdr:cNvPr id="15553" name="AutoShape 1">
          <a:extLst>
            <a:ext uri="{FF2B5EF4-FFF2-40B4-BE49-F238E27FC236}">
              <a16:creationId xmlns:a16="http://schemas.microsoft.com/office/drawing/2014/main" id="{F771B97E-73DD-49B4-8B98-DBB5329862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5554" name="AutoShape 1">
          <a:extLst>
            <a:ext uri="{FF2B5EF4-FFF2-40B4-BE49-F238E27FC236}">
              <a16:creationId xmlns:a16="http://schemas.microsoft.com/office/drawing/2014/main" id="{0BA4B9B8-5E42-4F3E-93F3-9DED7A6E16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5555" name="AutoShape 1">
          <a:extLst>
            <a:ext uri="{FF2B5EF4-FFF2-40B4-BE49-F238E27FC236}">
              <a16:creationId xmlns:a16="http://schemas.microsoft.com/office/drawing/2014/main" id="{1FCCFFB7-9EC4-47F7-862C-7DA5DE8E29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5556" name="AutoShape 1">
          <a:extLst>
            <a:ext uri="{FF2B5EF4-FFF2-40B4-BE49-F238E27FC236}">
              <a16:creationId xmlns:a16="http://schemas.microsoft.com/office/drawing/2014/main" id="{99FD1287-B2AA-4875-9715-B424D0C29C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5557" name="AutoShape 1">
          <a:extLst>
            <a:ext uri="{FF2B5EF4-FFF2-40B4-BE49-F238E27FC236}">
              <a16:creationId xmlns:a16="http://schemas.microsoft.com/office/drawing/2014/main" id="{8F09AED2-DB97-4123-BF05-519BF23C60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5558" name="AutoShape 1">
          <a:extLst>
            <a:ext uri="{FF2B5EF4-FFF2-40B4-BE49-F238E27FC236}">
              <a16:creationId xmlns:a16="http://schemas.microsoft.com/office/drawing/2014/main" id="{3252819F-1D28-43C0-9B20-FA9D4859D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5559" name="AutoShape 1">
          <a:extLst>
            <a:ext uri="{FF2B5EF4-FFF2-40B4-BE49-F238E27FC236}">
              <a16:creationId xmlns:a16="http://schemas.microsoft.com/office/drawing/2014/main" id="{B32A85E9-86FB-4654-A09E-8A2D1E38B8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5560" name="AutoShape 1">
          <a:extLst>
            <a:ext uri="{FF2B5EF4-FFF2-40B4-BE49-F238E27FC236}">
              <a16:creationId xmlns:a16="http://schemas.microsoft.com/office/drawing/2014/main" id="{A0D3E4AC-18D6-4944-9279-7CD1069DF3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287</xdr:row>
      <xdr:rowOff>0</xdr:rowOff>
    </xdr:from>
    <xdr:ext cx="304800" cy="304800"/>
    <xdr:sp macro="" textlink="">
      <xdr:nvSpPr>
        <xdr:cNvPr id="15561" name="AutoShape 1">
          <a:extLst>
            <a:ext uri="{FF2B5EF4-FFF2-40B4-BE49-F238E27FC236}">
              <a16:creationId xmlns:a16="http://schemas.microsoft.com/office/drawing/2014/main" id="{933F5E57-137F-4DF9-8E75-DB59B8E7F5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5562" name="AutoShape 1">
          <a:extLst>
            <a:ext uri="{FF2B5EF4-FFF2-40B4-BE49-F238E27FC236}">
              <a16:creationId xmlns:a16="http://schemas.microsoft.com/office/drawing/2014/main" id="{B54A9AB1-7633-474D-A235-C0FCBF0519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5563" name="AutoShape 1">
          <a:extLst>
            <a:ext uri="{FF2B5EF4-FFF2-40B4-BE49-F238E27FC236}">
              <a16:creationId xmlns:a16="http://schemas.microsoft.com/office/drawing/2014/main" id="{EF7FBAB6-0E74-4957-9F43-38A64A672C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5564" name="AutoShape 1">
          <a:extLst>
            <a:ext uri="{FF2B5EF4-FFF2-40B4-BE49-F238E27FC236}">
              <a16:creationId xmlns:a16="http://schemas.microsoft.com/office/drawing/2014/main" id="{00EFB8F7-F800-43B0-B84C-EAAB655C2E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288</xdr:row>
      <xdr:rowOff>0</xdr:rowOff>
    </xdr:from>
    <xdr:ext cx="304800" cy="304800"/>
    <xdr:sp macro="" textlink="">
      <xdr:nvSpPr>
        <xdr:cNvPr id="15565" name="AutoShape 1">
          <a:extLst>
            <a:ext uri="{FF2B5EF4-FFF2-40B4-BE49-F238E27FC236}">
              <a16:creationId xmlns:a16="http://schemas.microsoft.com/office/drawing/2014/main" id="{52D08A32-8868-4A60-B47A-65A9B24BCA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5566" name="AutoShape 1">
          <a:extLst>
            <a:ext uri="{FF2B5EF4-FFF2-40B4-BE49-F238E27FC236}">
              <a16:creationId xmlns:a16="http://schemas.microsoft.com/office/drawing/2014/main" id="{85361EA1-4F50-4FF0-BCC3-D075A7E00B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5567" name="AutoShape 1">
          <a:extLst>
            <a:ext uri="{FF2B5EF4-FFF2-40B4-BE49-F238E27FC236}">
              <a16:creationId xmlns:a16="http://schemas.microsoft.com/office/drawing/2014/main" id="{10DE8CBC-E02D-41B8-BAF2-0A62DA8F65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5568" name="AutoShape 1">
          <a:extLst>
            <a:ext uri="{FF2B5EF4-FFF2-40B4-BE49-F238E27FC236}">
              <a16:creationId xmlns:a16="http://schemas.microsoft.com/office/drawing/2014/main" id="{3552CCFF-1044-4FBF-94A2-617772D2FF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289</xdr:row>
      <xdr:rowOff>0</xdr:rowOff>
    </xdr:from>
    <xdr:ext cx="304800" cy="304800"/>
    <xdr:sp macro="" textlink="">
      <xdr:nvSpPr>
        <xdr:cNvPr id="15569" name="AutoShape 1">
          <a:extLst>
            <a:ext uri="{FF2B5EF4-FFF2-40B4-BE49-F238E27FC236}">
              <a16:creationId xmlns:a16="http://schemas.microsoft.com/office/drawing/2014/main" id="{B5FE6737-4FDD-4E2F-9642-9235CAC35A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5570" name="AutoShape 1">
          <a:extLst>
            <a:ext uri="{FF2B5EF4-FFF2-40B4-BE49-F238E27FC236}">
              <a16:creationId xmlns:a16="http://schemas.microsoft.com/office/drawing/2014/main" id="{5EC4A07A-73AE-4C3F-8669-DE13AEB407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5571" name="AutoShape 1">
          <a:extLst>
            <a:ext uri="{FF2B5EF4-FFF2-40B4-BE49-F238E27FC236}">
              <a16:creationId xmlns:a16="http://schemas.microsoft.com/office/drawing/2014/main" id="{B7F48746-F4DC-4779-9B20-D47D1B88BC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5572" name="AutoShape 1">
          <a:extLst>
            <a:ext uri="{FF2B5EF4-FFF2-40B4-BE49-F238E27FC236}">
              <a16:creationId xmlns:a16="http://schemas.microsoft.com/office/drawing/2014/main" id="{1CE0F04B-02CA-4116-AA85-A40A09B6B2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290</xdr:row>
      <xdr:rowOff>0</xdr:rowOff>
    </xdr:from>
    <xdr:ext cx="304800" cy="304800"/>
    <xdr:sp macro="" textlink="">
      <xdr:nvSpPr>
        <xdr:cNvPr id="15573" name="AutoShape 1">
          <a:extLst>
            <a:ext uri="{FF2B5EF4-FFF2-40B4-BE49-F238E27FC236}">
              <a16:creationId xmlns:a16="http://schemas.microsoft.com/office/drawing/2014/main" id="{DE974AFF-4812-40BD-A3CD-FF2DFAECDB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5574" name="AutoShape 1">
          <a:extLst>
            <a:ext uri="{FF2B5EF4-FFF2-40B4-BE49-F238E27FC236}">
              <a16:creationId xmlns:a16="http://schemas.microsoft.com/office/drawing/2014/main" id="{CBFF7A12-CA43-468F-B678-D9354E6B6D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5575" name="AutoShape 1">
          <a:extLst>
            <a:ext uri="{FF2B5EF4-FFF2-40B4-BE49-F238E27FC236}">
              <a16:creationId xmlns:a16="http://schemas.microsoft.com/office/drawing/2014/main" id="{5D195BB7-C0BA-49A9-AF58-7DD8448640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5576" name="AutoShape 1">
          <a:extLst>
            <a:ext uri="{FF2B5EF4-FFF2-40B4-BE49-F238E27FC236}">
              <a16:creationId xmlns:a16="http://schemas.microsoft.com/office/drawing/2014/main" id="{E06A9EEC-F2FF-4640-B715-3C43F16FFC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291</xdr:row>
      <xdr:rowOff>0</xdr:rowOff>
    </xdr:from>
    <xdr:ext cx="304800" cy="304800"/>
    <xdr:sp macro="" textlink="">
      <xdr:nvSpPr>
        <xdr:cNvPr id="15577" name="AutoShape 1">
          <a:extLst>
            <a:ext uri="{FF2B5EF4-FFF2-40B4-BE49-F238E27FC236}">
              <a16:creationId xmlns:a16="http://schemas.microsoft.com/office/drawing/2014/main" id="{C90BE406-C97B-4204-BCE8-BC70956E8A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5578" name="AutoShape 1">
          <a:extLst>
            <a:ext uri="{FF2B5EF4-FFF2-40B4-BE49-F238E27FC236}">
              <a16:creationId xmlns:a16="http://schemas.microsoft.com/office/drawing/2014/main" id="{49D925C7-2342-445A-A97B-6BFAA68AF5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5579" name="AutoShape 1">
          <a:extLst>
            <a:ext uri="{FF2B5EF4-FFF2-40B4-BE49-F238E27FC236}">
              <a16:creationId xmlns:a16="http://schemas.microsoft.com/office/drawing/2014/main" id="{394420F2-D50E-4197-9A58-D891252228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5580" name="AutoShape 1">
          <a:extLst>
            <a:ext uri="{FF2B5EF4-FFF2-40B4-BE49-F238E27FC236}">
              <a16:creationId xmlns:a16="http://schemas.microsoft.com/office/drawing/2014/main" id="{19EEA2FF-FDFF-461D-A3E8-42D7C7FC26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292</xdr:row>
      <xdr:rowOff>0</xdr:rowOff>
    </xdr:from>
    <xdr:ext cx="304800" cy="304800"/>
    <xdr:sp macro="" textlink="">
      <xdr:nvSpPr>
        <xdr:cNvPr id="15581" name="AutoShape 1">
          <a:extLst>
            <a:ext uri="{FF2B5EF4-FFF2-40B4-BE49-F238E27FC236}">
              <a16:creationId xmlns:a16="http://schemas.microsoft.com/office/drawing/2014/main" id="{5687E0C3-3E26-4FF5-A136-144FE8F0F1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5582" name="AutoShape 1">
          <a:extLst>
            <a:ext uri="{FF2B5EF4-FFF2-40B4-BE49-F238E27FC236}">
              <a16:creationId xmlns:a16="http://schemas.microsoft.com/office/drawing/2014/main" id="{E4DB6B9B-0C91-41A9-834F-C74CECC3D7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5583" name="AutoShape 1">
          <a:extLst>
            <a:ext uri="{FF2B5EF4-FFF2-40B4-BE49-F238E27FC236}">
              <a16:creationId xmlns:a16="http://schemas.microsoft.com/office/drawing/2014/main" id="{57E0C2E4-09F2-4E8B-87F6-E619D08D2D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5584" name="AutoShape 1">
          <a:extLst>
            <a:ext uri="{FF2B5EF4-FFF2-40B4-BE49-F238E27FC236}">
              <a16:creationId xmlns:a16="http://schemas.microsoft.com/office/drawing/2014/main" id="{280B4944-4FCC-4C97-BDDC-7E9D66B2AD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293</xdr:row>
      <xdr:rowOff>0</xdr:rowOff>
    </xdr:from>
    <xdr:ext cx="304800" cy="304800"/>
    <xdr:sp macro="" textlink="">
      <xdr:nvSpPr>
        <xdr:cNvPr id="15585" name="AutoShape 1">
          <a:extLst>
            <a:ext uri="{FF2B5EF4-FFF2-40B4-BE49-F238E27FC236}">
              <a16:creationId xmlns:a16="http://schemas.microsoft.com/office/drawing/2014/main" id="{966615CF-DB4F-4D74-B8D4-1AA8392873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5586" name="AutoShape 1">
          <a:extLst>
            <a:ext uri="{FF2B5EF4-FFF2-40B4-BE49-F238E27FC236}">
              <a16:creationId xmlns:a16="http://schemas.microsoft.com/office/drawing/2014/main" id="{67E39C96-0BF3-40F0-906A-064AB4FED0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5587" name="AutoShape 1">
          <a:extLst>
            <a:ext uri="{FF2B5EF4-FFF2-40B4-BE49-F238E27FC236}">
              <a16:creationId xmlns:a16="http://schemas.microsoft.com/office/drawing/2014/main" id="{BE397904-6527-4D5B-8B62-28BDE99253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5588" name="AutoShape 1">
          <a:extLst>
            <a:ext uri="{FF2B5EF4-FFF2-40B4-BE49-F238E27FC236}">
              <a16:creationId xmlns:a16="http://schemas.microsoft.com/office/drawing/2014/main" id="{F494B17D-C5F6-4576-9907-693E5CA82F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294</xdr:row>
      <xdr:rowOff>0</xdr:rowOff>
    </xdr:from>
    <xdr:ext cx="304800" cy="304800"/>
    <xdr:sp macro="" textlink="">
      <xdr:nvSpPr>
        <xdr:cNvPr id="15589" name="AutoShape 1">
          <a:extLst>
            <a:ext uri="{FF2B5EF4-FFF2-40B4-BE49-F238E27FC236}">
              <a16:creationId xmlns:a16="http://schemas.microsoft.com/office/drawing/2014/main" id="{326C0AE4-43E9-4574-8441-6FDBBFC204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5590" name="AutoShape 1">
          <a:extLst>
            <a:ext uri="{FF2B5EF4-FFF2-40B4-BE49-F238E27FC236}">
              <a16:creationId xmlns:a16="http://schemas.microsoft.com/office/drawing/2014/main" id="{6FBE2F15-115C-4C94-B115-5F9DB082A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5591" name="AutoShape 1">
          <a:extLst>
            <a:ext uri="{FF2B5EF4-FFF2-40B4-BE49-F238E27FC236}">
              <a16:creationId xmlns:a16="http://schemas.microsoft.com/office/drawing/2014/main" id="{8822BCBA-B1EB-4D82-8C6A-B7B9A9CDAB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5592" name="AutoShape 1">
          <a:extLst>
            <a:ext uri="{FF2B5EF4-FFF2-40B4-BE49-F238E27FC236}">
              <a16:creationId xmlns:a16="http://schemas.microsoft.com/office/drawing/2014/main" id="{385BEB08-A792-4175-B9B3-0A90F44E80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295</xdr:row>
      <xdr:rowOff>0</xdr:rowOff>
    </xdr:from>
    <xdr:ext cx="304800" cy="304800"/>
    <xdr:sp macro="" textlink="">
      <xdr:nvSpPr>
        <xdr:cNvPr id="15593" name="AutoShape 1">
          <a:extLst>
            <a:ext uri="{FF2B5EF4-FFF2-40B4-BE49-F238E27FC236}">
              <a16:creationId xmlns:a16="http://schemas.microsoft.com/office/drawing/2014/main" id="{064285A2-5597-4482-9EEB-AD380FFCB5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5594" name="AutoShape 1">
          <a:extLst>
            <a:ext uri="{FF2B5EF4-FFF2-40B4-BE49-F238E27FC236}">
              <a16:creationId xmlns:a16="http://schemas.microsoft.com/office/drawing/2014/main" id="{6A5E66C4-776A-4CF5-96EF-8AE5B80BFB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5595" name="AutoShape 1">
          <a:extLst>
            <a:ext uri="{FF2B5EF4-FFF2-40B4-BE49-F238E27FC236}">
              <a16:creationId xmlns:a16="http://schemas.microsoft.com/office/drawing/2014/main" id="{8E427FA1-2A5C-4CAE-B346-25CF873668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5596" name="AutoShape 1">
          <a:extLst>
            <a:ext uri="{FF2B5EF4-FFF2-40B4-BE49-F238E27FC236}">
              <a16:creationId xmlns:a16="http://schemas.microsoft.com/office/drawing/2014/main" id="{94E91F57-63BA-4F61-B276-8A41A450C6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296</xdr:row>
      <xdr:rowOff>0</xdr:rowOff>
    </xdr:from>
    <xdr:ext cx="304800" cy="304800"/>
    <xdr:sp macro="" textlink="">
      <xdr:nvSpPr>
        <xdr:cNvPr id="15597" name="AutoShape 1">
          <a:extLst>
            <a:ext uri="{FF2B5EF4-FFF2-40B4-BE49-F238E27FC236}">
              <a16:creationId xmlns:a16="http://schemas.microsoft.com/office/drawing/2014/main" id="{9E653EB0-5FE9-42D4-BAAF-75F79323A1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5598" name="AutoShape 1">
          <a:extLst>
            <a:ext uri="{FF2B5EF4-FFF2-40B4-BE49-F238E27FC236}">
              <a16:creationId xmlns:a16="http://schemas.microsoft.com/office/drawing/2014/main" id="{B135835E-6374-4073-BA2B-C684DC7AB4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5599" name="AutoShape 1">
          <a:extLst>
            <a:ext uri="{FF2B5EF4-FFF2-40B4-BE49-F238E27FC236}">
              <a16:creationId xmlns:a16="http://schemas.microsoft.com/office/drawing/2014/main" id="{C756C5FE-F847-4BCF-BC0A-4091BCADDD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5600" name="AutoShape 1">
          <a:extLst>
            <a:ext uri="{FF2B5EF4-FFF2-40B4-BE49-F238E27FC236}">
              <a16:creationId xmlns:a16="http://schemas.microsoft.com/office/drawing/2014/main" id="{3A3D88F5-2A6D-4AA4-9944-54BBAD2C47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297</xdr:row>
      <xdr:rowOff>0</xdr:rowOff>
    </xdr:from>
    <xdr:ext cx="304800" cy="304800"/>
    <xdr:sp macro="" textlink="">
      <xdr:nvSpPr>
        <xdr:cNvPr id="15601" name="AutoShape 1">
          <a:extLst>
            <a:ext uri="{FF2B5EF4-FFF2-40B4-BE49-F238E27FC236}">
              <a16:creationId xmlns:a16="http://schemas.microsoft.com/office/drawing/2014/main" id="{5E03C018-EFF8-43B1-9AFF-7060E48CE3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5602" name="AutoShape 1">
          <a:extLst>
            <a:ext uri="{FF2B5EF4-FFF2-40B4-BE49-F238E27FC236}">
              <a16:creationId xmlns:a16="http://schemas.microsoft.com/office/drawing/2014/main" id="{B9E0F90D-D832-45CD-ABAA-7B4541F00B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5603" name="AutoShape 1">
          <a:extLst>
            <a:ext uri="{FF2B5EF4-FFF2-40B4-BE49-F238E27FC236}">
              <a16:creationId xmlns:a16="http://schemas.microsoft.com/office/drawing/2014/main" id="{AAF96A6B-BD22-4F2F-81E3-897582E6BD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5604" name="AutoShape 1">
          <a:extLst>
            <a:ext uri="{FF2B5EF4-FFF2-40B4-BE49-F238E27FC236}">
              <a16:creationId xmlns:a16="http://schemas.microsoft.com/office/drawing/2014/main" id="{2EDB53F4-1CE5-4303-AB93-346EF9B324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298</xdr:row>
      <xdr:rowOff>0</xdr:rowOff>
    </xdr:from>
    <xdr:ext cx="304800" cy="304800"/>
    <xdr:sp macro="" textlink="">
      <xdr:nvSpPr>
        <xdr:cNvPr id="15605" name="AutoShape 1">
          <a:extLst>
            <a:ext uri="{FF2B5EF4-FFF2-40B4-BE49-F238E27FC236}">
              <a16:creationId xmlns:a16="http://schemas.microsoft.com/office/drawing/2014/main" id="{60991EDA-B8F1-44CB-A9BC-E6C335ED53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5606" name="AutoShape 1">
          <a:extLst>
            <a:ext uri="{FF2B5EF4-FFF2-40B4-BE49-F238E27FC236}">
              <a16:creationId xmlns:a16="http://schemas.microsoft.com/office/drawing/2014/main" id="{9AACBA17-7866-443A-A18E-B57CD96F07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5607" name="AutoShape 1">
          <a:extLst>
            <a:ext uri="{FF2B5EF4-FFF2-40B4-BE49-F238E27FC236}">
              <a16:creationId xmlns:a16="http://schemas.microsoft.com/office/drawing/2014/main" id="{97215B1D-17F5-4292-B9D1-8D8AC8A5B1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5608" name="AutoShape 1">
          <a:extLst>
            <a:ext uri="{FF2B5EF4-FFF2-40B4-BE49-F238E27FC236}">
              <a16:creationId xmlns:a16="http://schemas.microsoft.com/office/drawing/2014/main" id="{F8B94567-D3DB-4B94-B710-139274A265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299</xdr:row>
      <xdr:rowOff>0</xdr:rowOff>
    </xdr:from>
    <xdr:ext cx="304800" cy="304800"/>
    <xdr:sp macro="" textlink="">
      <xdr:nvSpPr>
        <xdr:cNvPr id="15609" name="AutoShape 1">
          <a:extLst>
            <a:ext uri="{FF2B5EF4-FFF2-40B4-BE49-F238E27FC236}">
              <a16:creationId xmlns:a16="http://schemas.microsoft.com/office/drawing/2014/main" id="{DBCCFF6F-0610-4056-AB6E-005D827D8F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5610" name="AutoShape 1">
          <a:extLst>
            <a:ext uri="{FF2B5EF4-FFF2-40B4-BE49-F238E27FC236}">
              <a16:creationId xmlns:a16="http://schemas.microsoft.com/office/drawing/2014/main" id="{234E22F8-970A-4465-8024-1179E95087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5611" name="AutoShape 1">
          <a:extLst>
            <a:ext uri="{FF2B5EF4-FFF2-40B4-BE49-F238E27FC236}">
              <a16:creationId xmlns:a16="http://schemas.microsoft.com/office/drawing/2014/main" id="{48CBEA30-5553-4980-9D7D-BB27B49FB8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5612" name="AutoShape 1">
          <a:extLst>
            <a:ext uri="{FF2B5EF4-FFF2-40B4-BE49-F238E27FC236}">
              <a16:creationId xmlns:a16="http://schemas.microsoft.com/office/drawing/2014/main" id="{5E858456-9395-434D-9181-99192D3CCE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300</xdr:row>
      <xdr:rowOff>0</xdr:rowOff>
    </xdr:from>
    <xdr:ext cx="304800" cy="304800"/>
    <xdr:sp macro="" textlink="">
      <xdr:nvSpPr>
        <xdr:cNvPr id="15613" name="AutoShape 1">
          <a:extLst>
            <a:ext uri="{FF2B5EF4-FFF2-40B4-BE49-F238E27FC236}">
              <a16:creationId xmlns:a16="http://schemas.microsoft.com/office/drawing/2014/main" id="{E41D291B-B8F9-4C5B-BC38-4F788F1B41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5614" name="AutoShape 1">
          <a:extLst>
            <a:ext uri="{FF2B5EF4-FFF2-40B4-BE49-F238E27FC236}">
              <a16:creationId xmlns:a16="http://schemas.microsoft.com/office/drawing/2014/main" id="{D73EB519-96F5-41A2-A135-21B17D85A3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5615" name="AutoShape 1">
          <a:extLst>
            <a:ext uri="{FF2B5EF4-FFF2-40B4-BE49-F238E27FC236}">
              <a16:creationId xmlns:a16="http://schemas.microsoft.com/office/drawing/2014/main" id="{25D331D8-A16F-40A6-B5EC-43DD176FCB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5616" name="AutoShape 1">
          <a:extLst>
            <a:ext uri="{FF2B5EF4-FFF2-40B4-BE49-F238E27FC236}">
              <a16:creationId xmlns:a16="http://schemas.microsoft.com/office/drawing/2014/main" id="{985A76EF-680A-4AF6-93D6-A4F266986E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301</xdr:row>
      <xdr:rowOff>0</xdr:rowOff>
    </xdr:from>
    <xdr:ext cx="304800" cy="304800"/>
    <xdr:sp macro="" textlink="">
      <xdr:nvSpPr>
        <xdr:cNvPr id="15617" name="AutoShape 1">
          <a:extLst>
            <a:ext uri="{FF2B5EF4-FFF2-40B4-BE49-F238E27FC236}">
              <a16:creationId xmlns:a16="http://schemas.microsoft.com/office/drawing/2014/main" id="{344349D0-3D5F-4113-9792-FAF2700C14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5618" name="AutoShape 1">
          <a:extLst>
            <a:ext uri="{FF2B5EF4-FFF2-40B4-BE49-F238E27FC236}">
              <a16:creationId xmlns:a16="http://schemas.microsoft.com/office/drawing/2014/main" id="{BDCC46AF-CC68-42F3-AB38-F87CD6048E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5619" name="AutoShape 1">
          <a:extLst>
            <a:ext uri="{FF2B5EF4-FFF2-40B4-BE49-F238E27FC236}">
              <a16:creationId xmlns:a16="http://schemas.microsoft.com/office/drawing/2014/main" id="{1C6166D1-3CC7-4A50-8DFA-EE4A25CE53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5620" name="AutoShape 1">
          <a:extLst>
            <a:ext uri="{FF2B5EF4-FFF2-40B4-BE49-F238E27FC236}">
              <a16:creationId xmlns:a16="http://schemas.microsoft.com/office/drawing/2014/main" id="{3696AF32-96A7-47F6-9C74-58BA1ECD10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302</xdr:row>
      <xdr:rowOff>0</xdr:rowOff>
    </xdr:from>
    <xdr:ext cx="304800" cy="304800"/>
    <xdr:sp macro="" textlink="">
      <xdr:nvSpPr>
        <xdr:cNvPr id="15621" name="AutoShape 1">
          <a:extLst>
            <a:ext uri="{FF2B5EF4-FFF2-40B4-BE49-F238E27FC236}">
              <a16:creationId xmlns:a16="http://schemas.microsoft.com/office/drawing/2014/main" id="{FAA948FF-BDF5-44C2-A7F0-60D7EC65F7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5622" name="AutoShape 1">
          <a:extLst>
            <a:ext uri="{FF2B5EF4-FFF2-40B4-BE49-F238E27FC236}">
              <a16:creationId xmlns:a16="http://schemas.microsoft.com/office/drawing/2014/main" id="{1B839279-F138-40B1-BE25-51CF54FE83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5623" name="AutoShape 1">
          <a:extLst>
            <a:ext uri="{FF2B5EF4-FFF2-40B4-BE49-F238E27FC236}">
              <a16:creationId xmlns:a16="http://schemas.microsoft.com/office/drawing/2014/main" id="{58D10860-1835-4B54-99B8-07CE1EC59E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5624" name="AutoShape 1">
          <a:extLst>
            <a:ext uri="{FF2B5EF4-FFF2-40B4-BE49-F238E27FC236}">
              <a16:creationId xmlns:a16="http://schemas.microsoft.com/office/drawing/2014/main" id="{13674E2F-972C-47F5-A727-E32D3C25E3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303</xdr:row>
      <xdr:rowOff>0</xdr:rowOff>
    </xdr:from>
    <xdr:ext cx="304800" cy="304800"/>
    <xdr:sp macro="" textlink="">
      <xdr:nvSpPr>
        <xdr:cNvPr id="15625" name="AutoShape 1">
          <a:extLst>
            <a:ext uri="{FF2B5EF4-FFF2-40B4-BE49-F238E27FC236}">
              <a16:creationId xmlns:a16="http://schemas.microsoft.com/office/drawing/2014/main" id="{BED027A3-727B-4B39-BA0A-6F693B86FF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5626" name="AutoShape 1">
          <a:extLst>
            <a:ext uri="{FF2B5EF4-FFF2-40B4-BE49-F238E27FC236}">
              <a16:creationId xmlns:a16="http://schemas.microsoft.com/office/drawing/2014/main" id="{E57C95F2-8205-4EA9-9A20-6FAA1DE105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5627" name="AutoShape 1">
          <a:extLst>
            <a:ext uri="{FF2B5EF4-FFF2-40B4-BE49-F238E27FC236}">
              <a16:creationId xmlns:a16="http://schemas.microsoft.com/office/drawing/2014/main" id="{6A580C95-14D5-43E1-A191-25B9085A0C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5628" name="AutoShape 1">
          <a:extLst>
            <a:ext uri="{FF2B5EF4-FFF2-40B4-BE49-F238E27FC236}">
              <a16:creationId xmlns:a16="http://schemas.microsoft.com/office/drawing/2014/main" id="{B847A582-7272-4AFB-9DE8-2BD1FCA309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304</xdr:row>
      <xdr:rowOff>0</xdr:rowOff>
    </xdr:from>
    <xdr:ext cx="304800" cy="304800"/>
    <xdr:sp macro="" textlink="">
      <xdr:nvSpPr>
        <xdr:cNvPr id="15629" name="AutoShape 1">
          <a:extLst>
            <a:ext uri="{FF2B5EF4-FFF2-40B4-BE49-F238E27FC236}">
              <a16:creationId xmlns:a16="http://schemas.microsoft.com/office/drawing/2014/main" id="{8982C07E-DD28-4866-AB60-2C0136F6C3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5630" name="AutoShape 1">
          <a:extLst>
            <a:ext uri="{FF2B5EF4-FFF2-40B4-BE49-F238E27FC236}">
              <a16:creationId xmlns:a16="http://schemas.microsoft.com/office/drawing/2014/main" id="{74C00F90-04D5-4703-BB69-72C824AA13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5631" name="AutoShape 1">
          <a:extLst>
            <a:ext uri="{FF2B5EF4-FFF2-40B4-BE49-F238E27FC236}">
              <a16:creationId xmlns:a16="http://schemas.microsoft.com/office/drawing/2014/main" id="{D0B0F830-AD1F-4E16-97DA-B4D770FA40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5632" name="AutoShape 1">
          <a:extLst>
            <a:ext uri="{FF2B5EF4-FFF2-40B4-BE49-F238E27FC236}">
              <a16:creationId xmlns:a16="http://schemas.microsoft.com/office/drawing/2014/main" id="{B68D93D5-CFD0-40AA-9D22-08F25D3F0B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305</xdr:row>
      <xdr:rowOff>0</xdr:rowOff>
    </xdr:from>
    <xdr:ext cx="304800" cy="304800"/>
    <xdr:sp macro="" textlink="">
      <xdr:nvSpPr>
        <xdr:cNvPr id="15633" name="AutoShape 1">
          <a:extLst>
            <a:ext uri="{FF2B5EF4-FFF2-40B4-BE49-F238E27FC236}">
              <a16:creationId xmlns:a16="http://schemas.microsoft.com/office/drawing/2014/main" id="{99ED78A5-3879-4DB7-B938-2D30B48731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5634" name="AutoShape 1">
          <a:extLst>
            <a:ext uri="{FF2B5EF4-FFF2-40B4-BE49-F238E27FC236}">
              <a16:creationId xmlns:a16="http://schemas.microsoft.com/office/drawing/2014/main" id="{DBB6B459-404D-45CF-9521-6D2A04DF0F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5635" name="AutoShape 1">
          <a:extLst>
            <a:ext uri="{FF2B5EF4-FFF2-40B4-BE49-F238E27FC236}">
              <a16:creationId xmlns:a16="http://schemas.microsoft.com/office/drawing/2014/main" id="{EE9675E8-BCDB-4505-A1CA-5A02E092AC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5636" name="AutoShape 1">
          <a:extLst>
            <a:ext uri="{FF2B5EF4-FFF2-40B4-BE49-F238E27FC236}">
              <a16:creationId xmlns:a16="http://schemas.microsoft.com/office/drawing/2014/main" id="{8039F118-744B-43AC-9B84-171E3B2CEE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306</xdr:row>
      <xdr:rowOff>0</xdr:rowOff>
    </xdr:from>
    <xdr:ext cx="304800" cy="304800"/>
    <xdr:sp macro="" textlink="">
      <xdr:nvSpPr>
        <xdr:cNvPr id="15637" name="AutoShape 1">
          <a:extLst>
            <a:ext uri="{FF2B5EF4-FFF2-40B4-BE49-F238E27FC236}">
              <a16:creationId xmlns:a16="http://schemas.microsoft.com/office/drawing/2014/main" id="{8234202B-D39F-4843-AD6F-6555B98D66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5638" name="AutoShape 1">
          <a:extLst>
            <a:ext uri="{FF2B5EF4-FFF2-40B4-BE49-F238E27FC236}">
              <a16:creationId xmlns:a16="http://schemas.microsoft.com/office/drawing/2014/main" id="{AA985977-B591-48C0-A747-C552A9EF48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5639" name="AutoShape 1">
          <a:extLst>
            <a:ext uri="{FF2B5EF4-FFF2-40B4-BE49-F238E27FC236}">
              <a16:creationId xmlns:a16="http://schemas.microsoft.com/office/drawing/2014/main" id="{19E27994-287C-4254-BEF8-C9653CCF1D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5640" name="AutoShape 1">
          <a:extLst>
            <a:ext uri="{FF2B5EF4-FFF2-40B4-BE49-F238E27FC236}">
              <a16:creationId xmlns:a16="http://schemas.microsoft.com/office/drawing/2014/main" id="{236BAA9E-ABE2-4E25-B024-BA372F0828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307</xdr:row>
      <xdr:rowOff>0</xdr:rowOff>
    </xdr:from>
    <xdr:ext cx="304800" cy="304800"/>
    <xdr:sp macro="" textlink="">
      <xdr:nvSpPr>
        <xdr:cNvPr id="15641" name="AutoShape 1">
          <a:extLst>
            <a:ext uri="{FF2B5EF4-FFF2-40B4-BE49-F238E27FC236}">
              <a16:creationId xmlns:a16="http://schemas.microsoft.com/office/drawing/2014/main" id="{013AD04B-4D71-492D-AF64-2220D39752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5642" name="AutoShape 1">
          <a:extLst>
            <a:ext uri="{FF2B5EF4-FFF2-40B4-BE49-F238E27FC236}">
              <a16:creationId xmlns:a16="http://schemas.microsoft.com/office/drawing/2014/main" id="{A242DF10-EC5F-4EEC-80AC-6D48479415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5643" name="AutoShape 1">
          <a:extLst>
            <a:ext uri="{FF2B5EF4-FFF2-40B4-BE49-F238E27FC236}">
              <a16:creationId xmlns:a16="http://schemas.microsoft.com/office/drawing/2014/main" id="{A2F6A633-90FA-4244-9B88-4B80143F92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5644" name="AutoShape 1">
          <a:extLst>
            <a:ext uri="{FF2B5EF4-FFF2-40B4-BE49-F238E27FC236}">
              <a16:creationId xmlns:a16="http://schemas.microsoft.com/office/drawing/2014/main" id="{16724FF3-812F-4677-858B-2C8036B2FB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308</xdr:row>
      <xdr:rowOff>0</xdr:rowOff>
    </xdr:from>
    <xdr:ext cx="304800" cy="304800"/>
    <xdr:sp macro="" textlink="">
      <xdr:nvSpPr>
        <xdr:cNvPr id="15645" name="AutoShape 1">
          <a:extLst>
            <a:ext uri="{FF2B5EF4-FFF2-40B4-BE49-F238E27FC236}">
              <a16:creationId xmlns:a16="http://schemas.microsoft.com/office/drawing/2014/main" id="{BFB98AF8-2B7B-41F6-B621-AB8F6DE659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5646" name="AutoShape 1">
          <a:extLst>
            <a:ext uri="{FF2B5EF4-FFF2-40B4-BE49-F238E27FC236}">
              <a16:creationId xmlns:a16="http://schemas.microsoft.com/office/drawing/2014/main" id="{CCEF5494-0827-4629-A6E5-6E4CFBEE4C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5647" name="AutoShape 1">
          <a:extLst>
            <a:ext uri="{FF2B5EF4-FFF2-40B4-BE49-F238E27FC236}">
              <a16:creationId xmlns:a16="http://schemas.microsoft.com/office/drawing/2014/main" id="{1E5E0B42-ED79-4D2A-AA07-0EB8D021B7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5648" name="AutoShape 1">
          <a:extLst>
            <a:ext uri="{FF2B5EF4-FFF2-40B4-BE49-F238E27FC236}">
              <a16:creationId xmlns:a16="http://schemas.microsoft.com/office/drawing/2014/main" id="{7126B074-0FA7-4581-B14F-3F99660B98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309</xdr:row>
      <xdr:rowOff>0</xdr:rowOff>
    </xdr:from>
    <xdr:ext cx="304800" cy="304800"/>
    <xdr:sp macro="" textlink="">
      <xdr:nvSpPr>
        <xdr:cNvPr id="15649" name="AutoShape 1">
          <a:extLst>
            <a:ext uri="{FF2B5EF4-FFF2-40B4-BE49-F238E27FC236}">
              <a16:creationId xmlns:a16="http://schemas.microsoft.com/office/drawing/2014/main" id="{D6800D3F-E771-4E4F-BD77-9017BE4A3A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5650" name="AutoShape 1">
          <a:extLst>
            <a:ext uri="{FF2B5EF4-FFF2-40B4-BE49-F238E27FC236}">
              <a16:creationId xmlns:a16="http://schemas.microsoft.com/office/drawing/2014/main" id="{CF86E3D3-18CC-4195-A394-72D569857B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5651" name="AutoShape 1">
          <a:extLst>
            <a:ext uri="{FF2B5EF4-FFF2-40B4-BE49-F238E27FC236}">
              <a16:creationId xmlns:a16="http://schemas.microsoft.com/office/drawing/2014/main" id="{30752E6C-086E-448C-8A52-B58475BBB3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5652" name="AutoShape 1">
          <a:extLst>
            <a:ext uri="{FF2B5EF4-FFF2-40B4-BE49-F238E27FC236}">
              <a16:creationId xmlns:a16="http://schemas.microsoft.com/office/drawing/2014/main" id="{1E407EF8-B15C-4389-9904-3C50FE0901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310</xdr:row>
      <xdr:rowOff>0</xdr:rowOff>
    </xdr:from>
    <xdr:ext cx="304800" cy="304800"/>
    <xdr:sp macro="" textlink="">
      <xdr:nvSpPr>
        <xdr:cNvPr id="15653" name="AutoShape 1">
          <a:extLst>
            <a:ext uri="{FF2B5EF4-FFF2-40B4-BE49-F238E27FC236}">
              <a16:creationId xmlns:a16="http://schemas.microsoft.com/office/drawing/2014/main" id="{19FBE787-CA7A-4A10-8866-F1AA271FA0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5654" name="AutoShape 1">
          <a:extLst>
            <a:ext uri="{FF2B5EF4-FFF2-40B4-BE49-F238E27FC236}">
              <a16:creationId xmlns:a16="http://schemas.microsoft.com/office/drawing/2014/main" id="{B656CFA1-98E0-4A2B-A96F-6EDD99590C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5655" name="AutoShape 1">
          <a:extLst>
            <a:ext uri="{FF2B5EF4-FFF2-40B4-BE49-F238E27FC236}">
              <a16:creationId xmlns:a16="http://schemas.microsoft.com/office/drawing/2014/main" id="{4E593663-A65C-400F-A252-1DA2758F57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5656" name="AutoShape 1">
          <a:extLst>
            <a:ext uri="{FF2B5EF4-FFF2-40B4-BE49-F238E27FC236}">
              <a16:creationId xmlns:a16="http://schemas.microsoft.com/office/drawing/2014/main" id="{697CB6B4-BAEF-4DE0-B083-E5944E61E8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311</xdr:row>
      <xdr:rowOff>0</xdr:rowOff>
    </xdr:from>
    <xdr:ext cx="304800" cy="304800"/>
    <xdr:sp macro="" textlink="">
      <xdr:nvSpPr>
        <xdr:cNvPr id="15657" name="AutoShape 1">
          <a:extLst>
            <a:ext uri="{FF2B5EF4-FFF2-40B4-BE49-F238E27FC236}">
              <a16:creationId xmlns:a16="http://schemas.microsoft.com/office/drawing/2014/main" id="{EADD0A34-C447-4EF2-9319-96F1E47759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5658" name="AutoShape 1">
          <a:extLst>
            <a:ext uri="{FF2B5EF4-FFF2-40B4-BE49-F238E27FC236}">
              <a16:creationId xmlns:a16="http://schemas.microsoft.com/office/drawing/2014/main" id="{C1294D3E-BC92-4165-BC1D-26D9B3936C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5659" name="AutoShape 1">
          <a:extLst>
            <a:ext uri="{FF2B5EF4-FFF2-40B4-BE49-F238E27FC236}">
              <a16:creationId xmlns:a16="http://schemas.microsoft.com/office/drawing/2014/main" id="{7C868F89-2358-4870-9960-83C5DAD00F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5660" name="AutoShape 1">
          <a:extLst>
            <a:ext uri="{FF2B5EF4-FFF2-40B4-BE49-F238E27FC236}">
              <a16:creationId xmlns:a16="http://schemas.microsoft.com/office/drawing/2014/main" id="{85E6B47C-1D6B-4658-9EF6-0773B3D67D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312</xdr:row>
      <xdr:rowOff>0</xdr:rowOff>
    </xdr:from>
    <xdr:ext cx="304800" cy="304800"/>
    <xdr:sp macro="" textlink="">
      <xdr:nvSpPr>
        <xdr:cNvPr id="15661" name="AutoShape 1">
          <a:extLst>
            <a:ext uri="{FF2B5EF4-FFF2-40B4-BE49-F238E27FC236}">
              <a16:creationId xmlns:a16="http://schemas.microsoft.com/office/drawing/2014/main" id="{F6BADFF3-EEFF-4765-92D6-7A30989039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5662" name="AutoShape 1">
          <a:extLst>
            <a:ext uri="{FF2B5EF4-FFF2-40B4-BE49-F238E27FC236}">
              <a16:creationId xmlns:a16="http://schemas.microsoft.com/office/drawing/2014/main" id="{07CC42A0-A998-4FCD-980A-68DCC9F8AF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5663" name="AutoShape 1">
          <a:extLst>
            <a:ext uri="{FF2B5EF4-FFF2-40B4-BE49-F238E27FC236}">
              <a16:creationId xmlns:a16="http://schemas.microsoft.com/office/drawing/2014/main" id="{4AD6036A-B003-4FE1-B376-4BE863086D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5664" name="AutoShape 1">
          <a:extLst>
            <a:ext uri="{FF2B5EF4-FFF2-40B4-BE49-F238E27FC236}">
              <a16:creationId xmlns:a16="http://schemas.microsoft.com/office/drawing/2014/main" id="{351CB95F-788C-48C3-9311-20FF6BBD05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313</xdr:row>
      <xdr:rowOff>0</xdr:rowOff>
    </xdr:from>
    <xdr:ext cx="304800" cy="304800"/>
    <xdr:sp macro="" textlink="">
      <xdr:nvSpPr>
        <xdr:cNvPr id="15665" name="AutoShape 1">
          <a:extLst>
            <a:ext uri="{FF2B5EF4-FFF2-40B4-BE49-F238E27FC236}">
              <a16:creationId xmlns:a16="http://schemas.microsoft.com/office/drawing/2014/main" id="{7E025EFA-5B3E-4FFC-B5E7-268E802CC7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5666" name="AutoShape 1">
          <a:extLst>
            <a:ext uri="{FF2B5EF4-FFF2-40B4-BE49-F238E27FC236}">
              <a16:creationId xmlns:a16="http://schemas.microsoft.com/office/drawing/2014/main" id="{1A8DD37B-E591-4167-B71C-FCD026272A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5667" name="AutoShape 1">
          <a:extLst>
            <a:ext uri="{FF2B5EF4-FFF2-40B4-BE49-F238E27FC236}">
              <a16:creationId xmlns:a16="http://schemas.microsoft.com/office/drawing/2014/main" id="{018D7AB4-356C-4365-81C5-A0CC97AE69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5668" name="AutoShape 1">
          <a:extLst>
            <a:ext uri="{FF2B5EF4-FFF2-40B4-BE49-F238E27FC236}">
              <a16:creationId xmlns:a16="http://schemas.microsoft.com/office/drawing/2014/main" id="{9A372CB8-CA73-4D81-AB6D-27862394F4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314</xdr:row>
      <xdr:rowOff>0</xdr:rowOff>
    </xdr:from>
    <xdr:ext cx="304800" cy="304800"/>
    <xdr:sp macro="" textlink="">
      <xdr:nvSpPr>
        <xdr:cNvPr id="15669" name="AutoShape 1">
          <a:extLst>
            <a:ext uri="{FF2B5EF4-FFF2-40B4-BE49-F238E27FC236}">
              <a16:creationId xmlns:a16="http://schemas.microsoft.com/office/drawing/2014/main" id="{954E5733-E752-4EFF-8F57-A56B8B8392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5670" name="AutoShape 1">
          <a:extLst>
            <a:ext uri="{FF2B5EF4-FFF2-40B4-BE49-F238E27FC236}">
              <a16:creationId xmlns:a16="http://schemas.microsoft.com/office/drawing/2014/main" id="{35EE69A1-426F-41E2-8740-D193A06B48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5671" name="AutoShape 1">
          <a:extLst>
            <a:ext uri="{FF2B5EF4-FFF2-40B4-BE49-F238E27FC236}">
              <a16:creationId xmlns:a16="http://schemas.microsoft.com/office/drawing/2014/main" id="{FFD4F3E6-0A0E-4033-9341-052BBBE3C4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5672" name="AutoShape 1">
          <a:extLst>
            <a:ext uri="{FF2B5EF4-FFF2-40B4-BE49-F238E27FC236}">
              <a16:creationId xmlns:a16="http://schemas.microsoft.com/office/drawing/2014/main" id="{5C607B1C-B685-40FF-B773-2F41042DA5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315</xdr:row>
      <xdr:rowOff>0</xdr:rowOff>
    </xdr:from>
    <xdr:ext cx="304800" cy="304800"/>
    <xdr:sp macro="" textlink="">
      <xdr:nvSpPr>
        <xdr:cNvPr id="15673" name="AutoShape 1">
          <a:extLst>
            <a:ext uri="{FF2B5EF4-FFF2-40B4-BE49-F238E27FC236}">
              <a16:creationId xmlns:a16="http://schemas.microsoft.com/office/drawing/2014/main" id="{CF599668-8247-4F2D-BA14-2827F728BD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5674" name="AutoShape 1">
          <a:extLst>
            <a:ext uri="{FF2B5EF4-FFF2-40B4-BE49-F238E27FC236}">
              <a16:creationId xmlns:a16="http://schemas.microsoft.com/office/drawing/2014/main" id="{73377C79-45E6-474D-BFE0-2B4F9DD24D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5675" name="AutoShape 1">
          <a:extLst>
            <a:ext uri="{FF2B5EF4-FFF2-40B4-BE49-F238E27FC236}">
              <a16:creationId xmlns:a16="http://schemas.microsoft.com/office/drawing/2014/main" id="{00E8A483-5861-4014-840C-10A05B4D12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5676" name="AutoShape 1">
          <a:extLst>
            <a:ext uri="{FF2B5EF4-FFF2-40B4-BE49-F238E27FC236}">
              <a16:creationId xmlns:a16="http://schemas.microsoft.com/office/drawing/2014/main" id="{7EE0D7CA-CCAD-44D7-9214-08F736726F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316</xdr:row>
      <xdr:rowOff>0</xdr:rowOff>
    </xdr:from>
    <xdr:ext cx="304800" cy="304800"/>
    <xdr:sp macro="" textlink="">
      <xdr:nvSpPr>
        <xdr:cNvPr id="15677" name="AutoShape 1">
          <a:extLst>
            <a:ext uri="{FF2B5EF4-FFF2-40B4-BE49-F238E27FC236}">
              <a16:creationId xmlns:a16="http://schemas.microsoft.com/office/drawing/2014/main" id="{670DF79C-8417-4F08-AB21-D6FF3260A8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5678" name="AutoShape 1">
          <a:extLst>
            <a:ext uri="{FF2B5EF4-FFF2-40B4-BE49-F238E27FC236}">
              <a16:creationId xmlns:a16="http://schemas.microsoft.com/office/drawing/2014/main" id="{D403FF79-120F-466A-B73B-55C5D104B5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5679" name="AutoShape 1">
          <a:extLst>
            <a:ext uri="{FF2B5EF4-FFF2-40B4-BE49-F238E27FC236}">
              <a16:creationId xmlns:a16="http://schemas.microsoft.com/office/drawing/2014/main" id="{AAFD8F62-3B10-4F90-9C0A-72CD284133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5680" name="AutoShape 1">
          <a:extLst>
            <a:ext uri="{FF2B5EF4-FFF2-40B4-BE49-F238E27FC236}">
              <a16:creationId xmlns:a16="http://schemas.microsoft.com/office/drawing/2014/main" id="{7EDC2D8B-0CD9-44D0-B330-9210CEBFB6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317</xdr:row>
      <xdr:rowOff>0</xdr:rowOff>
    </xdr:from>
    <xdr:ext cx="304800" cy="304800"/>
    <xdr:sp macro="" textlink="">
      <xdr:nvSpPr>
        <xdr:cNvPr id="15681" name="AutoShape 1">
          <a:extLst>
            <a:ext uri="{FF2B5EF4-FFF2-40B4-BE49-F238E27FC236}">
              <a16:creationId xmlns:a16="http://schemas.microsoft.com/office/drawing/2014/main" id="{7214A368-1AC4-4D33-8E11-F7F4EF79CB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5682" name="AutoShape 1">
          <a:extLst>
            <a:ext uri="{FF2B5EF4-FFF2-40B4-BE49-F238E27FC236}">
              <a16:creationId xmlns:a16="http://schemas.microsoft.com/office/drawing/2014/main" id="{1FFE7D0D-58EE-42C5-B431-08C1215473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5683" name="AutoShape 1">
          <a:extLst>
            <a:ext uri="{FF2B5EF4-FFF2-40B4-BE49-F238E27FC236}">
              <a16:creationId xmlns:a16="http://schemas.microsoft.com/office/drawing/2014/main" id="{6B81438D-F794-483A-BE10-90DDE608F2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5684" name="AutoShape 1">
          <a:extLst>
            <a:ext uri="{FF2B5EF4-FFF2-40B4-BE49-F238E27FC236}">
              <a16:creationId xmlns:a16="http://schemas.microsoft.com/office/drawing/2014/main" id="{ADB8E076-B397-4770-83AA-0D7BB22A30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318</xdr:row>
      <xdr:rowOff>0</xdr:rowOff>
    </xdr:from>
    <xdr:ext cx="304800" cy="304800"/>
    <xdr:sp macro="" textlink="">
      <xdr:nvSpPr>
        <xdr:cNvPr id="15685" name="AutoShape 1">
          <a:extLst>
            <a:ext uri="{FF2B5EF4-FFF2-40B4-BE49-F238E27FC236}">
              <a16:creationId xmlns:a16="http://schemas.microsoft.com/office/drawing/2014/main" id="{A130B193-A00E-48ED-AFB1-65F354E5C2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5686" name="AutoShape 1">
          <a:extLst>
            <a:ext uri="{FF2B5EF4-FFF2-40B4-BE49-F238E27FC236}">
              <a16:creationId xmlns:a16="http://schemas.microsoft.com/office/drawing/2014/main" id="{F7E80B3A-69C6-4FB3-8CBD-993D51391A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5687" name="AutoShape 1">
          <a:extLst>
            <a:ext uri="{FF2B5EF4-FFF2-40B4-BE49-F238E27FC236}">
              <a16:creationId xmlns:a16="http://schemas.microsoft.com/office/drawing/2014/main" id="{E9C49358-270D-498F-8CFE-2BDE4D69E3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5688" name="AutoShape 1">
          <a:extLst>
            <a:ext uri="{FF2B5EF4-FFF2-40B4-BE49-F238E27FC236}">
              <a16:creationId xmlns:a16="http://schemas.microsoft.com/office/drawing/2014/main" id="{890BBFB7-2DC5-4A80-92BC-045ADD43D4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319</xdr:row>
      <xdr:rowOff>0</xdr:rowOff>
    </xdr:from>
    <xdr:ext cx="304800" cy="304800"/>
    <xdr:sp macro="" textlink="">
      <xdr:nvSpPr>
        <xdr:cNvPr id="15689" name="AutoShape 1">
          <a:extLst>
            <a:ext uri="{FF2B5EF4-FFF2-40B4-BE49-F238E27FC236}">
              <a16:creationId xmlns:a16="http://schemas.microsoft.com/office/drawing/2014/main" id="{2CF73E82-EACA-4ED0-BBC9-4068EBF65B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5690" name="AutoShape 1">
          <a:extLst>
            <a:ext uri="{FF2B5EF4-FFF2-40B4-BE49-F238E27FC236}">
              <a16:creationId xmlns:a16="http://schemas.microsoft.com/office/drawing/2014/main" id="{699F0E7B-B524-4DE3-96A0-0D2F210C7B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5691" name="AutoShape 1">
          <a:extLst>
            <a:ext uri="{FF2B5EF4-FFF2-40B4-BE49-F238E27FC236}">
              <a16:creationId xmlns:a16="http://schemas.microsoft.com/office/drawing/2014/main" id="{1EAF0A18-CC23-4AAD-B367-92802EB152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5692" name="AutoShape 1">
          <a:extLst>
            <a:ext uri="{FF2B5EF4-FFF2-40B4-BE49-F238E27FC236}">
              <a16:creationId xmlns:a16="http://schemas.microsoft.com/office/drawing/2014/main" id="{B806FCD9-A0A6-4F07-882E-7A31989C69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320</xdr:row>
      <xdr:rowOff>0</xdr:rowOff>
    </xdr:from>
    <xdr:ext cx="304800" cy="304800"/>
    <xdr:sp macro="" textlink="">
      <xdr:nvSpPr>
        <xdr:cNvPr id="15693" name="AutoShape 1">
          <a:extLst>
            <a:ext uri="{FF2B5EF4-FFF2-40B4-BE49-F238E27FC236}">
              <a16:creationId xmlns:a16="http://schemas.microsoft.com/office/drawing/2014/main" id="{5B8AB533-07A6-473A-A03D-520888DABD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5694" name="AutoShape 1">
          <a:extLst>
            <a:ext uri="{FF2B5EF4-FFF2-40B4-BE49-F238E27FC236}">
              <a16:creationId xmlns:a16="http://schemas.microsoft.com/office/drawing/2014/main" id="{121B2CFD-2875-4D4A-96C5-BBA4516076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5695" name="AutoShape 1">
          <a:extLst>
            <a:ext uri="{FF2B5EF4-FFF2-40B4-BE49-F238E27FC236}">
              <a16:creationId xmlns:a16="http://schemas.microsoft.com/office/drawing/2014/main" id="{E6AC19F0-3B66-4E68-AEEA-38AE978404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5696" name="AutoShape 1">
          <a:extLst>
            <a:ext uri="{FF2B5EF4-FFF2-40B4-BE49-F238E27FC236}">
              <a16:creationId xmlns:a16="http://schemas.microsoft.com/office/drawing/2014/main" id="{D5BA6345-05D2-46E1-8378-4BA075183F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321</xdr:row>
      <xdr:rowOff>0</xdr:rowOff>
    </xdr:from>
    <xdr:ext cx="304800" cy="304800"/>
    <xdr:sp macro="" textlink="">
      <xdr:nvSpPr>
        <xdr:cNvPr id="15697" name="AutoShape 1">
          <a:extLst>
            <a:ext uri="{FF2B5EF4-FFF2-40B4-BE49-F238E27FC236}">
              <a16:creationId xmlns:a16="http://schemas.microsoft.com/office/drawing/2014/main" id="{795152F5-CF23-43CB-9E8B-5B1AD35949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5698" name="AutoShape 1">
          <a:extLst>
            <a:ext uri="{FF2B5EF4-FFF2-40B4-BE49-F238E27FC236}">
              <a16:creationId xmlns:a16="http://schemas.microsoft.com/office/drawing/2014/main" id="{809FA45B-7FED-4708-B327-C20D522F27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5699" name="AutoShape 1">
          <a:extLst>
            <a:ext uri="{FF2B5EF4-FFF2-40B4-BE49-F238E27FC236}">
              <a16:creationId xmlns:a16="http://schemas.microsoft.com/office/drawing/2014/main" id="{AFBD941F-4F59-46B5-B3E9-9A7119CD7D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5700" name="AutoShape 1">
          <a:extLst>
            <a:ext uri="{FF2B5EF4-FFF2-40B4-BE49-F238E27FC236}">
              <a16:creationId xmlns:a16="http://schemas.microsoft.com/office/drawing/2014/main" id="{F4631D1F-3398-4CA3-899C-F2DAE5349C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322</xdr:row>
      <xdr:rowOff>0</xdr:rowOff>
    </xdr:from>
    <xdr:ext cx="304800" cy="304800"/>
    <xdr:sp macro="" textlink="">
      <xdr:nvSpPr>
        <xdr:cNvPr id="15701" name="AutoShape 1">
          <a:extLst>
            <a:ext uri="{FF2B5EF4-FFF2-40B4-BE49-F238E27FC236}">
              <a16:creationId xmlns:a16="http://schemas.microsoft.com/office/drawing/2014/main" id="{7A74C24E-DC6E-4626-B68B-454E680F79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5702" name="AutoShape 1">
          <a:extLst>
            <a:ext uri="{FF2B5EF4-FFF2-40B4-BE49-F238E27FC236}">
              <a16:creationId xmlns:a16="http://schemas.microsoft.com/office/drawing/2014/main" id="{ED72CCF8-6DEB-4CB7-8398-F7804E85F0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5703" name="AutoShape 1">
          <a:extLst>
            <a:ext uri="{FF2B5EF4-FFF2-40B4-BE49-F238E27FC236}">
              <a16:creationId xmlns:a16="http://schemas.microsoft.com/office/drawing/2014/main" id="{9083E1E4-25B4-4286-95D7-7CEB87CE16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5704" name="AutoShape 1">
          <a:extLst>
            <a:ext uri="{FF2B5EF4-FFF2-40B4-BE49-F238E27FC236}">
              <a16:creationId xmlns:a16="http://schemas.microsoft.com/office/drawing/2014/main" id="{5CCF4E72-210C-4CF2-91D8-169095683B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323</xdr:row>
      <xdr:rowOff>0</xdr:rowOff>
    </xdr:from>
    <xdr:ext cx="304800" cy="304800"/>
    <xdr:sp macro="" textlink="">
      <xdr:nvSpPr>
        <xdr:cNvPr id="15705" name="AutoShape 1">
          <a:extLst>
            <a:ext uri="{FF2B5EF4-FFF2-40B4-BE49-F238E27FC236}">
              <a16:creationId xmlns:a16="http://schemas.microsoft.com/office/drawing/2014/main" id="{FF8DE87F-9965-4787-B04A-03198084EA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5706" name="AutoShape 1">
          <a:extLst>
            <a:ext uri="{FF2B5EF4-FFF2-40B4-BE49-F238E27FC236}">
              <a16:creationId xmlns:a16="http://schemas.microsoft.com/office/drawing/2014/main" id="{55E65112-5168-49FE-927B-8A3677B88D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5707" name="AutoShape 1">
          <a:extLst>
            <a:ext uri="{FF2B5EF4-FFF2-40B4-BE49-F238E27FC236}">
              <a16:creationId xmlns:a16="http://schemas.microsoft.com/office/drawing/2014/main" id="{87ED133F-D31F-4A7C-99D7-FE7CD0571D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5708" name="AutoShape 1">
          <a:extLst>
            <a:ext uri="{FF2B5EF4-FFF2-40B4-BE49-F238E27FC236}">
              <a16:creationId xmlns:a16="http://schemas.microsoft.com/office/drawing/2014/main" id="{B5832166-9044-4899-8E4D-BC2FEC1202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324</xdr:row>
      <xdr:rowOff>0</xdr:rowOff>
    </xdr:from>
    <xdr:ext cx="304800" cy="304800"/>
    <xdr:sp macro="" textlink="">
      <xdr:nvSpPr>
        <xdr:cNvPr id="15709" name="AutoShape 1">
          <a:extLst>
            <a:ext uri="{FF2B5EF4-FFF2-40B4-BE49-F238E27FC236}">
              <a16:creationId xmlns:a16="http://schemas.microsoft.com/office/drawing/2014/main" id="{23E0BC5E-6815-48EF-B1BC-88A2B2822D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5710" name="AutoShape 1">
          <a:extLst>
            <a:ext uri="{FF2B5EF4-FFF2-40B4-BE49-F238E27FC236}">
              <a16:creationId xmlns:a16="http://schemas.microsoft.com/office/drawing/2014/main" id="{9B16AC28-7466-4053-A5A6-1DD36250A2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5711" name="AutoShape 1">
          <a:extLst>
            <a:ext uri="{FF2B5EF4-FFF2-40B4-BE49-F238E27FC236}">
              <a16:creationId xmlns:a16="http://schemas.microsoft.com/office/drawing/2014/main" id="{A5F7B67A-29F0-458B-A050-EBE6CFD082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5712" name="AutoShape 1">
          <a:extLst>
            <a:ext uri="{FF2B5EF4-FFF2-40B4-BE49-F238E27FC236}">
              <a16:creationId xmlns:a16="http://schemas.microsoft.com/office/drawing/2014/main" id="{974A9FF9-9B30-4B82-86B7-48D5E6746E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325</xdr:row>
      <xdr:rowOff>0</xdr:rowOff>
    </xdr:from>
    <xdr:ext cx="304800" cy="304800"/>
    <xdr:sp macro="" textlink="">
      <xdr:nvSpPr>
        <xdr:cNvPr id="15713" name="AutoShape 1">
          <a:extLst>
            <a:ext uri="{FF2B5EF4-FFF2-40B4-BE49-F238E27FC236}">
              <a16:creationId xmlns:a16="http://schemas.microsoft.com/office/drawing/2014/main" id="{0016F24B-414F-4945-BF56-47C78A1911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5714" name="AutoShape 1">
          <a:extLst>
            <a:ext uri="{FF2B5EF4-FFF2-40B4-BE49-F238E27FC236}">
              <a16:creationId xmlns:a16="http://schemas.microsoft.com/office/drawing/2014/main" id="{505811E7-2BAB-4E95-BEA3-3E7A52B6F0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5715" name="AutoShape 1">
          <a:extLst>
            <a:ext uri="{FF2B5EF4-FFF2-40B4-BE49-F238E27FC236}">
              <a16:creationId xmlns:a16="http://schemas.microsoft.com/office/drawing/2014/main" id="{40C3BD86-36A2-42F7-8E78-D431071D39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5716" name="AutoShape 1">
          <a:extLst>
            <a:ext uri="{FF2B5EF4-FFF2-40B4-BE49-F238E27FC236}">
              <a16:creationId xmlns:a16="http://schemas.microsoft.com/office/drawing/2014/main" id="{7C148C1A-4BFF-4E73-B353-D00DAAE74F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326</xdr:row>
      <xdr:rowOff>0</xdr:rowOff>
    </xdr:from>
    <xdr:ext cx="304800" cy="304800"/>
    <xdr:sp macro="" textlink="">
      <xdr:nvSpPr>
        <xdr:cNvPr id="15717" name="AutoShape 1">
          <a:extLst>
            <a:ext uri="{FF2B5EF4-FFF2-40B4-BE49-F238E27FC236}">
              <a16:creationId xmlns:a16="http://schemas.microsoft.com/office/drawing/2014/main" id="{7F6E0D8C-127A-4A21-B5FE-4C13283CB8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5718" name="AutoShape 1">
          <a:extLst>
            <a:ext uri="{FF2B5EF4-FFF2-40B4-BE49-F238E27FC236}">
              <a16:creationId xmlns:a16="http://schemas.microsoft.com/office/drawing/2014/main" id="{9BD82A63-B15F-4CD7-AB70-602C928A43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5719" name="AutoShape 1">
          <a:extLst>
            <a:ext uri="{FF2B5EF4-FFF2-40B4-BE49-F238E27FC236}">
              <a16:creationId xmlns:a16="http://schemas.microsoft.com/office/drawing/2014/main" id="{F7FC9738-CDDF-45A9-BA31-151BD1E3E0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5720" name="AutoShape 1">
          <a:extLst>
            <a:ext uri="{FF2B5EF4-FFF2-40B4-BE49-F238E27FC236}">
              <a16:creationId xmlns:a16="http://schemas.microsoft.com/office/drawing/2014/main" id="{B4C6CF1A-3844-4074-8F18-17D4AC4F48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327</xdr:row>
      <xdr:rowOff>0</xdr:rowOff>
    </xdr:from>
    <xdr:ext cx="304800" cy="304800"/>
    <xdr:sp macro="" textlink="">
      <xdr:nvSpPr>
        <xdr:cNvPr id="15721" name="AutoShape 1">
          <a:extLst>
            <a:ext uri="{FF2B5EF4-FFF2-40B4-BE49-F238E27FC236}">
              <a16:creationId xmlns:a16="http://schemas.microsoft.com/office/drawing/2014/main" id="{070AE29D-E4AC-45A2-B248-8A09779D6A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5722" name="AutoShape 1">
          <a:extLst>
            <a:ext uri="{FF2B5EF4-FFF2-40B4-BE49-F238E27FC236}">
              <a16:creationId xmlns:a16="http://schemas.microsoft.com/office/drawing/2014/main" id="{F30E98E7-75CF-43EE-887C-69B911EF86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5723" name="AutoShape 1">
          <a:extLst>
            <a:ext uri="{FF2B5EF4-FFF2-40B4-BE49-F238E27FC236}">
              <a16:creationId xmlns:a16="http://schemas.microsoft.com/office/drawing/2014/main" id="{349921C0-7F6A-430F-888A-024273B092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5724" name="AutoShape 1">
          <a:extLst>
            <a:ext uri="{FF2B5EF4-FFF2-40B4-BE49-F238E27FC236}">
              <a16:creationId xmlns:a16="http://schemas.microsoft.com/office/drawing/2014/main" id="{691FDD02-605A-44EF-9FD7-85AFD0C2D6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328</xdr:row>
      <xdr:rowOff>0</xdr:rowOff>
    </xdr:from>
    <xdr:ext cx="304800" cy="304800"/>
    <xdr:sp macro="" textlink="">
      <xdr:nvSpPr>
        <xdr:cNvPr id="15725" name="AutoShape 1">
          <a:extLst>
            <a:ext uri="{FF2B5EF4-FFF2-40B4-BE49-F238E27FC236}">
              <a16:creationId xmlns:a16="http://schemas.microsoft.com/office/drawing/2014/main" id="{9F7E40C3-9E66-42A4-B013-F3929C693D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5726" name="AutoShape 1">
          <a:extLst>
            <a:ext uri="{FF2B5EF4-FFF2-40B4-BE49-F238E27FC236}">
              <a16:creationId xmlns:a16="http://schemas.microsoft.com/office/drawing/2014/main" id="{8E042FE4-073B-4163-83DA-E0FD0AA7B6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5727" name="AutoShape 1">
          <a:extLst>
            <a:ext uri="{FF2B5EF4-FFF2-40B4-BE49-F238E27FC236}">
              <a16:creationId xmlns:a16="http://schemas.microsoft.com/office/drawing/2014/main" id="{35E8289F-C7CE-426C-8842-B9C2CF7433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5728" name="AutoShape 1">
          <a:extLst>
            <a:ext uri="{FF2B5EF4-FFF2-40B4-BE49-F238E27FC236}">
              <a16:creationId xmlns:a16="http://schemas.microsoft.com/office/drawing/2014/main" id="{92A15B6A-8CEB-4FB4-B553-2663E55485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329</xdr:row>
      <xdr:rowOff>0</xdr:rowOff>
    </xdr:from>
    <xdr:ext cx="304800" cy="304800"/>
    <xdr:sp macro="" textlink="">
      <xdr:nvSpPr>
        <xdr:cNvPr id="15729" name="AutoShape 1">
          <a:extLst>
            <a:ext uri="{FF2B5EF4-FFF2-40B4-BE49-F238E27FC236}">
              <a16:creationId xmlns:a16="http://schemas.microsoft.com/office/drawing/2014/main" id="{A502F96C-F98A-443F-AE4D-668A2A3C2B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5730" name="AutoShape 1">
          <a:extLst>
            <a:ext uri="{FF2B5EF4-FFF2-40B4-BE49-F238E27FC236}">
              <a16:creationId xmlns:a16="http://schemas.microsoft.com/office/drawing/2014/main" id="{70585E4B-DBA2-4943-899E-EDA97D1D30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5731" name="AutoShape 1">
          <a:extLst>
            <a:ext uri="{FF2B5EF4-FFF2-40B4-BE49-F238E27FC236}">
              <a16:creationId xmlns:a16="http://schemas.microsoft.com/office/drawing/2014/main" id="{2C0F151F-B7AC-4E39-B280-F3E19AF00B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5732" name="AutoShape 1">
          <a:extLst>
            <a:ext uri="{FF2B5EF4-FFF2-40B4-BE49-F238E27FC236}">
              <a16:creationId xmlns:a16="http://schemas.microsoft.com/office/drawing/2014/main" id="{EF276017-F685-421C-B4B9-C472ADA687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330</xdr:row>
      <xdr:rowOff>0</xdr:rowOff>
    </xdr:from>
    <xdr:ext cx="304800" cy="304800"/>
    <xdr:sp macro="" textlink="">
      <xdr:nvSpPr>
        <xdr:cNvPr id="15733" name="AutoShape 1">
          <a:extLst>
            <a:ext uri="{FF2B5EF4-FFF2-40B4-BE49-F238E27FC236}">
              <a16:creationId xmlns:a16="http://schemas.microsoft.com/office/drawing/2014/main" id="{5727A791-BABB-4456-95B1-5EF92C2AF6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5734" name="AutoShape 1">
          <a:extLst>
            <a:ext uri="{FF2B5EF4-FFF2-40B4-BE49-F238E27FC236}">
              <a16:creationId xmlns:a16="http://schemas.microsoft.com/office/drawing/2014/main" id="{87F15845-DD93-47A0-AF20-972CBAEEFD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5735" name="AutoShape 1">
          <a:extLst>
            <a:ext uri="{FF2B5EF4-FFF2-40B4-BE49-F238E27FC236}">
              <a16:creationId xmlns:a16="http://schemas.microsoft.com/office/drawing/2014/main" id="{15EF0764-5AAE-4F0D-ACDE-D13D1EBD6A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5736" name="AutoShape 1">
          <a:extLst>
            <a:ext uri="{FF2B5EF4-FFF2-40B4-BE49-F238E27FC236}">
              <a16:creationId xmlns:a16="http://schemas.microsoft.com/office/drawing/2014/main" id="{70597C60-36D5-4CF6-9E56-BF6641229A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331</xdr:row>
      <xdr:rowOff>0</xdr:rowOff>
    </xdr:from>
    <xdr:ext cx="304800" cy="304800"/>
    <xdr:sp macro="" textlink="">
      <xdr:nvSpPr>
        <xdr:cNvPr id="15737" name="AutoShape 1">
          <a:extLst>
            <a:ext uri="{FF2B5EF4-FFF2-40B4-BE49-F238E27FC236}">
              <a16:creationId xmlns:a16="http://schemas.microsoft.com/office/drawing/2014/main" id="{56379BAC-A572-4CD2-84EE-F8A33A253E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5738" name="AutoShape 1">
          <a:extLst>
            <a:ext uri="{FF2B5EF4-FFF2-40B4-BE49-F238E27FC236}">
              <a16:creationId xmlns:a16="http://schemas.microsoft.com/office/drawing/2014/main" id="{2DDE217C-A39C-4D52-B612-F9F7AF68CC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5739" name="AutoShape 1">
          <a:extLst>
            <a:ext uri="{FF2B5EF4-FFF2-40B4-BE49-F238E27FC236}">
              <a16:creationId xmlns:a16="http://schemas.microsoft.com/office/drawing/2014/main" id="{EC070440-0C18-4A3B-8003-BE836FF659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5740" name="AutoShape 1">
          <a:extLst>
            <a:ext uri="{FF2B5EF4-FFF2-40B4-BE49-F238E27FC236}">
              <a16:creationId xmlns:a16="http://schemas.microsoft.com/office/drawing/2014/main" id="{7C41DE90-D842-4062-89BA-B73F6C2711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332</xdr:row>
      <xdr:rowOff>0</xdr:rowOff>
    </xdr:from>
    <xdr:ext cx="304800" cy="304800"/>
    <xdr:sp macro="" textlink="">
      <xdr:nvSpPr>
        <xdr:cNvPr id="15741" name="AutoShape 1">
          <a:extLst>
            <a:ext uri="{FF2B5EF4-FFF2-40B4-BE49-F238E27FC236}">
              <a16:creationId xmlns:a16="http://schemas.microsoft.com/office/drawing/2014/main" id="{6B59E44F-46B4-4C6D-9BDD-5A5B35EE65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5742" name="AutoShape 1">
          <a:extLst>
            <a:ext uri="{FF2B5EF4-FFF2-40B4-BE49-F238E27FC236}">
              <a16:creationId xmlns:a16="http://schemas.microsoft.com/office/drawing/2014/main" id="{28243A2E-4DD9-435C-9829-F5B697B2F8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5743" name="AutoShape 1">
          <a:extLst>
            <a:ext uri="{FF2B5EF4-FFF2-40B4-BE49-F238E27FC236}">
              <a16:creationId xmlns:a16="http://schemas.microsoft.com/office/drawing/2014/main" id="{26F83A04-95D2-4139-AE2C-03BC614EB9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5744" name="AutoShape 1">
          <a:extLst>
            <a:ext uri="{FF2B5EF4-FFF2-40B4-BE49-F238E27FC236}">
              <a16:creationId xmlns:a16="http://schemas.microsoft.com/office/drawing/2014/main" id="{DF4CB2A2-2095-4DD6-AFDB-3D127CE576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333</xdr:row>
      <xdr:rowOff>0</xdr:rowOff>
    </xdr:from>
    <xdr:ext cx="304800" cy="304800"/>
    <xdr:sp macro="" textlink="">
      <xdr:nvSpPr>
        <xdr:cNvPr id="15745" name="AutoShape 1">
          <a:extLst>
            <a:ext uri="{FF2B5EF4-FFF2-40B4-BE49-F238E27FC236}">
              <a16:creationId xmlns:a16="http://schemas.microsoft.com/office/drawing/2014/main" id="{BFCAB106-3615-471B-8AD7-3B3B71F38C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5746" name="AutoShape 1">
          <a:extLst>
            <a:ext uri="{FF2B5EF4-FFF2-40B4-BE49-F238E27FC236}">
              <a16:creationId xmlns:a16="http://schemas.microsoft.com/office/drawing/2014/main" id="{077F7F5E-9224-4D76-B833-91C41ADD2E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5747" name="AutoShape 1">
          <a:extLst>
            <a:ext uri="{FF2B5EF4-FFF2-40B4-BE49-F238E27FC236}">
              <a16:creationId xmlns:a16="http://schemas.microsoft.com/office/drawing/2014/main" id="{44826DDE-2B40-4155-A6DF-B8961B229A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5748" name="AutoShape 1">
          <a:extLst>
            <a:ext uri="{FF2B5EF4-FFF2-40B4-BE49-F238E27FC236}">
              <a16:creationId xmlns:a16="http://schemas.microsoft.com/office/drawing/2014/main" id="{17B07858-4D4C-484A-BAF0-853789BA79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334</xdr:row>
      <xdr:rowOff>0</xdr:rowOff>
    </xdr:from>
    <xdr:ext cx="304800" cy="304800"/>
    <xdr:sp macro="" textlink="">
      <xdr:nvSpPr>
        <xdr:cNvPr id="15749" name="AutoShape 1">
          <a:extLst>
            <a:ext uri="{FF2B5EF4-FFF2-40B4-BE49-F238E27FC236}">
              <a16:creationId xmlns:a16="http://schemas.microsoft.com/office/drawing/2014/main" id="{91722C58-C4FE-4D0D-955E-9E494571A0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5750" name="AutoShape 1">
          <a:extLst>
            <a:ext uri="{FF2B5EF4-FFF2-40B4-BE49-F238E27FC236}">
              <a16:creationId xmlns:a16="http://schemas.microsoft.com/office/drawing/2014/main" id="{644D6BAF-B902-44E2-9701-39AF1B2060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5751" name="AutoShape 1">
          <a:extLst>
            <a:ext uri="{FF2B5EF4-FFF2-40B4-BE49-F238E27FC236}">
              <a16:creationId xmlns:a16="http://schemas.microsoft.com/office/drawing/2014/main" id="{FC7BFC20-B9F0-47E8-AB0B-41423374D2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5752" name="AutoShape 1">
          <a:extLst>
            <a:ext uri="{FF2B5EF4-FFF2-40B4-BE49-F238E27FC236}">
              <a16:creationId xmlns:a16="http://schemas.microsoft.com/office/drawing/2014/main" id="{A2E61913-A0AA-4E81-85CD-D2328E66DE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335</xdr:row>
      <xdr:rowOff>0</xdr:rowOff>
    </xdr:from>
    <xdr:ext cx="304800" cy="304800"/>
    <xdr:sp macro="" textlink="">
      <xdr:nvSpPr>
        <xdr:cNvPr id="15753" name="AutoShape 1">
          <a:extLst>
            <a:ext uri="{FF2B5EF4-FFF2-40B4-BE49-F238E27FC236}">
              <a16:creationId xmlns:a16="http://schemas.microsoft.com/office/drawing/2014/main" id="{B79C5BDD-9509-40DA-A9A7-B927DFFC13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5754" name="AutoShape 1">
          <a:extLst>
            <a:ext uri="{FF2B5EF4-FFF2-40B4-BE49-F238E27FC236}">
              <a16:creationId xmlns:a16="http://schemas.microsoft.com/office/drawing/2014/main" id="{07C1087C-52CF-43A3-A5F5-CFE23F166B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5755" name="AutoShape 1">
          <a:extLst>
            <a:ext uri="{FF2B5EF4-FFF2-40B4-BE49-F238E27FC236}">
              <a16:creationId xmlns:a16="http://schemas.microsoft.com/office/drawing/2014/main" id="{CD505A1F-60C5-4D59-B4F7-1B89555F55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5756" name="AutoShape 1">
          <a:extLst>
            <a:ext uri="{FF2B5EF4-FFF2-40B4-BE49-F238E27FC236}">
              <a16:creationId xmlns:a16="http://schemas.microsoft.com/office/drawing/2014/main" id="{D22E288F-16FD-477B-98B9-C3562B833F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336</xdr:row>
      <xdr:rowOff>0</xdr:rowOff>
    </xdr:from>
    <xdr:ext cx="304800" cy="304800"/>
    <xdr:sp macro="" textlink="">
      <xdr:nvSpPr>
        <xdr:cNvPr id="15757" name="AutoShape 1">
          <a:extLst>
            <a:ext uri="{FF2B5EF4-FFF2-40B4-BE49-F238E27FC236}">
              <a16:creationId xmlns:a16="http://schemas.microsoft.com/office/drawing/2014/main" id="{9B609263-8387-4A5D-BAF0-A6F0EE8F35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5758" name="AutoShape 1">
          <a:extLst>
            <a:ext uri="{FF2B5EF4-FFF2-40B4-BE49-F238E27FC236}">
              <a16:creationId xmlns:a16="http://schemas.microsoft.com/office/drawing/2014/main" id="{84F72E90-603F-44F9-A927-D4F9E8654A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5759" name="AutoShape 1">
          <a:extLst>
            <a:ext uri="{FF2B5EF4-FFF2-40B4-BE49-F238E27FC236}">
              <a16:creationId xmlns:a16="http://schemas.microsoft.com/office/drawing/2014/main" id="{BD9DA24E-045B-4E2D-A259-9E21490C70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5760" name="AutoShape 1">
          <a:extLst>
            <a:ext uri="{FF2B5EF4-FFF2-40B4-BE49-F238E27FC236}">
              <a16:creationId xmlns:a16="http://schemas.microsoft.com/office/drawing/2014/main" id="{49246265-4F7A-44A8-B853-782CEA1983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337</xdr:row>
      <xdr:rowOff>0</xdr:rowOff>
    </xdr:from>
    <xdr:ext cx="304800" cy="304800"/>
    <xdr:sp macro="" textlink="">
      <xdr:nvSpPr>
        <xdr:cNvPr id="15761" name="AutoShape 1">
          <a:extLst>
            <a:ext uri="{FF2B5EF4-FFF2-40B4-BE49-F238E27FC236}">
              <a16:creationId xmlns:a16="http://schemas.microsoft.com/office/drawing/2014/main" id="{468387FF-B4A9-4BA6-9671-66D96F6CB2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5762" name="AutoShape 1">
          <a:extLst>
            <a:ext uri="{FF2B5EF4-FFF2-40B4-BE49-F238E27FC236}">
              <a16:creationId xmlns:a16="http://schemas.microsoft.com/office/drawing/2014/main" id="{4C1E21DD-5BB3-4F5D-9621-7A6DF5F602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5763" name="AutoShape 1">
          <a:extLst>
            <a:ext uri="{FF2B5EF4-FFF2-40B4-BE49-F238E27FC236}">
              <a16:creationId xmlns:a16="http://schemas.microsoft.com/office/drawing/2014/main" id="{513EB6E7-6AA5-4935-9578-CBEA75379E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5764" name="AutoShape 1">
          <a:extLst>
            <a:ext uri="{FF2B5EF4-FFF2-40B4-BE49-F238E27FC236}">
              <a16:creationId xmlns:a16="http://schemas.microsoft.com/office/drawing/2014/main" id="{34AA4598-7F6A-477E-97F8-8EA6E65385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338</xdr:row>
      <xdr:rowOff>0</xdr:rowOff>
    </xdr:from>
    <xdr:ext cx="304800" cy="304800"/>
    <xdr:sp macro="" textlink="">
      <xdr:nvSpPr>
        <xdr:cNvPr id="15765" name="AutoShape 1">
          <a:extLst>
            <a:ext uri="{FF2B5EF4-FFF2-40B4-BE49-F238E27FC236}">
              <a16:creationId xmlns:a16="http://schemas.microsoft.com/office/drawing/2014/main" id="{BB757866-F72A-4C9E-9EC1-C9F9BD1CD7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5766" name="AutoShape 1">
          <a:extLst>
            <a:ext uri="{FF2B5EF4-FFF2-40B4-BE49-F238E27FC236}">
              <a16:creationId xmlns:a16="http://schemas.microsoft.com/office/drawing/2014/main" id="{5FC7535A-36B9-44BE-A2A5-867CD6353C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5767" name="AutoShape 1">
          <a:extLst>
            <a:ext uri="{FF2B5EF4-FFF2-40B4-BE49-F238E27FC236}">
              <a16:creationId xmlns:a16="http://schemas.microsoft.com/office/drawing/2014/main" id="{543B4084-6AD6-43D5-B04C-42AE117018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5768" name="AutoShape 1">
          <a:extLst>
            <a:ext uri="{FF2B5EF4-FFF2-40B4-BE49-F238E27FC236}">
              <a16:creationId xmlns:a16="http://schemas.microsoft.com/office/drawing/2014/main" id="{72195C7B-EB82-42DE-96F8-E6FC21FF2E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339</xdr:row>
      <xdr:rowOff>0</xdr:rowOff>
    </xdr:from>
    <xdr:ext cx="304800" cy="304800"/>
    <xdr:sp macro="" textlink="">
      <xdr:nvSpPr>
        <xdr:cNvPr id="15769" name="AutoShape 1">
          <a:extLst>
            <a:ext uri="{FF2B5EF4-FFF2-40B4-BE49-F238E27FC236}">
              <a16:creationId xmlns:a16="http://schemas.microsoft.com/office/drawing/2014/main" id="{244B02AE-F3F3-4E46-B0FB-FB7A149274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5770" name="AutoShape 1">
          <a:extLst>
            <a:ext uri="{FF2B5EF4-FFF2-40B4-BE49-F238E27FC236}">
              <a16:creationId xmlns:a16="http://schemas.microsoft.com/office/drawing/2014/main" id="{FB11EA1B-ABBE-4BF2-9B3B-B239E62244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5771" name="AutoShape 1">
          <a:extLst>
            <a:ext uri="{FF2B5EF4-FFF2-40B4-BE49-F238E27FC236}">
              <a16:creationId xmlns:a16="http://schemas.microsoft.com/office/drawing/2014/main" id="{6EB09BBD-5736-47B7-8884-E8B7B78FD0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5772" name="AutoShape 1">
          <a:extLst>
            <a:ext uri="{FF2B5EF4-FFF2-40B4-BE49-F238E27FC236}">
              <a16:creationId xmlns:a16="http://schemas.microsoft.com/office/drawing/2014/main" id="{1CD69B6E-4BF3-4E62-B4F9-E77F8785B6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340</xdr:row>
      <xdr:rowOff>0</xdr:rowOff>
    </xdr:from>
    <xdr:ext cx="304800" cy="304800"/>
    <xdr:sp macro="" textlink="">
      <xdr:nvSpPr>
        <xdr:cNvPr id="15773" name="AutoShape 1">
          <a:extLst>
            <a:ext uri="{FF2B5EF4-FFF2-40B4-BE49-F238E27FC236}">
              <a16:creationId xmlns:a16="http://schemas.microsoft.com/office/drawing/2014/main" id="{8BF3C4C6-3A03-47C7-9C6C-91F8A4EE28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5774" name="AutoShape 1">
          <a:extLst>
            <a:ext uri="{FF2B5EF4-FFF2-40B4-BE49-F238E27FC236}">
              <a16:creationId xmlns:a16="http://schemas.microsoft.com/office/drawing/2014/main" id="{FCE70D0F-B90F-4468-B9B3-2D1D12BA21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5775" name="AutoShape 1">
          <a:extLst>
            <a:ext uri="{FF2B5EF4-FFF2-40B4-BE49-F238E27FC236}">
              <a16:creationId xmlns:a16="http://schemas.microsoft.com/office/drawing/2014/main" id="{CA7A185E-15FA-45BD-B66F-AAE74B1B0C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5776" name="AutoShape 1">
          <a:extLst>
            <a:ext uri="{FF2B5EF4-FFF2-40B4-BE49-F238E27FC236}">
              <a16:creationId xmlns:a16="http://schemas.microsoft.com/office/drawing/2014/main" id="{C0711110-7ED4-42B0-AD11-5CFEC4C4C2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341</xdr:row>
      <xdr:rowOff>0</xdr:rowOff>
    </xdr:from>
    <xdr:ext cx="304800" cy="304800"/>
    <xdr:sp macro="" textlink="">
      <xdr:nvSpPr>
        <xdr:cNvPr id="15777" name="AutoShape 1">
          <a:extLst>
            <a:ext uri="{FF2B5EF4-FFF2-40B4-BE49-F238E27FC236}">
              <a16:creationId xmlns:a16="http://schemas.microsoft.com/office/drawing/2014/main" id="{1807A53C-345C-4FA6-9EA1-0119322E25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5778" name="AutoShape 1">
          <a:extLst>
            <a:ext uri="{FF2B5EF4-FFF2-40B4-BE49-F238E27FC236}">
              <a16:creationId xmlns:a16="http://schemas.microsoft.com/office/drawing/2014/main" id="{A0BA04C0-0732-4DF1-B6E6-EABF1B8344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5779" name="AutoShape 1">
          <a:extLst>
            <a:ext uri="{FF2B5EF4-FFF2-40B4-BE49-F238E27FC236}">
              <a16:creationId xmlns:a16="http://schemas.microsoft.com/office/drawing/2014/main" id="{F0EFBA15-1656-486C-A7D0-8C33860CE7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5780" name="AutoShape 1">
          <a:extLst>
            <a:ext uri="{FF2B5EF4-FFF2-40B4-BE49-F238E27FC236}">
              <a16:creationId xmlns:a16="http://schemas.microsoft.com/office/drawing/2014/main" id="{C061C215-20C5-4860-853E-3391EB3E0A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342</xdr:row>
      <xdr:rowOff>0</xdr:rowOff>
    </xdr:from>
    <xdr:ext cx="304800" cy="304800"/>
    <xdr:sp macro="" textlink="">
      <xdr:nvSpPr>
        <xdr:cNvPr id="15781" name="AutoShape 1">
          <a:extLst>
            <a:ext uri="{FF2B5EF4-FFF2-40B4-BE49-F238E27FC236}">
              <a16:creationId xmlns:a16="http://schemas.microsoft.com/office/drawing/2014/main" id="{45EC428B-4EBE-46FF-AEBE-358A95D5B7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5782" name="AutoShape 1">
          <a:extLst>
            <a:ext uri="{FF2B5EF4-FFF2-40B4-BE49-F238E27FC236}">
              <a16:creationId xmlns:a16="http://schemas.microsoft.com/office/drawing/2014/main" id="{BB736BD9-53B8-4CC6-8E3D-0710F24DCE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5783" name="AutoShape 1">
          <a:extLst>
            <a:ext uri="{FF2B5EF4-FFF2-40B4-BE49-F238E27FC236}">
              <a16:creationId xmlns:a16="http://schemas.microsoft.com/office/drawing/2014/main" id="{BB71E6D7-F074-442F-832E-EE23A561A8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5784" name="AutoShape 1">
          <a:extLst>
            <a:ext uri="{FF2B5EF4-FFF2-40B4-BE49-F238E27FC236}">
              <a16:creationId xmlns:a16="http://schemas.microsoft.com/office/drawing/2014/main" id="{D60B5136-16AB-48A5-B311-C6F9E00149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343</xdr:row>
      <xdr:rowOff>0</xdr:rowOff>
    </xdr:from>
    <xdr:ext cx="304800" cy="304800"/>
    <xdr:sp macro="" textlink="">
      <xdr:nvSpPr>
        <xdr:cNvPr id="15785" name="AutoShape 1">
          <a:extLst>
            <a:ext uri="{FF2B5EF4-FFF2-40B4-BE49-F238E27FC236}">
              <a16:creationId xmlns:a16="http://schemas.microsoft.com/office/drawing/2014/main" id="{AC3129F6-497C-44CE-AAB9-F6F3A524FC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5786" name="AutoShape 1">
          <a:extLst>
            <a:ext uri="{FF2B5EF4-FFF2-40B4-BE49-F238E27FC236}">
              <a16:creationId xmlns:a16="http://schemas.microsoft.com/office/drawing/2014/main" id="{CCDDDA82-5ADF-4E5A-A004-2FBFB1E71B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5787" name="AutoShape 1">
          <a:extLst>
            <a:ext uri="{FF2B5EF4-FFF2-40B4-BE49-F238E27FC236}">
              <a16:creationId xmlns:a16="http://schemas.microsoft.com/office/drawing/2014/main" id="{9FD1BB76-5C2F-4B80-9559-B1EB1FD8D6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5788" name="AutoShape 1">
          <a:extLst>
            <a:ext uri="{FF2B5EF4-FFF2-40B4-BE49-F238E27FC236}">
              <a16:creationId xmlns:a16="http://schemas.microsoft.com/office/drawing/2014/main" id="{AB57F1FE-008A-455D-BE31-3897BDEE61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344</xdr:row>
      <xdr:rowOff>0</xdr:rowOff>
    </xdr:from>
    <xdr:ext cx="304800" cy="304800"/>
    <xdr:sp macro="" textlink="">
      <xdr:nvSpPr>
        <xdr:cNvPr id="15789" name="AutoShape 1">
          <a:extLst>
            <a:ext uri="{FF2B5EF4-FFF2-40B4-BE49-F238E27FC236}">
              <a16:creationId xmlns:a16="http://schemas.microsoft.com/office/drawing/2014/main" id="{8C111A5C-4CBA-4D1D-90EE-1C9AA9303B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5790" name="AutoShape 1">
          <a:extLst>
            <a:ext uri="{FF2B5EF4-FFF2-40B4-BE49-F238E27FC236}">
              <a16:creationId xmlns:a16="http://schemas.microsoft.com/office/drawing/2014/main" id="{B8F3D17E-E217-4857-9187-45CE5B996D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5791" name="AutoShape 1">
          <a:extLst>
            <a:ext uri="{FF2B5EF4-FFF2-40B4-BE49-F238E27FC236}">
              <a16:creationId xmlns:a16="http://schemas.microsoft.com/office/drawing/2014/main" id="{1D80EAAF-E524-4D8A-8918-5E6A872C56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5792" name="AutoShape 1">
          <a:extLst>
            <a:ext uri="{FF2B5EF4-FFF2-40B4-BE49-F238E27FC236}">
              <a16:creationId xmlns:a16="http://schemas.microsoft.com/office/drawing/2014/main" id="{DD5A697F-8F8A-4A7E-9FFC-FB9F09CCE3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345</xdr:row>
      <xdr:rowOff>0</xdr:rowOff>
    </xdr:from>
    <xdr:ext cx="304800" cy="304800"/>
    <xdr:sp macro="" textlink="">
      <xdr:nvSpPr>
        <xdr:cNvPr id="15793" name="AutoShape 1">
          <a:extLst>
            <a:ext uri="{FF2B5EF4-FFF2-40B4-BE49-F238E27FC236}">
              <a16:creationId xmlns:a16="http://schemas.microsoft.com/office/drawing/2014/main" id="{2187C8EA-E2DF-4CA1-B3B3-8DF10E6738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5794" name="AutoShape 1">
          <a:extLst>
            <a:ext uri="{FF2B5EF4-FFF2-40B4-BE49-F238E27FC236}">
              <a16:creationId xmlns:a16="http://schemas.microsoft.com/office/drawing/2014/main" id="{9DC0116B-3E2B-4CF4-A7BD-3FAF168937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5795" name="AutoShape 1">
          <a:extLst>
            <a:ext uri="{FF2B5EF4-FFF2-40B4-BE49-F238E27FC236}">
              <a16:creationId xmlns:a16="http://schemas.microsoft.com/office/drawing/2014/main" id="{7435073B-4378-4420-AD7F-9E01102A8F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5796" name="AutoShape 1">
          <a:extLst>
            <a:ext uri="{FF2B5EF4-FFF2-40B4-BE49-F238E27FC236}">
              <a16:creationId xmlns:a16="http://schemas.microsoft.com/office/drawing/2014/main" id="{B3BD1271-1D83-469B-848D-A378FED65C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346</xdr:row>
      <xdr:rowOff>0</xdr:rowOff>
    </xdr:from>
    <xdr:ext cx="304800" cy="304800"/>
    <xdr:sp macro="" textlink="">
      <xdr:nvSpPr>
        <xdr:cNvPr id="15797" name="AutoShape 1">
          <a:extLst>
            <a:ext uri="{FF2B5EF4-FFF2-40B4-BE49-F238E27FC236}">
              <a16:creationId xmlns:a16="http://schemas.microsoft.com/office/drawing/2014/main" id="{32D92072-84EA-4E9D-A0BE-D07D0B92FA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5798" name="AutoShape 1">
          <a:extLst>
            <a:ext uri="{FF2B5EF4-FFF2-40B4-BE49-F238E27FC236}">
              <a16:creationId xmlns:a16="http://schemas.microsoft.com/office/drawing/2014/main" id="{B93542C1-7797-42FA-90C1-23EF016E79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5799" name="AutoShape 1">
          <a:extLst>
            <a:ext uri="{FF2B5EF4-FFF2-40B4-BE49-F238E27FC236}">
              <a16:creationId xmlns:a16="http://schemas.microsoft.com/office/drawing/2014/main" id="{BA512047-05E1-478D-9846-76FBA67950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5800" name="AutoShape 1">
          <a:extLst>
            <a:ext uri="{FF2B5EF4-FFF2-40B4-BE49-F238E27FC236}">
              <a16:creationId xmlns:a16="http://schemas.microsoft.com/office/drawing/2014/main" id="{8135B8F5-32A6-4262-B676-296EF51DCA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15801" name="AutoShape 1">
          <a:extLst>
            <a:ext uri="{FF2B5EF4-FFF2-40B4-BE49-F238E27FC236}">
              <a16:creationId xmlns:a16="http://schemas.microsoft.com/office/drawing/2014/main" id="{49EB2112-FAC3-42AF-A105-BDAF0778BA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5802" name="AutoShape 1">
          <a:extLst>
            <a:ext uri="{FF2B5EF4-FFF2-40B4-BE49-F238E27FC236}">
              <a16:creationId xmlns:a16="http://schemas.microsoft.com/office/drawing/2014/main" id="{98EF8BD2-5D90-46A2-837C-5D546DD56A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5803" name="AutoShape 1">
          <a:extLst>
            <a:ext uri="{FF2B5EF4-FFF2-40B4-BE49-F238E27FC236}">
              <a16:creationId xmlns:a16="http://schemas.microsoft.com/office/drawing/2014/main" id="{D605C1F2-84FC-45C8-9614-4408198EBE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5804" name="AutoShape 1">
          <a:extLst>
            <a:ext uri="{FF2B5EF4-FFF2-40B4-BE49-F238E27FC236}">
              <a16:creationId xmlns:a16="http://schemas.microsoft.com/office/drawing/2014/main" id="{CD038538-50F4-4A8B-B4BE-26DF53719B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348</xdr:row>
      <xdr:rowOff>0</xdr:rowOff>
    </xdr:from>
    <xdr:ext cx="304800" cy="304800"/>
    <xdr:sp macro="" textlink="">
      <xdr:nvSpPr>
        <xdr:cNvPr id="15805" name="AutoShape 1">
          <a:extLst>
            <a:ext uri="{FF2B5EF4-FFF2-40B4-BE49-F238E27FC236}">
              <a16:creationId xmlns:a16="http://schemas.microsoft.com/office/drawing/2014/main" id="{3E6226C3-F50F-4E66-A2AA-86F626A295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5806" name="AutoShape 1">
          <a:extLst>
            <a:ext uri="{FF2B5EF4-FFF2-40B4-BE49-F238E27FC236}">
              <a16:creationId xmlns:a16="http://schemas.microsoft.com/office/drawing/2014/main" id="{7D61DCFD-A69F-49FA-86D4-D9D986296A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5807" name="AutoShape 1">
          <a:extLst>
            <a:ext uri="{FF2B5EF4-FFF2-40B4-BE49-F238E27FC236}">
              <a16:creationId xmlns:a16="http://schemas.microsoft.com/office/drawing/2014/main" id="{F22E87B0-ED6A-42EE-B7AC-5CDD9C1834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5808" name="AutoShape 1">
          <a:extLst>
            <a:ext uri="{FF2B5EF4-FFF2-40B4-BE49-F238E27FC236}">
              <a16:creationId xmlns:a16="http://schemas.microsoft.com/office/drawing/2014/main" id="{C52049FC-59D6-460F-854A-F9A27DD6D6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349</xdr:row>
      <xdr:rowOff>0</xdr:rowOff>
    </xdr:from>
    <xdr:ext cx="304800" cy="304800"/>
    <xdr:sp macro="" textlink="">
      <xdr:nvSpPr>
        <xdr:cNvPr id="15809" name="AutoShape 1">
          <a:extLst>
            <a:ext uri="{FF2B5EF4-FFF2-40B4-BE49-F238E27FC236}">
              <a16:creationId xmlns:a16="http://schemas.microsoft.com/office/drawing/2014/main" id="{ABB483BE-BA55-43B9-B49E-8A9667B710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5810" name="AutoShape 1">
          <a:extLst>
            <a:ext uri="{FF2B5EF4-FFF2-40B4-BE49-F238E27FC236}">
              <a16:creationId xmlns:a16="http://schemas.microsoft.com/office/drawing/2014/main" id="{99435F2F-CEBA-4056-BAC9-A55D8A2B6D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5811" name="AutoShape 1">
          <a:extLst>
            <a:ext uri="{FF2B5EF4-FFF2-40B4-BE49-F238E27FC236}">
              <a16:creationId xmlns:a16="http://schemas.microsoft.com/office/drawing/2014/main" id="{0C067744-114E-41C0-9211-BDCB8DA9C6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5812" name="AutoShape 1">
          <a:extLst>
            <a:ext uri="{FF2B5EF4-FFF2-40B4-BE49-F238E27FC236}">
              <a16:creationId xmlns:a16="http://schemas.microsoft.com/office/drawing/2014/main" id="{B624B4C0-E650-40BE-B3EF-9D8A332F7E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350</xdr:row>
      <xdr:rowOff>0</xdr:rowOff>
    </xdr:from>
    <xdr:ext cx="304800" cy="304800"/>
    <xdr:sp macro="" textlink="">
      <xdr:nvSpPr>
        <xdr:cNvPr id="15813" name="AutoShape 1">
          <a:extLst>
            <a:ext uri="{FF2B5EF4-FFF2-40B4-BE49-F238E27FC236}">
              <a16:creationId xmlns:a16="http://schemas.microsoft.com/office/drawing/2014/main" id="{D1EA8E5F-36B6-42E4-A4B7-01E00457D4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5814" name="AutoShape 1">
          <a:extLst>
            <a:ext uri="{FF2B5EF4-FFF2-40B4-BE49-F238E27FC236}">
              <a16:creationId xmlns:a16="http://schemas.microsoft.com/office/drawing/2014/main" id="{CB749D21-3B05-4882-AEF2-120E44D3C4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5815" name="AutoShape 1">
          <a:extLst>
            <a:ext uri="{FF2B5EF4-FFF2-40B4-BE49-F238E27FC236}">
              <a16:creationId xmlns:a16="http://schemas.microsoft.com/office/drawing/2014/main" id="{B9D5D6DD-D4D3-41FC-8C61-B231CBDF0A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5816" name="AutoShape 1">
          <a:extLst>
            <a:ext uri="{FF2B5EF4-FFF2-40B4-BE49-F238E27FC236}">
              <a16:creationId xmlns:a16="http://schemas.microsoft.com/office/drawing/2014/main" id="{3528ACDF-CB99-44B9-A600-015499835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351</xdr:row>
      <xdr:rowOff>0</xdr:rowOff>
    </xdr:from>
    <xdr:ext cx="304800" cy="304800"/>
    <xdr:sp macro="" textlink="">
      <xdr:nvSpPr>
        <xdr:cNvPr id="15817" name="AutoShape 1">
          <a:extLst>
            <a:ext uri="{FF2B5EF4-FFF2-40B4-BE49-F238E27FC236}">
              <a16:creationId xmlns:a16="http://schemas.microsoft.com/office/drawing/2014/main" id="{E41F77AB-1F73-48DC-B05C-48E5949ED5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5818" name="AutoShape 1">
          <a:extLst>
            <a:ext uri="{FF2B5EF4-FFF2-40B4-BE49-F238E27FC236}">
              <a16:creationId xmlns:a16="http://schemas.microsoft.com/office/drawing/2014/main" id="{0745597A-6175-4A08-AB42-C0E4431394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5819" name="AutoShape 1">
          <a:extLst>
            <a:ext uri="{FF2B5EF4-FFF2-40B4-BE49-F238E27FC236}">
              <a16:creationId xmlns:a16="http://schemas.microsoft.com/office/drawing/2014/main" id="{C2654ABD-0154-40A3-ABE7-4B9F0EBB5A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5820" name="AutoShape 1">
          <a:extLst>
            <a:ext uri="{FF2B5EF4-FFF2-40B4-BE49-F238E27FC236}">
              <a16:creationId xmlns:a16="http://schemas.microsoft.com/office/drawing/2014/main" id="{EEFF0031-9B53-4706-A05A-BC41967A16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352</xdr:row>
      <xdr:rowOff>0</xdr:rowOff>
    </xdr:from>
    <xdr:ext cx="304800" cy="304800"/>
    <xdr:sp macro="" textlink="">
      <xdr:nvSpPr>
        <xdr:cNvPr id="15821" name="AutoShape 1">
          <a:extLst>
            <a:ext uri="{FF2B5EF4-FFF2-40B4-BE49-F238E27FC236}">
              <a16:creationId xmlns:a16="http://schemas.microsoft.com/office/drawing/2014/main" id="{E228052A-3888-41B8-ACC3-C972E46B8E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5822" name="AutoShape 1">
          <a:extLst>
            <a:ext uri="{FF2B5EF4-FFF2-40B4-BE49-F238E27FC236}">
              <a16:creationId xmlns:a16="http://schemas.microsoft.com/office/drawing/2014/main" id="{F9603653-3D70-428A-8140-5D30B45350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5823" name="AutoShape 1">
          <a:extLst>
            <a:ext uri="{FF2B5EF4-FFF2-40B4-BE49-F238E27FC236}">
              <a16:creationId xmlns:a16="http://schemas.microsoft.com/office/drawing/2014/main" id="{5DE9008C-2700-4AD3-B416-C2DE9769F6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5824" name="AutoShape 1">
          <a:extLst>
            <a:ext uri="{FF2B5EF4-FFF2-40B4-BE49-F238E27FC236}">
              <a16:creationId xmlns:a16="http://schemas.microsoft.com/office/drawing/2014/main" id="{9882ED3C-7F6B-4681-B28B-7F88200B30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353</xdr:row>
      <xdr:rowOff>0</xdr:rowOff>
    </xdr:from>
    <xdr:ext cx="304800" cy="304800"/>
    <xdr:sp macro="" textlink="">
      <xdr:nvSpPr>
        <xdr:cNvPr id="15825" name="AutoShape 1">
          <a:extLst>
            <a:ext uri="{FF2B5EF4-FFF2-40B4-BE49-F238E27FC236}">
              <a16:creationId xmlns:a16="http://schemas.microsoft.com/office/drawing/2014/main" id="{1934E861-5D77-49C1-A2B9-5228E96BAC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5826" name="AutoShape 1">
          <a:extLst>
            <a:ext uri="{FF2B5EF4-FFF2-40B4-BE49-F238E27FC236}">
              <a16:creationId xmlns:a16="http://schemas.microsoft.com/office/drawing/2014/main" id="{F49A931A-6147-4A2B-9660-B28B9731FA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5827" name="AutoShape 1">
          <a:extLst>
            <a:ext uri="{FF2B5EF4-FFF2-40B4-BE49-F238E27FC236}">
              <a16:creationId xmlns:a16="http://schemas.microsoft.com/office/drawing/2014/main" id="{1C9985CA-23F0-4DDE-A5A1-178CDB2697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5828" name="AutoShape 1">
          <a:extLst>
            <a:ext uri="{FF2B5EF4-FFF2-40B4-BE49-F238E27FC236}">
              <a16:creationId xmlns:a16="http://schemas.microsoft.com/office/drawing/2014/main" id="{D86593BB-3EB1-4735-BDCD-50B1E7EE9D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304800" cy="304800"/>
    <xdr:sp macro="" textlink="">
      <xdr:nvSpPr>
        <xdr:cNvPr id="15829" name="AutoShape 1">
          <a:extLst>
            <a:ext uri="{FF2B5EF4-FFF2-40B4-BE49-F238E27FC236}">
              <a16:creationId xmlns:a16="http://schemas.microsoft.com/office/drawing/2014/main" id="{F3E04EBB-A2B4-4457-82A6-A0B7DAD41A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5830" name="AutoShape 1">
          <a:extLst>
            <a:ext uri="{FF2B5EF4-FFF2-40B4-BE49-F238E27FC236}">
              <a16:creationId xmlns:a16="http://schemas.microsoft.com/office/drawing/2014/main" id="{7B40206A-B1F1-45BD-A4D7-715DA1DFE9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5831" name="AutoShape 1">
          <a:extLst>
            <a:ext uri="{FF2B5EF4-FFF2-40B4-BE49-F238E27FC236}">
              <a16:creationId xmlns:a16="http://schemas.microsoft.com/office/drawing/2014/main" id="{0D75457A-EF72-4998-9118-1631962019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5832" name="AutoShape 1">
          <a:extLst>
            <a:ext uri="{FF2B5EF4-FFF2-40B4-BE49-F238E27FC236}">
              <a16:creationId xmlns:a16="http://schemas.microsoft.com/office/drawing/2014/main" id="{65498A10-948C-4CB6-8947-AE7DB4B0C5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355</xdr:row>
      <xdr:rowOff>0</xdr:rowOff>
    </xdr:from>
    <xdr:ext cx="304800" cy="304800"/>
    <xdr:sp macro="" textlink="">
      <xdr:nvSpPr>
        <xdr:cNvPr id="15833" name="AutoShape 1">
          <a:extLst>
            <a:ext uri="{FF2B5EF4-FFF2-40B4-BE49-F238E27FC236}">
              <a16:creationId xmlns:a16="http://schemas.microsoft.com/office/drawing/2014/main" id="{8AFC4E2E-5923-4AE0-A733-5332E0E9C7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5834" name="AutoShape 1">
          <a:extLst>
            <a:ext uri="{FF2B5EF4-FFF2-40B4-BE49-F238E27FC236}">
              <a16:creationId xmlns:a16="http://schemas.microsoft.com/office/drawing/2014/main" id="{FA91B2FB-A4E5-475A-908F-EA7583F56D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5835" name="AutoShape 1">
          <a:extLst>
            <a:ext uri="{FF2B5EF4-FFF2-40B4-BE49-F238E27FC236}">
              <a16:creationId xmlns:a16="http://schemas.microsoft.com/office/drawing/2014/main" id="{080DFD6C-5049-4A97-B3A8-1D0FCB55D2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5836" name="AutoShape 1">
          <a:extLst>
            <a:ext uri="{FF2B5EF4-FFF2-40B4-BE49-F238E27FC236}">
              <a16:creationId xmlns:a16="http://schemas.microsoft.com/office/drawing/2014/main" id="{02F55D71-6E95-4238-9A15-CE546F4D9C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356</xdr:row>
      <xdr:rowOff>0</xdr:rowOff>
    </xdr:from>
    <xdr:ext cx="304800" cy="304800"/>
    <xdr:sp macro="" textlink="">
      <xdr:nvSpPr>
        <xdr:cNvPr id="15837" name="AutoShape 1">
          <a:extLst>
            <a:ext uri="{FF2B5EF4-FFF2-40B4-BE49-F238E27FC236}">
              <a16:creationId xmlns:a16="http://schemas.microsoft.com/office/drawing/2014/main" id="{D19AF33E-C190-4434-ABED-DC0CAA88CD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5838" name="AutoShape 1">
          <a:extLst>
            <a:ext uri="{FF2B5EF4-FFF2-40B4-BE49-F238E27FC236}">
              <a16:creationId xmlns:a16="http://schemas.microsoft.com/office/drawing/2014/main" id="{B8A7C8A7-0C01-4337-B61C-7CB2683BE9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5839" name="AutoShape 1">
          <a:extLst>
            <a:ext uri="{FF2B5EF4-FFF2-40B4-BE49-F238E27FC236}">
              <a16:creationId xmlns:a16="http://schemas.microsoft.com/office/drawing/2014/main" id="{CED75BA7-5E76-4D3B-BB7F-80DB083088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5840" name="AutoShape 1">
          <a:extLst>
            <a:ext uri="{FF2B5EF4-FFF2-40B4-BE49-F238E27FC236}">
              <a16:creationId xmlns:a16="http://schemas.microsoft.com/office/drawing/2014/main" id="{41704FF7-032B-4F32-AEED-81BF4B693B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357</xdr:row>
      <xdr:rowOff>0</xdr:rowOff>
    </xdr:from>
    <xdr:ext cx="304800" cy="304800"/>
    <xdr:sp macro="" textlink="">
      <xdr:nvSpPr>
        <xdr:cNvPr id="15841" name="AutoShape 1">
          <a:extLst>
            <a:ext uri="{FF2B5EF4-FFF2-40B4-BE49-F238E27FC236}">
              <a16:creationId xmlns:a16="http://schemas.microsoft.com/office/drawing/2014/main" id="{A2A89DD5-F269-4AF1-A4C9-8BCEB7DFE1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5842" name="AutoShape 1">
          <a:extLst>
            <a:ext uri="{FF2B5EF4-FFF2-40B4-BE49-F238E27FC236}">
              <a16:creationId xmlns:a16="http://schemas.microsoft.com/office/drawing/2014/main" id="{BC825AF2-F6A7-4323-A28D-29B0AD3597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5843" name="AutoShape 1">
          <a:extLst>
            <a:ext uri="{FF2B5EF4-FFF2-40B4-BE49-F238E27FC236}">
              <a16:creationId xmlns:a16="http://schemas.microsoft.com/office/drawing/2014/main" id="{4C8C289C-2CE0-4F11-8642-1BF3DC212C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5844" name="AutoShape 1">
          <a:extLst>
            <a:ext uri="{FF2B5EF4-FFF2-40B4-BE49-F238E27FC236}">
              <a16:creationId xmlns:a16="http://schemas.microsoft.com/office/drawing/2014/main" id="{0BF8CCB5-56E9-4ECD-9F30-F3B4FB3905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358</xdr:row>
      <xdr:rowOff>0</xdr:rowOff>
    </xdr:from>
    <xdr:ext cx="304800" cy="304800"/>
    <xdr:sp macro="" textlink="">
      <xdr:nvSpPr>
        <xdr:cNvPr id="15845" name="AutoShape 1">
          <a:extLst>
            <a:ext uri="{FF2B5EF4-FFF2-40B4-BE49-F238E27FC236}">
              <a16:creationId xmlns:a16="http://schemas.microsoft.com/office/drawing/2014/main" id="{7BBC0F4A-DB37-4BC3-814D-7A50C9A9FB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5846" name="AutoShape 1">
          <a:extLst>
            <a:ext uri="{FF2B5EF4-FFF2-40B4-BE49-F238E27FC236}">
              <a16:creationId xmlns:a16="http://schemas.microsoft.com/office/drawing/2014/main" id="{DA64311A-D1CA-4897-9089-212FA578CD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5847" name="AutoShape 1">
          <a:extLst>
            <a:ext uri="{FF2B5EF4-FFF2-40B4-BE49-F238E27FC236}">
              <a16:creationId xmlns:a16="http://schemas.microsoft.com/office/drawing/2014/main" id="{047A9AB8-FB86-4BA4-BE0C-27089E3110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5848" name="AutoShape 1">
          <a:extLst>
            <a:ext uri="{FF2B5EF4-FFF2-40B4-BE49-F238E27FC236}">
              <a16:creationId xmlns:a16="http://schemas.microsoft.com/office/drawing/2014/main" id="{72766F00-B9B3-45CF-8C0E-9FDDECF588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359</xdr:row>
      <xdr:rowOff>0</xdr:rowOff>
    </xdr:from>
    <xdr:ext cx="304800" cy="304800"/>
    <xdr:sp macro="" textlink="">
      <xdr:nvSpPr>
        <xdr:cNvPr id="15849" name="AutoShape 1">
          <a:extLst>
            <a:ext uri="{FF2B5EF4-FFF2-40B4-BE49-F238E27FC236}">
              <a16:creationId xmlns:a16="http://schemas.microsoft.com/office/drawing/2014/main" id="{FEE741E9-2AE6-4C35-9240-6D51CB0161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5850" name="AutoShape 1">
          <a:extLst>
            <a:ext uri="{FF2B5EF4-FFF2-40B4-BE49-F238E27FC236}">
              <a16:creationId xmlns:a16="http://schemas.microsoft.com/office/drawing/2014/main" id="{5EDA5B01-B75C-4B7F-ACFE-FFBF149F76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5851" name="AutoShape 1">
          <a:extLst>
            <a:ext uri="{FF2B5EF4-FFF2-40B4-BE49-F238E27FC236}">
              <a16:creationId xmlns:a16="http://schemas.microsoft.com/office/drawing/2014/main" id="{60463369-6445-44B1-906D-B730D9B568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5852" name="AutoShape 1">
          <a:extLst>
            <a:ext uri="{FF2B5EF4-FFF2-40B4-BE49-F238E27FC236}">
              <a16:creationId xmlns:a16="http://schemas.microsoft.com/office/drawing/2014/main" id="{96FF18A0-7DDE-46BD-ACEE-37CBE75058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360</xdr:row>
      <xdr:rowOff>0</xdr:rowOff>
    </xdr:from>
    <xdr:ext cx="304800" cy="304800"/>
    <xdr:sp macro="" textlink="">
      <xdr:nvSpPr>
        <xdr:cNvPr id="15853" name="AutoShape 1">
          <a:extLst>
            <a:ext uri="{FF2B5EF4-FFF2-40B4-BE49-F238E27FC236}">
              <a16:creationId xmlns:a16="http://schemas.microsoft.com/office/drawing/2014/main" id="{990F072F-89AB-4BFA-85E2-E7341C58CD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5854" name="AutoShape 1">
          <a:extLst>
            <a:ext uri="{FF2B5EF4-FFF2-40B4-BE49-F238E27FC236}">
              <a16:creationId xmlns:a16="http://schemas.microsoft.com/office/drawing/2014/main" id="{08DB5FE7-B85F-4FC5-B1A8-05A13B7CA8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5855" name="AutoShape 1">
          <a:extLst>
            <a:ext uri="{FF2B5EF4-FFF2-40B4-BE49-F238E27FC236}">
              <a16:creationId xmlns:a16="http://schemas.microsoft.com/office/drawing/2014/main" id="{9BC601CC-C601-4456-92A3-C331698D0C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5856" name="AutoShape 1">
          <a:extLst>
            <a:ext uri="{FF2B5EF4-FFF2-40B4-BE49-F238E27FC236}">
              <a16:creationId xmlns:a16="http://schemas.microsoft.com/office/drawing/2014/main" id="{83233752-7563-45CA-A56F-C06E6DDA9F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361</xdr:row>
      <xdr:rowOff>0</xdr:rowOff>
    </xdr:from>
    <xdr:ext cx="304800" cy="304800"/>
    <xdr:sp macro="" textlink="">
      <xdr:nvSpPr>
        <xdr:cNvPr id="15857" name="AutoShape 1">
          <a:extLst>
            <a:ext uri="{FF2B5EF4-FFF2-40B4-BE49-F238E27FC236}">
              <a16:creationId xmlns:a16="http://schemas.microsoft.com/office/drawing/2014/main" id="{399412A7-A132-4FE5-887E-D27A9D8D30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5858" name="AutoShape 1">
          <a:extLst>
            <a:ext uri="{FF2B5EF4-FFF2-40B4-BE49-F238E27FC236}">
              <a16:creationId xmlns:a16="http://schemas.microsoft.com/office/drawing/2014/main" id="{EFA79AB1-5882-414A-BE3D-DA8B684710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5859" name="AutoShape 1">
          <a:extLst>
            <a:ext uri="{FF2B5EF4-FFF2-40B4-BE49-F238E27FC236}">
              <a16:creationId xmlns:a16="http://schemas.microsoft.com/office/drawing/2014/main" id="{843E8418-B985-4CB1-A549-4CCA07B3EB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5860" name="AutoShape 1">
          <a:extLst>
            <a:ext uri="{FF2B5EF4-FFF2-40B4-BE49-F238E27FC236}">
              <a16:creationId xmlns:a16="http://schemas.microsoft.com/office/drawing/2014/main" id="{57A07779-D386-40B6-A623-E19DBC1A78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362</xdr:row>
      <xdr:rowOff>0</xdr:rowOff>
    </xdr:from>
    <xdr:ext cx="304800" cy="304800"/>
    <xdr:sp macro="" textlink="">
      <xdr:nvSpPr>
        <xdr:cNvPr id="15861" name="AutoShape 1">
          <a:extLst>
            <a:ext uri="{FF2B5EF4-FFF2-40B4-BE49-F238E27FC236}">
              <a16:creationId xmlns:a16="http://schemas.microsoft.com/office/drawing/2014/main" id="{B13DDA6B-AD06-44F4-BB7F-F8A094D9F6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5862" name="AutoShape 1">
          <a:extLst>
            <a:ext uri="{FF2B5EF4-FFF2-40B4-BE49-F238E27FC236}">
              <a16:creationId xmlns:a16="http://schemas.microsoft.com/office/drawing/2014/main" id="{9F6E5DD5-3542-41C7-B880-DF2BEC4935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5863" name="AutoShape 1">
          <a:extLst>
            <a:ext uri="{FF2B5EF4-FFF2-40B4-BE49-F238E27FC236}">
              <a16:creationId xmlns:a16="http://schemas.microsoft.com/office/drawing/2014/main" id="{F4EFA1A6-6BC9-4B4D-A9C5-03D9F24FD1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5864" name="AutoShape 1">
          <a:extLst>
            <a:ext uri="{FF2B5EF4-FFF2-40B4-BE49-F238E27FC236}">
              <a16:creationId xmlns:a16="http://schemas.microsoft.com/office/drawing/2014/main" id="{ADDC5B52-6251-40CC-B8FB-A7260C7851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363</xdr:row>
      <xdr:rowOff>0</xdr:rowOff>
    </xdr:from>
    <xdr:ext cx="304800" cy="304800"/>
    <xdr:sp macro="" textlink="">
      <xdr:nvSpPr>
        <xdr:cNvPr id="15865" name="AutoShape 1">
          <a:extLst>
            <a:ext uri="{FF2B5EF4-FFF2-40B4-BE49-F238E27FC236}">
              <a16:creationId xmlns:a16="http://schemas.microsoft.com/office/drawing/2014/main" id="{6B0EE778-7BEA-4169-9975-6624471D12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5866" name="AutoShape 1">
          <a:extLst>
            <a:ext uri="{FF2B5EF4-FFF2-40B4-BE49-F238E27FC236}">
              <a16:creationId xmlns:a16="http://schemas.microsoft.com/office/drawing/2014/main" id="{7226EBA3-849F-483A-A920-43B9EF72AF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5867" name="AutoShape 1">
          <a:extLst>
            <a:ext uri="{FF2B5EF4-FFF2-40B4-BE49-F238E27FC236}">
              <a16:creationId xmlns:a16="http://schemas.microsoft.com/office/drawing/2014/main" id="{288E18D1-9F18-4EED-9BCA-B6010FB5B0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5868" name="AutoShape 1">
          <a:extLst>
            <a:ext uri="{FF2B5EF4-FFF2-40B4-BE49-F238E27FC236}">
              <a16:creationId xmlns:a16="http://schemas.microsoft.com/office/drawing/2014/main" id="{AA5DBE0D-FB52-4953-AD1B-897074EC43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364</xdr:row>
      <xdr:rowOff>0</xdr:rowOff>
    </xdr:from>
    <xdr:ext cx="304800" cy="304800"/>
    <xdr:sp macro="" textlink="">
      <xdr:nvSpPr>
        <xdr:cNvPr id="15869" name="AutoShape 1">
          <a:extLst>
            <a:ext uri="{FF2B5EF4-FFF2-40B4-BE49-F238E27FC236}">
              <a16:creationId xmlns:a16="http://schemas.microsoft.com/office/drawing/2014/main" id="{72E51EBC-9265-4F51-AA66-826420A95B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5870" name="AutoShape 1">
          <a:extLst>
            <a:ext uri="{FF2B5EF4-FFF2-40B4-BE49-F238E27FC236}">
              <a16:creationId xmlns:a16="http://schemas.microsoft.com/office/drawing/2014/main" id="{B90C39F5-1CD3-4655-9E47-EFBA7C1598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5871" name="AutoShape 1">
          <a:extLst>
            <a:ext uri="{FF2B5EF4-FFF2-40B4-BE49-F238E27FC236}">
              <a16:creationId xmlns:a16="http://schemas.microsoft.com/office/drawing/2014/main" id="{DE7B05C0-634C-4BA6-BF9D-2DCC3041EE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5872" name="AutoShape 1">
          <a:extLst>
            <a:ext uri="{FF2B5EF4-FFF2-40B4-BE49-F238E27FC236}">
              <a16:creationId xmlns:a16="http://schemas.microsoft.com/office/drawing/2014/main" id="{9FF85D44-FB84-423F-9808-182E2B4951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365</xdr:row>
      <xdr:rowOff>0</xdr:rowOff>
    </xdr:from>
    <xdr:ext cx="304800" cy="304800"/>
    <xdr:sp macro="" textlink="">
      <xdr:nvSpPr>
        <xdr:cNvPr id="15873" name="AutoShape 1">
          <a:extLst>
            <a:ext uri="{FF2B5EF4-FFF2-40B4-BE49-F238E27FC236}">
              <a16:creationId xmlns:a16="http://schemas.microsoft.com/office/drawing/2014/main" id="{FAF5967B-39F9-4611-83EB-8A29C46B98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5874" name="AutoShape 1">
          <a:extLst>
            <a:ext uri="{FF2B5EF4-FFF2-40B4-BE49-F238E27FC236}">
              <a16:creationId xmlns:a16="http://schemas.microsoft.com/office/drawing/2014/main" id="{779DB364-D4B9-400B-A5F0-899EA43234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5875" name="AutoShape 1">
          <a:extLst>
            <a:ext uri="{FF2B5EF4-FFF2-40B4-BE49-F238E27FC236}">
              <a16:creationId xmlns:a16="http://schemas.microsoft.com/office/drawing/2014/main" id="{9236A9EE-6D9D-450E-A885-CB8D90669C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5876" name="AutoShape 1">
          <a:extLst>
            <a:ext uri="{FF2B5EF4-FFF2-40B4-BE49-F238E27FC236}">
              <a16:creationId xmlns:a16="http://schemas.microsoft.com/office/drawing/2014/main" id="{033D3319-7C8E-4CCA-ACD6-777143A6A8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366</xdr:row>
      <xdr:rowOff>0</xdr:rowOff>
    </xdr:from>
    <xdr:ext cx="304800" cy="304800"/>
    <xdr:sp macro="" textlink="">
      <xdr:nvSpPr>
        <xdr:cNvPr id="15877" name="AutoShape 1">
          <a:extLst>
            <a:ext uri="{FF2B5EF4-FFF2-40B4-BE49-F238E27FC236}">
              <a16:creationId xmlns:a16="http://schemas.microsoft.com/office/drawing/2014/main" id="{BB4D5155-0712-49FE-A350-63039BD8C4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5878" name="AutoShape 1">
          <a:extLst>
            <a:ext uri="{FF2B5EF4-FFF2-40B4-BE49-F238E27FC236}">
              <a16:creationId xmlns:a16="http://schemas.microsoft.com/office/drawing/2014/main" id="{F2B2000D-0FAD-44CB-BDB6-CA719CBA31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5879" name="AutoShape 1">
          <a:extLst>
            <a:ext uri="{FF2B5EF4-FFF2-40B4-BE49-F238E27FC236}">
              <a16:creationId xmlns:a16="http://schemas.microsoft.com/office/drawing/2014/main" id="{5144CC8F-2CB0-4E5B-9F01-AD07D6D6A3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5880" name="AutoShape 1">
          <a:extLst>
            <a:ext uri="{FF2B5EF4-FFF2-40B4-BE49-F238E27FC236}">
              <a16:creationId xmlns:a16="http://schemas.microsoft.com/office/drawing/2014/main" id="{6705D3FA-C583-466B-A9F4-23D0F2C22C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367</xdr:row>
      <xdr:rowOff>0</xdr:rowOff>
    </xdr:from>
    <xdr:ext cx="304800" cy="304800"/>
    <xdr:sp macro="" textlink="">
      <xdr:nvSpPr>
        <xdr:cNvPr id="15881" name="AutoShape 1">
          <a:extLst>
            <a:ext uri="{FF2B5EF4-FFF2-40B4-BE49-F238E27FC236}">
              <a16:creationId xmlns:a16="http://schemas.microsoft.com/office/drawing/2014/main" id="{EC8F0655-2515-4A5B-B0D1-E9C8AD42D4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5882" name="AutoShape 1">
          <a:extLst>
            <a:ext uri="{FF2B5EF4-FFF2-40B4-BE49-F238E27FC236}">
              <a16:creationId xmlns:a16="http://schemas.microsoft.com/office/drawing/2014/main" id="{67B05A1A-F21F-4697-B778-67815409DF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5883" name="AutoShape 1">
          <a:extLst>
            <a:ext uri="{FF2B5EF4-FFF2-40B4-BE49-F238E27FC236}">
              <a16:creationId xmlns:a16="http://schemas.microsoft.com/office/drawing/2014/main" id="{72CFB1AB-8515-4679-ADE8-5C8D7A091F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5884" name="AutoShape 1">
          <a:extLst>
            <a:ext uri="{FF2B5EF4-FFF2-40B4-BE49-F238E27FC236}">
              <a16:creationId xmlns:a16="http://schemas.microsoft.com/office/drawing/2014/main" id="{81E690D6-8BED-465E-B854-EB84465E48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368</xdr:row>
      <xdr:rowOff>0</xdr:rowOff>
    </xdr:from>
    <xdr:ext cx="304800" cy="304800"/>
    <xdr:sp macro="" textlink="">
      <xdr:nvSpPr>
        <xdr:cNvPr id="15885" name="AutoShape 1">
          <a:extLst>
            <a:ext uri="{FF2B5EF4-FFF2-40B4-BE49-F238E27FC236}">
              <a16:creationId xmlns:a16="http://schemas.microsoft.com/office/drawing/2014/main" id="{8EC544D2-5F6C-4774-A59B-441B1C023C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5886" name="AutoShape 1">
          <a:extLst>
            <a:ext uri="{FF2B5EF4-FFF2-40B4-BE49-F238E27FC236}">
              <a16:creationId xmlns:a16="http://schemas.microsoft.com/office/drawing/2014/main" id="{72D85D59-6DDA-40F2-AFF1-C209B368E0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5887" name="AutoShape 1">
          <a:extLst>
            <a:ext uri="{FF2B5EF4-FFF2-40B4-BE49-F238E27FC236}">
              <a16:creationId xmlns:a16="http://schemas.microsoft.com/office/drawing/2014/main" id="{1447A9E7-572D-4523-B2C0-7225E72CB6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5888" name="AutoShape 1">
          <a:extLst>
            <a:ext uri="{FF2B5EF4-FFF2-40B4-BE49-F238E27FC236}">
              <a16:creationId xmlns:a16="http://schemas.microsoft.com/office/drawing/2014/main" id="{D2D27579-4556-45A1-98C3-9C0FB1865C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369</xdr:row>
      <xdr:rowOff>0</xdr:rowOff>
    </xdr:from>
    <xdr:ext cx="304800" cy="304800"/>
    <xdr:sp macro="" textlink="">
      <xdr:nvSpPr>
        <xdr:cNvPr id="15889" name="AutoShape 1">
          <a:extLst>
            <a:ext uri="{FF2B5EF4-FFF2-40B4-BE49-F238E27FC236}">
              <a16:creationId xmlns:a16="http://schemas.microsoft.com/office/drawing/2014/main" id="{FA5CC8BC-BC7A-4287-99E5-1532C4A505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5890" name="AutoShape 1">
          <a:extLst>
            <a:ext uri="{FF2B5EF4-FFF2-40B4-BE49-F238E27FC236}">
              <a16:creationId xmlns:a16="http://schemas.microsoft.com/office/drawing/2014/main" id="{201951B3-1FF6-400F-B68A-0398EC290A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5891" name="AutoShape 1">
          <a:extLst>
            <a:ext uri="{FF2B5EF4-FFF2-40B4-BE49-F238E27FC236}">
              <a16:creationId xmlns:a16="http://schemas.microsoft.com/office/drawing/2014/main" id="{51FEDDD4-CA53-472B-A037-E924FD5059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5892" name="AutoShape 1">
          <a:extLst>
            <a:ext uri="{FF2B5EF4-FFF2-40B4-BE49-F238E27FC236}">
              <a16:creationId xmlns:a16="http://schemas.microsoft.com/office/drawing/2014/main" id="{15E96580-2F70-4F76-B986-835703AB12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370</xdr:row>
      <xdr:rowOff>0</xdr:rowOff>
    </xdr:from>
    <xdr:ext cx="304800" cy="304800"/>
    <xdr:sp macro="" textlink="">
      <xdr:nvSpPr>
        <xdr:cNvPr id="15893" name="AutoShape 1">
          <a:extLst>
            <a:ext uri="{FF2B5EF4-FFF2-40B4-BE49-F238E27FC236}">
              <a16:creationId xmlns:a16="http://schemas.microsoft.com/office/drawing/2014/main" id="{1D6D2971-B824-42FD-88DD-9831507CDA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5894" name="AutoShape 1">
          <a:extLst>
            <a:ext uri="{FF2B5EF4-FFF2-40B4-BE49-F238E27FC236}">
              <a16:creationId xmlns:a16="http://schemas.microsoft.com/office/drawing/2014/main" id="{2DDB0745-965C-462D-9E9E-D7CF2E49E1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5895" name="AutoShape 1">
          <a:extLst>
            <a:ext uri="{FF2B5EF4-FFF2-40B4-BE49-F238E27FC236}">
              <a16:creationId xmlns:a16="http://schemas.microsoft.com/office/drawing/2014/main" id="{4BD90ECF-14A4-4252-B00A-4000A9F537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5896" name="AutoShape 1">
          <a:extLst>
            <a:ext uri="{FF2B5EF4-FFF2-40B4-BE49-F238E27FC236}">
              <a16:creationId xmlns:a16="http://schemas.microsoft.com/office/drawing/2014/main" id="{64CF5B38-32B6-4E39-8D83-2B99719022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371</xdr:row>
      <xdr:rowOff>0</xdr:rowOff>
    </xdr:from>
    <xdr:ext cx="304800" cy="304800"/>
    <xdr:sp macro="" textlink="">
      <xdr:nvSpPr>
        <xdr:cNvPr id="15897" name="AutoShape 1">
          <a:extLst>
            <a:ext uri="{FF2B5EF4-FFF2-40B4-BE49-F238E27FC236}">
              <a16:creationId xmlns:a16="http://schemas.microsoft.com/office/drawing/2014/main" id="{69A98650-992A-4C11-9D70-AEC014A589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5898" name="AutoShape 1">
          <a:extLst>
            <a:ext uri="{FF2B5EF4-FFF2-40B4-BE49-F238E27FC236}">
              <a16:creationId xmlns:a16="http://schemas.microsoft.com/office/drawing/2014/main" id="{74A59BCE-02DA-4878-A12A-AA2D844898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5899" name="AutoShape 1">
          <a:extLst>
            <a:ext uri="{FF2B5EF4-FFF2-40B4-BE49-F238E27FC236}">
              <a16:creationId xmlns:a16="http://schemas.microsoft.com/office/drawing/2014/main" id="{65412DF9-AB64-43F0-8602-6F6833E1E8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5900" name="AutoShape 1">
          <a:extLst>
            <a:ext uri="{FF2B5EF4-FFF2-40B4-BE49-F238E27FC236}">
              <a16:creationId xmlns:a16="http://schemas.microsoft.com/office/drawing/2014/main" id="{CD46382C-CA58-41B4-89C8-4ED5486233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372</xdr:row>
      <xdr:rowOff>0</xdr:rowOff>
    </xdr:from>
    <xdr:ext cx="304800" cy="304800"/>
    <xdr:sp macro="" textlink="">
      <xdr:nvSpPr>
        <xdr:cNvPr id="15901" name="AutoShape 1">
          <a:extLst>
            <a:ext uri="{FF2B5EF4-FFF2-40B4-BE49-F238E27FC236}">
              <a16:creationId xmlns:a16="http://schemas.microsoft.com/office/drawing/2014/main" id="{5FA204CB-2F71-4957-B38C-46A0978ACA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5902" name="AutoShape 1">
          <a:extLst>
            <a:ext uri="{FF2B5EF4-FFF2-40B4-BE49-F238E27FC236}">
              <a16:creationId xmlns:a16="http://schemas.microsoft.com/office/drawing/2014/main" id="{A80474F4-2B09-4AF9-BDF6-2E81756C24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5903" name="AutoShape 1">
          <a:extLst>
            <a:ext uri="{FF2B5EF4-FFF2-40B4-BE49-F238E27FC236}">
              <a16:creationId xmlns:a16="http://schemas.microsoft.com/office/drawing/2014/main" id="{73005A55-3A29-4413-AA74-A5266E1465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5904" name="AutoShape 1">
          <a:extLst>
            <a:ext uri="{FF2B5EF4-FFF2-40B4-BE49-F238E27FC236}">
              <a16:creationId xmlns:a16="http://schemas.microsoft.com/office/drawing/2014/main" id="{6DBB6794-85BB-4BF2-A89D-1B2A090A14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373</xdr:row>
      <xdr:rowOff>0</xdr:rowOff>
    </xdr:from>
    <xdr:ext cx="304800" cy="304800"/>
    <xdr:sp macro="" textlink="">
      <xdr:nvSpPr>
        <xdr:cNvPr id="15905" name="AutoShape 1">
          <a:extLst>
            <a:ext uri="{FF2B5EF4-FFF2-40B4-BE49-F238E27FC236}">
              <a16:creationId xmlns:a16="http://schemas.microsoft.com/office/drawing/2014/main" id="{56C8D597-352A-45B4-B02F-B112EC60C9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5906" name="AutoShape 1">
          <a:extLst>
            <a:ext uri="{FF2B5EF4-FFF2-40B4-BE49-F238E27FC236}">
              <a16:creationId xmlns:a16="http://schemas.microsoft.com/office/drawing/2014/main" id="{34ABEB74-2996-497D-B905-04B0128B3E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5907" name="AutoShape 1">
          <a:extLst>
            <a:ext uri="{FF2B5EF4-FFF2-40B4-BE49-F238E27FC236}">
              <a16:creationId xmlns:a16="http://schemas.microsoft.com/office/drawing/2014/main" id="{1405B428-7788-487F-B3E6-8F5E41B5C0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5908" name="AutoShape 1">
          <a:extLst>
            <a:ext uri="{FF2B5EF4-FFF2-40B4-BE49-F238E27FC236}">
              <a16:creationId xmlns:a16="http://schemas.microsoft.com/office/drawing/2014/main" id="{40CF1CEE-1824-46CB-87A5-2CAC5B0A2D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374</xdr:row>
      <xdr:rowOff>0</xdr:rowOff>
    </xdr:from>
    <xdr:ext cx="304800" cy="304800"/>
    <xdr:sp macro="" textlink="">
      <xdr:nvSpPr>
        <xdr:cNvPr id="15909" name="AutoShape 1">
          <a:extLst>
            <a:ext uri="{FF2B5EF4-FFF2-40B4-BE49-F238E27FC236}">
              <a16:creationId xmlns:a16="http://schemas.microsoft.com/office/drawing/2014/main" id="{3AF894F8-E505-4EA0-831D-CCC693E072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5910" name="AutoShape 1">
          <a:extLst>
            <a:ext uri="{FF2B5EF4-FFF2-40B4-BE49-F238E27FC236}">
              <a16:creationId xmlns:a16="http://schemas.microsoft.com/office/drawing/2014/main" id="{59BD64F4-C708-4885-BE17-89CCBF33B9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5911" name="AutoShape 1">
          <a:extLst>
            <a:ext uri="{FF2B5EF4-FFF2-40B4-BE49-F238E27FC236}">
              <a16:creationId xmlns:a16="http://schemas.microsoft.com/office/drawing/2014/main" id="{25C5ACCC-3D33-4C4D-AC0F-4489D9C1E8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5912" name="AutoShape 1">
          <a:extLst>
            <a:ext uri="{FF2B5EF4-FFF2-40B4-BE49-F238E27FC236}">
              <a16:creationId xmlns:a16="http://schemas.microsoft.com/office/drawing/2014/main" id="{76FA743A-5AC5-478D-A8A2-52AA35925A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375</xdr:row>
      <xdr:rowOff>0</xdr:rowOff>
    </xdr:from>
    <xdr:ext cx="304800" cy="304800"/>
    <xdr:sp macro="" textlink="">
      <xdr:nvSpPr>
        <xdr:cNvPr id="15913" name="AutoShape 1">
          <a:extLst>
            <a:ext uri="{FF2B5EF4-FFF2-40B4-BE49-F238E27FC236}">
              <a16:creationId xmlns:a16="http://schemas.microsoft.com/office/drawing/2014/main" id="{2755A729-199B-4AFA-ABB3-5FE279DE29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5914" name="AutoShape 1">
          <a:extLst>
            <a:ext uri="{FF2B5EF4-FFF2-40B4-BE49-F238E27FC236}">
              <a16:creationId xmlns:a16="http://schemas.microsoft.com/office/drawing/2014/main" id="{AFBE5EA1-C9BB-404B-B31C-1A3F9EB240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5915" name="AutoShape 1">
          <a:extLst>
            <a:ext uri="{FF2B5EF4-FFF2-40B4-BE49-F238E27FC236}">
              <a16:creationId xmlns:a16="http://schemas.microsoft.com/office/drawing/2014/main" id="{F87E7F5A-6B20-46FC-A5D6-B0346D609F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5916" name="AutoShape 1">
          <a:extLst>
            <a:ext uri="{FF2B5EF4-FFF2-40B4-BE49-F238E27FC236}">
              <a16:creationId xmlns:a16="http://schemas.microsoft.com/office/drawing/2014/main" id="{3DB22F20-5B4F-44E3-B7A1-ABBC4034FB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376</xdr:row>
      <xdr:rowOff>0</xdr:rowOff>
    </xdr:from>
    <xdr:ext cx="304800" cy="304800"/>
    <xdr:sp macro="" textlink="">
      <xdr:nvSpPr>
        <xdr:cNvPr id="15917" name="AutoShape 1">
          <a:extLst>
            <a:ext uri="{FF2B5EF4-FFF2-40B4-BE49-F238E27FC236}">
              <a16:creationId xmlns:a16="http://schemas.microsoft.com/office/drawing/2014/main" id="{CE1BEF5E-94C7-4311-AF8C-028A6F832F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5918" name="AutoShape 1">
          <a:extLst>
            <a:ext uri="{FF2B5EF4-FFF2-40B4-BE49-F238E27FC236}">
              <a16:creationId xmlns:a16="http://schemas.microsoft.com/office/drawing/2014/main" id="{3B2A1EDF-C106-4E59-ACB3-CA5769E7FC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5919" name="AutoShape 1">
          <a:extLst>
            <a:ext uri="{FF2B5EF4-FFF2-40B4-BE49-F238E27FC236}">
              <a16:creationId xmlns:a16="http://schemas.microsoft.com/office/drawing/2014/main" id="{9269BB1E-4475-4537-93CC-BCBD323D56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5920" name="AutoShape 1">
          <a:extLst>
            <a:ext uri="{FF2B5EF4-FFF2-40B4-BE49-F238E27FC236}">
              <a16:creationId xmlns:a16="http://schemas.microsoft.com/office/drawing/2014/main" id="{63AC4D4D-5706-4CB3-BA68-800118A8BA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377</xdr:row>
      <xdr:rowOff>0</xdr:rowOff>
    </xdr:from>
    <xdr:ext cx="304800" cy="304800"/>
    <xdr:sp macro="" textlink="">
      <xdr:nvSpPr>
        <xdr:cNvPr id="15921" name="AutoShape 1">
          <a:extLst>
            <a:ext uri="{FF2B5EF4-FFF2-40B4-BE49-F238E27FC236}">
              <a16:creationId xmlns:a16="http://schemas.microsoft.com/office/drawing/2014/main" id="{9B089530-937C-48D6-BC50-16FC87E18E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5922" name="AutoShape 1">
          <a:extLst>
            <a:ext uri="{FF2B5EF4-FFF2-40B4-BE49-F238E27FC236}">
              <a16:creationId xmlns:a16="http://schemas.microsoft.com/office/drawing/2014/main" id="{5C0D6B0D-2AF6-4922-BDC5-E354AE52CC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5923" name="AutoShape 1">
          <a:extLst>
            <a:ext uri="{FF2B5EF4-FFF2-40B4-BE49-F238E27FC236}">
              <a16:creationId xmlns:a16="http://schemas.microsoft.com/office/drawing/2014/main" id="{C6603BBB-F997-43AC-99D7-7C51E25A62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5924" name="AutoShape 1">
          <a:extLst>
            <a:ext uri="{FF2B5EF4-FFF2-40B4-BE49-F238E27FC236}">
              <a16:creationId xmlns:a16="http://schemas.microsoft.com/office/drawing/2014/main" id="{F0699FFA-AA74-4D6F-8CCC-E3B56A4815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378</xdr:row>
      <xdr:rowOff>0</xdr:rowOff>
    </xdr:from>
    <xdr:ext cx="304800" cy="304800"/>
    <xdr:sp macro="" textlink="">
      <xdr:nvSpPr>
        <xdr:cNvPr id="15925" name="AutoShape 1">
          <a:extLst>
            <a:ext uri="{FF2B5EF4-FFF2-40B4-BE49-F238E27FC236}">
              <a16:creationId xmlns:a16="http://schemas.microsoft.com/office/drawing/2014/main" id="{FD0F62F1-4E36-4F74-A611-21163FA474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5926" name="AutoShape 1">
          <a:extLst>
            <a:ext uri="{FF2B5EF4-FFF2-40B4-BE49-F238E27FC236}">
              <a16:creationId xmlns:a16="http://schemas.microsoft.com/office/drawing/2014/main" id="{CE13365E-24EB-4719-B13A-F6D86F90A6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5927" name="AutoShape 1">
          <a:extLst>
            <a:ext uri="{FF2B5EF4-FFF2-40B4-BE49-F238E27FC236}">
              <a16:creationId xmlns:a16="http://schemas.microsoft.com/office/drawing/2014/main" id="{52A18EDC-D5EF-440F-A8CB-6F10F326FE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5928" name="AutoShape 1">
          <a:extLst>
            <a:ext uri="{FF2B5EF4-FFF2-40B4-BE49-F238E27FC236}">
              <a16:creationId xmlns:a16="http://schemas.microsoft.com/office/drawing/2014/main" id="{041094B8-8506-497C-9B4A-5230679298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379</xdr:row>
      <xdr:rowOff>0</xdr:rowOff>
    </xdr:from>
    <xdr:ext cx="304800" cy="304800"/>
    <xdr:sp macro="" textlink="">
      <xdr:nvSpPr>
        <xdr:cNvPr id="15929" name="AutoShape 1">
          <a:extLst>
            <a:ext uri="{FF2B5EF4-FFF2-40B4-BE49-F238E27FC236}">
              <a16:creationId xmlns:a16="http://schemas.microsoft.com/office/drawing/2014/main" id="{C9405162-903B-441B-9A5A-7D40E55F57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5930" name="AutoShape 1">
          <a:extLst>
            <a:ext uri="{FF2B5EF4-FFF2-40B4-BE49-F238E27FC236}">
              <a16:creationId xmlns:a16="http://schemas.microsoft.com/office/drawing/2014/main" id="{2929957A-2A8B-49E4-8B31-8FC07EB123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5931" name="AutoShape 1">
          <a:extLst>
            <a:ext uri="{FF2B5EF4-FFF2-40B4-BE49-F238E27FC236}">
              <a16:creationId xmlns:a16="http://schemas.microsoft.com/office/drawing/2014/main" id="{A8141EEC-1AC8-4B42-B565-4F08635C9C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5932" name="AutoShape 1">
          <a:extLst>
            <a:ext uri="{FF2B5EF4-FFF2-40B4-BE49-F238E27FC236}">
              <a16:creationId xmlns:a16="http://schemas.microsoft.com/office/drawing/2014/main" id="{557EFEF5-8F86-48B6-957C-7C5731E81B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380</xdr:row>
      <xdr:rowOff>0</xdr:rowOff>
    </xdr:from>
    <xdr:ext cx="304800" cy="304800"/>
    <xdr:sp macro="" textlink="">
      <xdr:nvSpPr>
        <xdr:cNvPr id="15933" name="AutoShape 1">
          <a:extLst>
            <a:ext uri="{FF2B5EF4-FFF2-40B4-BE49-F238E27FC236}">
              <a16:creationId xmlns:a16="http://schemas.microsoft.com/office/drawing/2014/main" id="{39B6A7AB-7E9E-40BF-A5A8-6BC5F69719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5934" name="AutoShape 1">
          <a:extLst>
            <a:ext uri="{FF2B5EF4-FFF2-40B4-BE49-F238E27FC236}">
              <a16:creationId xmlns:a16="http://schemas.microsoft.com/office/drawing/2014/main" id="{428E6CD7-622C-455F-950F-030AF6323F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5935" name="AutoShape 1">
          <a:extLst>
            <a:ext uri="{FF2B5EF4-FFF2-40B4-BE49-F238E27FC236}">
              <a16:creationId xmlns:a16="http://schemas.microsoft.com/office/drawing/2014/main" id="{34A769A0-E240-441C-9C2F-CB5E7F40B6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5936" name="AutoShape 1">
          <a:extLst>
            <a:ext uri="{FF2B5EF4-FFF2-40B4-BE49-F238E27FC236}">
              <a16:creationId xmlns:a16="http://schemas.microsoft.com/office/drawing/2014/main" id="{93D4767C-8ED5-4F81-8D26-D3CC47CCB9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381</xdr:row>
      <xdr:rowOff>0</xdr:rowOff>
    </xdr:from>
    <xdr:ext cx="304800" cy="304800"/>
    <xdr:sp macro="" textlink="">
      <xdr:nvSpPr>
        <xdr:cNvPr id="15937" name="AutoShape 1">
          <a:extLst>
            <a:ext uri="{FF2B5EF4-FFF2-40B4-BE49-F238E27FC236}">
              <a16:creationId xmlns:a16="http://schemas.microsoft.com/office/drawing/2014/main" id="{CA14B3A6-2408-4C5F-A396-B44608F9CC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5938" name="AutoShape 1">
          <a:extLst>
            <a:ext uri="{FF2B5EF4-FFF2-40B4-BE49-F238E27FC236}">
              <a16:creationId xmlns:a16="http://schemas.microsoft.com/office/drawing/2014/main" id="{9E526184-EEBF-47C7-8054-74B229A5AB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5939" name="AutoShape 1">
          <a:extLst>
            <a:ext uri="{FF2B5EF4-FFF2-40B4-BE49-F238E27FC236}">
              <a16:creationId xmlns:a16="http://schemas.microsoft.com/office/drawing/2014/main" id="{8B742420-6DE0-4BBA-8BF8-DEFF250298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5940" name="AutoShape 1">
          <a:extLst>
            <a:ext uri="{FF2B5EF4-FFF2-40B4-BE49-F238E27FC236}">
              <a16:creationId xmlns:a16="http://schemas.microsoft.com/office/drawing/2014/main" id="{A3BE1CFA-B04A-47AE-A204-66D92A0BDF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382</xdr:row>
      <xdr:rowOff>0</xdr:rowOff>
    </xdr:from>
    <xdr:ext cx="304800" cy="304800"/>
    <xdr:sp macro="" textlink="">
      <xdr:nvSpPr>
        <xdr:cNvPr id="15941" name="AutoShape 1">
          <a:extLst>
            <a:ext uri="{FF2B5EF4-FFF2-40B4-BE49-F238E27FC236}">
              <a16:creationId xmlns:a16="http://schemas.microsoft.com/office/drawing/2014/main" id="{885F47FD-05F5-4430-9CD3-DAB3381569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5942" name="AutoShape 1">
          <a:extLst>
            <a:ext uri="{FF2B5EF4-FFF2-40B4-BE49-F238E27FC236}">
              <a16:creationId xmlns:a16="http://schemas.microsoft.com/office/drawing/2014/main" id="{2A1DB7BA-F0C4-4C3B-973B-802C5E4ACD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5943" name="AutoShape 1">
          <a:extLst>
            <a:ext uri="{FF2B5EF4-FFF2-40B4-BE49-F238E27FC236}">
              <a16:creationId xmlns:a16="http://schemas.microsoft.com/office/drawing/2014/main" id="{014C597E-652A-424B-8EA3-640B2537BC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5944" name="AutoShape 1">
          <a:extLst>
            <a:ext uri="{FF2B5EF4-FFF2-40B4-BE49-F238E27FC236}">
              <a16:creationId xmlns:a16="http://schemas.microsoft.com/office/drawing/2014/main" id="{E104D48A-BAC1-4FA8-94E0-AB01B15023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383</xdr:row>
      <xdr:rowOff>0</xdr:rowOff>
    </xdr:from>
    <xdr:ext cx="304800" cy="304800"/>
    <xdr:sp macro="" textlink="">
      <xdr:nvSpPr>
        <xdr:cNvPr id="15945" name="AutoShape 1">
          <a:extLst>
            <a:ext uri="{FF2B5EF4-FFF2-40B4-BE49-F238E27FC236}">
              <a16:creationId xmlns:a16="http://schemas.microsoft.com/office/drawing/2014/main" id="{3A4DE6FC-A006-4CCE-8EEE-288C7CB421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5946" name="AutoShape 1">
          <a:extLst>
            <a:ext uri="{FF2B5EF4-FFF2-40B4-BE49-F238E27FC236}">
              <a16:creationId xmlns:a16="http://schemas.microsoft.com/office/drawing/2014/main" id="{AE664BFD-4D78-4D17-9B99-279FF5B06F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5947" name="AutoShape 1">
          <a:extLst>
            <a:ext uri="{FF2B5EF4-FFF2-40B4-BE49-F238E27FC236}">
              <a16:creationId xmlns:a16="http://schemas.microsoft.com/office/drawing/2014/main" id="{44C60F74-1FC5-4FBE-B08A-7A460FFDE1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5948" name="AutoShape 1">
          <a:extLst>
            <a:ext uri="{FF2B5EF4-FFF2-40B4-BE49-F238E27FC236}">
              <a16:creationId xmlns:a16="http://schemas.microsoft.com/office/drawing/2014/main" id="{4395F377-2DAF-407F-B7CB-1DA80039B2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384</xdr:row>
      <xdr:rowOff>0</xdr:rowOff>
    </xdr:from>
    <xdr:ext cx="304800" cy="304800"/>
    <xdr:sp macro="" textlink="">
      <xdr:nvSpPr>
        <xdr:cNvPr id="15949" name="AutoShape 1">
          <a:extLst>
            <a:ext uri="{FF2B5EF4-FFF2-40B4-BE49-F238E27FC236}">
              <a16:creationId xmlns:a16="http://schemas.microsoft.com/office/drawing/2014/main" id="{638F51BE-3F7F-4F27-B13B-594049AF8D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5950" name="AutoShape 1">
          <a:extLst>
            <a:ext uri="{FF2B5EF4-FFF2-40B4-BE49-F238E27FC236}">
              <a16:creationId xmlns:a16="http://schemas.microsoft.com/office/drawing/2014/main" id="{491B28E9-A4BF-4291-B74F-F1C55AC422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5951" name="AutoShape 1">
          <a:extLst>
            <a:ext uri="{FF2B5EF4-FFF2-40B4-BE49-F238E27FC236}">
              <a16:creationId xmlns:a16="http://schemas.microsoft.com/office/drawing/2014/main" id="{3F9AFA7A-C23E-47D9-A8B3-02F93E4249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5952" name="AutoShape 1">
          <a:extLst>
            <a:ext uri="{FF2B5EF4-FFF2-40B4-BE49-F238E27FC236}">
              <a16:creationId xmlns:a16="http://schemas.microsoft.com/office/drawing/2014/main" id="{D2436B0A-C2C0-4493-A0A9-1DF0779460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385</xdr:row>
      <xdr:rowOff>0</xdr:rowOff>
    </xdr:from>
    <xdr:ext cx="304800" cy="304800"/>
    <xdr:sp macro="" textlink="">
      <xdr:nvSpPr>
        <xdr:cNvPr id="15953" name="AutoShape 1">
          <a:extLst>
            <a:ext uri="{FF2B5EF4-FFF2-40B4-BE49-F238E27FC236}">
              <a16:creationId xmlns:a16="http://schemas.microsoft.com/office/drawing/2014/main" id="{3CE14F24-F472-4BEF-8DA5-C58F21018E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5954" name="AutoShape 1">
          <a:extLst>
            <a:ext uri="{FF2B5EF4-FFF2-40B4-BE49-F238E27FC236}">
              <a16:creationId xmlns:a16="http://schemas.microsoft.com/office/drawing/2014/main" id="{52F082DD-1CDC-4B7C-84EE-C9184C2B68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5955" name="AutoShape 1">
          <a:extLst>
            <a:ext uri="{FF2B5EF4-FFF2-40B4-BE49-F238E27FC236}">
              <a16:creationId xmlns:a16="http://schemas.microsoft.com/office/drawing/2014/main" id="{4269ECB0-8068-4F73-A63C-B697DD092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5956" name="AutoShape 1">
          <a:extLst>
            <a:ext uri="{FF2B5EF4-FFF2-40B4-BE49-F238E27FC236}">
              <a16:creationId xmlns:a16="http://schemas.microsoft.com/office/drawing/2014/main" id="{0E9D2BC9-DEAE-4B19-AEC7-45405E2CFC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386</xdr:row>
      <xdr:rowOff>0</xdr:rowOff>
    </xdr:from>
    <xdr:ext cx="304800" cy="304800"/>
    <xdr:sp macro="" textlink="">
      <xdr:nvSpPr>
        <xdr:cNvPr id="15957" name="AutoShape 1">
          <a:extLst>
            <a:ext uri="{FF2B5EF4-FFF2-40B4-BE49-F238E27FC236}">
              <a16:creationId xmlns:a16="http://schemas.microsoft.com/office/drawing/2014/main" id="{E18E8F61-6058-48CE-8352-4B894532CE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5958" name="AutoShape 1">
          <a:extLst>
            <a:ext uri="{FF2B5EF4-FFF2-40B4-BE49-F238E27FC236}">
              <a16:creationId xmlns:a16="http://schemas.microsoft.com/office/drawing/2014/main" id="{F089D601-A3B3-4AD9-A133-712E003730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5959" name="AutoShape 1">
          <a:extLst>
            <a:ext uri="{FF2B5EF4-FFF2-40B4-BE49-F238E27FC236}">
              <a16:creationId xmlns:a16="http://schemas.microsoft.com/office/drawing/2014/main" id="{F8BB1EC5-8E89-48A4-8EA9-4994619670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5960" name="AutoShape 1">
          <a:extLst>
            <a:ext uri="{FF2B5EF4-FFF2-40B4-BE49-F238E27FC236}">
              <a16:creationId xmlns:a16="http://schemas.microsoft.com/office/drawing/2014/main" id="{D6E16EE5-351D-4CCE-B9D3-08BF10436F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387</xdr:row>
      <xdr:rowOff>0</xdr:rowOff>
    </xdr:from>
    <xdr:ext cx="304800" cy="304800"/>
    <xdr:sp macro="" textlink="">
      <xdr:nvSpPr>
        <xdr:cNvPr id="15961" name="AutoShape 1">
          <a:extLst>
            <a:ext uri="{FF2B5EF4-FFF2-40B4-BE49-F238E27FC236}">
              <a16:creationId xmlns:a16="http://schemas.microsoft.com/office/drawing/2014/main" id="{B72837FA-D093-4DB2-B030-C27C761712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5962" name="AutoShape 1">
          <a:extLst>
            <a:ext uri="{FF2B5EF4-FFF2-40B4-BE49-F238E27FC236}">
              <a16:creationId xmlns:a16="http://schemas.microsoft.com/office/drawing/2014/main" id="{23367164-32E0-4E69-8A6F-659BEDF9FC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5963" name="AutoShape 1">
          <a:extLst>
            <a:ext uri="{FF2B5EF4-FFF2-40B4-BE49-F238E27FC236}">
              <a16:creationId xmlns:a16="http://schemas.microsoft.com/office/drawing/2014/main" id="{85E6286D-276F-4225-9D3F-4E8EA1B023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5964" name="AutoShape 1">
          <a:extLst>
            <a:ext uri="{FF2B5EF4-FFF2-40B4-BE49-F238E27FC236}">
              <a16:creationId xmlns:a16="http://schemas.microsoft.com/office/drawing/2014/main" id="{659757AB-E37A-40DA-9F7F-665428ED1F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388</xdr:row>
      <xdr:rowOff>0</xdr:rowOff>
    </xdr:from>
    <xdr:ext cx="304800" cy="304800"/>
    <xdr:sp macro="" textlink="">
      <xdr:nvSpPr>
        <xdr:cNvPr id="15965" name="AutoShape 1">
          <a:extLst>
            <a:ext uri="{FF2B5EF4-FFF2-40B4-BE49-F238E27FC236}">
              <a16:creationId xmlns:a16="http://schemas.microsoft.com/office/drawing/2014/main" id="{FEC5A231-68E7-4C31-9982-17F23D27AE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5966" name="AutoShape 1">
          <a:extLst>
            <a:ext uri="{FF2B5EF4-FFF2-40B4-BE49-F238E27FC236}">
              <a16:creationId xmlns:a16="http://schemas.microsoft.com/office/drawing/2014/main" id="{29C6BCA5-B216-414B-9A7B-20D4D4DDC4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5967" name="AutoShape 1">
          <a:extLst>
            <a:ext uri="{FF2B5EF4-FFF2-40B4-BE49-F238E27FC236}">
              <a16:creationId xmlns:a16="http://schemas.microsoft.com/office/drawing/2014/main" id="{802C0C30-60C8-4405-AF17-D7FC3882B9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5968" name="AutoShape 1">
          <a:extLst>
            <a:ext uri="{FF2B5EF4-FFF2-40B4-BE49-F238E27FC236}">
              <a16:creationId xmlns:a16="http://schemas.microsoft.com/office/drawing/2014/main" id="{B7EFDC35-BDEE-43F7-87C4-5E26C817AF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389</xdr:row>
      <xdr:rowOff>0</xdr:rowOff>
    </xdr:from>
    <xdr:ext cx="304800" cy="304800"/>
    <xdr:sp macro="" textlink="">
      <xdr:nvSpPr>
        <xdr:cNvPr id="15969" name="AutoShape 1">
          <a:extLst>
            <a:ext uri="{FF2B5EF4-FFF2-40B4-BE49-F238E27FC236}">
              <a16:creationId xmlns:a16="http://schemas.microsoft.com/office/drawing/2014/main" id="{251984E6-6980-45DE-9318-CE6FD2E1B6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5970" name="AutoShape 1">
          <a:extLst>
            <a:ext uri="{FF2B5EF4-FFF2-40B4-BE49-F238E27FC236}">
              <a16:creationId xmlns:a16="http://schemas.microsoft.com/office/drawing/2014/main" id="{C45AD12F-5277-4F48-84DA-F3B2E13D75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5971" name="AutoShape 1">
          <a:extLst>
            <a:ext uri="{FF2B5EF4-FFF2-40B4-BE49-F238E27FC236}">
              <a16:creationId xmlns:a16="http://schemas.microsoft.com/office/drawing/2014/main" id="{B74BC405-1354-474B-8A0D-54555CDD27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5972" name="AutoShape 1">
          <a:extLst>
            <a:ext uri="{FF2B5EF4-FFF2-40B4-BE49-F238E27FC236}">
              <a16:creationId xmlns:a16="http://schemas.microsoft.com/office/drawing/2014/main" id="{69E88DB5-1234-4B5E-BD77-712EC8695A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390</xdr:row>
      <xdr:rowOff>0</xdr:rowOff>
    </xdr:from>
    <xdr:ext cx="304800" cy="304800"/>
    <xdr:sp macro="" textlink="">
      <xdr:nvSpPr>
        <xdr:cNvPr id="15973" name="AutoShape 1">
          <a:extLst>
            <a:ext uri="{FF2B5EF4-FFF2-40B4-BE49-F238E27FC236}">
              <a16:creationId xmlns:a16="http://schemas.microsoft.com/office/drawing/2014/main" id="{EB9F566C-C3AA-4AC3-9046-2B471D42FB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5974" name="AutoShape 1">
          <a:extLst>
            <a:ext uri="{FF2B5EF4-FFF2-40B4-BE49-F238E27FC236}">
              <a16:creationId xmlns:a16="http://schemas.microsoft.com/office/drawing/2014/main" id="{CD2C4F03-AD43-4569-A959-3B3E95EE02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5975" name="AutoShape 1">
          <a:extLst>
            <a:ext uri="{FF2B5EF4-FFF2-40B4-BE49-F238E27FC236}">
              <a16:creationId xmlns:a16="http://schemas.microsoft.com/office/drawing/2014/main" id="{52C8D2E8-840A-40E4-B67F-46AA2A6834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5976" name="AutoShape 1">
          <a:extLst>
            <a:ext uri="{FF2B5EF4-FFF2-40B4-BE49-F238E27FC236}">
              <a16:creationId xmlns:a16="http://schemas.microsoft.com/office/drawing/2014/main" id="{39BE7829-9B67-41FC-A1EF-63263062DA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391</xdr:row>
      <xdr:rowOff>0</xdr:rowOff>
    </xdr:from>
    <xdr:ext cx="304800" cy="304800"/>
    <xdr:sp macro="" textlink="">
      <xdr:nvSpPr>
        <xdr:cNvPr id="15977" name="AutoShape 1">
          <a:extLst>
            <a:ext uri="{FF2B5EF4-FFF2-40B4-BE49-F238E27FC236}">
              <a16:creationId xmlns:a16="http://schemas.microsoft.com/office/drawing/2014/main" id="{B7E1438C-101A-46D0-98E3-609277B318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5978" name="AutoShape 1">
          <a:extLst>
            <a:ext uri="{FF2B5EF4-FFF2-40B4-BE49-F238E27FC236}">
              <a16:creationId xmlns:a16="http://schemas.microsoft.com/office/drawing/2014/main" id="{FF174DDB-3A5E-4F24-8F81-6EF3F2AE6C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5979" name="AutoShape 1">
          <a:extLst>
            <a:ext uri="{FF2B5EF4-FFF2-40B4-BE49-F238E27FC236}">
              <a16:creationId xmlns:a16="http://schemas.microsoft.com/office/drawing/2014/main" id="{5882C9C9-B578-462C-95DC-66B18902BE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5980" name="AutoShape 1">
          <a:extLst>
            <a:ext uri="{FF2B5EF4-FFF2-40B4-BE49-F238E27FC236}">
              <a16:creationId xmlns:a16="http://schemas.microsoft.com/office/drawing/2014/main" id="{9989A046-BC9A-4AF4-9B33-8EA8CCE3FC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392</xdr:row>
      <xdr:rowOff>0</xdr:rowOff>
    </xdr:from>
    <xdr:ext cx="304800" cy="304800"/>
    <xdr:sp macro="" textlink="">
      <xdr:nvSpPr>
        <xdr:cNvPr id="15981" name="AutoShape 1">
          <a:extLst>
            <a:ext uri="{FF2B5EF4-FFF2-40B4-BE49-F238E27FC236}">
              <a16:creationId xmlns:a16="http://schemas.microsoft.com/office/drawing/2014/main" id="{4DB8F2DD-C62A-4F22-A51F-78D2A196DA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5982" name="AutoShape 1">
          <a:extLst>
            <a:ext uri="{FF2B5EF4-FFF2-40B4-BE49-F238E27FC236}">
              <a16:creationId xmlns:a16="http://schemas.microsoft.com/office/drawing/2014/main" id="{956E6412-DC9F-4403-BFC9-F51C279463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5983" name="AutoShape 1">
          <a:extLst>
            <a:ext uri="{FF2B5EF4-FFF2-40B4-BE49-F238E27FC236}">
              <a16:creationId xmlns:a16="http://schemas.microsoft.com/office/drawing/2014/main" id="{FADAAF7B-D4B2-478E-BEF6-E9A2655477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5984" name="AutoShape 1">
          <a:extLst>
            <a:ext uri="{FF2B5EF4-FFF2-40B4-BE49-F238E27FC236}">
              <a16:creationId xmlns:a16="http://schemas.microsoft.com/office/drawing/2014/main" id="{CE36CA06-4588-4134-AAFF-A99219573E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393</xdr:row>
      <xdr:rowOff>0</xdr:rowOff>
    </xdr:from>
    <xdr:ext cx="304800" cy="304800"/>
    <xdr:sp macro="" textlink="">
      <xdr:nvSpPr>
        <xdr:cNvPr id="15985" name="AutoShape 1">
          <a:extLst>
            <a:ext uri="{FF2B5EF4-FFF2-40B4-BE49-F238E27FC236}">
              <a16:creationId xmlns:a16="http://schemas.microsoft.com/office/drawing/2014/main" id="{ABB5C13C-148C-43B7-8070-0051B37DB0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5986" name="AutoShape 1">
          <a:extLst>
            <a:ext uri="{FF2B5EF4-FFF2-40B4-BE49-F238E27FC236}">
              <a16:creationId xmlns:a16="http://schemas.microsoft.com/office/drawing/2014/main" id="{0EA1E1EE-37FD-4EA5-9203-39F0379B8C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5987" name="AutoShape 1">
          <a:extLst>
            <a:ext uri="{FF2B5EF4-FFF2-40B4-BE49-F238E27FC236}">
              <a16:creationId xmlns:a16="http://schemas.microsoft.com/office/drawing/2014/main" id="{1BDAB22C-9D25-4B6C-90D0-F84ACAA4D8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5988" name="AutoShape 1">
          <a:extLst>
            <a:ext uri="{FF2B5EF4-FFF2-40B4-BE49-F238E27FC236}">
              <a16:creationId xmlns:a16="http://schemas.microsoft.com/office/drawing/2014/main" id="{295D4BB4-E107-441B-9D2F-E5F00E482E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394</xdr:row>
      <xdr:rowOff>0</xdr:rowOff>
    </xdr:from>
    <xdr:ext cx="304800" cy="304800"/>
    <xdr:sp macro="" textlink="">
      <xdr:nvSpPr>
        <xdr:cNvPr id="15989" name="AutoShape 1">
          <a:extLst>
            <a:ext uri="{FF2B5EF4-FFF2-40B4-BE49-F238E27FC236}">
              <a16:creationId xmlns:a16="http://schemas.microsoft.com/office/drawing/2014/main" id="{121B5B1B-873B-4320-8F07-BDA8FF56DB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5990" name="AutoShape 1">
          <a:extLst>
            <a:ext uri="{FF2B5EF4-FFF2-40B4-BE49-F238E27FC236}">
              <a16:creationId xmlns:a16="http://schemas.microsoft.com/office/drawing/2014/main" id="{ED39D2E1-0EDB-4823-83DD-E3B2770B73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5991" name="AutoShape 1">
          <a:extLst>
            <a:ext uri="{FF2B5EF4-FFF2-40B4-BE49-F238E27FC236}">
              <a16:creationId xmlns:a16="http://schemas.microsoft.com/office/drawing/2014/main" id="{0FD5DE9B-487A-4375-8E54-BB6AD7C7DC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5992" name="AutoShape 1">
          <a:extLst>
            <a:ext uri="{FF2B5EF4-FFF2-40B4-BE49-F238E27FC236}">
              <a16:creationId xmlns:a16="http://schemas.microsoft.com/office/drawing/2014/main" id="{DC7CCE2B-C6F4-4766-8291-AE425303D4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395</xdr:row>
      <xdr:rowOff>0</xdr:rowOff>
    </xdr:from>
    <xdr:ext cx="304800" cy="304800"/>
    <xdr:sp macro="" textlink="">
      <xdr:nvSpPr>
        <xdr:cNvPr id="15993" name="AutoShape 1">
          <a:extLst>
            <a:ext uri="{FF2B5EF4-FFF2-40B4-BE49-F238E27FC236}">
              <a16:creationId xmlns:a16="http://schemas.microsoft.com/office/drawing/2014/main" id="{FC3DE844-744C-4A7E-A386-90BDEE084F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5994" name="AutoShape 1">
          <a:extLst>
            <a:ext uri="{FF2B5EF4-FFF2-40B4-BE49-F238E27FC236}">
              <a16:creationId xmlns:a16="http://schemas.microsoft.com/office/drawing/2014/main" id="{4D50AABD-671B-449F-82A7-FCC99149EA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5995" name="AutoShape 1">
          <a:extLst>
            <a:ext uri="{FF2B5EF4-FFF2-40B4-BE49-F238E27FC236}">
              <a16:creationId xmlns:a16="http://schemas.microsoft.com/office/drawing/2014/main" id="{B76A44F6-133D-4353-A9EF-EA980C1D46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5996" name="AutoShape 1">
          <a:extLst>
            <a:ext uri="{FF2B5EF4-FFF2-40B4-BE49-F238E27FC236}">
              <a16:creationId xmlns:a16="http://schemas.microsoft.com/office/drawing/2014/main" id="{26EF2FB4-6BC9-4361-806F-9E3B1284DC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396</xdr:row>
      <xdr:rowOff>0</xdr:rowOff>
    </xdr:from>
    <xdr:ext cx="304800" cy="304800"/>
    <xdr:sp macro="" textlink="">
      <xdr:nvSpPr>
        <xdr:cNvPr id="15997" name="AutoShape 1">
          <a:extLst>
            <a:ext uri="{FF2B5EF4-FFF2-40B4-BE49-F238E27FC236}">
              <a16:creationId xmlns:a16="http://schemas.microsoft.com/office/drawing/2014/main" id="{EA91357A-F265-4F68-AC71-A22200E8C4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5998" name="AutoShape 1">
          <a:extLst>
            <a:ext uri="{FF2B5EF4-FFF2-40B4-BE49-F238E27FC236}">
              <a16:creationId xmlns:a16="http://schemas.microsoft.com/office/drawing/2014/main" id="{43673886-2774-43C9-91F7-DFA54DE2F3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5999" name="AutoShape 1">
          <a:extLst>
            <a:ext uri="{FF2B5EF4-FFF2-40B4-BE49-F238E27FC236}">
              <a16:creationId xmlns:a16="http://schemas.microsoft.com/office/drawing/2014/main" id="{DFEC4206-E89C-48CA-AC1D-A91F12CAB0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6000" name="AutoShape 1">
          <a:extLst>
            <a:ext uri="{FF2B5EF4-FFF2-40B4-BE49-F238E27FC236}">
              <a16:creationId xmlns:a16="http://schemas.microsoft.com/office/drawing/2014/main" id="{DFF3D91B-64AB-45A3-8B26-1ACED74BCE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397</xdr:row>
      <xdr:rowOff>0</xdr:rowOff>
    </xdr:from>
    <xdr:ext cx="304800" cy="304800"/>
    <xdr:sp macro="" textlink="">
      <xdr:nvSpPr>
        <xdr:cNvPr id="16001" name="AutoShape 1">
          <a:extLst>
            <a:ext uri="{FF2B5EF4-FFF2-40B4-BE49-F238E27FC236}">
              <a16:creationId xmlns:a16="http://schemas.microsoft.com/office/drawing/2014/main" id="{5B43F6F0-39B0-438F-86FE-B4AE24A299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6002" name="AutoShape 1">
          <a:extLst>
            <a:ext uri="{FF2B5EF4-FFF2-40B4-BE49-F238E27FC236}">
              <a16:creationId xmlns:a16="http://schemas.microsoft.com/office/drawing/2014/main" id="{B2F81B60-975A-4A12-920C-273903B2EE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6003" name="AutoShape 1">
          <a:extLst>
            <a:ext uri="{FF2B5EF4-FFF2-40B4-BE49-F238E27FC236}">
              <a16:creationId xmlns:a16="http://schemas.microsoft.com/office/drawing/2014/main" id="{F0438842-7617-4A39-9229-DC20CB98D7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6004" name="AutoShape 1">
          <a:extLst>
            <a:ext uri="{FF2B5EF4-FFF2-40B4-BE49-F238E27FC236}">
              <a16:creationId xmlns:a16="http://schemas.microsoft.com/office/drawing/2014/main" id="{BADD0FB2-3DCF-4A21-AE2D-1EF7C2EF73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398</xdr:row>
      <xdr:rowOff>0</xdr:rowOff>
    </xdr:from>
    <xdr:ext cx="304800" cy="304800"/>
    <xdr:sp macro="" textlink="">
      <xdr:nvSpPr>
        <xdr:cNvPr id="16005" name="AutoShape 1">
          <a:extLst>
            <a:ext uri="{FF2B5EF4-FFF2-40B4-BE49-F238E27FC236}">
              <a16:creationId xmlns:a16="http://schemas.microsoft.com/office/drawing/2014/main" id="{91E10A4E-7BBB-4FE4-8A9B-E09C1790F4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6006" name="AutoShape 1">
          <a:extLst>
            <a:ext uri="{FF2B5EF4-FFF2-40B4-BE49-F238E27FC236}">
              <a16:creationId xmlns:a16="http://schemas.microsoft.com/office/drawing/2014/main" id="{AF0D26FE-2B1C-4C05-9CE1-AEC8E865EC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6007" name="AutoShape 1">
          <a:extLst>
            <a:ext uri="{FF2B5EF4-FFF2-40B4-BE49-F238E27FC236}">
              <a16:creationId xmlns:a16="http://schemas.microsoft.com/office/drawing/2014/main" id="{7EBA5BA0-CB48-4885-BED7-F9C2615589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6008" name="AutoShape 1">
          <a:extLst>
            <a:ext uri="{FF2B5EF4-FFF2-40B4-BE49-F238E27FC236}">
              <a16:creationId xmlns:a16="http://schemas.microsoft.com/office/drawing/2014/main" id="{C9BA76B8-70C6-43B6-B5FF-8C61BD760A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399</xdr:row>
      <xdr:rowOff>0</xdr:rowOff>
    </xdr:from>
    <xdr:ext cx="304800" cy="304800"/>
    <xdr:sp macro="" textlink="">
      <xdr:nvSpPr>
        <xdr:cNvPr id="16009" name="AutoShape 1">
          <a:extLst>
            <a:ext uri="{FF2B5EF4-FFF2-40B4-BE49-F238E27FC236}">
              <a16:creationId xmlns:a16="http://schemas.microsoft.com/office/drawing/2014/main" id="{CC3384F9-40F2-4659-A3B4-C35EFE11CE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6010" name="AutoShape 1">
          <a:extLst>
            <a:ext uri="{FF2B5EF4-FFF2-40B4-BE49-F238E27FC236}">
              <a16:creationId xmlns:a16="http://schemas.microsoft.com/office/drawing/2014/main" id="{3C478031-06C5-4896-9FED-6523863E95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6011" name="AutoShape 1">
          <a:extLst>
            <a:ext uri="{FF2B5EF4-FFF2-40B4-BE49-F238E27FC236}">
              <a16:creationId xmlns:a16="http://schemas.microsoft.com/office/drawing/2014/main" id="{FF04939C-1102-4096-879E-802B46E219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6012" name="AutoShape 1">
          <a:extLst>
            <a:ext uri="{FF2B5EF4-FFF2-40B4-BE49-F238E27FC236}">
              <a16:creationId xmlns:a16="http://schemas.microsoft.com/office/drawing/2014/main" id="{7C72A1DE-6A37-47C6-8526-9AD926D518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400</xdr:row>
      <xdr:rowOff>0</xdr:rowOff>
    </xdr:from>
    <xdr:ext cx="304800" cy="304800"/>
    <xdr:sp macro="" textlink="">
      <xdr:nvSpPr>
        <xdr:cNvPr id="16013" name="AutoShape 1">
          <a:extLst>
            <a:ext uri="{FF2B5EF4-FFF2-40B4-BE49-F238E27FC236}">
              <a16:creationId xmlns:a16="http://schemas.microsoft.com/office/drawing/2014/main" id="{E24FDEEA-3D5B-4AB7-BEB3-033694A4BB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6014" name="AutoShape 1">
          <a:extLst>
            <a:ext uri="{FF2B5EF4-FFF2-40B4-BE49-F238E27FC236}">
              <a16:creationId xmlns:a16="http://schemas.microsoft.com/office/drawing/2014/main" id="{0F26E6F2-AFB4-473F-AB00-F11CBF39EA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6015" name="AutoShape 1">
          <a:extLst>
            <a:ext uri="{FF2B5EF4-FFF2-40B4-BE49-F238E27FC236}">
              <a16:creationId xmlns:a16="http://schemas.microsoft.com/office/drawing/2014/main" id="{3AE74B86-C432-4078-8401-CF1A806B40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6016" name="AutoShape 1">
          <a:extLst>
            <a:ext uri="{FF2B5EF4-FFF2-40B4-BE49-F238E27FC236}">
              <a16:creationId xmlns:a16="http://schemas.microsoft.com/office/drawing/2014/main" id="{18B90654-B27C-4803-A229-4B0C2CEB24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401</xdr:row>
      <xdr:rowOff>0</xdr:rowOff>
    </xdr:from>
    <xdr:ext cx="304800" cy="304800"/>
    <xdr:sp macro="" textlink="">
      <xdr:nvSpPr>
        <xdr:cNvPr id="16017" name="AutoShape 1">
          <a:extLst>
            <a:ext uri="{FF2B5EF4-FFF2-40B4-BE49-F238E27FC236}">
              <a16:creationId xmlns:a16="http://schemas.microsoft.com/office/drawing/2014/main" id="{B7344D03-054C-485F-B86D-EEBF54496A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6018" name="AutoShape 1">
          <a:extLst>
            <a:ext uri="{FF2B5EF4-FFF2-40B4-BE49-F238E27FC236}">
              <a16:creationId xmlns:a16="http://schemas.microsoft.com/office/drawing/2014/main" id="{A05AC9FD-3506-469D-9606-4E272EAE38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6019" name="AutoShape 1">
          <a:extLst>
            <a:ext uri="{FF2B5EF4-FFF2-40B4-BE49-F238E27FC236}">
              <a16:creationId xmlns:a16="http://schemas.microsoft.com/office/drawing/2014/main" id="{45391C84-F035-45F8-BFA8-0FB2F1726E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6020" name="AutoShape 1">
          <a:extLst>
            <a:ext uri="{FF2B5EF4-FFF2-40B4-BE49-F238E27FC236}">
              <a16:creationId xmlns:a16="http://schemas.microsoft.com/office/drawing/2014/main" id="{A5B6390F-603E-4641-89B1-5AC56C39DD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402</xdr:row>
      <xdr:rowOff>0</xdr:rowOff>
    </xdr:from>
    <xdr:ext cx="304800" cy="304800"/>
    <xdr:sp macro="" textlink="">
      <xdr:nvSpPr>
        <xdr:cNvPr id="16021" name="AutoShape 1">
          <a:extLst>
            <a:ext uri="{FF2B5EF4-FFF2-40B4-BE49-F238E27FC236}">
              <a16:creationId xmlns:a16="http://schemas.microsoft.com/office/drawing/2014/main" id="{B34F1E46-9827-4237-9B62-7E3BD8B307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6022" name="AutoShape 1">
          <a:extLst>
            <a:ext uri="{FF2B5EF4-FFF2-40B4-BE49-F238E27FC236}">
              <a16:creationId xmlns:a16="http://schemas.microsoft.com/office/drawing/2014/main" id="{0C293645-900D-4534-8022-1D8270B3C0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6023" name="AutoShape 1">
          <a:extLst>
            <a:ext uri="{FF2B5EF4-FFF2-40B4-BE49-F238E27FC236}">
              <a16:creationId xmlns:a16="http://schemas.microsoft.com/office/drawing/2014/main" id="{E5650288-454A-4174-B9A2-04CFF5F18A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6024" name="AutoShape 1">
          <a:extLst>
            <a:ext uri="{FF2B5EF4-FFF2-40B4-BE49-F238E27FC236}">
              <a16:creationId xmlns:a16="http://schemas.microsoft.com/office/drawing/2014/main" id="{6649553F-910C-4FAD-BE69-20EA173573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403</xdr:row>
      <xdr:rowOff>0</xdr:rowOff>
    </xdr:from>
    <xdr:ext cx="304800" cy="304800"/>
    <xdr:sp macro="" textlink="">
      <xdr:nvSpPr>
        <xdr:cNvPr id="16025" name="AutoShape 1">
          <a:extLst>
            <a:ext uri="{FF2B5EF4-FFF2-40B4-BE49-F238E27FC236}">
              <a16:creationId xmlns:a16="http://schemas.microsoft.com/office/drawing/2014/main" id="{902407A0-208F-45E9-840F-EBD4F0E2F2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6026" name="AutoShape 1">
          <a:extLst>
            <a:ext uri="{FF2B5EF4-FFF2-40B4-BE49-F238E27FC236}">
              <a16:creationId xmlns:a16="http://schemas.microsoft.com/office/drawing/2014/main" id="{1F1214B2-9605-46A7-BE14-6353637A5D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6027" name="AutoShape 1">
          <a:extLst>
            <a:ext uri="{FF2B5EF4-FFF2-40B4-BE49-F238E27FC236}">
              <a16:creationId xmlns:a16="http://schemas.microsoft.com/office/drawing/2014/main" id="{922CC196-CAC3-4564-8684-F60A747540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6028" name="AutoShape 1">
          <a:extLst>
            <a:ext uri="{FF2B5EF4-FFF2-40B4-BE49-F238E27FC236}">
              <a16:creationId xmlns:a16="http://schemas.microsoft.com/office/drawing/2014/main" id="{D4DF01B3-B0A6-47B7-9AD0-396CFDFB62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404</xdr:row>
      <xdr:rowOff>0</xdr:rowOff>
    </xdr:from>
    <xdr:ext cx="304800" cy="304800"/>
    <xdr:sp macro="" textlink="">
      <xdr:nvSpPr>
        <xdr:cNvPr id="16029" name="AutoShape 1">
          <a:extLst>
            <a:ext uri="{FF2B5EF4-FFF2-40B4-BE49-F238E27FC236}">
              <a16:creationId xmlns:a16="http://schemas.microsoft.com/office/drawing/2014/main" id="{14475C22-FB1A-4A1F-836B-06D7DB3E00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6030" name="AutoShape 1">
          <a:extLst>
            <a:ext uri="{FF2B5EF4-FFF2-40B4-BE49-F238E27FC236}">
              <a16:creationId xmlns:a16="http://schemas.microsoft.com/office/drawing/2014/main" id="{150349DB-6F13-43B2-B070-7BD727313E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6031" name="AutoShape 1">
          <a:extLst>
            <a:ext uri="{FF2B5EF4-FFF2-40B4-BE49-F238E27FC236}">
              <a16:creationId xmlns:a16="http://schemas.microsoft.com/office/drawing/2014/main" id="{8ADDDA73-2F85-477D-B032-57A3FD3D2E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6032" name="AutoShape 1">
          <a:extLst>
            <a:ext uri="{FF2B5EF4-FFF2-40B4-BE49-F238E27FC236}">
              <a16:creationId xmlns:a16="http://schemas.microsoft.com/office/drawing/2014/main" id="{A05504FF-0658-4E36-AB03-1C22583AF8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405</xdr:row>
      <xdr:rowOff>0</xdr:rowOff>
    </xdr:from>
    <xdr:ext cx="304800" cy="304800"/>
    <xdr:sp macro="" textlink="">
      <xdr:nvSpPr>
        <xdr:cNvPr id="16033" name="AutoShape 1">
          <a:extLst>
            <a:ext uri="{FF2B5EF4-FFF2-40B4-BE49-F238E27FC236}">
              <a16:creationId xmlns:a16="http://schemas.microsoft.com/office/drawing/2014/main" id="{C9351B86-9945-4E34-9F63-180491F155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6034" name="AutoShape 1">
          <a:extLst>
            <a:ext uri="{FF2B5EF4-FFF2-40B4-BE49-F238E27FC236}">
              <a16:creationId xmlns:a16="http://schemas.microsoft.com/office/drawing/2014/main" id="{9E4CA731-6C59-4803-B398-1CC74D988A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6035" name="AutoShape 1">
          <a:extLst>
            <a:ext uri="{FF2B5EF4-FFF2-40B4-BE49-F238E27FC236}">
              <a16:creationId xmlns:a16="http://schemas.microsoft.com/office/drawing/2014/main" id="{2DD404EF-CABF-4423-B37D-7884ABBEA7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6036" name="AutoShape 1">
          <a:extLst>
            <a:ext uri="{FF2B5EF4-FFF2-40B4-BE49-F238E27FC236}">
              <a16:creationId xmlns:a16="http://schemas.microsoft.com/office/drawing/2014/main" id="{A632E3AF-75B1-431C-808E-A970112653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406</xdr:row>
      <xdr:rowOff>0</xdr:rowOff>
    </xdr:from>
    <xdr:ext cx="304800" cy="304800"/>
    <xdr:sp macro="" textlink="">
      <xdr:nvSpPr>
        <xdr:cNvPr id="16037" name="AutoShape 1">
          <a:extLst>
            <a:ext uri="{FF2B5EF4-FFF2-40B4-BE49-F238E27FC236}">
              <a16:creationId xmlns:a16="http://schemas.microsoft.com/office/drawing/2014/main" id="{15696A50-DA0E-44D6-8EF7-F28759D581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6038" name="AutoShape 1">
          <a:extLst>
            <a:ext uri="{FF2B5EF4-FFF2-40B4-BE49-F238E27FC236}">
              <a16:creationId xmlns:a16="http://schemas.microsoft.com/office/drawing/2014/main" id="{C669F829-C268-4852-9C4A-03C8EA12E0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6039" name="AutoShape 1">
          <a:extLst>
            <a:ext uri="{FF2B5EF4-FFF2-40B4-BE49-F238E27FC236}">
              <a16:creationId xmlns:a16="http://schemas.microsoft.com/office/drawing/2014/main" id="{DB03BDD7-82A5-44B0-8D6C-B7938504C5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6040" name="AutoShape 1">
          <a:extLst>
            <a:ext uri="{FF2B5EF4-FFF2-40B4-BE49-F238E27FC236}">
              <a16:creationId xmlns:a16="http://schemas.microsoft.com/office/drawing/2014/main" id="{E2B6F37E-EB55-48EA-A0D6-46A1C5B904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407</xdr:row>
      <xdr:rowOff>0</xdr:rowOff>
    </xdr:from>
    <xdr:ext cx="304800" cy="304800"/>
    <xdr:sp macro="" textlink="">
      <xdr:nvSpPr>
        <xdr:cNvPr id="16041" name="AutoShape 1">
          <a:extLst>
            <a:ext uri="{FF2B5EF4-FFF2-40B4-BE49-F238E27FC236}">
              <a16:creationId xmlns:a16="http://schemas.microsoft.com/office/drawing/2014/main" id="{66E06C2C-E079-43C5-B17D-840142AB31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6042" name="AutoShape 1">
          <a:extLst>
            <a:ext uri="{FF2B5EF4-FFF2-40B4-BE49-F238E27FC236}">
              <a16:creationId xmlns:a16="http://schemas.microsoft.com/office/drawing/2014/main" id="{20BEB513-C25B-4976-BBBF-CD268931F4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6043" name="AutoShape 1">
          <a:extLst>
            <a:ext uri="{FF2B5EF4-FFF2-40B4-BE49-F238E27FC236}">
              <a16:creationId xmlns:a16="http://schemas.microsoft.com/office/drawing/2014/main" id="{BC60A067-AFCA-4685-A76B-793F755516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6044" name="AutoShape 1">
          <a:extLst>
            <a:ext uri="{FF2B5EF4-FFF2-40B4-BE49-F238E27FC236}">
              <a16:creationId xmlns:a16="http://schemas.microsoft.com/office/drawing/2014/main" id="{28E4A2DB-B8D5-46E4-9728-C58FC45E02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408</xdr:row>
      <xdr:rowOff>0</xdr:rowOff>
    </xdr:from>
    <xdr:ext cx="304800" cy="304800"/>
    <xdr:sp macro="" textlink="">
      <xdr:nvSpPr>
        <xdr:cNvPr id="16045" name="AutoShape 1">
          <a:extLst>
            <a:ext uri="{FF2B5EF4-FFF2-40B4-BE49-F238E27FC236}">
              <a16:creationId xmlns:a16="http://schemas.microsoft.com/office/drawing/2014/main" id="{756CF773-7EE2-42D9-A018-97F74FFCC3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6046" name="AutoShape 1">
          <a:extLst>
            <a:ext uri="{FF2B5EF4-FFF2-40B4-BE49-F238E27FC236}">
              <a16:creationId xmlns:a16="http://schemas.microsoft.com/office/drawing/2014/main" id="{C65F6D0A-8791-490E-ABA6-4B1BEFCC6E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6047" name="AutoShape 1">
          <a:extLst>
            <a:ext uri="{FF2B5EF4-FFF2-40B4-BE49-F238E27FC236}">
              <a16:creationId xmlns:a16="http://schemas.microsoft.com/office/drawing/2014/main" id="{427598A5-7448-41EE-AB43-26FA127CF3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6048" name="AutoShape 1">
          <a:extLst>
            <a:ext uri="{FF2B5EF4-FFF2-40B4-BE49-F238E27FC236}">
              <a16:creationId xmlns:a16="http://schemas.microsoft.com/office/drawing/2014/main" id="{7D919DF8-3A99-4556-8F0C-F480B20155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409</xdr:row>
      <xdr:rowOff>0</xdr:rowOff>
    </xdr:from>
    <xdr:ext cx="304800" cy="304800"/>
    <xdr:sp macro="" textlink="">
      <xdr:nvSpPr>
        <xdr:cNvPr id="16049" name="AutoShape 1">
          <a:extLst>
            <a:ext uri="{FF2B5EF4-FFF2-40B4-BE49-F238E27FC236}">
              <a16:creationId xmlns:a16="http://schemas.microsoft.com/office/drawing/2014/main" id="{A6F36F2E-01FE-46EF-894D-9EB9275ECE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6050" name="AutoShape 1">
          <a:extLst>
            <a:ext uri="{FF2B5EF4-FFF2-40B4-BE49-F238E27FC236}">
              <a16:creationId xmlns:a16="http://schemas.microsoft.com/office/drawing/2014/main" id="{B47FCE7A-5677-4910-87B7-F3BFE41831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6051" name="AutoShape 1">
          <a:extLst>
            <a:ext uri="{FF2B5EF4-FFF2-40B4-BE49-F238E27FC236}">
              <a16:creationId xmlns:a16="http://schemas.microsoft.com/office/drawing/2014/main" id="{07DAFA39-0C15-43D1-82D7-7509540828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6052" name="AutoShape 1">
          <a:extLst>
            <a:ext uri="{FF2B5EF4-FFF2-40B4-BE49-F238E27FC236}">
              <a16:creationId xmlns:a16="http://schemas.microsoft.com/office/drawing/2014/main" id="{D12D10D7-D6E0-47AA-9244-9C96A97FED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410</xdr:row>
      <xdr:rowOff>0</xdr:rowOff>
    </xdr:from>
    <xdr:ext cx="304800" cy="304800"/>
    <xdr:sp macro="" textlink="">
      <xdr:nvSpPr>
        <xdr:cNvPr id="16053" name="AutoShape 1">
          <a:extLst>
            <a:ext uri="{FF2B5EF4-FFF2-40B4-BE49-F238E27FC236}">
              <a16:creationId xmlns:a16="http://schemas.microsoft.com/office/drawing/2014/main" id="{BA2F2901-A847-4C55-BB8E-FC16D84174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6054" name="AutoShape 1">
          <a:extLst>
            <a:ext uri="{FF2B5EF4-FFF2-40B4-BE49-F238E27FC236}">
              <a16:creationId xmlns:a16="http://schemas.microsoft.com/office/drawing/2014/main" id="{8A8C0FC3-02BB-4998-B242-978C4D9ED6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6055" name="AutoShape 1">
          <a:extLst>
            <a:ext uri="{FF2B5EF4-FFF2-40B4-BE49-F238E27FC236}">
              <a16:creationId xmlns:a16="http://schemas.microsoft.com/office/drawing/2014/main" id="{A8901E40-4C3C-46E2-899B-7A520071A9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6056" name="AutoShape 1">
          <a:extLst>
            <a:ext uri="{FF2B5EF4-FFF2-40B4-BE49-F238E27FC236}">
              <a16:creationId xmlns:a16="http://schemas.microsoft.com/office/drawing/2014/main" id="{53FCBC53-563D-42D4-AF16-771128BCF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411</xdr:row>
      <xdr:rowOff>0</xdr:rowOff>
    </xdr:from>
    <xdr:ext cx="304800" cy="304800"/>
    <xdr:sp macro="" textlink="">
      <xdr:nvSpPr>
        <xdr:cNvPr id="16057" name="AutoShape 1">
          <a:extLst>
            <a:ext uri="{FF2B5EF4-FFF2-40B4-BE49-F238E27FC236}">
              <a16:creationId xmlns:a16="http://schemas.microsoft.com/office/drawing/2014/main" id="{BEE3F9D5-1560-4705-94B9-83520D14FE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6058" name="AutoShape 1">
          <a:extLst>
            <a:ext uri="{FF2B5EF4-FFF2-40B4-BE49-F238E27FC236}">
              <a16:creationId xmlns:a16="http://schemas.microsoft.com/office/drawing/2014/main" id="{8FC5BA90-8F4E-4007-BCBE-C30A73F157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6059" name="AutoShape 1">
          <a:extLst>
            <a:ext uri="{FF2B5EF4-FFF2-40B4-BE49-F238E27FC236}">
              <a16:creationId xmlns:a16="http://schemas.microsoft.com/office/drawing/2014/main" id="{F89ABBA9-4D1D-404F-89BE-2A4E680081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6060" name="AutoShape 1">
          <a:extLst>
            <a:ext uri="{FF2B5EF4-FFF2-40B4-BE49-F238E27FC236}">
              <a16:creationId xmlns:a16="http://schemas.microsoft.com/office/drawing/2014/main" id="{3477971F-8BDA-41C6-A7D7-0A2A563800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412</xdr:row>
      <xdr:rowOff>0</xdr:rowOff>
    </xdr:from>
    <xdr:ext cx="304800" cy="304800"/>
    <xdr:sp macro="" textlink="">
      <xdr:nvSpPr>
        <xdr:cNvPr id="16061" name="AutoShape 1">
          <a:extLst>
            <a:ext uri="{FF2B5EF4-FFF2-40B4-BE49-F238E27FC236}">
              <a16:creationId xmlns:a16="http://schemas.microsoft.com/office/drawing/2014/main" id="{0BF04331-4C00-486C-8167-1B16DD2812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6062" name="AutoShape 1">
          <a:extLst>
            <a:ext uri="{FF2B5EF4-FFF2-40B4-BE49-F238E27FC236}">
              <a16:creationId xmlns:a16="http://schemas.microsoft.com/office/drawing/2014/main" id="{04A663EA-65C1-4219-BBF7-5C9A05E9AC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6063" name="AutoShape 1">
          <a:extLst>
            <a:ext uri="{FF2B5EF4-FFF2-40B4-BE49-F238E27FC236}">
              <a16:creationId xmlns:a16="http://schemas.microsoft.com/office/drawing/2014/main" id="{19E23CF6-C449-4659-BB81-503AB6BFE2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6064" name="AutoShape 1">
          <a:extLst>
            <a:ext uri="{FF2B5EF4-FFF2-40B4-BE49-F238E27FC236}">
              <a16:creationId xmlns:a16="http://schemas.microsoft.com/office/drawing/2014/main" id="{663D55B1-B8AD-4B0A-9CA8-E52EA4678C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413</xdr:row>
      <xdr:rowOff>0</xdr:rowOff>
    </xdr:from>
    <xdr:ext cx="304800" cy="304800"/>
    <xdr:sp macro="" textlink="">
      <xdr:nvSpPr>
        <xdr:cNvPr id="16065" name="AutoShape 1">
          <a:extLst>
            <a:ext uri="{FF2B5EF4-FFF2-40B4-BE49-F238E27FC236}">
              <a16:creationId xmlns:a16="http://schemas.microsoft.com/office/drawing/2014/main" id="{C4AE6124-97AB-48C8-B608-6D741ED866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6066" name="AutoShape 1">
          <a:extLst>
            <a:ext uri="{FF2B5EF4-FFF2-40B4-BE49-F238E27FC236}">
              <a16:creationId xmlns:a16="http://schemas.microsoft.com/office/drawing/2014/main" id="{BAFB6395-076C-49D3-9A67-AD8EDAAF29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6067" name="AutoShape 1">
          <a:extLst>
            <a:ext uri="{FF2B5EF4-FFF2-40B4-BE49-F238E27FC236}">
              <a16:creationId xmlns:a16="http://schemas.microsoft.com/office/drawing/2014/main" id="{8342585F-0B77-4E8A-934B-33F3A2B908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6068" name="AutoShape 1">
          <a:extLst>
            <a:ext uri="{FF2B5EF4-FFF2-40B4-BE49-F238E27FC236}">
              <a16:creationId xmlns:a16="http://schemas.microsoft.com/office/drawing/2014/main" id="{EAB8F72D-CEE2-4985-9C16-E6EC567CE9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414</xdr:row>
      <xdr:rowOff>0</xdr:rowOff>
    </xdr:from>
    <xdr:ext cx="304800" cy="304800"/>
    <xdr:sp macro="" textlink="">
      <xdr:nvSpPr>
        <xdr:cNvPr id="16069" name="AutoShape 1">
          <a:extLst>
            <a:ext uri="{FF2B5EF4-FFF2-40B4-BE49-F238E27FC236}">
              <a16:creationId xmlns:a16="http://schemas.microsoft.com/office/drawing/2014/main" id="{261E4C83-89A8-4BE0-818E-B8C990FAEB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6070" name="AutoShape 1">
          <a:extLst>
            <a:ext uri="{FF2B5EF4-FFF2-40B4-BE49-F238E27FC236}">
              <a16:creationId xmlns:a16="http://schemas.microsoft.com/office/drawing/2014/main" id="{B3E8A18C-F172-4ECD-AA29-0902BE649B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6071" name="AutoShape 1">
          <a:extLst>
            <a:ext uri="{FF2B5EF4-FFF2-40B4-BE49-F238E27FC236}">
              <a16:creationId xmlns:a16="http://schemas.microsoft.com/office/drawing/2014/main" id="{AD491E4F-C8F5-41E0-AC23-2ACB31AA1A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6072" name="AutoShape 1">
          <a:extLst>
            <a:ext uri="{FF2B5EF4-FFF2-40B4-BE49-F238E27FC236}">
              <a16:creationId xmlns:a16="http://schemas.microsoft.com/office/drawing/2014/main" id="{A2A55FB5-6142-43AE-B4C6-1A011D8D85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415</xdr:row>
      <xdr:rowOff>0</xdr:rowOff>
    </xdr:from>
    <xdr:ext cx="304800" cy="304800"/>
    <xdr:sp macro="" textlink="">
      <xdr:nvSpPr>
        <xdr:cNvPr id="16073" name="AutoShape 1">
          <a:extLst>
            <a:ext uri="{FF2B5EF4-FFF2-40B4-BE49-F238E27FC236}">
              <a16:creationId xmlns:a16="http://schemas.microsoft.com/office/drawing/2014/main" id="{95C6E62E-B9EF-4EC1-BE96-4976FBECAA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6074" name="AutoShape 1">
          <a:extLst>
            <a:ext uri="{FF2B5EF4-FFF2-40B4-BE49-F238E27FC236}">
              <a16:creationId xmlns:a16="http://schemas.microsoft.com/office/drawing/2014/main" id="{42CA051E-CB48-4C3F-9297-4039EFDB6A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6075" name="AutoShape 1">
          <a:extLst>
            <a:ext uri="{FF2B5EF4-FFF2-40B4-BE49-F238E27FC236}">
              <a16:creationId xmlns:a16="http://schemas.microsoft.com/office/drawing/2014/main" id="{445DE072-9284-4E97-B7F1-02502CA39E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6076" name="AutoShape 1">
          <a:extLst>
            <a:ext uri="{FF2B5EF4-FFF2-40B4-BE49-F238E27FC236}">
              <a16:creationId xmlns:a16="http://schemas.microsoft.com/office/drawing/2014/main" id="{D898FDCC-3635-4B1E-9DC5-471432BFF1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416</xdr:row>
      <xdr:rowOff>0</xdr:rowOff>
    </xdr:from>
    <xdr:ext cx="304800" cy="304800"/>
    <xdr:sp macro="" textlink="">
      <xdr:nvSpPr>
        <xdr:cNvPr id="16077" name="AutoShape 1">
          <a:extLst>
            <a:ext uri="{FF2B5EF4-FFF2-40B4-BE49-F238E27FC236}">
              <a16:creationId xmlns:a16="http://schemas.microsoft.com/office/drawing/2014/main" id="{CDB2BA49-CE34-4B02-8D1F-B28B21DB72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6078" name="AutoShape 1">
          <a:extLst>
            <a:ext uri="{FF2B5EF4-FFF2-40B4-BE49-F238E27FC236}">
              <a16:creationId xmlns:a16="http://schemas.microsoft.com/office/drawing/2014/main" id="{C96C641B-E1D4-446B-9914-C30FAB060F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6079" name="AutoShape 1">
          <a:extLst>
            <a:ext uri="{FF2B5EF4-FFF2-40B4-BE49-F238E27FC236}">
              <a16:creationId xmlns:a16="http://schemas.microsoft.com/office/drawing/2014/main" id="{01C3559A-1C2D-41DD-AC4F-2C228432EE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6080" name="AutoShape 1">
          <a:extLst>
            <a:ext uri="{FF2B5EF4-FFF2-40B4-BE49-F238E27FC236}">
              <a16:creationId xmlns:a16="http://schemas.microsoft.com/office/drawing/2014/main" id="{8B7CB925-AEC5-4D1D-AFBE-E45619A180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16081" name="AutoShape 1">
          <a:extLst>
            <a:ext uri="{FF2B5EF4-FFF2-40B4-BE49-F238E27FC236}">
              <a16:creationId xmlns:a16="http://schemas.microsoft.com/office/drawing/2014/main" id="{1EB41A59-31A7-490D-B92F-30676FC9B6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6082" name="AutoShape 1">
          <a:extLst>
            <a:ext uri="{FF2B5EF4-FFF2-40B4-BE49-F238E27FC236}">
              <a16:creationId xmlns:a16="http://schemas.microsoft.com/office/drawing/2014/main" id="{3400EA81-64CF-4A23-8A32-FC668FAFDE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6083" name="AutoShape 1">
          <a:extLst>
            <a:ext uri="{FF2B5EF4-FFF2-40B4-BE49-F238E27FC236}">
              <a16:creationId xmlns:a16="http://schemas.microsoft.com/office/drawing/2014/main" id="{58CD72B1-4641-4DA2-B70B-31DC8A7AFD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6084" name="AutoShape 1">
          <a:extLst>
            <a:ext uri="{FF2B5EF4-FFF2-40B4-BE49-F238E27FC236}">
              <a16:creationId xmlns:a16="http://schemas.microsoft.com/office/drawing/2014/main" id="{B05ADDEC-477C-4CFA-A9D9-6C294A3E13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418</xdr:row>
      <xdr:rowOff>0</xdr:rowOff>
    </xdr:from>
    <xdr:ext cx="304800" cy="304800"/>
    <xdr:sp macro="" textlink="">
      <xdr:nvSpPr>
        <xdr:cNvPr id="16085" name="AutoShape 1">
          <a:extLst>
            <a:ext uri="{FF2B5EF4-FFF2-40B4-BE49-F238E27FC236}">
              <a16:creationId xmlns:a16="http://schemas.microsoft.com/office/drawing/2014/main" id="{565F4712-8B0F-46A7-BE9D-5F3F4FD07A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6086" name="AutoShape 1">
          <a:extLst>
            <a:ext uri="{FF2B5EF4-FFF2-40B4-BE49-F238E27FC236}">
              <a16:creationId xmlns:a16="http://schemas.microsoft.com/office/drawing/2014/main" id="{6D13AEDF-1F0E-441F-8967-8606BEC2FB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6087" name="AutoShape 1">
          <a:extLst>
            <a:ext uri="{FF2B5EF4-FFF2-40B4-BE49-F238E27FC236}">
              <a16:creationId xmlns:a16="http://schemas.microsoft.com/office/drawing/2014/main" id="{773346F3-B0E1-4555-BC78-1F043B6D34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6088" name="AutoShape 1">
          <a:extLst>
            <a:ext uri="{FF2B5EF4-FFF2-40B4-BE49-F238E27FC236}">
              <a16:creationId xmlns:a16="http://schemas.microsoft.com/office/drawing/2014/main" id="{0C7B4F48-6E47-4D1F-B32C-C1820CC420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419</xdr:row>
      <xdr:rowOff>0</xdr:rowOff>
    </xdr:from>
    <xdr:ext cx="304800" cy="304800"/>
    <xdr:sp macro="" textlink="">
      <xdr:nvSpPr>
        <xdr:cNvPr id="16089" name="AutoShape 1">
          <a:extLst>
            <a:ext uri="{FF2B5EF4-FFF2-40B4-BE49-F238E27FC236}">
              <a16:creationId xmlns:a16="http://schemas.microsoft.com/office/drawing/2014/main" id="{CDEFEB47-4E66-425A-8C68-872A02195C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6090" name="AutoShape 1">
          <a:extLst>
            <a:ext uri="{FF2B5EF4-FFF2-40B4-BE49-F238E27FC236}">
              <a16:creationId xmlns:a16="http://schemas.microsoft.com/office/drawing/2014/main" id="{6866871D-CB5F-421D-8BC6-1B3FEFFACF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6091" name="AutoShape 1">
          <a:extLst>
            <a:ext uri="{FF2B5EF4-FFF2-40B4-BE49-F238E27FC236}">
              <a16:creationId xmlns:a16="http://schemas.microsoft.com/office/drawing/2014/main" id="{69E62F2A-0F4D-400E-B30F-D3D4CDCD60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6092" name="AutoShape 1">
          <a:extLst>
            <a:ext uri="{FF2B5EF4-FFF2-40B4-BE49-F238E27FC236}">
              <a16:creationId xmlns:a16="http://schemas.microsoft.com/office/drawing/2014/main" id="{E24C4503-320F-41A1-8D3A-8A6911A400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420</xdr:row>
      <xdr:rowOff>0</xdr:rowOff>
    </xdr:from>
    <xdr:ext cx="304800" cy="304800"/>
    <xdr:sp macro="" textlink="">
      <xdr:nvSpPr>
        <xdr:cNvPr id="16093" name="AutoShape 1">
          <a:extLst>
            <a:ext uri="{FF2B5EF4-FFF2-40B4-BE49-F238E27FC236}">
              <a16:creationId xmlns:a16="http://schemas.microsoft.com/office/drawing/2014/main" id="{3FEF89C3-9B26-4A17-893F-BC43352027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6094" name="AutoShape 1">
          <a:extLst>
            <a:ext uri="{FF2B5EF4-FFF2-40B4-BE49-F238E27FC236}">
              <a16:creationId xmlns:a16="http://schemas.microsoft.com/office/drawing/2014/main" id="{64B34F8F-913F-47C4-A13B-B3AA2B6566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6095" name="AutoShape 1">
          <a:extLst>
            <a:ext uri="{FF2B5EF4-FFF2-40B4-BE49-F238E27FC236}">
              <a16:creationId xmlns:a16="http://schemas.microsoft.com/office/drawing/2014/main" id="{80074F0E-71D0-4C6E-8765-7811B94139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6096" name="AutoShape 1">
          <a:extLst>
            <a:ext uri="{FF2B5EF4-FFF2-40B4-BE49-F238E27FC236}">
              <a16:creationId xmlns:a16="http://schemas.microsoft.com/office/drawing/2014/main" id="{60392A60-3BF0-4F7C-9301-57C483850A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421</xdr:row>
      <xdr:rowOff>0</xdr:rowOff>
    </xdr:from>
    <xdr:ext cx="304800" cy="304800"/>
    <xdr:sp macro="" textlink="">
      <xdr:nvSpPr>
        <xdr:cNvPr id="16097" name="AutoShape 1">
          <a:extLst>
            <a:ext uri="{FF2B5EF4-FFF2-40B4-BE49-F238E27FC236}">
              <a16:creationId xmlns:a16="http://schemas.microsoft.com/office/drawing/2014/main" id="{D9320391-4EAE-4DF5-87B1-E60ADBB29E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6098" name="AutoShape 1">
          <a:extLst>
            <a:ext uri="{FF2B5EF4-FFF2-40B4-BE49-F238E27FC236}">
              <a16:creationId xmlns:a16="http://schemas.microsoft.com/office/drawing/2014/main" id="{7A13C995-7A5C-4E8B-A5D0-DD4D8E8977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6099" name="AutoShape 1">
          <a:extLst>
            <a:ext uri="{FF2B5EF4-FFF2-40B4-BE49-F238E27FC236}">
              <a16:creationId xmlns:a16="http://schemas.microsoft.com/office/drawing/2014/main" id="{53FF2E34-9A2E-4420-9A95-4AB937B9B3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6100" name="AutoShape 1">
          <a:extLst>
            <a:ext uri="{FF2B5EF4-FFF2-40B4-BE49-F238E27FC236}">
              <a16:creationId xmlns:a16="http://schemas.microsoft.com/office/drawing/2014/main" id="{7CA70925-17C7-4D18-AA0E-532AAAA836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422</xdr:row>
      <xdr:rowOff>0</xdr:rowOff>
    </xdr:from>
    <xdr:ext cx="304800" cy="304800"/>
    <xdr:sp macro="" textlink="">
      <xdr:nvSpPr>
        <xdr:cNvPr id="16101" name="AutoShape 1">
          <a:extLst>
            <a:ext uri="{FF2B5EF4-FFF2-40B4-BE49-F238E27FC236}">
              <a16:creationId xmlns:a16="http://schemas.microsoft.com/office/drawing/2014/main" id="{49976590-67C0-4CA5-88E9-CA5E43366D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6102" name="AutoShape 1">
          <a:extLst>
            <a:ext uri="{FF2B5EF4-FFF2-40B4-BE49-F238E27FC236}">
              <a16:creationId xmlns:a16="http://schemas.microsoft.com/office/drawing/2014/main" id="{6F42D823-BB0F-4DA2-8C10-A14D5190CD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6103" name="AutoShape 1">
          <a:extLst>
            <a:ext uri="{FF2B5EF4-FFF2-40B4-BE49-F238E27FC236}">
              <a16:creationId xmlns:a16="http://schemas.microsoft.com/office/drawing/2014/main" id="{38218C38-8ED5-4A52-A35E-AA725F0F1F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6104" name="AutoShape 1">
          <a:extLst>
            <a:ext uri="{FF2B5EF4-FFF2-40B4-BE49-F238E27FC236}">
              <a16:creationId xmlns:a16="http://schemas.microsoft.com/office/drawing/2014/main" id="{0DB199F2-DE53-4F6E-A4B3-DA45DB0B0A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423</xdr:row>
      <xdr:rowOff>0</xdr:rowOff>
    </xdr:from>
    <xdr:ext cx="304800" cy="304800"/>
    <xdr:sp macro="" textlink="">
      <xdr:nvSpPr>
        <xdr:cNvPr id="16105" name="AutoShape 1">
          <a:extLst>
            <a:ext uri="{FF2B5EF4-FFF2-40B4-BE49-F238E27FC236}">
              <a16:creationId xmlns:a16="http://schemas.microsoft.com/office/drawing/2014/main" id="{2FFC4483-F4D4-48A6-B537-3C35E69EE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6106" name="AutoShape 1">
          <a:extLst>
            <a:ext uri="{FF2B5EF4-FFF2-40B4-BE49-F238E27FC236}">
              <a16:creationId xmlns:a16="http://schemas.microsoft.com/office/drawing/2014/main" id="{C033FCB3-3EFC-4CBB-8612-1E1D633FA2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6107" name="AutoShape 1">
          <a:extLst>
            <a:ext uri="{FF2B5EF4-FFF2-40B4-BE49-F238E27FC236}">
              <a16:creationId xmlns:a16="http://schemas.microsoft.com/office/drawing/2014/main" id="{79ADB72B-D8CB-4561-A5C3-6C7F9E28D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6108" name="AutoShape 1">
          <a:extLst>
            <a:ext uri="{FF2B5EF4-FFF2-40B4-BE49-F238E27FC236}">
              <a16:creationId xmlns:a16="http://schemas.microsoft.com/office/drawing/2014/main" id="{C3A3156A-62D4-4CC7-B217-87102BE05F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424</xdr:row>
      <xdr:rowOff>0</xdr:rowOff>
    </xdr:from>
    <xdr:ext cx="304800" cy="304800"/>
    <xdr:sp macro="" textlink="">
      <xdr:nvSpPr>
        <xdr:cNvPr id="16109" name="AutoShape 1">
          <a:extLst>
            <a:ext uri="{FF2B5EF4-FFF2-40B4-BE49-F238E27FC236}">
              <a16:creationId xmlns:a16="http://schemas.microsoft.com/office/drawing/2014/main" id="{CA4A976E-F676-4CAD-A7B2-2770E581B8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6110" name="AutoShape 1">
          <a:extLst>
            <a:ext uri="{FF2B5EF4-FFF2-40B4-BE49-F238E27FC236}">
              <a16:creationId xmlns:a16="http://schemas.microsoft.com/office/drawing/2014/main" id="{780CFE28-2AD9-40AA-99BB-20F1058FFF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6111" name="AutoShape 1">
          <a:extLst>
            <a:ext uri="{FF2B5EF4-FFF2-40B4-BE49-F238E27FC236}">
              <a16:creationId xmlns:a16="http://schemas.microsoft.com/office/drawing/2014/main" id="{1B16D1D1-189C-4284-8F1A-E3B5FB49E5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6112" name="AutoShape 1">
          <a:extLst>
            <a:ext uri="{FF2B5EF4-FFF2-40B4-BE49-F238E27FC236}">
              <a16:creationId xmlns:a16="http://schemas.microsoft.com/office/drawing/2014/main" id="{094C6202-E7D3-4323-9C2D-63A1492AD0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425</xdr:row>
      <xdr:rowOff>0</xdr:rowOff>
    </xdr:from>
    <xdr:ext cx="304800" cy="304800"/>
    <xdr:sp macro="" textlink="">
      <xdr:nvSpPr>
        <xdr:cNvPr id="16113" name="AutoShape 1">
          <a:extLst>
            <a:ext uri="{FF2B5EF4-FFF2-40B4-BE49-F238E27FC236}">
              <a16:creationId xmlns:a16="http://schemas.microsoft.com/office/drawing/2014/main" id="{FB81D4AA-5996-424E-9219-C82E0D32B6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6114" name="AutoShape 1">
          <a:extLst>
            <a:ext uri="{FF2B5EF4-FFF2-40B4-BE49-F238E27FC236}">
              <a16:creationId xmlns:a16="http://schemas.microsoft.com/office/drawing/2014/main" id="{1B753F6E-D047-4337-8F1D-BD7BD7D401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6115" name="AutoShape 1">
          <a:extLst>
            <a:ext uri="{FF2B5EF4-FFF2-40B4-BE49-F238E27FC236}">
              <a16:creationId xmlns:a16="http://schemas.microsoft.com/office/drawing/2014/main" id="{1ABEB7E6-4F46-4E97-8A5A-E1121C8583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6116" name="AutoShape 1">
          <a:extLst>
            <a:ext uri="{FF2B5EF4-FFF2-40B4-BE49-F238E27FC236}">
              <a16:creationId xmlns:a16="http://schemas.microsoft.com/office/drawing/2014/main" id="{40D8C33C-599C-4316-B9AB-3D370068D2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426</xdr:row>
      <xdr:rowOff>0</xdr:rowOff>
    </xdr:from>
    <xdr:ext cx="304800" cy="304800"/>
    <xdr:sp macro="" textlink="">
      <xdr:nvSpPr>
        <xdr:cNvPr id="16117" name="AutoShape 1">
          <a:extLst>
            <a:ext uri="{FF2B5EF4-FFF2-40B4-BE49-F238E27FC236}">
              <a16:creationId xmlns:a16="http://schemas.microsoft.com/office/drawing/2014/main" id="{7F57B2B6-59FC-4E3C-BF98-18C094DCB1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6118" name="AutoShape 1">
          <a:extLst>
            <a:ext uri="{FF2B5EF4-FFF2-40B4-BE49-F238E27FC236}">
              <a16:creationId xmlns:a16="http://schemas.microsoft.com/office/drawing/2014/main" id="{03D4A501-D048-4317-B576-E2DF17A013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6119" name="AutoShape 1">
          <a:extLst>
            <a:ext uri="{FF2B5EF4-FFF2-40B4-BE49-F238E27FC236}">
              <a16:creationId xmlns:a16="http://schemas.microsoft.com/office/drawing/2014/main" id="{050F6B45-983A-41F9-88EF-C5DAD5CAB4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6120" name="AutoShape 1">
          <a:extLst>
            <a:ext uri="{FF2B5EF4-FFF2-40B4-BE49-F238E27FC236}">
              <a16:creationId xmlns:a16="http://schemas.microsoft.com/office/drawing/2014/main" id="{B2648722-665E-4637-97A7-BF2F170F65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427</xdr:row>
      <xdr:rowOff>0</xdr:rowOff>
    </xdr:from>
    <xdr:ext cx="304800" cy="304800"/>
    <xdr:sp macro="" textlink="">
      <xdr:nvSpPr>
        <xdr:cNvPr id="16121" name="AutoShape 1">
          <a:extLst>
            <a:ext uri="{FF2B5EF4-FFF2-40B4-BE49-F238E27FC236}">
              <a16:creationId xmlns:a16="http://schemas.microsoft.com/office/drawing/2014/main" id="{E6DA8A5F-A7FD-4D38-8F91-1A55C806B2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6122" name="AutoShape 1">
          <a:extLst>
            <a:ext uri="{FF2B5EF4-FFF2-40B4-BE49-F238E27FC236}">
              <a16:creationId xmlns:a16="http://schemas.microsoft.com/office/drawing/2014/main" id="{49E1370E-87BC-4BB4-A327-412F201E2C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6123" name="AutoShape 1">
          <a:extLst>
            <a:ext uri="{FF2B5EF4-FFF2-40B4-BE49-F238E27FC236}">
              <a16:creationId xmlns:a16="http://schemas.microsoft.com/office/drawing/2014/main" id="{C7AFDE37-6703-424D-BC74-EAD7DD21F3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6124" name="AutoShape 1">
          <a:extLst>
            <a:ext uri="{FF2B5EF4-FFF2-40B4-BE49-F238E27FC236}">
              <a16:creationId xmlns:a16="http://schemas.microsoft.com/office/drawing/2014/main" id="{800576FC-DAA3-4B56-8C16-0F7D347E67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428</xdr:row>
      <xdr:rowOff>0</xdr:rowOff>
    </xdr:from>
    <xdr:ext cx="304800" cy="304800"/>
    <xdr:sp macro="" textlink="">
      <xdr:nvSpPr>
        <xdr:cNvPr id="16125" name="AutoShape 1">
          <a:extLst>
            <a:ext uri="{FF2B5EF4-FFF2-40B4-BE49-F238E27FC236}">
              <a16:creationId xmlns:a16="http://schemas.microsoft.com/office/drawing/2014/main" id="{C344FCE2-1E23-4575-AA47-6D307D3E98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6126" name="AutoShape 1">
          <a:extLst>
            <a:ext uri="{FF2B5EF4-FFF2-40B4-BE49-F238E27FC236}">
              <a16:creationId xmlns:a16="http://schemas.microsoft.com/office/drawing/2014/main" id="{CBF7FF57-008B-424F-B83F-5A5D7223E3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6127" name="AutoShape 1">
          <a:extLst>
            <a:ext uri="{FF2B5EF4-FFF2-40B4-BE49-F238E27FC236}">
              <a16:creationId xmlns:a16="http://schemas.microsoft.com/office/drawing/2014/main" id="{D058F8C0-60F8-45F0-99D9-FE4F24EF74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6128" name="AutoShape 1">
          <a:extLst>
            <a:ext uri="{FF2B5EF4-FFF2-40B4-BE49-F238E27FC236}">
              <a16:creationId xmlns:a16="http://schemas.microsoft.com/office/drawing/2014/main" id="{F4742B9E-B54B-405A-BF64-37B293F1A2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429</xdr:row>
      <xdr:rowOff>0</xdr:rowOff>
    </xdr:from>
    <xdr:ext cx="304800" cy="304800"/>
    <xdr:sp macro="" textlink="">
      <xdr:nvSpPr>
        <xdr:cNvPr id="16129" name="AutoShape 1">
          <a:extLst>
            <a:ext uri="{FF2B5EF4-FFF2-40B4-BE49-F238E27FC236}">
              <a16:creationId xmlns:a16="http://schemas.microsoft.com/office/drawing/2014/main" id="{8829CC22-AE25-4D27-80F8-84F4DEBBCF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6130" name="AutoShape 1">
          <a:extLst>
            <a:ext uri="{FF2B5EF4-FFF2-40B4-BE49-F238E27FC236}">
              <a16:creationId xmlns:a16="http://schemas.microsoft.com/office/drawing/2014/main" id="{B3B409D5-39DF-4B3D-8846-262FF0E95D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6131" name="AutoShape 1">
          <a:extLst>
            <a:ext uri="{FF2B5EF4-FFF2-40B4-BE49-F238E27FC236}">
              <a16:creationId xmlns:a16="http://schemas.microsoft.com/office/drawing/2014/main" id="{55924547-18EB-4C81-9D18-3D91537444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6132" name="AutoShape 1">
          <a:extLst>
            <a:ext uri="{FF2B5EF4-FFF2-40B4-BE49-F238E27FC236}">
              <a16:creationId xmlns:a16="http://schemas.microsoft.com/office/drawing/2014/main" id="{6DCB7C9B-A593-4425-A145-27675086F1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430</xdr:row>
      <xdr:rowOff>0</xdr:rowOff>
    </xdr:from>
    <xdr:ext cx="304800" cy="304800"/>
    <xdr:sp macro="" textlink="">
      <xdr:nvSpPr>
        <xdr:cNvPr id="16133" name="AutoShape 1">
          <a:extLst>
            <a:ext uri="{FF2B5EF4-FFF2-40B4-BE49-F238E27FC236}">
              <a16:creationId xmlns:a16="http://schemas.microsoft.com/office/drawing/2014/main" id="{ABD9F9EF-ADF8-4055-9EB6-F2DC7CBE48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6134" name="AutoShape 1">
          <a:extLst>
            <a:ext uri="{FF2B5EF4-FFF2-40B4-BE49-F238E27FC236}">
              <a16:creationId xmlns:a16="http://schemas.microsoft.com/office/drawing/2014/main" id="{AB0FCF42-8D0A-4AE0-B1F9-4307D306F5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6135" name="AutoShape 1">
          <a:extLst>
            <a:ext uri="{FF2B5EF4-FFF2-40B4-BE49-F238E27FC236}">
              <a16:creationId xmlns:a16="http://schemas.microsoft.com/office/drawing/2014/main" id="{EED9346D-F2E4-4D8E-B69A-916CEBBB98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6136" name="AutoShape 1">
          <a:extLst>
            <a:ext uri="{FF2B5EF4-FFF2-40B4-BE49-F238E27FC236}">
              <a16:creationId xmlns:a16="http://schemas.microsoft.com/office/drawing/2014/main" id="{EC1D40F6-3961-4548-A5D5-F54FAE87B2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431</xdr:row>
      <xdr:rowOff>0</xdr:rowOff>
    </xdr:from>
    <xdr:ext cx="304800" cy="304800"/>
    <xdr:sp macro="" textlink="">
      <xdr:nvSpPr>
        <xdr:cNvPr id="16137" name="AutoShape 1">
          <a:extLst>
            <a:ext uri="{FF2B5EF4-FFF2-40B4-BE49-F238E27FC236}">
              <a16:creationId xmlns:a16="http://schemas.microsoft.com/office/drawing/2014/main" id="{4A23ECFC-B981-4284-90B6-12DC7C7529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6138" name="AutoShape 1">
          <a:extLst>
            <a:ext uri="{FF2B5EF4-FFF2-40B4-BE49-F238E27FC236}">
              <a16:creationId xmlns:a16="http://schemas.microsoft.com/office/drawing/2014/main" id="{961AA3A9-97CB-4BE7-ACD0-F9780A4E4C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6139" name="AutoShape 1">
          <a:extLst>
            <a:ext uri="{FF2B5EF4-FFF2-40B4-BE49-F238E27FC236}">
              <a16:creationId xmlns:a16="http://schemas.microsoft.com/office/drawing/2014/main" id="{E3345B9C-2589-4C76-A6DA-376390AEB5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6140" name="AutoShape 1">
          <a:extLst>
            <a:ext uri="{FF2B5EF4-FFF2-40B4-BE49-F238E27FC236}">
              <a16:creationId xmlns:a16="http://schemas.microsoft.com/office/drawing/2014/main" id="{E25E35C9-B6AD-45F4-A16E-02F0F88637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432</xdr:row>
      <xdr:rowOff>0</xdr:rowOff>
    </xdr:from>
    <xdr:ext cx="304800" cy="304800"/>
    <xdr:sp macro="" textlink="">
      <xdr:nvSpPr>
        <xdr:cNvPr id="16141" name="AutoShape 1">
          <a:extLst>
            <a:ext uri="{FF2B5EF4-FFF2-40B4-BE49-F238E27FC236}">
              <a16:creationId xmlns:a16="http://schemas.microsoft.com/office/drawing/2014/main" id="{13E91CA8-1911-4F19-8DEB-3D4728C3D9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6142" name="AutoShape 1">
          <a:extLst>
            <a:ext uri="{FF2B5EF4-FFF2-40B4-BE49-F238E27FC236}">
              <a16:creationId xmlns:a16="http://schemas.microsoft.com/office/drawing/2014/main" id="{1B1B6206-87E0-4D52-9B62-C3097EFB5D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6143" name="AutoShape 1">
          <a:extLst>
            <a:ext uri="{FF2B5EF4-FFF2-40B4-BE49-F238E27FC236}">
              <a16:creationId xmlns:a16="http://schemas.microsoft.com/office/drawing/2014/main" id="{C56EDF5F-F90C-404C-8B7A-7B8EB05216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6144" name="AutoShape 1">
          <a:extLst>
            <a:ext uri="{FF2B5EF4-FFF2-40B4-BE49-F238E27FC236}">
              <a16:creationId xmlns:a16="http://schemas.microsoft.com/office/drawing/2014/main" id="{89444B9D-B3B1-4A34-B2AE-402E453DEB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433</xdr:row>
      <xdr:rowOff>0</xdr:rowOff>
    </xdr:from>
    <xdr:ext cx="304800" cy="304800"/>
    <xdr:sp macro="" textlink="">
      <xdr:nvSpPr>
        <xdr:cNvPr id="16145" name="AutoShape 1">
          <a:extLst>
            <a:ext uri="{FF2B5EF4-FFF2-40B4-BE49-F238E27FC236}">
              <a16:creationId xmlns:a16="http://schemas.microsoft.com/office/drawing/2014/main" id="{CA44FC18-9FBE-4571-A8DA-5C1440D031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6146" name="AutoShape 1">
          <a:extLst>
            <a:ext uri="{FF2B5EF4-FFF2-40B4-BE49-F238E27FC236}">
              <a16:creationId xmlns:a16="http://schemas.microsoft.com/office/drawing/2014/main" id="{6274A08A-1859-44FF-8F62-1597F792D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6147" name="AutoShape 1">
          <a:extLst>
            <a:ext uri="{FF2B5EF4-FFF2-40B4-BE49-F238E27FC236}">
              <a16:creationId xmlns:a16="http://schemas.microsoft.com/office/drawing/2014/main" id="{18DA70FE-5BD7-4719-A866-8F3649B70D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6148" name="AutoShape 1">
          <a:extLst>
            <a:ext uri="{FF2B5EF4-FFF2-40B4-BE49-F238E27FC236}">
              <a16:creationId xmlns:a16="http://schemas.microsoft.com/office/drawing/2014/main" id="{010EE190-17ED-4764-A9A3-3092C56E53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434</xdr:row>
      <xdr:rowOff>0</xdr:rowOff>
    </xdr:from>
    <xdr:ext cx="304800" cy="304800"/>
    <xdr:sp macro="" textlink="">
      <xdr:nvSpPr>
        <xdr:cNvPr id="16149" name="AutoShape 1">
          <a:extLst>
            <a:ext uri="{FF2B5EF4-FFF2-40B4-BE49-F238E27FC236}">
              <a16:creationId xmlns:a16="http://schemas.microsoft.com/office/drawing/2014/main" id="{D010E071-D152-4AE2-AEF0-A052B8C9E3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6150" name="AutoShape 1">
          <a:extLst>
            <a:ext uri="{FF2B5EF4-FFF2-40B4-BE49-F238E27FC236}">
              <a16:creationId xmlns:a16="http://schemas.microsoft.com/office/drawing/2014/main" id="{E3A164D2-7118-4E2C-8431-43D5A0E3D1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6151" name="AutoShape 1">
          <a:extLst>
            <a:ext uri="{FF2B5EF4-FFF2-40B4-BE49-F238E27FC236}">
              <a16:creationId xmlns:a16="http://schemas.microsoft.com/office/drawing/2014/main" id="{5690BA41-2DD2-446F-A944-8012E26543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6152" name="AutoShape 1">
          <a:extLst>
            <a:ext uri="{FF2B5EF4-FFF2-40B4-BE49-F238E27FC236}">
              <a16:creationId xmlns:a16="http://schemas.microsoft.com/office/drawing/2014/main" id="{4EF180FC-3141-428F-B0E6-90B513C4C7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435</xdr:row>
      <xdr:rowOff>0</xdr:rowOff>
    </xdr:from>
    <xdr:ext cx="304800" cy="304800"/>
    <xdr:sp macro="" textlink="">
      <xdr:nvSpPr>
        <xdr:cNvPr id="16153" name="AutoShape 1">
          <a:extLst>
            <a:ext uri="{FF2B5EF4-FFF2-40B4-BE49-F238E27FC236}">
              <a16:creationId xmlns:a16="http://schemas.microsoft.com/office/drawing/2014/main" id="{07F0EA3F-E187-402F-9DC2-1E6BB00FF4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6154" name="AutoShape 1">
          <a:extLst>
            <a:ext uri="{FF2B5EF4-FFF2-40B4-BE49-F238E27FC236}">
              <a16:creationId xmlns:a16="http://schemas.microsoft.com/office/drawing/2014/main" id="{7467CDF4-E447-4EC9-B3C8-A0BEB30096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6155" name="AutoShape 1">
          <a:extLst>
            <a:ext uri="{FF2B5EF4-FFF2-40B4-BE49-F238E27FC236}">
              <a16:creationId xmlns:a16="http://schemas.microsoft.com/office/drawing/2014/main" id="{BEFC2125-4807-4830-83C5-79937DDDB6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6156" name="AutoShape 1">
          <a:extLst>
            <a:ext uri="{FF2B5EF4-FFF2-40B4-BE49-F238E27FC236}">
              <a16:creationId xmlns:a16="http://schemas.microsoft.com/office/drawing/2014/main" id="{506224C4-D91C-42F9-AE6F-9C7F6FC9AF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436</xdr:row>
      <xdr:rowOff>0</xdr:rowOff>
    </xdr:from>
    <xdr:ext cx="304800" cy="304800"/>
    <xdr:sp macro="" textlink="">
      <xdr:nvSpPr>
        <xdr:cNvPr id="16157" name="AutoShape 1">
          <a:extLst>
            <a:ext uri="{FF2B5EF4-FFF2-40B4-BE49-F238E27FC236}">
              <a16:creationId xmlns:a16="http://schemas.microsoft.com/office/drawing/2014/main" id="{7CFDD98F-34F0-49D1-B5DE-24564A52A4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6158" name="AutoShape 1">
          <a:extLst>
            <a:ext uri="{FF2B5EF4-FFF2-40B4-BE49-F238E27FC236}">
              <a16:creationId xmlns:a16="http://schemas.microsoft.com/office/drawing/2014/main" id="{903436FA-9132-4C18-8357-3D7421CEE8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6159" name="AutoShape 1">
          <a:extLst>
            <a:ext uri="{FF2B5EF4-FFF2-40B4-BE49-F238E27FC236}">
              <a16:creationId xmlns:a16="http://schemas.microsoft.com/office/drawing/2014/main" id="{D650B77E-7704-4F97-A8DE-53168F8740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6160" name="AutoShape 1">
          <a:extLst>
            <a:ext uri="{FF2B5EF4-FFF2-40B4-BE49-F238E27FC236}">
              <a16:creationId xmlns:a16="http://schemas.microsoft.com/office/drawing/2014/main" id="{6CAA4D2D-BC72-4C4E-A1F8-128884200F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437</xdr:row>
      <xdr:rowOff>0</xdr:rowOff>
    </xdr:from>
    <xdr:ext cx="304800" cy="304800"/>
    <xdr:sp macro="" textlink="">
      <xdr:nvSpPr>
        <xdr:cNvPr id="16161" name="AutoShape 1">
          <a:extLst>
            <a:ext uri="{FF2B5EF4-FFF2-40B4-BE49-F238E27FC236}">
              <a16:creationId xmlns:a16="http://schemas.microsoft.com/office/drawing/2014/main" id="{4A957399-A48B-49FB-82B6-E74B0380CF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6162" name="AutoShape 1">
          <a:extLst>
            <a:ext uri="{FF2B5EF4-FFF2-40B4-BE49-F238E27FC236}">
              <a16:creationId xmlns:a16="http://schemas.microsoft.com/office/drawing/2014/main" id="{5B792650-F926-48FE-AE10-1053CAFE3E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6163" name="AutoShape 1">
          <a:extLst>
            <a:ext uri="{FF2B5EF4-FFF2-40B4-BE49-F238E27FC236}">
              <a16:creationId xmlns:a16="http://schemas.microsoft.com/office/drawing/2014/main" id="{D3D4CA77-8D5A-42A4-994D-B1FBAC6AE7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6164" name="AutoShape 1">
          <a:extLst>
            <a:ext uri="{FF2B5EF4-FFF2-40B4-BE49-F238E27FC236}">
              <a16:creationId xmlns:a16="http://schemas.microsoft.com/office/drawing/2014/main" id="{285AB505-CDB2-42F6-B1E0-5F1998CADA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438</xdr:row>
      <xdr:rowOff>0</xdr:rowOff>
    </xdr:from>
    <xdr:ext cx="304800" cy="304800"/>
    <xdr:sp macro="" textlink="">
      <xdr:nvSpPr>
        <xdr:cNvPr id="16165" name="AutoShape 1">
          <a:extLst>
            <a:ext uri="{FF2B5EF4-FFF2-40B4-BE49-F238E27FC236}">
              <a16:creationId xmlns:a16="http://schemas.microsoft.com/office/drawing/2014/main" id="{5F589DB7-D283-4B8D-B29D-D685ED8A44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6166" name="AutoShape 1">
          <a:extLst>
            <a:ext uri="{FF2B5EF4-FFF2-40B4-BE49-F238E27FC236}">
              <a16:creationId xmlns:a16="http://schemas.microsoft.com/office/drawing/2014/main" id="{C29BA546-069A-495D-A3D1-6C6EF37D84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6167" name="AutoShape 1">
          <a:extLst>
            <a:ext uri="{FF2B5EF4-FFF2-40B4-BE49-F238E27FC236}">
              <a16:creationId xmlns:a16="http://schemas.microsoft.com/office/drawing/2014/main" id="{35747BE1-C310-42B3-A13D-FD5B5F1DF8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6168" name="AutoShape 1">
          <a:extLst>
            <a:ext uri="{FF2B5EF4-FFF2-40B4-BE49-F238E27FC236}">
              <a16:creationId xmlns:a16="http://schemas.microsoft.com/office/drawing/2014/main" id="{CD93FB58-009A-4AD7-BC75-C6CABCD3EC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439</xdr:row>
      <xdr:rowOff>0</xdr:rowOff>
    </xdr:from>
    <xdr:ext cx="304800" cy="304800"/>
    <xdr:sp macro="" textlink="">
      <xdr:nvSpPr>
        <xdr:cNvPr id="16169" name="AutoShape 1">
          <a:extLst>
            <a:ext uri="{FF2B5EF4-FFF2-40B4-BE49-F238E27FC236}">
              <a16:creationId xmlns:a16="http://schemas.microsoft.com/office/drawing/2014/main" id="{FC369872-3F3D-4E87-B638-EAD07B27F5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6170" name="AutoShape 1">
          <a:extLst>
            <a:ext uri="{FF2B5EF4-FFF2-40B4-BE49-F238E27FC236}">
              <a16:creationId xmlns:a16="http://schemas.microsoft.com/office/drawing/2014/main" id="{3788D27D-1ADA-4F67-8126-4375193F8F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6171" name="AutoShape 1">
          <a:extLst>
            <a:ext uri="{FF2B5EF4-FFF2-40B4-BE49-F238E27FC236}">
              <a16:creationId xmlns:a16="http://schemas.microsoft.com/office/drawing/2014/main" id="{74A5EF79-BE2D-4D7B-B833-2F5CC205A3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6172" name="AutoShape 1">
          <a:extLst>
            <a:ext uri="{FF2B5EF4-FFF2-40B4-BE49-F238E27FC236}">
              <a16:creationId xmlns:a16="http://schemas.microsoft.com/office/drawing/2014/main" id="{54D4AC9B-A363-425B-BFD9-EDDB48B852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440</xdr:row>
      <xdr:rowOff>0</xdr:rowOff>
    </xdr:from>
    <xdr:ext cx="304800" cy="304800"/>
    <xdr:sp macro="" textlink="">
      <xdr:nvSpPr>
        <xdr:cNvPr id="16173" name="AutoShape 1">
          <a:extLst>
            <a:ext uri="{FF2B5EF4-FFF2-40B4-BE49-F238E27FC236}">
              <a16:creationId xmlns:a16="http://schemas.microsoft.com/office/drawing/2014/main" id="{4A374B20-03B6-459F-A7B6-3FC4BC72D4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6174" name="AutoShape 1">
          <a:extLst>
            <a:ext uri="{FF2B5EF4-FFF2-40B4-BE49-F238E27FC236}">
              <a16:creationId xmlns:a16="http://schemas.microsoft.com/office/drawing/2014/main" id="{144FA15F-98DC-496E-BCDF-698FED7D47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6175" name="AutoShape 1">
          <a:extLst>
            <a:ext uri="{FF2B5EF4-FFF2-40B4-BE49-F238E27FC236}">
              <a16:creationId xmlns:a16="http://schemas.microsoft.com/office/drawing/2014/main" id="{C9CD5F7D-7A62-43F9-8830-6BF6EBD9DF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6176" name="AutoShape 1">
          <a:extLst>
            <a:ext uri="{FF2B5EF4-FFF2-40B4-BE49-F238E27FC236}">
              <a16:creationId xmlns:a16="http://schemas.microsoft.com/office/drawing/2014/main" id="{FEBA6EFF-6A0F-4D61-B90D-154337DE83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441</xdr:row>
      <xdr:rowOff>0</xdr:rowOff>
    </xdr:from>
    <xdr:ext cx="304800" cy="304800"/>
    <xdr:sp macro="" textlink="">
      <xdr:nvSpPr>
        <xdr:cNvPr id="16177" name="AutoShape 1">
          <a:extLst>
            <a:ext uri="{FF2B5EF4-FFF2-40B4-BE49-F238E27FC236}">
              <a16:creationId xmlns:a16="http://schemas.microsoft.com/office/drawing/2014/main" id="{56E2E3A6-0650-40D1-B506-E984C703BB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6178" name="AutoShape 1">
          <a:extLst>
            <a:ext uri="{FF2B5EF4-FFF2-40B4-BE49-F238E27FC236}">
              <a16:creationId xmlns:a16="http://schemas.microsoft.com/office/drawing/2014/main" id="{EE175A4C-62B7-4DDB-B36B-6F541573ED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6179" name="AutoShape 1">
          <a:extLst>
            <a:ext uri="{FF2B5EF4-FFF2-40B4-BE49-F238E27FC236}">
              <a16:creationId xmlns:a16="http://schemas.microsoft.com/office/drawing/2014/main" id="{E121A8C6-13EF-480F-9C2C-9A35FFEB5E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6180" name="AutoShape 1">
          <a:extLst>
            <a:ext uri="{FF2B5EF4-FFF2-40B4-BE49-F238E27FC236}">
              <a16:creationId xmlns:a16="http://schemas.microsoft.com/office/drawing/2014/main" id="{B366F8FA-AB49-4468-BC3A-5B01CDA988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442</xdr:row>
      <xdr:rowOff>0</xdr:rowOff>
    </xdr:from>
    <xdr:ext cx="304800" cy="304800"/>
    <xdr:sp macro="" textlink="">
      <xdr:nvSpPr>
        <xdr:cNvPr id="16181" name="AutoShape 1">
          <a:extLst>
            <a:ext uri="{FF2B5EF4-FFF2-40B4-BE49-F238E27FC236}">
              <a16:creationId xmlns:a16="http://schemas.microsoft.com/office/drawing/2014/main" id="{0570B4B1-015A-4A43-ACD7-643AE7FD79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6182" name="AutoShape 1">
          <a:extLst>
            <a:ext uri="{FF2B5EF4-FFF2-40B4-BE49-F238E27FC236}">
              <a16:creationId xmlns:a16="http://schemas.microsoft.com/office/drawing/2014/main" id="{3EF09721-3F1B-479A-B714-8CA77A157A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6183" name="AutoShape 1">
          <a:extLst>
            <a:ext uri="{FF2B5EF4-FFF2-40B4-BE49-F238E27FC236}">
              <a16:creationId xmlns:a16="http://schemas.microsoft.com/office/drawing/2014/main" id="{D1FD62EF-C8C4-4D74-945D-E6043BC8E2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6184" name="AutoShape 1">
          <a:extLst>
            <a:ext uri="{FF2B5EF4-FFF2-40B4-BE49-F238E27FC236}">
              <a16:creationId xmlns:a16="http://schemas.microsoft.com/office/drawing/2014/main" id="{9C2C6E44-17E2-49A0-BCF8-3F17453F6F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443</xdr:row>
      <xdr:rowOff>0</xdr:rowOff>
    </xdr:from>
    <xdr:ext cx="304800" cy="304800"/>
    <xdr:sp macro="" textlink="">
      <xdr:nvSpPr>
        <xdr:cNvPr id="16185" name="AutoShape 1">
          <a:extLst>
            <a:ext uri="{FF2B5EF4-FFF2-40B4-BE49-F238E27FC236}">
              <a16:creationId xmlns:a16="http://schemas.microsoft.com/office/drawing/2014/main" id="{450D215F-F667-4DDB-8A77-01FF4359AE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6186" name="AutoShape 1">
          <a:extLst>
            <a:ext uri="{FF2B5EF4-FFF2-40B4-BE49-F238E27FC236}">
              <a16:creationId xmlns:a16="http://schemas.microsoft.com/office/drawing/2014/main" id="{24CFE41A-4FC2-48CB-AFCC-BB4B95422F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6187" name="AutoShape 1">
          <a:extLst>
            <a:ext uri="{FF2B5EF4-FFF2-40B4-BE49-F238E27FC236}">
              <a16:creationId xmlns:a16="http://schemas.microsoft.com/office/drawing/2014/main" id="{A6693DEE-AB24-4003-8457-AE3A692E2F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6188" name="AutoShape 1">
          <a:extLst>
            <a:ext uri="{FF2B5EF4-FFF2-40B4-BE49-F238E27FC236}">
              <a16:creationId xmlns:a16="http://schemas.microsoft.com/office/drawing/2014/main" id="{CD626D94-9047-4BBC-8915-29D789E003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444</xdr:row>
      <xdr:rowOff>0</xdr:rowOff>
    </xdr:from>
    <xdr:ext cx="304800" cy="304800"/>
    <xdr:sp macro="" textlink="">
      <xdr:nvSpPr>
        <xdr:cNvPr id="16189" name="AutoShape 1">
          <a:extLst>
            <a:ext uri="{FF2B5EF4-FFF2-40B4-BE49-F238E27FC236}">
              <a16:creationId xmlns:a16="http://schemas.microsoft.com/office/drawing/2014/main" id="{AC01611B-8758-4E66-98D7-CCEABE47B5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6190" name="AutoShape 1">
          <a:extLst>
            <a:ext uri="{FF2B5EF4-FFF2-40B4-BE49-F238E27FC236}">
              <a16:creationId xmlns:a16="http://schemas.microsoft.com/office/drawing/2014/main" id="{C3600EB8-578B-4409-9ADA-071E479171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6191" name="AutoShape 1">
          <a:extLst>
            <a:ext uri="{FF2B5EF4-FFF2-40B4-BE49-F238E27FC236}">
              <a16:creationId xmlns:a16="http://schemas.microsoft.com/office/drawing/2014/main" id="{7DCCFCA5-2BC8-4245-9CBB-557DECC08B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6192" name="AutoShape 1">
          <a:extLst>
            <a:ext uri="{FF2B5EF4-FFF2-40B4-BE49-F238E27FC236}">
              <a16:creationId xmlns:a16="http://schemas.microsoft.com/office/drawing/2014/main" id="{A426F332-47A6-4ECB-8A50-B203E47E6C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445</xdr:row>
      <xdr:rowOff>0</xdr:rowOff>
    </xdr:from>
    <xdr:ext cx="304800" cy="304800"/>
    <xdr:sp macro="" textlink="">
      <xdr:nvSpPr>
        <xdr:cNvPr id="16193" name="AutoShape 1">
          <a:extLst>
            <a:ext uri="{FF2B5EF4-FFF2-40B4-BE49-F238E27FC236}">
              <a16:creationId xmlns:a16="http://schemas.microsoft.com/office/drawing/2014/main" id="{C5A21645-F77B-44EA-A78D-A32883580D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6194" name="AutoShape 1">
          <a:extLst>
            <a:ext uri="{FF2B5EF4-FFF2-40B4-BE49-F238E27FC236}">
              <a16:creationId xmlns:a16="http://schemas.microsoft.com/office/drawing/2014/main" id="{3EA465AE-9C8F-4A7A-845F-25E211BE3B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6195" name="AutoShape 1">
          <a:extLst>
            <a:ext uri="{FF2B5EF4-FFF2-40B4-BE49-F238E27FC236}">
              <a16:creationId xmlns:a16="http://schemas.microsoft.com/office/drawing/2014/main" id="{ACA31A7D-18FF-4155-882B-C1080D2ECC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6196" name="AutoShape 1">
          <a:extLst>
            <a:ext uri="{FF2B5EF4-FFF2-40B4-BE49-F238E27FC236}">
              <a16:creationId xmlns:a16="http://schemas.microsoft.com/office/drawing/2014/main" id="{83EE6EF2-1BFC-4DC1-9859-8B5F0433D2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446</xdr:row>
      <xdr:rowOff>0</xdr:rowOff>
    </xdr:from>
    <xdr:ext cx="304800" cy="304800"/>
    <xdr:sp macro="" textlink="">
      <xdr:nvSpPr>
        <xdr:cNvPr id="16197" name="AutoShape 1">
          <a:extLst>
            <a:ext uri="{FF2B5EF4-FFF2-40B4-BE49-F238E27FC236}">
              <a16:creationId xmlns:a16="http://schemas.microsoft.com/office/drawing/2014/main" id="{F7A6F048-987C-4217-BC6F-3CDACA7298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6198" name="AutoShape 1">
          <a:extLst>
            <a:ext uri="{FF2B5EF4-FFF2-40B4-BE49-F238E27FC236}">
              <a16:creationId xmlns:a16="http://schemas.microsoft.com/office/drawing/2014/main" id="{B8DF36CA-8D2C-473A-B6FB-6F6EA2A93E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6199" name="AutoShape 1">
          <a:extLst>
            <a:ext uri="{FF2B5EF4-FFF2-40B4-BE49-F238E27FC236}">
              <a16:creationId xmlns:a16="http://schemas.microsoft.com/office/drawing/2014/main" id="{90227200-87E3-4D15-9AC6-46C18D236E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6200" name="AutoShape 1">
          <a:extLst>
            <a:ext uri="{FF2B5EF4-FFF2-40B4-BE49-F238E27FC236}">
              <a16:creationId xmlns:a16="http://schemas.microsoft.com/office/drawing/2014/main" id="{80B2098E-24FB-4332-9A10-022BB9FEBF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447</xdr:row>
      <xdr:rowOff>0</xdr:rowOff>
    </xdr:from>
    <xdr:ext cx="304800" cy="304800"/>
    <xdr:sp macro="" textlink="">
      <xdr:nvSpPr>
        <xdr:cNvPr id="16201" name="AutoShape 1">
          <a:extLst>
            <a:ext uri="{FF2B5EF4-FFF2-40B4-BE49-F238E27FC236}">
              <a16:creationId xmlns:a16="http://schemas.microsoft.com/office/drawing/2014/main" id="{DC46A744-7021-4F65-808A-8725D4D2DA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6202" name="AutoShape 1">
          <a:extLst>
            <a:ext uri="{FF2B5EF4-FFF2-40B4-BE49-F238E27FC236}">
              <a16:creationId xmlns:a16="http://schemas.microsoft.com/office/drawing/2014/main" id="{9DF0811B-7BA2-4C02-A37F-AB23A322DD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6203" name="AutoShape 1">
          <a:extLst>
            <a:ext uri="{FF2B5EF4-FFF2-40B4-BE49-F238E27FC236}">
              <a16:creationId xmlns:a16="http://schemas.microsoft.com/office/drawing/2014/main" id="{AE959B05-9803-4B05-8019-956E5D153D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6204" name="AutoShape 1">
          <a:extLst>
            <a:ext uri="{FF2B5EF4-FFF2-40B4-BE49-F238E27FC236}">
              <a16:creationId xmlns:a16="http://schemas.microsoft.com/office/drawing/2014/main" id="{3986A540-0D3C-429C-8A76-BAC87C114F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448</xdr:row>
      <xdr:rowOff>0</xdr:rowOff>
    </xdr:from>
    <xdr:ext cx="304800" cy="304800"/>
    <xdr:sp macro="" textlink="">
      <xdr:nvSpPr>
        <xdr:cNvPr id="16205" name="AutoShape 1">
          <a:extLst>
            <a:ext uri="{FF2B5EF4-FFF2-40B4-BE49-F238E27FC236}">
              <a16:creationId xmlns:a16="http://schemas.microsoft.com/office/drawing/2014/main" id="{C12DF3DA-FBE7-4023-A77C-53E4E8E020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6206" name="AutoShape 1">
          <a:extLst>
            <a:ext uri="{FF2B5EF4-FFF2-40B4-BE49-F238E27FC236}">
              <a16:creationId xmlns:a16="http://schemas.microsoft.com/office/drawing/2014/main" id="{BD8654C2-8EA1-4503-8CE8-65324A52F7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6207" name="AutoShape 1">
          <a:extLst>
            <a:ext uri="{FF2B5EF4-FFF2-40B4-BE49-F238E27FC236}">
              <a16:creationId xmlns:a16="http://schemas.microsoft.com/office/drawing/2014/main" id="{A43AE6CC-44FE-475D-B6DF-2266246727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6208" name="AutoShape 1">
          <a:extLst>
            <a:ext uri="{FF2B5EF4-FFF2-40B4-BE49-F238E27FC236}">
              <a16:creationId xmlns:a16="http://schemas.microsoft.com/office/drawing/2014/main" id="{1E8C0A78-1E45-402C-8E43-01A4A03CB8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449</xdr:row>
      <xdr:rowOff>0</xdr:rowOff>
    </xdr:from>
    <xdr:ext cx="304800" cy="304800"/>
    <xdr:sp macro="" textlink="">
      <xdr:nvSpPr>
        <xdr:cNvPr id="16209" name="AutoShape 1">
          <a:extLst>
            <a:ext uri="{FF2B5EF4-FFF2-40B4-BE49-F238E27FC236}">
              <a16:creationId xmlns:a16="http://schemas.microsoft.com/office/drawing/2014/main" id="{C3E0580C-0505-41BD-8341-EAC6D4416C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6210" name="AutoShape 1">
          <a:extLst>
            <a:ext uri="{FF2B5EF4-FFF2-40B4-BE49-F238E27FC236}">
              <a16:creationId xmlns:a16="http://schemas.microsoft.com/office/drawing/2014/main" id="{B4FFA074-3D67-4D28-81EE-99B4731E71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6211" name="AutoShape 1">
          <a:extLst>
            <a:ext uri="{FF2B5EF4-FFF2-40B4-BE49-F238E27FC236}">
              <a16:creationId xmlns:a16="http://schemas.microsoft.com/office/drawing/2014/main" id="{038C76A3-E81D-4970-B452-1B1F798199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6212" name="AutoShape 1">
          <a:extLst>
            <a:ext uri="{FF2B5EF4-FFF2-40B4-BE49-F238E27FC236}">
              <a16:creationId xmlns:a16="http://schemas.microsoft.com/office/drawing/2014/main" id="{5CF97C7B-1FFD-4414-952F-1777630C0C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450</xdr:row>
      <xdr:rowOff>0</xdr:rowOff>
    </xdr:from>
    <xdr:ext cx="304800" cy="304800"/>
    <xdr:sp macro="" textlink="">
      <xdr:nvSpPr>
        <xdr:cNvPr id="16213" name="AutoShape 1">
          <a:extLst>
            <a:ext uri="{FF2B5EF4-FFF2-40B4-BE49-F238E27FC236}">
              <a16:creationId xmlns:a16="http://schemas.microsoft.com/office/drawing/2014/main" id="{1FE42223-AF1D-46B6-B8BD-1A616DFC94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6214" name="AutoShape 1">
          <a:extLst>
            <a:ext uri="{FF2B5EF4-FFF2-40B4-BE49-F238E27FC236}">
              <a16:creationId xmlns:a16="http://schemas.microsoft.com/office/drawing/2014/main" id="{E6125734-403E-46A1-85F4-2C865B7084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6215" name="AutoShape 1">
          <a:extLst>
            <a:ext uri="{FF2B5EF4-FFF2-40B4-BE49-F238E27FC236}">
              <a16:creationId xmlns:a16="http://schemas.microsoft.com/office/drawing/2014/main" id="{727ACB45-163C-44C7-ACFF-8940D850DF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6216" name="AutoShape 1">
          <a:extLst>
            <a:ext uri="{FF2B5EF4-FFF2-40B4-BE49-F238E27FC236}">
              <a16:creationId xmlns:a16="http://schemas.microsoft.com/office/drawing/2014/main" id="{FC2D1B71-4754-4BDC-88D1-F5EC2D0208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451</xdr:row>
      <xdr:rowOff>0</xdr:rowOff>
    </xdr:from>
    <xdr:ext cx="304800" cy="304800"/>
    <xdr:sp macro="" textlink="">
      <xdr:nvSpPr>
        <xdr:cNvPr id="16217" name="AutoShape 1">
          <a:extLst>
            <a:ext uri="{FF2B5EF4-FFF2-40B4-BE49-F238E27FC236}">
              <a16:creationId xmlns:a16="http://schemas.microsoft.com/office/drawing/2014/main" id="{AA95D349-2A5A-4E4F-8B3E-F34BCA48CC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6218" name="AutoShape 1">
          <a:extLst>
            <a:ext uri="{FF2B5EF4-FFF2-40B4-BE49-F238E27FC236}">
              <a16:creationId xmlns:a16="http://schemas.microsoft.com/office/drawing/2014/main" id="{D46917F3-2987-49B1-8230-1C4F902843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6219" name="AutoShape 1">
          <a:extLst>
            <a:ext uri="{FF2B5EF4-FFF2-40B4-BE49-F238E27FC236}">
              <a16:creationId xmlns:a16="http://schemas.microsoft.com/office/drawing/2014/main" id="{A5929E48-C8E4-40FC-BDD0-86198236B9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6220" name="AutoShape 1">
          <a:extLst>
            <a:ext uri="{FF2B5EF4-FFF2-40B4-BE49-F238E27FC236}">
              <a16:creationId xmlns:a16="http://schemas.microsoft.com/office/drawing/2014/main" id="{0FE5789D-0523-4A00-9A2D-83579EFA47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452</xdr:row>
      <xdr:rowOff>0</xdr:rowOff>
    </xdr:from>
    <xdr:ext cx="304800" cy="304800"/>
    <xdr:sp macro="" textlink="">
      <xdr:nvSpPr>
        <xdr:cNvPr id="16221" name="AutoShape 1">
          <a:extLst>
            <a:ext uri="{FF2B5EF4-FFF2-40B4-BE49-F238E27FC236}">
              <a16:creationId xmlns:a16="http://schemas.microsoft.com/office/drawing/2014/main" id="{D7F50A66-F4CA-426A-B006-1B0F19383C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6222" name="AutoShape 1">
          <a:extLst>
            <a:ext uri="{FF2B5EF4-FFF2-40B4-BE49-F238E27FC236}">
              <a16:creationId xmlns:a16="http://schemas.microsoft.com/office/drawing/2014/main" id="{9B5E9791-D386-4DED-B16D-D2EAC53822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6223" name="AutoShape 1">
          <a:extLst>
            <a:ext uri="{FF2B5EF4-FFF2-40B4-BE49-F238E27FC236}">
              <a16:creationId xmlns:a16="http://schemas.microsoft.com/office/drawing/2014/main" id="{B2A21AD2-8E23-4ADF-AE9D-ABC59732DA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6224" name="AutoShape 1">
          <a:extLst>
            <a:ext uri="{FF2B5EF4-FFF2-40B4-BE49-F238E27FC236}">
              <a16:creationId xmlns:a16="http://schemas.microsoft.com/office/drawing/2014/main" id="{FFE9401A-AFAB-4AA9-9102-E8131A51A6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453</xdr:row>
      <xdr:rowOff>0</xdr:rowOff>
    </xdr:from>
    <xdr:ext cx="304800" cy="304800"/>
    <xdr:sp macro="" textlink="">
      <xdr:nvSpPr>
        <xdr:cNvPr id="16225" name="AutoShape 1">
          <a:extLst>
            <a:ext uri="{FF2B5EF4-FFF2-40B4-BE49-F238E27FC236}">
              <a16:creationId xmlns:a16="http://schemas.microsoft.com/office/drawing/2014/main" id="{B16D2515-3C73-4D60-8CC1-DF59AF157B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6226" name="AutoShape 1">
          <a:extLst>
            <a:ext uri="{FF2B5EF4-FFF2-40B4-BE49-F238E27FC236}">
              <a16:creationId xmlns:a16="http://schemas.microsoft.com/office/drawing/2014/main" id="{656C8E76-DCA8-40DD-9FF4-F39C5581AB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6227" name="AutoShape 1">
          <a:extLst>
            <a:ext uri="{FF2B5EF4-FFF2-40B4-BE49-F238E27FC236}">
              <a16:creationId xmlns:a16="http://schemas.microsoft.com/office/drawing/2014/main" id="{7F5C7745-4DEF-4CAA-BBD7-468786E4B2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6228" name="AutoShape 1">
          <a:extLst>
            <a:ext uri="{FF2B5EF4-FFF2-40B4-BE49-F238E27FC236}">
              <a16:creationId xmlns:a16="http://schemas.microsoft.com/office/drawing/2014/main" id="{64E7A458-0954-4EF6-ADFB-3EBC106AC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454</xdr:row>
      <xdr:rowOff>0</xdr:rowOff>
    </xdr:from>
    <xdr:ext cx="304800" cy="304800"/>
    <xdr:sp macro="" textlink="">
      <xdr:nvSpPr>
        <xdr:cNvPr id="16229" name="AutoShape 1">
          <a:extLst>
            <a:ext uri="{FF2B5EF4-FFF2-40B4-BE49-F238E27FC236}">
              <a16:creationId xmlns:a16="http://schemas.microsoft.com/office/drawing/2014/main" id="{A1DE9112-9B6B-4A27-8824-6EC91EA488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6230" name="AutoShape 1">
          <a:extLst>
            <a:ext uri="{FF2B5EF4-FFF2-40B4-BE49-F238E27FC236}">
              <a16:creationId xmlns:a16="http://schemas.microsoft.com/office/drawing/2014/main" id="{0A1E9998-B2E4-4FAD-901D-8EA56AEF98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6231" name="AutoShape 1">
          <a:extLst>
            <a:ext uri="{FF2B5EF4-FFF2-40B4-BE49-F238E27FC236}">
              <a16:creationId xmlns:a16="http://schemas.microsoft.com/office/drawing/2014/main" id="{5881F532-C14A-41BB-AB2F-1A33BE6968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6232" name="AutoShape 1">
          <a:extLst>
            <a:ext uri="{FF2B5EF4-FFF2-40B4-BE49-F238E27FC236}">
              <a16:creationId xmlns:a16="http://schemas.microsoft.com/office/drawing/2014/main" id="{2C005186-8E0B-4F92-9D45-B93F62FA6F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455</xdr:row>
      <xdr:rowOff>0</xdr:rowOff>
    </xdr:from>
    <xdr:ext cx="304800" cy="304800"/>
    <xdr:sp macro="" textlink="">
      <xdr:nvSpPr>
        <xdr:cNvPr id="16233" name="AutoShape 1">
          <a:extLst>
            <a:ext uri="{FF2B5EF4-FFF2-40B4-BE49-F238E27FC236}">
              <a16:creationId xmlns:a16="http://schemas.microsoft.com/office/drawing/2014/main" id="{9CEF05E3-2ECF-4B9C-BC80-A4E978F6F4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6234" name="AutoShape 1">
          <a:extLst>
            <a:ext uri="{FF2B5EF4-FFF2-40B4-BE49-F238E27FC236}">
              <a16:creationId xmlns:a16="http://schemas.microsoft.com/office/drawing/2014/main" id="{409EADC1-E4C7-4200-B5A1-5AF51B9BC3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6235" name="AutoShape 1">
          <a:extLst>
            <a:ext uri="{FF2B5EF4-FFF2-40B4-BE49-F238E27FC236}">
              <a16:creationId xmlns:a16="http://schemas.microsoft.com/office/drawing/2014/main" id="{DBC9D7EE-399B-4F23-A56C-771D10267A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6236" name="AutoShape 1">
          <a:extLst>
            <a:ext uri="{FF2B5EF4-FFF2-40B4-BE49-F238E27FC236}">
              <a16:creationId xmlns:a16="http://schemas.microsoft.com/office/drawing/2014/main" id="{1BB7708A-4EEA-4053-8C56-277EB714AB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456</xdr:row>
      <xdr:rowOff>0</xdr:rowOff>
    </xdr:from>
    <xdr:ext cx="304800" cy="304800"/>
    <xdr:sp macro="" textlink="">
      <xdr:nvSpPr>
        <xdr:cNvPr id="16237" name="AutoShape 1">
          <a:extLst>
            <a:ext uri="{FF2B5EF4-FFF2-40B4-BE49-F238E27FC236}">
              <a16:creationId xmlns:a16="http://schemas.microsoft.com/office/drawing/2014/main" id="{E66B5A6A-8D24-45FE-A588-D8D84C7950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6238" name="AutoShape 1">
          <a:extLst>
            <a:ext uri="{FF2B5EF4-FFF2-40B4-BE49-F238E27FC236}">
              <a16:creationId xmlns:a16="http://schemas.microsoft.com/office/drawing/2014/main" id="{374B4443-F157-419C-954D-252D9BAAFB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6239" name="AutoShape 1">
          <a:extLst>
            <a:ext uri="{FF2B5EF4-FFF2-40B4-BE49-F238E27FC236}">
              <a16:creationId xmlns:a16="http://schemas.microsoft.com/office/drawing/2014/main" id="{EEAA1D8F-F738-4003-82A9-78C7CA9CF6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6240" name="AutoShape 1">
          <a:extLst>
            <a:ext uri="{FF2B5EF4-FFF2-40B4-BE49-F238E27FC236}">
              <a16:creationId xmlns:a16="http://schemas.microsoft.com/office/drawing/2014/main" id="{FBC8EE2B-97EB-419B-A56B-B2853B8E32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457</xdr:row>
      <xdr:rowOff>0</xdr:rowOff>
    </xdr:from>
    <xdr:ext cx="304800" cy="304800"/>
    <xdr:sp macro="" textlink="">
      <xdr:nvSpPr>
        <xdr:cNvPr id="16241" name="AutoShape 1">
          <a:extLst>
            <a:ext uri="{FF2B5EF4-FFF2-40B4-BE49-F238E27FC236}">
              <a16:creationId xmlns:a16="http://schemas.microsoft.com/office/drawing/2014/main" id="{D670C95B-0E64-4FFD-88FD-829E96C49C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6242" name="AutoShape 1">
          <a:extLst>
            <a:ext uri="{FF2B5EF4-FFF2-40B4-BE49-F238E27FC236}">
              <a16:creationId xmlns:a16="http://schemas.microsoft.com/office/drawing/2014/main" id="{8303DD75-6E9D-478C-A6CF-1EE48B9373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6243" name="AutoShape 1">
          <a:extLst>
            <a:ext uri="{FF2B5EF4-FFF2-40B4-BE49-F238E27FC236}">
              <a16:creationId xmlns:a16="http://schemas.microsoft.com/office/drawing/2014/main" id="{5EBE4057-A457-4997-B337-36326EF56D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6244" name="AutoShape 1">
          <a:extLst>
            <a:ext uri="{FF2B5EF4-FFF2-40B4-BE49-F238E27FC236}">
              <a16:creationId xmlns:a16="http://schemas.microsoft.com/office/drawing/2014/main" id="{B9735E97-B897-48CD-930E-DDF38220CE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458</xdr:row>
      <xdr:rowOff>0</xdr:rowOff>
    </xdr:from>
    <xdr:ext cx="304800" cy="304800"/>
    <xdr:sp macro="" textlink="">
      <xdr:nvSpPr>
        <xdr:cNvPr id="16245" name="AutoShape 1">
          <a:extLst>
            <a:ext uri="{FF2B5EF4-FFF2-40B4-BE49-F238E27FC236}">
              <a16:creationId xmlns:a16="http://schemas.microsoft.com/office/drawing/2014/main" id="{A3174936-D822-4CD1-B891-2F04D26844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6246" name="AutoShape 1">
          <a:extLst>
            <a:ext uri="{FF2B5EF4-FFF2-40B4-BE49-F238E27FC236}">
              <a16:creationId xmlns:a16="http://schemas.microsoft.com/office/drawing/2014/main" id="{B9A5453D-A28F-4297-88BD-F43324D3B1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6247" name="AutoShape 1">
          <a:extLst>
            <a:ext uri="{FF2B5EF4-FFF2-40B4-BE49-F238E27FC236}">
              <a16:creationId xmlns:a16="http://schemas.microsoft.com/office/drawing/2014/main" id="{67952069-141E-4F1A-A972-BA7F6AF884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6248" name="AutoShape 1">
          <a:extLst>
            <a:ext uri="{FF2B5EF4-FFF2-40B4-BE49-F238E27FC236}">
              <a16:creationId xmlns:a16="http://schemas.microsoft.com/office/drawing/2014/main" id="{8B956650-F827-4754-AD30-3951D5B6DD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459</xdr:row>
      <xdr:rowOff>0</xdr:rowOff>
    </xdr:from>
    <xdr:ext cx="304800" cy="304800"/>
    <xdr:sp macro="" textlink="">
      <xdr:nvSpPr>
        <xdr:cNvPr id="16249" name="AutoShape 1">
          <a:extLst>
            <a:ext uri="{FF2B5EF4-FFF2-40B4-BE49-F238E27FC236}">
              <a16:creationId xmlns:a16="http://schemas.microsoft.com/office/drawing/2014/main" id="{D269CDBC-0273-4FCD-B7C7-12055EF230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6250" name="AutoShape 1">
          <a:extLst>
            <a:ext uri="{FF2B5EF4-FFF2-40B4-BE49-F238E27FC236}">
              <a16:creationId xmlns:a16="http://schemas.microsoft.com/office/drawing/2014/main" id="{84CC5537-5CCB-4A08-8C87-2B3BBDFE5B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6251" name="AutoShape 1">
          <a:extLst>
            <a:ext uri="{FF2B5EF4-FFF2-40B4-BE49-F238E27FC236}">
              <a16:creationId xmlns:a16="http://schemas.microsoft.com/office/drawing/2014/main" id="{4E24F904-E3EC-4E61-AE50-324133CF81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6252" name="AutoShape 1">
          <a:extLst>
            <a:ext uri="{FF2B5EF4-FFF2-40B4-BE49-F238E27FC236}">
              <a16:creationId xmlns:a16="http://schemas.microsoft.com/office/drawing/2014/main" id="{F5DC9EE3-FD3E-4CAD-A7A5-A7186A1CAA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460</xdr:row>
      <xdr:rowOff>0</xdr:rowOff>
    </xdr:from>
    <xdr:ext cx="304800" cy="304800"/>
    <xdr:sp macro="" textlink="">
      <xdr:nvSpPr>
        <xdr:cNvPr id="16253" name="AutoShape 1">
          <a:extLst>
            <a:ext uri="{FF2B5EF4-FFF2-40B4-BE49-F238E27FC236}">
              <a16:creationId xmlns:a16="http://schemas.microsoft.com/office/drawing/2014/main" id="{9DCD1C27-47CF-4D2D-B0B7-0D36DA1662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6254" name="AutoShape 1">
          <a:extLst>
            <a:ext uri="{FF2B5EF4-FFF2-40B4-BE49-F238E27FC236}">
              <a16:creationId xmlns:a16="http://schemas.microsoft.com/office/drawing/2014/main" id="{15A76FD0-BC4B-4788-AD4F-B58944558E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6255" name="AutoShape 1">
          <a:extLst>
            <a:ext uri="{FF2B5EF4-FFF2-40B4-BE49-F238E27FC236}">
              <a16:creationId xmlns:a16="http://schemas.microsoft.com/office/drawing/2014/main" id="{974449B9-CFA0-4E52-A97B-5BACE6427B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6256" name="AutoShape 1">
          <a:extLst>
            <a:ext uri="{FF2B5EF4-FFF2-40B4-BE49-F238E27FC236}">
              <a16:creationId xmlns:a16="http://schemas.microsoft.com/office/drawing/2014/main" id="{B6B80EB5-80D8-42F8-8BB4-BB3CB13AEC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461</xdr:row>
      <xdr:rowOff>0</xdr:rowOff>
    </xdr:from>
    <xdr:ext cx="304800" cy="304800"/>
    <xdr:sp macro="" textlink="">
      <xdr:nvSpPr>
        <xdr:cNvPr id="16257" name="AutoShape 1">
          <a:extLst>
            <a:ext uri="{FF2B5EF4-FFF2-40B4-BE49-F238E27FC236}">
              <a16:creationId xmlns:a16="http://schemas.microsoft.com/office/drawing/2014/main" id="{2B639631-6666-4A40-BCAC-34248A55CF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6258" name="AutoShape 1">
          <a:extLst>
            <a:ext uri="{FF2B5EF4-FFF2-40B4-BE49-F238E27FC236}">
              <a16:creationId xmlns:a16="http://schemas.microsoft.com/office/drawing/2014/main" id="{75D626B2-98DE-44BE-AFF7-9AA7248B8A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6259" name="AutoShape 1">
          <a:extLst>
            <a:ext uri="{FF2B5EF4-FFF2-40B4-BE49-F238E27FC236}">
              <a16:creationId xmlns:a16="http://schemas.microsoft.com/office/drawing/2014/main" id="{AF392AF7-CB58-45E9-98B2-EBED7C9945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6260" name="AutoShape 1">
          <a:extLst>
            <a:ext uri="{FF2B5EF4-FFF2-40B4-BE49-F238E27FC236}">
              <a16:creationId xmlns:a16="http://schemas.microsoft.com/office/drawing/2014/main" id="{9B8B969F-F9D3-4539-8E45-F94E06F32B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462</xdr:row>
      <xdr:rowOff>0</xdr:rowOff>
    </xdr:from>
    <xdr:ext cx="304800" cy="304800"/>
    <xdr:sp macro="" textlink="">
      <xdr:nvSpPr>
        <xdr:cNvPr id="16261" name="AutoShape 1">
          <a:extLst>
            <a:ext uri="{FF2B5EF4-FFF2-40B4-BE49-F238E27FC236}">
              <a16:creationId xmlns:a16="http://schemas.microsoft.com/office/drawing/2014/main" id="{8652659F-49A3-49D8-8CCE-C61B1E9A45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6262" name="AutoShape 1">
          <a:extLst>
            <a:ext uri="{FF2B5EF4-FFF2-40B4-BE49-F238E27FC236}">
              <a16:creationId xmlns:a16="http://schemas.microsoft.com/office/drawing/2014/main" id="{A5DA97B8-23D5-4A03-9A81-FAECD1824B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6263" name="AutoShape 1">
          <a:extLst>
            <a:ext uri="{FF2B5EF4-FFF2-40B4-BE49-F238E27FC236}">
              <a16:creationId xmlns:a16="http://schemas.microsoft.com/office/drawing/2014/main" id="{931EF712-38D4-4B97-A6B4-79E8AE244B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6264" name="AutoShape 1">
          <a:extLst>
            <a:ext uri="{FF2B5EF4-FFF2-40B4-BE49-F238E27FC236}">
              <a16:creationId xmlns:a16="http://schemas.microsoft.com/office/drawing/2014/main" id="{DAB87C4B-85F4-49CE-A58B-48592B9A1C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463</xdr:row>
      <xdr:rowOff>0</xdr:rowOff>
    </xdr:from>
    <xdr:ext cx="304800" cy="304800"/>
    <xdr:sp macro="" textlink="">
      <xdr:nvSpPr>
        <xdr:cNvPr id="16265" name="AutoShape 1">
          <a:extLst>
            <a:ext uri="{FF2B5EF4-FFF2-40B4-BE49-F238E27FC236}">
              <a16:creationId xmlns:a16="http://schemas.microsoft.com/office/drawing/2014/main" id="{55F7046E-57A2-4794-A7C9-02AF1B584B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6266" name="AutoShape 1">
          <a:extLst>
            <a:ext uri="{FF2B5EF4-FFF2-40B4-BE49-F238E27FC236}">
              <a16:creationId xmlns:a16="http://schemas.microsoft.com/office/drawing/2014/main" id="{9FA6D3C7-FBB0-408A-9406-598647F0EF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6267" name="AutoShape 1">
          <a:extLst>
            <a:ext uri="{FF2B5EF4-FFF2-40B4-BE49-F238E27FC236}">
              <a16:creationId xmlns:a16="http://schemas.microsoft.com/office/drawing/2014/main" id="{C160B07C-D481-4BD1-BA7C-2556A47805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6268" name="AutoShape 1">
          <a:extLst>
            <a:ext uri="{FF2B5EF4-FFF2-40B4-BE49-F238E27FC236}">
              <a16:creationId xmlns:a16="http://schemas.microsoft.com/office/drawing/2014/main" id="{1DA504EE-8EBA-4371-AE7D-9656E9802E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464</xdr:row>
      <xdr:rowOff>0</xdr:rowOff>
    </xdr:from>
    <xdr:ext cx="304800" cy="304800"/>
    <xdr:sp macro="" textlink="">
      <xdr:nvSpPr>
        <xdr:cNvPr id="16269" name="AutoShape 1">
          <a:extLst>
            <a:ext uri="{FF2B5EF4-FFF2-40B4-BE49-F238E27FC236}">
              <a16:creationId xmlns:a16="http://schemas.microsoft.com/office/drawing/2014/main" id="{65BD3611-34AC-44DA-A06F-2DEC93D4DF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6270" name="AutoShape 1">
          <a:extLst>
            <a:ext uri="{FF2B5EF4-FFF2-40B4-BE49-F238E27FC236}">
              <a16:creationId xmlns:a16="http://schemas.microsoft.com/office/drawing/2014/main" id="{FE7E26DA-8194-400E-9F0B-FA0A24DD83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6271" name="AutoShape 1">
          <a:extLst>
            <a:ext uri="{FF2B5EF4-FFF2-40B4-BE49-F238E27FC236}">
              <a16:creationId xmlns:a16="http://schemas.microsoft.com/office/drawing/2014/main" id="{7C985968-5DC7-401D-A541-E1B62F0C14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6272" name="AutoShape 1">
          <a:extLst>
            <a:ext uri="{FF2B5EF4-FFF2-40B4-BE49-F238E27FC236}">
              <a16:creationId xmlns:a16="http://schemas.microsoft.com/office/drawing/2014/main" id="{4962EAB0-8173-426A-8241-6B3C0345ED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465</xdr:row>
      <xdr:rowOff>0</xdr:rowOff>
    </xdr:from>
    <xdr:ext cx="304800" cy="304800"/>
    <xdr:sp macro="" textlink="">
      <xdr:nvSpPr>
        <xdr:cNvPr id="16273" name="AutoShape 1">
          <a:extLst>
            <a:ext uri="{FF2B5EF4-FFF2-40B4-BE49-F238E27FC236}">
              <a16:creationId xmlns:a16="http://schemas.microsoft.com/office/drawing/2014/main" id="{348BD58B-60E8-42A0-960A-50E69D7585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6274" name="AutoShape 1">
          <a:extLst>
            <a:ext uri="{FF2B5EF4-FFF2-40B4-BE49-F238E27FC236}">
              <a16:creationId xmlns:a16="http://schemas.microsoft.com/office/drawing/2014/main" id="{3DD65869-F0E7-422C-9CEF-DB25A684FD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6275" name="AutoShape 1">
          <a:extLst>
            <a:ext uri="{FF2B5EF4-FFF2-40B4-BE49-F238E27FC236}">
              <a16:creationId xmlns:a16="http://schemas.microsoft.com/office/drawing/2014/main" id="{843A85C1-2031-4315-A601-E81C4CB076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6276" name="AutoShape 1">
          <a:extLst>
            <a:ext uri="{FF2B5EF4-FFF2-40B4-BE49-F238E27FC236}">
              <a16:creationId xmlns:a16="http://schemas.microsoft.com/office/drawing/2014/main" id="{A10720D8-3690-4992-AD20-CEA7319993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466</xdr:row>
      <xdr:rowOff>0</xdr:rowOff>
    </xdr:from>
    <xdr:ext cx="304800" cy="304800"/>
    <xdr:sp macro="" textlink="">
      <xdr:nvSpPr>
        <xdr:cNvPr id="16277" name="AutoShape 1">
          <a:extLst>
            <a:ext uri="{FF2B5EF4-FFF2-40B4-BE49-F238E27FC236}">
              <a16:creationId xmlns:a16="http://schemas.microsoft.com/office/drawing/2014/main" id="{ED3E0861-AD79-4BE3-A8A1-1F7D89B593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6278" name="AutoShape 1">
          <a:extLst>
            <a:ext uri="{FF2B5EF4-FFF2-40B4-BE49-F238E27FC236}">
              <a16:creationId xmlns:a16="http://schemas.microsoft.com/office/drawing/2014/main" id="{6316F1DF-9591-4BA5-A56E-4BFCAABD7A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6279" name="AutoShape 1">
          <a:extLst>
            <a:ext uri="{FF2B5EF4-FFF2-40B4-BE49-F238E27FC236}">
              <a16:creationId xmlns:a16="http://schemas.microsoft.com/office/drawing/2014/main" id="{F0E33A43-0B05-4433-BE6D-893B4113F8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6280" name="AutoShape 1">
          <a:extLst>
            <a:ext uri="{FF2B5EF4-FFF2-40B4-BE49-F238E27FC236}">
              <a16:creationId xmlns:a16="http://schemas.microsoft.com/office/drawing/2014/main" id="{CAE09D3F-74C4-4AB7-9E08-464ED418CC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467</xdr:row>
      <xdr:rowOff>0</xdr:rowOff>
    </xdr:from>
    <xdr:ext cx="304800" cy="304800"/>
    <xdr:sp macro="" textlink="">
      <xdr:nvSpPr>
        <xdr:cNvPr id="16281" name="AutoShape 1">
          <a:extLst>
            <a:ext uri="{FF2B5EF4-FFF2-40B4-BE49-F238E27FC236}">
              <a16:creationId xmlns:a16="http://schemas.microsoft.com/office/drawing/2014/main" id="{BCE4A438-7E27-4D88-8FE7-55E7ECD2AC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6282" name="AutoShape 1">
          <a:extLst>
            <a:ext uri="{FF2B5EF4-FFF2-40B4-BE49-F238E27FC236}">
              <a16:creationId xmlns:a16="http://schemas.microsoft.com/office/drawing/2014/main" id="{30E7072B-980D-4045-A82D-541043BDA2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6283" name="AutoShape 1">
          <a:extLst>
            <a:ext uri="{FF2B5EF4-FFF2-40B4-BE49-F238E27FC236}">
              <a16:creationId xmlns:a16="http://schemas.microsoft.com/office/drawing/2014/main" id="{76A27AAE-019C-49CD-99B9-39BDC45052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6284" name="AutoShape 1">
          <a:extLst>
            <a:ext uri="{FF2B5EF4-FFF2-40B4-BE49-F238E27FC236}">
              <a16:creationId xmlns:a16="http://schemas.microsoft.com/office/drawing/2014/main" id="{87020928-A22A-4D56-896F-D380893F9F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468</xdr:row>
      <xdr:rowOff>0</xdr:rowOff>
    </xdr:from>
    <xdr:ext cx="304800" cy="304800"/>
    <xdr:sp macro="" textlink="">
      <xdr:nvSpPr>
        <xdr:cNvPr id="16285" name="AutoShape 1">
          <a:extLst>
            <a:ext uri="{FF2B5EF4-FFF2-40B4-BE49-F238E27FC236}">
              <a16:creationId xmlns:a16="http://schemas.microsoft.com/office/drawing/2014/main" id="{355CD1B2-6085-42F3-BEAC-2D5C09BC2B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6286" name="AutoShape 1">
          <a:extLst>
            <a:ext uri="{FF2B5EF4-FFF2-40B4-BE49-F238E27FC236}">
              <a16:creationId xmlns:a16="http://schemas.microsoft.com/office/drawing/2014/main" id="{71D524D9-FD4D-4E23-91EC-04C29A22B5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6287" name="AutoShape 1">
          <a:extLst>
            <a:ext uri="{FF2B5EF4-FFF2-40B4-BE49-F238E27FC236}">
              <a16:creationId xmlns:a16="http://schemas.microsoft.com/office/drawing/2014/main" id="{F4684ED8-9E61-46C5-BD09-70A896E3BB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6288" name="AutoShape 1">
          <a:extLst>
            <a:ext uri="{FF2B5EF4-FFF2-40B4-BE49-F238E27FC236}">
              <a16:creationId xmlns:a16="http://schemas.microsoft.com/office/drawing/2014/main" id="{A2416FEC-0100-473B-8D11-9470B99F39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469</xdr:row>
      <xdr:rowOff>0</xdr:rowOff>
    </xdr:from>
    <xdr:ext cx="304800" cy="304800"/>
    <xdr:sp macro="" textlink="">
      <xdr:nvSpPr>
        <xdr:cNvPr id="16289" name="AutoShape 1">
          <a:extLst>
            <a:ext uri="{FF2B5EF4-FFF2-40B4-BE49-F238E27FC236}">
              <a16:creationId xmlns:a16="http://schemas.microsoft.com/office/drawing/2014/main" id="{B5DED0A1-903D-4800-A7E4-F8DB42B0F9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6290" name="AutoShape 1">
          <a:extLst>
            <a:ext uri="{FF2B5EF4-FFF2-40B4-BE49-F238E27FC236}">
              <a16:creationId xmlns:a16="http://schemas.microsoft.com/office/drawing/2014/main" id="{A10752C3-6A2F-458E-9B4B-4C21A93772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6291" name="AutoShape 1">
          <a:extLst>
            <a:ext uri="{FF2B5EF4-FFF2-40B4-BE49-F238E27FC236}">
              <a16:creationId xmlns:a16="http://schemas.microsoft.com/office/drawing/2014/main" id="{3B1C8647-3002-4C64-B4C6-600D65F0E4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6292" name="AutoShape 1">
          <a:extLst>
            <a:ext uri="{FF2B5EF4-FFF2-40B4-BE49-F238E27FC236}">
              <a16:creationId xmlns:a16="http://schemas.microsoft.com/office/drawing/2014/main" id="{A92B0DD1-E6A1-4B8E-ABFD-8E97804C9F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470</xdr:row>
      <xdr:rowOff>0</xdr:rowOff>
    </xdr:from>
    <xdr:ext cx="304800" cy="304800"/>
    <xdr:sp macro="" textlink="">
      <xdr:nvSpPr>
        <xdr:cNvPr id="16293" name="AutoShape 1">
          <a:extLst>
            <a:ext uri="{FF2B5EF4-FFF2-40B4-BE49-F238E27FC236}">
              <a16:creationId xmlns:a16="http://schemas.microsoft.com/office/drawing/2014/main" id="{9CB01895-CE30-4A23-9143-BD2BDA0EC3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6294" name="AutoShape 1">
          <a:extLst>
            <a:ext uri="{FF2B5EF4-FFF2-40B4-BE49-F238E27FC236}">
              <a16:creationId xmlns:a16="http://schemas.microsoft.com/office/drawing/2014/main" id="{7E065BAF-D9F6-480C-A93F-34EB021CC2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6295" name="AutoShape 1">
          <a:extLst>
            <a:ext uri="{FF2B5EF4-FFF2-40B4-BE49-F238E27FC236}">
              <a16:creationId xmlns:a16="http://schemas.microsoft.com/office/drawing/2014/main" id="{3BD70E99-9CD7-4E9D-9963-88B677D90B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6296" name="AutoShape 1">
          <a:extLst>
            <a:ext uri="{FF2B5EF4-FFF2-40B4-BE49-F238E27FC236}">
              <a16:creationId xmlns:a16="http://schemas.microsoft.com/office/drawing/2014/main" id="{8933938E-9853-49CD-8E4B-3943A1446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471</xdr:row>
      <xdr:rowOff>0</xdr:rowOff>
    </xdr:from>
    <xdr:ext cx="304800" cy="304800"/>
    <xdr:sp macro="" textlink="">
      <xdr:nvSpPr>
        <xdr:cNvPr id="16297" name="AutoShape 1">
          <a:extLst>
            <a:ext uri="{FF2B5EF4-FFF2-40B4-BE49-F238E27FC236}">
              <a16:creationId xmlns:a16="http://schemas.microsoft.com/office/drawing/2014/main" id="{F16DE8EE-74B2-4E0D-A71D-1A03B68D12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6298" name="AutoShape 1">
          <a:extLst>
            <a:ext uri="{FF2B5EF4-FFF2-40B4-BE49-F238E27FC236}">
              <a16:creationId xmlns:a16="http://schemas.microsoft.com/office/drawing/2014/main" id="{E11DD781-C2B8-4983-9F42-082CAA9C4B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6299" name="AutoShape 1">
          <a:extLst>
            <a:ext uri="{FF2B5EF4-FFF2-40B4-BE49-F238E27FC236}">
              <a16:creationId xmlns:a16="http://schemas.microsoft.com/office/drawing/2014/main" id="{1564779C-C45B-46CA-B1CA-4A51DAFD76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6300" name="AutoShape 1">
          <a:extLst>
            <a:ext uri="{FF2B5EF4-FFF2-40B4-BE49-F238E27FC236}">
              <a16:creationId xmlns:a16="http://schemas.microsoft.com/office/drawing/2014/main" id="{E4C97F54-9DAA-4249-848A-0A3F92CD66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472</xdr:row>
      <xdr:rowOff>0</xdr:rowOff>
    </xdr:from>
    <xdr:ext cx="304800" cy="304800"/>
    <xdr:sp macro="" textlink="">
      <xdr:nvSpPr>
        <xdr:cNvPr id="16301" name="AutoShape 1">
          <a:extLst>
            <a:ext uri="{FF2B5EF4-FFF2-40B4-BE49-F238E27FC236}">
              <a16:creationId xmlns:a16="http://schemas.microsoft.com/office/drawing/2014/main" id="{53E367CC-DF3D-40D9-9777-50F34BB3E3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6302" name="AutoShape 1">
          <a:extLst>
            <a:ext uri="{FF2B5EF4-FFF2-40B4-BE49-F238E27FC236}">
              <a16:creationId xmlns:a16="http://schemas.microsoft.com/office/drawing/2014/main" id="{D68A7606-E407-4A28-837D-E19308BD74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6303" name="AutoShape 1">
          <a:extLst>
            <a:ext uri="{FF2B5EF4-FFF2-40B4-BE49-F238E27FC236}">
              <a16:creationId xmlns:a16="http://schemas.microsoft.com/office/drawing/2014/main" id="{E00906CC-39F9-4D8C-B518-83E5D057E9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6304" name="AutoShape 1">
          <a:extLst>
            <a:ext uri="{FF2B5EF4-FFF2-40B4-BE49-F238E27FC236}">
              <a16:creationId xmlns:a16="http://schemas.microsoft.com/office/drawing/2014/main" id="{5046AFD2-646F-4BBF-B382-0318A6DFB9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473</xdr:row>
      <xdr:rowOff>0</xdr:rowOff>
    </xdr:from>
    <xdr:ext cx="304800" cy="304800"/>
    <xdr:sp macro="" textlink="">
      <xdr:nvSpPr>
        <xdr:cNvPr id="16305" name="AutoShape 1">
          <a:extLst>
            <a:ext uri="{FF2B5EF4-FFF2-40B4-BE49-F238E27FC236}">
              <a16:creationId xmlns:a16="http://schemas.microsoft.com/office/drawing/2014/main" id="{D46EA905-E81D-4F7B-B1FD-5D285F9B23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6306" name="AutoShape 1">
          <a:extLst>
            <a:ext uri="{FF2B5EF4-FFF2-40B4-BE49-F238E27FC236}">
              <a16:creationId xmlns:a16="http://schemas.microsoft.com/office/drawing/2014/main" id="{03350023-97A0-49A0-A20F-C763D208E7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6307" name="AutoShape 1">
          <a:extLst>
            <a:ext uri="{FF2B5EF4-FFF2-40B4-BE49-F238E27FC236}">
              <a16:creationId xmlns:a16="http://schemas.microsoft.com/office/drawing/2014/main" id="{F6D18F18-C212-4721-9829-1EF3BF2C36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6308" name="AutoShape 1">
          <a:extLst>
            <a:ext uri="{FF2B5EF4-FFF2-40B4-BE49-F238E27FC236}">
              <a16:creationId xmlns:a16="http://schemas.microsoft.com/office/drawing/2014/main" id="{F788B382-9B5A-4060-AD33-375C5B7F00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474</xdr:row>
      <xdr:rowOff>0</xdr:rowOff>
    </xdr:from>
    <xdr:ext cx="304800" cy="304800"/>
    <xdr:sp macro="" textlink="">
      <xdr:nvSpPr>
        <xdr:cNvPr id="16309" name="AutoShape 1">
          <a:extLst>
            <a:ext uri="{FF2B5EF4-FFF2-40B4-BE49-F238E27FC236}">
              <a16:creationId xmlns:a16="http://schemas.microsoft.com/office/drawing/2014/main" id="{6BA95119-82A2-474C-99CB-2FA4B0B69D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6310" name="AutoShape 1">
          <a:extLst>
            <a:ext uri="{FF2B5EF4-FFF2-40B4-BE49-F238E27FC236}">
              <a16:creationId xmlns:a16="http://schemas.microsoft.com/office/drawing/2014/main" id="{69B910D2-54DA-4991-91B5-8CC7D959D0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6311" name="AutoShape 1">
          <a:extLst>
            <a:ext uri="{FF2B5EF4-FFF2-40B4-BE49-F238E27FC236}">
              <a16:creationId xmlns:a16="http://schemas.microsoft.com/office/drawing/2014/main" id="{F24F20B2-CC07-4D15-8B7D-B686C6A5EE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6312" name="AutoShape 1">
          <a:extLst>
            <a:ext uri="{FF2B5EF4-FFF2-40B4-BE49-F238E27FC236}">
              <a16:creationId xmlns:a16="http://schemas.microsoft.com/office/drawing/2014/main" id="{3C3ACA1A-B6BA-40F0-BE48-23B64A09EF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475</xdr:row>
      <xdr:rowOff>0</xdr:rowOff>
    </xdr:from>
    <xdr:ext cx="304800" cy="304800"/>
    <xdr:sp macro="" textlink="">
      <xdr:nvSpPr>
        <xdr:cNvPr id="16313" name="AutoShape 1">
          <a:extLst>
            <a:ext uri="{FF2B5EF4-FFF2-40B4-BE49-F238E27FC236}">
              <a16:creationId xmlns:a16="http://schemas.microsoft.com/office/drawing/2014/main" id="{C87F75A5-18BB-4094-BC3C-9B6B615DA8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6314" name="AutoShape 1">
          <a:extLst>
            <a:ext uri="{FF2B5EF4-FFF2-40B4-BE49-F238E27FC236}">
              <a16:creationId xmlns:a16="http://schemas.microsoft.com/office/drawing/2014/main" id="{651B25ED-A549-4B46-B135-0CBBF6D6B0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6315" name="AutoShape 1">
          <a:extLst>
            <a:ext uri="{FF2B5EF4-FFF2-40B4-BE49-F238E27FC236}">
              <a16:creationId xmlns:a16="http://schemas.microsoft.com/office/drawing/2014/main" id="{3BE5AEFE-14CB-4BF2-84F5-296BD5C8D9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6316" name="AutoShape 1">
          <a:extLst>
            <a:ext uri="{FF2B5EF4-FFF2-40B4-BE49-F238E27FC236}">
              <a16:creationId xmlns:a16="http://schemas.microsoft.com/office/drawing/2014/main" id="{12E034DC-73A7-4DB1-BC0D-A9CC109E83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476</xdr:row>
      <xdr:rowOff>0</xdr:rowOff>
    </xdr:from>
    <xdr:ext cx="304800" cy="304800"/>
    <xdr:sp macro="" textlink="">
      <xdr:nvSpPr>
        <xdr:cNvPr id="16317" name="AutoShape 1">
          <a:extLst>
            <a:ext uri="{FF2B5EF4-FFF2-40B4-BE49-F238E27FC236}">
              <a16:creationId xmlns:a16="http://schemas.microsoft.com/office/drawing/2014/main" id="{707A8797-C9CD-4EB5-B745-84633FB7DC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6318" name="AutoShape 1">
          <a:extLst>
            <a:ext uri="{FF2B5EF4-FFF2-40B4-BE49-F238E27FC236}">
              <a16:creationId xmlns:a16="http://schemas.microsoft.com/office/drawing/2014/main" id="{4036B26E-F133-49D8-8EF8-C38D256ED7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6319" name="AutoShape 1">
          <a:extLst>
            <a:ext uri="{FF2B5EF4-FFF2-40B4-BE49-F238E27FC236}">
              <a16:creationId xmlns:a16="http://schemas.microsoft.com/office/drawing/2014/main" id="{2D2CF72C-1B5D-4B31-8A83-754726EF05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6320" name="AutoShape 1">
          <a:extLst>
            <a:ext uri="{FF2B5EF4-FFF2-40B4-BE49-F238E27FC236}">
              <a16:creationId xmlns:a16="http://schemas.microsoft.com/office/drawing/2014/main" id="{B844B056-8095-41FA-B100-AD3850A8EB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477</xdr:row>
      <xdr:rowOff>0</xdr:rowOff>
    </xdr:from>
    <xdr:ext cx="304800" cy="304800"/>
    <xdr:sp macro="" textlink="">
      <xdr:nvSpPr>
        <xdr:cNvPr id="16321" name="AutoShape 1">
          <a:extLst>
            <a:ext uri="{FF2B5EF4-FFF2-40B4-BE49-F238E27FC236}">
              <a16:creationId xmlns:a16="http://schemas.microsoft.com/office/drawing/2014/main" id="{076B898D-6D61-4E40-B459-5257919C48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6322" name="AutoShape 1">
          <a:extLst>
            <a:ext uri="{FF2B5EF4-FFF2-40B4-BE49-F238E27FC236}">
              <a16:creationId xmlns:a16="http://schemas.microsoft.com/office/drawing/2014/main" id="{D0119C89-5A23-4B8D-8E8B-676C93A105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6323" name="AutoShape 1">
          <a:extLst>
            <a:ext uri="{FF2B5EF4-FFF2-40B4-BE49-F238E27FC236}">
              <a16:creationId xmlns:a16="http://schemas.microsoft.com/office/drawing/2014/main" id="{339135EC-DD2F-4B4E-929E-B9E4BD246A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6324" name="AutoShape 1">
          <a:extLst>
            <a:ext uri="{FF2B5EF4-FFF2-40B4-BE49-F238E27FC236}">
              <a16:creationId xmlns:a16="http://schemas.microsoft.com/office/drawing/2014/main" id="{5702809A-9CAB-434F-B8B3-2A037A8428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478</xdr:row>
      <xdr:rowOff>0</xdr:rowOff>
    </xdr:from>
    <xdr:ext cx="304800" cy="304800"/>
    <xdr:sp macro="" textlink="">
      <xdr:nvSpPr>
        <xdr:cNvPr id="16325" name="AutoShape 1">
          <a:extLst>
            <a:ext uri="{FF2B5EF4-FFF2-40B4-BE49-F238E27FC236}">
              <a16:creationId xmlns:a16="http://schemas.microsoft.com/office/drawing/2014/main" id="{DB252E12-EFF1-480D-A3FE-BA187A40EF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6326" name="AutoShape 1">
          <a:extLst>
            <a:ext uri="{FF2B5EF4-FFF2-40B4-BE49-F238E27FC236}">
              <a16:creationId xmlns:a16="http://schemas.microsoft.com/office/drawing/2014/main" id="{1F9EBDB7-9573-479E-8FC6-343B3485A2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6327" name="AutoShape 1">
          <a:extLst>
            <a:ext uri="{FF2B5EF4-FFF2-40B4-BE49-F238E27FC236}">
              <a16:creationId xmlns:a16="http://schemas.microsoft.com/office/drawing/2014/main" id="{376CC82E-CF5C-48DC-9CA2-84499B76A9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6328" name="AutoShape 1">
          <a:extLst>
            <a:ext uri="{FF2B5EF4-FFF2-40B4-BE49-F238E27FC236}">
              <a16:creationId xmlns:a16="http://schemas.microsoft.com/office/drawing/2014/main" id="{8AFB5903-3284-45E3-947F-9F4DBA4DF2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479</xdr:row>
      <xdr:rowOff>0</xdr:rowOff>
    </xdr:from>
    <xdr:ext cx="304800" cy="304800"/>
    <xdr:sp macro="" textlink="">
      <xdr:nvSpPr>
        <xdr:cNvPr id="16329" name="AutoShape 1">
          <a:extLst>
            <a:ext uri="{FF2B5EF4-FFF2-40B4-BE49-F238E27FC236}">
              <a16:creationId xmlns:a16="http://schemas.microsoft.com/office/drawing/2014/main" id="{EB5C71F7-36B4-4AF6-A95D-DC0CBDED43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6330" name="AutoShape 1">
          <a:extLst>
            <a:ext uri="{FF2B5EF4-FFF2-40B4-BE49-F238E27FC236}">
              <a16:creationId xmlns:a16="http://schemas.microsoft.com/office/drawing/2014/main" id="{4DDA833A-7797-4B34-A9EF-40E0929A82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6331" name="AutoShape 1">
          <a:extLst>
            <a:ext uri="{FF2B5EF4-FFF2-40B4-BE49-F238E27FC236}">
              <a16:creationId xmlns:a16="http://schemas.microsoft.com/office/drawing/2014/main" id="{050106F9-9E7B-4012-875E-7DF3E3CDB6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6332" name="AutoShape 1">
          <a:extLst>
            <a:ext uri="{FF2B5EF4-FFF2-40B4-BE49-F238E27FC236}">
              <a16:creationId xmlns:a16="http://schemas.microsoft.com/office/drawing/2014/main" id="{0121E662-9BCD-467A-9190-76EFE0CAD9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480</xdr:row>
      <xdr:rowOff>0</xdr:rowOff>
    </xdr:from>
    <xdr:ext cx="304800" cy="304800"/>
    <xdr:sp macro="" textlink="">
      <xdr:nvSpPr>
        <xdr:cNvPr id="16333" name="AutoShape 1">
          <a:extLst>
            <a:ext uri="{FF2B5EF4-FFF2-40B4-BE49-F238E27FC236}">
              <a16:creationId xmlns:a16="http://schemas.microsoft.com/office/drawing/2014/main" id="{175230A3-DE4C-439B-9A8A-2D5B4FF46A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6334" name="AutoShape 1">
          <a:extLst>
            <a:ext uri="{FF2B5EF4-FFF2-40B4-BE49-F238E27FC236}">
              <a16:creationId xmlns:a16="http://schemas.microsoft.com/office/drawing/2014/main" id="{47431861-17B1-461E-BC8C-EEE506F755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6335" name="AutoShape 1">
          <a:extLst>
            <a:ext uri="{FF2B5EF4-FFF2-40B4-BE49-F238E27FC236}">
              <a16:creationId xmlns:a16="http://schemas.microsoft.com/office/drawing/2014/main" id="{D0C7298E-125C-41F5-8A18-5B7A8DCB4F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6336" name="AutoShape 1">
          <a:extLst>
            <a:ext uri="{FF2B5EF4-FFF2-40B4-BE49-F238E27FC236}">
              <a16:creationId xmlns:a16="http://schemas.microsoft.com/office/drawing/2014/main" id="{D249944A-EB4F-4EC5-96BE-88F0FDDFFA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481</xdr:row>
      <xdr:rowOff>0</xdr:rowOff>
    </xdr:from>
    <xdr:ext cx="304800" cy="304800"/>
    <xdr:sp macro="" textlink="">
      <xdr:nvSpPr>
        <xdr:cNvPr id="16337" name="AutoShape 1">
          <a:extLst>
            <a:ext uri="{FF2B5EF4-FFF2-40B4-BE49-F238E27FC236}">
              <a16:creationId xmlns:a16="http://schemas.microsoft.com/office/drawing/2014/main" id="{213C96CF-4AFD-4CD4-A3BD-1C43C947BF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6338" name="AutoShape 1">
          <a:extLst>
            <a:ext uri="{FF2B5EF4-FFF2-40B4-BE49-F238E27FC236}">
              <a16:creationId xmlns:a16="http://schemas.microsoft.com/office/drawing/2014/main" id="{D3C8683F-1EA9-42B1-83EB-F5C3890C38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6339" name="AutoShape 1">
          <a:extLst>
            <a:ext uri="{FF2B5EF4-FFF2-40B4-BE49-F238E27FC236}">
              <a16:creationId xmlns:a16="http://schemas.microsoft.com/office/drawing/2014/main" id="{9B17B4F6-CBF1-4F4C-A6BD-F6E1419994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6340" name="AutoShape 1">
          <a:extLst>
            <a:ext uri="{FF2B5EF4-FFF2-40B4-BE49-F238E27FC236}">
              <a16:creationId xmlns:a16="http://schemas.microsoft.com/office/drawing/2014/main" id="{FA49F11D-2129-4D00-ACB8-105B2F8164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482</xdr:row>
      <xdr:rowOff>0</xdr:rowOff>
    </xdr:from>
    <xdr:ext cx="304800" cy="304800"/>
    <xdr:sp macro="" textlink="">
      <xdr:nvSpPr>
        <xdr:cNvPr id="16341" name="AutoShape 1">
          <a:extLst>
            <a:ext uri="{FF2B5EF4-FFF2-40B4-BE49-F238E27FC236}">
              <a16:creationId xmlns:a16="http://schemas.microsoft.com/office/drawing/2014/main" id="{DCB4D196-837C-4F49-8CD8-1ABF147CE9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6342" name="AutoShape 1">
          <a:extLst>
            <a:ext uri="{FF2B5EF4-FFF2-40B4-BE49-F238E27FC236}">
              <a16:creationId xmlns:a16="http://schemas.microsoft.com/office/drawing/2014/main" id="{95464FAC-80DA-47B6-A2F4-154A1C5CEF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6343" name="AutoShape 1">
          <a:extLst>
            <a:ext uri="{FF2B5EF4-FFF2-40B4-BE49-F238E27FC236}">
              <a16:creationId xmlns:a16="http://schemas.microsoft.com/office/drawing/2014/main" id="{FF011D30-8208-49D7-B828-074288DEA7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6344" name="AutoShape 1">
          <a:extLst>
            <a:ext uri="{FF2B5EF4-FFF2-40B4-BE49-F238E27FC236}">
              <a16:creationId xmlns:a16="http://schemas.microsoft.com/office/drawing/2014/main" id="{38A99A07-0477-4471-9A58-3EC8C91087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483</xdr:row>
      <xdr:rowOff>0</xdr:rowOff>
    </xdr:from>
    <xdr:ext cx="304800" cy="304800"/>
    <xdr:sp macro="" textlink="">
      <xdr:nvSpPr>
        <xdr:cNvPr id="16345" name="AutoShape 1">
          <a:extLst>
            <a:ext uri="{FF2B5EF4-FFF2-40B4-BE49-F238E27FC236}">
              <a16:creationId xmlns:a16="http://schemas.microsoft.com/office/drawing/2014/main" id="{7EB5EEB3-0D29-4772-83DA-1A8D542244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6346" name="AutoShape 1">
          <a:extLst>
            <a:ext uri="{FF2B5EF4-FFF2-40B4-BE49-F238E27FC236}">
              <a16:creationId xmlns:a16="http://schemas.microsoft.com/office/drawing/2014/main" id="{91DF3553-C1E3-48A3-A595-989CEC54C1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6347" name="AutoShape 1">
          <a:extLst>
            <a:ext uri="{FF2B5EF4-FFF2-40B4-BE49-F238E27FC236}">
              <a16:creationId xmlns:a16="http://schemas.microsoft.com/office/drawing/2014/main" id="{0E06A6CC-69B2-4983-957D-9A5527577C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6348" name="AutoShape 1">
          <a:extLst>
            <a:ext uri="{FF2B5EF4-FFF2-40B4-BE49-F238E27FC236}">
              <a16:creationId xmlns:a16="http://schemas.microsoft.com/office/drawing/2014/main" id="{791518FD-1D09-4A87-8892-CF3EFE07BD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484</xdr:row>
      <xdr:rowOff>0</xdr:rowOff>
    </xdr:from>
    <xdr:ext cx="304800" cy="304800"/>
    <xdr:sp macro="" textlink="">
      <xdr:nvSpPr>
        <xdr:cNvPr id="16349" name="AutoShape 1">
          <a:extLst>
            <a:ext uri="{FF2B5EF4-FFF2-40B4-BE49-F238E27FC236}">
              <a16:creationId xmlns:a16="http://schemas.microsoft.com/office/drawing/2014/main" id="{76759497-CA69-489A-B066-DE2017EBF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6350" name="AutoShape 1">
          <a:extLst>
            <a:ext uri="{FF2B5EF4-FFF2-40B4-BE49-F238E27FC236}">
              <a16:creationId xmlns:a16="http://schemas.microsoft.com/office/drawing/2014/main" id="{363FB0DD-7185-40D7-83AE-DB19519708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6351" name="AutoShape 1">
          <a:extLst>
            <a:ext uri="{FF2B5EF4-FFF2-40B4-BE49-F238E27FC236}">
              <a16:creationId xmlns:a16="http://schemas.microsoft.com/office/drawing/2014/main" id="{FC398331-6099-4830-89AC-2D14FBDC8A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6352" name="AutoShape 1">
          <a:extLst>
            <a:ext uri="{FF2B5EF4-FFF2-40B4-BE49-F238E27FC236}">
              <a16:creationId xmlns:a16="http://schemas.microsoft.com/office/drawing/2014/main" id="{4962FC11-CDB5-4545-9B05-AAD4ABA4BD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485</xdr:row>
      <xdr:rowOff>0</xdr:rowOff>
    </xdr:from>
    <xdr:ext cx="304800" cy="304800"/>
    <xdr:sp macro="" textlink="">
      <xdr:nvSpPr>
        <xdr:cNvPr id="16353" name="AutoShape 1">
          <a:extLst>
            <a:ext uri="{FF2B5EF4-FFF2-40B4-BE49-F238E27FC236}">
              <a16:creationId xmlns:a16="http://schemas.microsoft.com/office/drawing/2014/main" id="{B64A517F-6C7D-4E17-A857-9187F03088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6354" name="AutoShape 1">
          <a:extLst>
            <a:ext uri="{FF2B5EF4-FFF2-40B4-BE49-F238E27FC236}">
              <a16:creationId xmlns:a16="http://schemas.microsoft.com/office/drawing/2014/main" id="{B3FC7FF4-90A5-4972-8B2A-D6EBF8E38F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6355" name="AutoShape 1">
          <a:extLst>
            <a:ext uri="{FF2B5EF4-FFF2-40B4-BE49-F238E27FC236}">
              <a16:creationId xmlns:a16="http://schemas.microsoft.com/office/drawing/2014/main" id="{FD1631CB-EA32-4B5C-AC37-3F40513B96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6356" name="AutoShape 1">
          <a:extLst>
            <a:ext uri="{FF2B5EF4-FFF2-40B4-BE49-F238E27FC236}">
              <a16:creationId xmlns:a16="http://schemas.microsoft.com/office/drawing/2014/main" id="{AB38D9DA-C154-4071-B8D5-B53F6F7402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486</xdr:row>
      <xdr:rowOff>0</xdr:rowOff>
    </xdr:from>
    <xdr:ext cx="304800" cy="304800"/>
    <xdr:sp macro="" textlink="">
      <xdr:nvSpPr>
        <xdr:cNvPr id="16357" name="AutoShape 1">
          <a:extLst>
            <a:ext uri="{FF2B5EF4-FFF2-40B4-BE49-F238E27FC236}">
              <a16:creationId xmlns:a16="http://schemas.microsoft.com/office/drawing/2014/main" id="{0585FC4A-FCEC-471D-A665-08A3DD7A8F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6358" name="AutoShape 1">
          <a:extLst>
            <a:ext uri="{FF2B5EF4-FFF2-40B4-BE49-F238E27FC236}">
              <a16:creationId xmlns:a16="http://schemas.microsoft.com/office/drawing/2014/main" id="{25A5FA9D-966C-4130-947C-7A11FD4B62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6359" name="AutoShape 1">
          <a:extLst>
            <a:ext uri="{FF2B5EF4-FFF2-40B4-BE49-F238E27FC236}">
              <a16:creationId xmlns:a16="http://schemas.microsoft.com/office/drawing/2014/main" id="{347D9614-521B-42C1-8DEB-7180997CA9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6360" name="AutoShape 1">
          <a:extLst>
            <a:ext uri="{FF2B5EF4-FFF2-40B4-BE49-F238E27FC236}">
              <a16:creationId xmlns:a16="http://schemas.microsoft.com/office/drawing/2014/main" id="{0EE59E47-79E0-4B34-B7FD-8035260A3C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487</xdr:row>
      <xdr:rowOff>0</xdr:rowOff>
    </xdr:from>
    <xdr:ext cx="304800" cy="304800"/>
    <xdr:sp macro="" textlink="">
      <xdr:nvSpPr>
        <xdr:cNvPr id="16361" name="AutoShape 1">
          <a:extLst>
            <a:ext uri="{FF2B5EF4-FFF2-40B4-BE49-F238E27FC236}">
              <a16:creationId xmlns:a16="http://schemas.microsoft.com/office/drawing/2014/main" id="{0BE52491-E66D-41CB-8CDD-BA53513845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6362" name="AutoShape 1">
          <a:extLst>
            <a:ext uri="{FF2B5EF4-FFF2-40B4-BE49-F238E27FC236}">
              <a16:creationId xmlns:a16="http://schemas.microsoft.com/office/drawing/2014/main" id="{95110A19-3564-46AA-8921-AC3FDA9213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6363" name="AutoShape 1">
          <a:extLst>
            <a:ext uri="{FF2B5EF4-FFF2-40B4-BE49-F238E27FC236}">
              <a16:creationId xmlns:a16="http://schemas.microsoft.com/office/drawing/2014/main" id="{FBC80B6A-0D23-4FFC-9D75-8BDA88B8A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6364" name="AutoShape 1">
          <a:extLst>
            <a:ext uri="{FF2B5EF4-FFF2-40B4-BE49-F238E27FC236}">
              <a16:creationId xmlns:a16="http://schemas.microsoft.com/office/drawing/2014/main" id="{1EC821DB-B58D-4E34-87E4-3FF50019BE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488</xdr:row>
      <xdr:rowOff>0</xdr:rowOff>
    </xdr:from>
    <xdr:ext cx="304800" cy="304800"/>
    <xdr:sp macro="" textlink="">
      <xdr:nvSpPr>
        <xdr:cNvPr id="16365" name="AutoShape 1">
          <a:extLst>
            <a:ext uri="{FF2B5EF4-FFF2-40B4-BE49-F238E27FC236}">
              <a16:creationId xmlns:a16="http://schemas.microsoft.com/office/drawing/2014/main" id="{74441F96-E03A-413D-9E6D-F2043BE6DC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6366" name="AutoShape 1">
          <a:extLst>
            <a:ext uri="{FF2B5EF4-FFF2-40B4-BE49-F238E27FC236}">
              <a16:creationId xmlns:a16="http://schemas.microsoft.com/office/drawing/2014/main" id="{D5EC8CD3-515F-47FF-A4D4-4C8CE3BF46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6367" name="AutoShape 1">
          <a:extLst>
            <a:ext uri="{FF2B5EF4-FFF2-40B4-BE49-F238E27FC236}">
              <a16:creationId xmlns:a16="http://schemas.microsoft.com/office/drawing/2014/main" id="{554F7A83-5C52-4A53-BE36-E35785F43A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6368" name="AutoShape 1">
          <a:extLst>
            <a:ext uri="{FF2B5EF4-FFF2-40B4-BE49-F238E27FC236}">
              <a16:creationId xmlns:a16="http://schemas.microsoft.com/office/drawing/2014/main" id="{7ED902A1-E6BE-492F-BD99-E0BE8A1B5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489</xdr:row>
      <xdr:rowOff>0</xdr:rowOff>
    </xdr:from>
    <xdr:ext cx="304800" cy="304800"/>
    <xdr:sp macro="" textlink="">
      <xdr:nvSpPr>
        <xdr:cNvPr id="16369" name="AutoShape 1">
          <a:extLst>
            <a:ext uri="{FF2B5EF4-FFF2-40B4-BE49-F238E27FC236}">
              <a16:creationId xmlns:a16="http://schemas.microsoft.com/office/drawing/2014/main" id="{7706F0F3-C923-44C2-AD4F-956F4D2197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6370" name="AutoShape 1">
          <a:extLst>
            <a:ext uri="{FF2B5EF4-FFF2-40B4-BE49-F238E27FC236}">
              <a16:creationId xmlns:a16="http://schemas.microsoft.com/office/drawing/2014/main" id="{49686F7B-6F8F-4D6E-998E-FBA20983CF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6371" name="AutoShape 1">
          <a:extLst>
            <a:ext uri="{FF2B5EF4-FFF2-40B4-BE49-F238E27FC236}">
              <a16:creationId xmlns:a16="http://schemas.microsoft.com/office/drawing/2014/main" id="{17709D41-A3DF-44CA-9360-98ED133F08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6372" name="AutoShape 1">
          <a:extLst>
            <a:ext uri="{FF2B5EF4-FFF2-40B4-BE49-F238E27FC236}">
              <a16:creationId xmlns:a16="http://schemas.microsoft.com/office/drawing/2014/main" id="{56149158-C00D-4648-909D-51533A6A5F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490</xdr:row>
      <xdr:rowOff>0</xdr:rowOff>
    </xdr:from>
    <xdr:ext cx="304800" cy="304800"/>
    <xdr:sp macro="" textlink="">
      <xdr:nvSpPr>
        <xdr:cNvPr id="16373" name="AutoShape 1">
          <a:extLst>
            <a:ext uri="{FF2B5EF4-FFF2-40B4-BE49-F238E27FC236}">
              <a16:creationId xmlns:a16="http://schemas.microsoft.com/office/drawing/2014/main" id="{F4D6CB03-E0BB-4959-8129-E3C4E28D9E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6374" name="AutoShape 1">
          <a:extLst>
            <a:ext uri="{FF2B5EF4-FFF2-40B4-BE49-F238E27FC236}">
              <a16:creationId xmlns:a16="http://schemas.microsoft.com/office/drawing/2014/main" id="{5A49D684-C199-4CC6-B3CD-DEB6330487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6375" name="AutoShape 1">
          <a:extLst>
            <a:ext uri="{FF2B5EF4-FFF2-40B4-BE49-F238E27FC236}">
              <a16:creationId xmlns:a16="http://schemas.microsoft.com/office/drawing/2014/main" id="{13678186-63AC-46D3-B46E-C79C1A9374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6376" name="AutoShape 1">
          <a:extLst>
            <a:ext uri="{FF2B5EF4-FFF2-40B4-BE49-F238E27FC236}">
              <a16:creationId xmlns:a16="http://schemas.microsoft.com/office/drawing/2014/main" id="{8FD98E46-7899-48FA-B100-1FC6EFCC7C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491</xdr:row>
      <xdr:rowOff>0</xdr:rowOff>
    </xdr:from>
    <xdr:ext cx="304800" cy="304800"/>
    <xdr:sp macro="" textlink="">
      <xdr:nvSpPr>
        <xdr:cNvPr id="16377" name="AutoShape 1">
          <a:extLst>
            <a:ext uri="{FF2B5EF4-FFF2-40B4-BE49-F238E27FC236}">
              <a16:creationId xmlns:a16="http://schemas.microsoft.com/office/drawing/2014/main" id="{23CE6889-3E7F-474A-AF52-451B6CD8F6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6378" name="AutoShape 1">
          <a:extLst>
            <a:ext uri="{FF2B5EF4-FFF2-40B4-BE49-F238E27FC236}">
              <a16:creationId xmlns:a16="http://schemas.microsoft.com/office/drawing/2014/main" id="{155C6F1B-10D8-4676-9BB1-737F1C5A91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6379" name="AutoShape 1">
          <a:extLst>
            <a:ext uri="{FF2B5EF4-FFF2-40B4-BE49-F238E27FC236}">
              <a16:creationId xmlns:a16="http://schemas.microsoft.com/office/drawing/2014/main" id="{60C3012A-69E6-44FC-84F4-CD080CA9F7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6380" name="AutoShape 1">
          <a:extLst>
            <a:ext uri="{FF2B5EF4-FFF2-40B4-BE49-F238E27FC236}">
              <a16:creationId xmlns:a16="http://schemas.microsoft.com/office/drawing/2014/main" id="{75C88B37-CFAE-4618-91A4-B52A5568C6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492</xdr:row>
      <xdr:rowOff>0</xdr:rowOff>
    </xdr:from>
    <xdr:ext cx="304800" cy="304800"/>
    <xdr:sp macro="" textlink="">
      <xdr:nvSpPr>
        <xdr:cNvPr id="16381" name="AutoShape 1">
          <a:extLst>
            <a:ext uri="{FF2B5EF4-FFF2-40B4-BE49-F238E27FC236}">
              <a16:creationId xmlns:a16="http://schemas.microsoft.com/office/drawing/2014/main" id="{F9B7B2A7-1868-4F92-B4AA-FBD16AD6AB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6382" name="AutoShape 1">
          <a:extLst>
            <a:ext uri="{FF2B5EF4-FFF2-40B4-BE49-F238E27FC236}">
              <a16:creationId xmlns:a16="http://schemas.microsoft.com/office/drawing/2014/main" id="{8B87DA7E-0A87-4332-A998-1EB8E19486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6383" name="AutoShape 1">
          <a:extLst>
            <a:ext uri="{FF2B5EF4-FFF2-40B4-BE49-F238E27FC236}">
              <a16:creationId xmlns:a16="http://schemas.microsoft.com/office/drawing/2014/main" id="{FD919896-DF6E-4C96-90D9-A5D96B82DB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6384" name="AutoShape 1">
          <a:extLst>
            <a:ext uri="{FF2B5EF4-FFF2-40B4-BE49-F238E27FC236}">
              <a16:creationId xmlns:a16="http://schemas.microsoft.com/office/drawing/2014/main" id="{28FA1AD1-F07B-4621-9C25-29AA4A61AF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493</xdr:row>
      <xdr:rowOff>0</xdr:rowOff>
    </xdr:from>
    <xdr:ext cx="304800" cy="304800"/>
    <xdr:sp macro="" textlink="">
      <xdr:nvSpPr>
        <xdr:cNvPr id="16385" name="AutoShape 1">
          <a:extLst>
            <a:ext uri="{FF2B5EF4-FFF2-40B4-BE49-F238E27FC236}">
              <a16:creationId xmlns:a16="http://schemas.microsoft.com/office/drawing/2014/main" id="{895361B4-C94C-4042-9F78-C197DB2F34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6386" name="AutoShape 1">
          <a:extLst>
            <a:ext uri="{FF2B5EF4-FFF2-40B4-BE49-F238E27FC236}">
              <a16:creationId xmlns:a16="http://schemas.microsoft.com/office/drawing/2014/main" id="{382ACA14-E10D-46CC-9493-1EBC02821A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6387" name="AutoShape 1">
          <a:extLst>
            <a:ext uri="{FF2B5EF4-FFF2-40B4-BE49-F238E27FC236}">
              <a16:creationId xmlns:a16="http://schemas.microsoft.com/office/drawing/2014/main" id="{6F466935-EADB-4DF5-A73B-7DAC5CE836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6388" name="AutoShape 1">
          <a:extLst>
            <a:ext uri="{FF2B5EF4-FFF2-40B4-BE49-F238E27FC236}">
              <a16:creationId xmlns:a16="http://schemas.microsoft.com/office/drawing/2014/main" id="{FD918CBB-FB24-496C-ADBF-1FC722C9A4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494</xdr:row>
      <xdr:rowOff>0</xdr:rowOff>
    </xdr:from>
    <xdr:ext cx="304800" cy="304800"/>
    <xdr:sp macro="" textlink="">
      <xdr:nvSpPr>
        <xdr:cNvPr id="16389" name="AutoShape 1">
          <a:extLst>
            <a:ext uri="{FF2B5EF4-FFF2-40B4-BE49-F238E27FC236}">
              <a16:creationId xmlns:a16="http://schemas.microsoft.com/office/drawing/2014/main" id="{9D2909A9-3756-4AB1-8F48-09808E8069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6390" name="AutoShape 1">
          <a:extLst>
            <a:ext uri="{FF2B5EF4-FFF2-40B4-BE49-F238E27FC236}">
              <a16:creationId xmlns:a16="http://schemas.microsoft.com/office/drawing/2014/main" id="{C6B66BEE-B4B4-4B18-8A02-5D5EAEED4A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6391" name="AutoShape 1">
          <a:extLst>
            <a:ext uri="{FF2B5EF4-FFF2-40B4-BE49-F238E27FC236}">
              <a16:creationId xmlns:a16="http://schemas.microsoft.com/office/drawing/2014/main" id="{9A3E48AE-EC27-4FF0-A842-597902EBD9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6392" name="AutoShape 1">
          <a:extLst>
            <a:ext uri="{FF2B5EF4-FFF2-40B4-BE49-F238E27FC236}">
              <a16:creationId xmlns:a16="http://schemas.microsoft.com/office/drawing/2014/main" id="{C9C05BFA-072C-40EF-B28B-9A977FB6CF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495</xdr:row>
      <xdr:rowOff>0</xdr:rowOff>
    </xdr:from>
    <xdr:ext cx="304800" cy="304800"/>
    <xdr:sp macro="" textlink="">
      <xdr:nvSpPr>
        <xdr:cNvPr id="16393" name="AutoShape 1">
          <a:extLst>
            <a:ext uri="{FF2B5EF4-FFF2-40B4-BE49-F238E27FC236}">
              <a16:creationId xmlns:a16="http://schemas.microsoft.com/office/drawing/2014/main" id="{BF90B6CF-66F6-492C-A1B6-0B2B37A327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6394" name="AutoShape 1">
          <a:extLst>
            <a:ext uri="{FF2B5EF4-FFF2-40B4-BE49-F238E27FC236}">
              <a16:creationId xmlns:a16="http://schemas.microsoft.com/office/drawing/2014/main" id="{777F01E1-2654-492C-AAAF-846F0B8FCA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6395" name="AutoShape 1">
          <a:extLst>
            <a:ext uri="{FF2B5EF4-FFF2-40B4-BE49-F238E27FC236}">
              <a16:creationId xmlns:a16="http://schemas.microsoft.com/office/drawing/2014/main" id="{8CD003AA-DC67-4B69-8540-CF284DCDA0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6396" name="AutoShape 1">
          <a:extLst>
            <a:ext uri="{FF2B5EF4-FFF2-40B4-BE49-F238E27FC236}">
              <a16:creationId xmlns:a16="http://schemas.microsoft.com/office/drawing/2014/main" id="{CC05BEC0-787B-41CE-85E8-ACA4B7F791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496</xdr:row>
      <xdr:rowOff>0</xdr:rowOff>
    </xdr:from>
    <xdr:ext cx="304800" cy="304800"/>
    <xdr:sp macro="" textlink="">
      <xdr:nvSpPr>
        <xdr:cNvPr id="16397" name="AutoShape 1">
          <a:extLst>
            <a:ext uri="{FF2B5EF4-FFF2-40B4-BE49-F238E27FC236}">
              <a16:creationId xmlns:a16="http://schemas.microsoft.com/office/drawing/2014/main" id="{7712C190-75B1-4DD3-8D53-A28C48633E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6398" name="AutoShape 1">
          <a:extLst>
            <a:ext uri="{FF2B5EF4-FFF2-40B4-BE49-F238E27FC236}">
              <a16:creationId xmlns:a16="http://schemas.microsoft.com/office/drawing/2014/main" id="{A9726E1B-2BFE-4B4D-A441-62A14D77FE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6399" name="AutoShape 1">
          <a:extLst>
            <a:ext uri="{FF2B5EF4-FFF2-40B4-BE49-F238E27FC236}">
              <a16:creationId xmlns:a16="http://schemas.microsoft.com/office/drawing/2014/main" id="{188BD289-907C-4055-8A33-BC4F8764C9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6400" name="AutoShape 1">
          <a:extLst>
            <a:ext uri="{FF2B5EF4-FFF2-40B4-BE49-F238E27FC236}">
              <a16:creationId xmlns:a16="http://schemas.microsoft.com/office/drawing/2014/main" id="{4E3A6128-D944-4602-A873-1ED0F7E1C2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497</xdr:row>
      <xdr:rowOff>0</xdr:rowOff>
    </xdr:from>
    <xdr:ext cx="304800" cy="304800"/>
    <xdr:sp macro="" textlink="">
      <xdr:nvSpPr>
        <xdr:cNvPr id="16401" name="AutoShape 1">
          <a:extLst>
            <a:ext uri="{FF2B5EF4-FFF2-40B4-BE49-F238E27FC236}">
              <a16:creationId xmlns:a16="http://schemas.microsoft.com/office/drawing/2014/main" id="{3A890132-ED7C-41DA-A5AE-B9D82E5C5B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6402" name="AutoShape 1">
          <a:extLst>
            <a:ext uri="{FF2B5EF4-FFF2-40B4-BE49-F238E27FC236}">
              <a16:creationId xmlns:a16="http://schemas.microsoft.com/office/drawing/2014/main" id="{0470C836-6D7B-45B2-A1A0-035E3E8022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6403" name="AutoShape 1">
          <a:extLst>
            <a:ext uri="{FF2B5EF4-FFF2-40B4-BE49-F238E27FC236}">
              <a16:creationId xmlns:a16="http://schemas.microsoft.com/office/drawing/2014/main" id="{E56C6A4E-92B3-4644-8BCB-E0B368E7CE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6404" name="AutoShape 1">
          <a:extLst>
            <a:ext uri="{FF2B5EF4-FFF2-40B4-BE49-F238E27FC236}">
              <a16:creationId xmlns:a16="http://schemas.microsoft.com/office/drawing/2014/main" id="{D73EC749-BE06-4FB6-B6BB-18772C65BE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498</xdr:row>
      <xdr:rowOff>0</xdr:rowOff>
    </xdr:from>
    <xdr:ext cx="304800" cy="304800"/>
    <xdr:sp macro="" textlink="">
      <xdr:nvSpPr>
        <xdr:cNvPr id="16405" name="AutoShape 1">
          <a:extLst>
            <a:ext uri="{FF2B5EF4-FFF2-40B4-BE49-F238E27FC236}">
              <a16:creationId xmlns:a16="http://schemas.microsoft.com/office/drawing/2014/main" id="{20384924-7337-423C-A667-6557C372BE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6406" name="AutoShape 1">
          <a:extLst>
            <a:ext uri="{FF2B5EF4-FFF2-40B4-BE49-F238E27FC236}">
              <a16:creationId xmlns:a16="http://schemas.microsoft.com/office/drawing/2014/main" id="{ED537EA9-455F-43AC-A66B-CDCDFB33A6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6407" name="AutoShape 1">
          <a:extLst>
            <a:ext uri="{FF2B5EF4-FFF2-40B4-BE49-F238E27FC236}">
              <a16:creationId xmlns:a16="http://schemas.microsoft.com/office/drawing/2014/main" id="{C50CBF0B-A81B-4AFC-8A88-9E1A74E794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6408" name="AutoShape 1">
          <a:extLst>
            <a:ext uri="{FF2B5EF4-FFF2-40B4-BE49-F238E27FC236}">
              <a16:creationId xmlns:a16="http://schemas.microsoft.com/office/drawing/2014/main" id="{9C33D960-5B4E-4018-804B-6F761B8520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499</xdr:row>
      <xdr:rowOff>0</xdr:rowOff>
    </xdr:from>
    <xdr:ext cx="304800" cy="304800"/>
    <xdr:sp macro="" textlink="">
      <xdr:nvSpPr>
        <xdr:cNvPr id="16409" name="AutoShape 1">
          <a:extLst>
            <a:ext uri="{FF2B5EF4-FFF2-40B4-BE49-F238E27FC236}">
              <a16:creationId xmlns:a16="http://schemas.microsoft.com/office/drawing/2014/main" id="{72202D2C-DBB6-4A68-9CFD-5DD8D70F23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6410" name="AutoShape 1">
          <a:extLst>
            <a:ext uri="{FF2B5EF4-FFF2-40B4-BE49-F238E27FC236}">
              <a16:creationId xmlns:a16="http://schemas.microsoft.com/office/drawing/2014/main" id="{C16277A8-307E-4E40-8210-431FD410BF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6411" name="AutoShape 1">
          <a:extLst>
            <a:ext uri="{FF2B5EF4-FFF2-40B4-BE49-F238E27FC236}">
              <a16:creationId xmlns:a16="http://schemas.microsoft.com/office/drawing/2014/main" id="{F90EA806-A03B-4937-A312-80E87DA435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6412" name="AutoShape 1">
          <a:extLst>
            <a:ext uri="{FF2B5EF4-FFF2-40B4-BE49-F238E27FC236}">
              <a16:creationId xmlns:a16="http://schemas.microsoft.com/office/drawing/2014/main" id="{0BFCB1D3-0834-4EF0-ACCE-4E9836C7C6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500</xdr:row>
      <xdr:rowOff>0</xdr:rowOff>
    </xdr:from>
    <xdr:ext cx="304800" cy="304800"/>
    <xdr:sp macro="" textlink="">
      <xdr:nvSpPr>
        <xdr:cNvPr id="16413" name="AutoShape 1">
          <a:extLst>
            <a:ext uri="{FF2B5EF4-FFF2-40B4-BE49-F238E27FC236}">
              <a16:creationId xmlns:a16="http://schemas.microsoft.com/office/drawing/2014/main" id="{26708B83-67F1-443E-B4C9-3C29BE8700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6414" name="AutoShape 1">
          <a:extLst>
            <a:ext uri="{FF2B5EF4-FFF2-40B4-BE49-F238E27FC236}">
              <a16:creationId xmlns:a16="http://schemas.microsoft.com/office/drawing/2014/main" id="{5EABF7CA-A6AE-4F17-A452-E6ABB8AE07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6415" name="AutoShape 1">
          <a:extLst>
            <a:ext uri="{FF2B5EF4-FFF2-40B4-BE49-F238E27FC236}">
              <a16:creationId xmlns:a16="http://schemas.microsoft.com/office/drawing/2014/main" id="{5A2A4E78-54D9-4B46-A4E7-7485D2544D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6416" name="AutoShape 1">
          <a:extLst>
            <a:ext uri="{FF2B5EF4-FFF2-40B4-BE49-F238E27FC236}">
              <a16:creationId xmlns:a16="http://schemas.microsoft.com/office/drawing/2014/main" id="{B8BA72A8-1359-40E5-A833-5F681C2FEF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501</xdr:row>
      <xdr:rowOff>0</xdr:rowOff>
    </xdr:from>
    <xdr:ext cx="304800" cy="304800"/>
    <xdr:sp macro="" textlink="">
      <xdr:nvSpPr>
        <xdr:cNvPr id="16417" name="AutoShape 1">
          <a:extLst>
            <a:ext uri="{FF2B5EF4-FFF2-40B4-BE49-F238E27FC236}">
              <a16:creationId xmlns:a16="http://schemas.microsoft.com/office/drawing/2014/main" id="{79E62078-FBDD-43A3-89BC-7CE1C98C67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6418" name="AutoShape 1">
          <a:extLst>
            <a:ext uri="{FF2B5EF4-FFF2-40B4-BE49-F238E27FC236}">
              <a16:creationId xmlns:a16="http://schemas.microsoft.com/office/drawing/2014/main" id="{CA9489BC-1759-4D32-A93A-CA9A5F71C1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6419" name="AutoShape 1">
          <a:extLst>
            <a:ext uri="{FF2B5EF4-FFF2-40B4-BE49-F238E27FC236}">
              <a16:creationId xmlns:a16="http://schemas.microsoft.com/office/drawing/2014/main" id="{B79A7D3A-8B7E-4425-B0B2-24E7F40B9F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6420" name="AutoShape 1">
          <a:extLst>
            <a:ext uri="{FF2B5EF4-FFF2-40B4-BE49-F238E27FC236}">
              <a16:creationId xmlns:a16="http://schemas.microsoft.com/office/drawing/2014/main" id="{1E79BAAF-67AB-4B9B-B9A1-CF0334574A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502</xdr:row>
      <xdr:rowOff>0</xdr:rowOff>
    </xdr:from>
    <xdr:ext cx="304800" cy="304800"/>
    <xdr:sp macro="" textlink="">
      <xdr:nvSpPr>
        <xdr:cNvPr id="16421" name="AutoShape 1">
          <a:extLst>
            <a:ext uri="{FF2B5EF4-FFF2-40B4-BE49-F238E27FC236}">
              <a16:creationId xmlns:a16="http://schemas.microsoft.com/office/drawing/2014/main" id="{17A473D2-62A8-41A4-BF9C-570D90BAB5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6422" name="AutoShape 1">
          <a:extLst>
            <a:ext uri="{FF2B5EF4-FFF2-40B4-BE49-F238E27FC236}">
              <a16:creationId xmlns:a16="http://schemas.microsoft.com/office/drawing/2014/main" id="{FB587C65-8D28-46CF-BD4B-0C238D5492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6423" name="AutoShape 1">
          <a:extLst>
            <a:ext uri="{FF2B5EF4-FFF2-40B4-BE49-F238E27FC236}">
              <a16:creationId xmlns:a16="http://schemas.microsoft.com/office/drawing/2014/main" id="{A48885AE-C1BA-4293-95FB-C2ABFF423D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6424" name="AutoShape 1">
          <a:extLst>
            <a:ext uri="{FF2B5EF4-FFF2-40B4-BE49-F238E27FC236}">
              <a16:creationId xmlns:a16="http://schemas.microsoft.com/office/drawing/2014/main" id="{50D9047E-EFC6-4E0B-9378-72EBB41FFE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503</xdr:row>
      <xdr:rowOff>0</xdr:rowOff>
    </xdr:from>
    <xdr:ext cx="304800" cy="304800"/>
    <xdr:sp macro="" textlink="">
      <xdr:nvSpPr>
        <xdr:cNvPr id="16425" name="AutoShape 1">
          <a:extLst>
            <a:ext uri="{FF2B5EF4-FFF2-40B4-BE49-F238E27FC236}">
              <a16:creationId xmlns:a16="http://schemas.microsoft.com/office/drawing/2014/main" id="{C8D0F916-157C-41BD-967A-E10BDAFC23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6426" name="AutoShape 1">
          <a:extLst>
            <a:ext uri="{FF2B5EF4-FFF2-40B4-BE49-F238E27FC236}">
              <a16:creationId xmlns:a16="http://schemas.microsoft.com/office/drawing/2014/main" id="{4486D398-DF2D-4B9A-A49B-A92A90FEC6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6427" name="AutoShape 1">
          <a:extLst>
            <a:ext uri="{FF2B5EF4-FFF2-40B4-BE49-F238E27FC236}">
              <a16:creationId xmlns:a16="http://schemas.microsoft.com/office/drawing/2014/main" id="{E9D4777A-442A-408C-88E4-869FF525C9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6428" name="AutoShape 1">
          <a:extLst>
            <a:ext uri="{FF2B5EF4-FFF2-40B4-BE49-F238E27FC236}">
              <a16:creationId xmlns:a16="http://schemas.microsoft.com/office/drawing/2014/main" id="{D7B71623-5F3B-4949-9287-791447408B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504</xdr:row>
      <xdr:rowOff>0</xdr:rowOff>
    </xdr:from>
    <xdr:ext cx="304800" cy="304800"/>
    <xdr:sp macro="" textlink="">
      <xdr:nvSpPr>
        <xdr:cNvPr id="16429" name="AutoShape 1">
          <a:extLst>
            <a:ext uri="{FF2B5EF4-FFF2-40B4-BE49-F238E27FC236}">
              <a16:creationId xmlns:a16="http://schemas.microsoft.com/office/drawing/2014/main" id="{B4F15A68-883A-475D-B5A5-2C97E4C32A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6430" name="AutoShape 1">
          <a:extLst>
            <a:ext uri="{FF2B5EF4-FFF2-40B4-BE49-F238E27FC236}">
              <a16:creationId xmlns:a16="http://schemas.microsoft.com/office/drawing/2014/main" id="{1F128535-D90B-4D97-8863-9A7F5FB8CE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6431" name="AutoShape 1">
          <a:extLst>
            <a:ext uri="{FF2B5EF4-FFF2-40B4-BE49-F238E27FC236}">
              <a16:creationId xmlns:a16="http://schemas.microsoft.com/office/drawing/2014/main" id="{0D7F17E0-6D1D-48DC-97C8-377DC536A4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6432" name="AutoShape 1">
          <a:extLst>
            <a:ext uri="{FF2B5EF4-FFF2-40B4-BE49-F238E27FC236}">
              <a16:creationId xmlns:a16="http://schemas.microsoft.com/office/drawing/2014/main" id="{73C64638-9FBA-46A2-8DC8-33B439F811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505</xdr:row>
      <xdr:rowOff>0</xdr:rowOff>
    </xdr:from>
    <xdr:ext cx="304800" cy="304800"/>
    <xdr:sp macro="" textlink="">
      <xdr:nvSpPr>
        <xdr:cNvPr id="16433" name="AutoShape 1">
          <a:extLst>
            <a:ext uri="{FF2B5EF4-FFF2-40B4-BE49-F238E27FC236}">
              <a16:creationId xmlns:a16="http://schemas.microsoft.com/office/drawing/2014/main" id="{982886BB-A808-4F2E-9766-910EA1470D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6434" name="AutoShape 1">
          <a:extLst>
            <a:ext uri="{FF2B5EF4-FFF2-40B4-BE49-F238E27FC236}">
              <a16:creationId xmlns:a16="http://schemas.microsoft.com/office/drawing/2014/main" id="{F4CD81AA-0C5A-4367-930A-FD18CEAB7C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6435" name="AutoShape 1">
          <a:extLst>
            <a:ext uri="{FF2B5EF4-FFF2-40B4-BE49-F238E27FC236}">
              <a16:creationId xmlns:a16="http://schemas.microsoft.com/office/drawing/2014/main" id="{6D675DE4-CC12-4C2C-A18F-35DBBCA860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6436" name="AutoShape 1">
          <a:extLst>
            <a:ext uri="{FF2B5EF4-FFF2-40B4-BE49-F238E27FC236}">
              <a16:creationId xmlns:a16="http://schemas.microsoft.com/office/drawing/2014/main" id="{C48E0090-4764-43A1-AB74-A432FEB588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506</xdr:row>
      <xdr:rowOff>0</xdr:rowOff>
    </xdr:from>
    <xdr:ext cx="304800" cy="304800"/>
    <xdr:sp macro="" textlink="">
      <xdr:nvSpPr>
        <xdr:cNvPr id="16437" name="AutoShape 1">
          <a:extLst>
            <a:ext uri="{FF2B5EF4-FFF2-40B4-BE49-F238E27FC236}">
              <a16:creationId xmlns:a16="http://schemas.microsoft.com/office/drawing/2014/main" id="{67BD2DAF-6099-47AB-AB95-A77E3E2FB1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6438" name="AutoShape 1">
          <a:extLst>
            <a:ext uri="{FF2B5EF4-FFF2-40B4-BE49-F238E27FC236}">
              <a16:creationId xmlns:a16="http://schemas.microsoft.com/office/drawing/2014/main" id="{F0FEE9DA-F13C-4D8A-8F36-5EEB221BDA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6439" name="AutoShape 1">
          <a:extLst>
            <a:ext uri="{FF2B5EF4-FFF2-40B4-BE49-F238E27FC236}">
              <a16:creationId xmlns:a16="http://schemas.microsoft.com/office/drawing/2014/main" id="{2D0E598F-64EB-4A7A-A411-A897056BE6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6440" name="AutoShape 1">
          <a:extLst>
            <a:ext uri="{FF2B5EF4-FFF2-40B4-BE49-F238E27FC236}">
              <a16:creationId xmlns:a16="http://schemas.microsoft.com/office/drawing/2014/main" id="{95D8722A-6C0B-4B3E-9968-15413F9787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507</xdr:row>
      <xdr:rowOff>0</xdr:rowOff>
    </xdr:from>
    <xdr:ext cx="304800" cy="304800"/>
    <xdr:sp macro="" textlink="">
      <xdr:nvSpPr>
        <xdr:cNvPr id="16441" name="AutoShape 1">
          <a:extLst>
            <a:ext uri="{FF2B5EF4-FFF2-40B4-BE49-F238E27FC236}">
              <a16:creationId xmlns:a16="http://schemas.microsoft.com/office/drawing/2014/main" id="{8962991A-4705-42AA-84E9-C361E502FE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6442" name="AutoShape 1">
          <a:extLst>
            <a:ext uri="{FF2B5EF4-FFF2-40B4-BE49-F238E27FC236}">
              <a16:creationId xmlns:a16="http://schemas.microsoft.com/office/drawing/2014/main" id="{7A4EEB4E-5305-4ED3-A576-5F528786B1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6443" name="AutoShape 1">
          <a:extLst>
            <a:ext uri="{FF2B5EF4-FFF2-40B4-BE49-F238E27FC236}">
              <a16:creationId xmlns:a16="http://schemas.microsoft.com/office/drawing/2014/main" id="{ED96E65C-53A7-4ECE-944B-2920969358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6444" name="AutoShape 1">
          <a:extLst>
            <a:ext uri="{FF2B5EF4-FFF2-40B4-BE49-F238E27FC236}">
              <a16:creationId xmlns:a16="http://schemas.microsoft.com/office/drawing/2014/main" id="{2E481639-5251-4E6C-82C9-D139F74895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508</xdr:row>
      <xdr:rowOff>0</xdr:rowOff>
    </xdr:from>
    <xdr:ext cx="304800" cy="304800"/>
    <xdr:sp macro="" textlink="">
      <xdr:nvSpPr>
        <xdr:cNvPr id="16445" name="AutoShape 1">
          <a:extLst>
            <a:ext uri="{FF2B5EF4-FFF2-40B4-BE49-F238E27FC236}">
              <a16:creationId xmlns:a16="http://schemas.microsoft.com/office/drawing/2014/main" id="{72956559-4F1F-495E-83AE-B16DEAEC60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6446" name="AutoShape 1">
          <a:extLst>
            <a:ext uri="{FF2B5EF4-FFF2-40B4-BE49-F238E27FC236}">
              <a16:creationId xmlns:a16="http://schemas.microsoft.com/office/drawing/2014/main" id="{5AB99A9B-3964-4DBE-8A6A-A76067781D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6447" name="AutoShape 1">
          <a:extLst>
            <a:ext uri="{FF2B5EF4-FFF2-40B4-BE49-F238E27FC236}">
              <a16:creationId xmlns:a16="http://schemas.microsoft.com/office/drawing/2014/main" id="{2489EA03-01CE-4C68-A662-838353BDC3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6448" name="AutoShape 1">
          <a:extLst>
            <a:ext uri="{FF2B5EF4-FFF2-40B4-BE49-F238E27FC236}">
              <a16:creationId xmlns:a16="http://schemas.microsoft.com/office/drawing/2014/main" id="{A5705EAF-C6CB-47D6-B0A5-71571AC7AC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509</xdr:row>
      <xdr:rowOff>0</xdr:rowOff>
    </xdr:from>
    <xdr:ext cx="304800" cy="304800"/>
    <xdr:sp macro="" textlink="">
      <xdr:nvSpPr>
        <xdr:cNvPr id="16449" name="AutoShape 1">
          <a:extLst>
            <a:ext uri="{FF2B5EF4-FFF2-40B4-BE49-F238E27FC236}">
              <a16:creationId xmlns:a16="http://schemas.microsoft.com/office/drawing/2014/main" id="{C8483F19-1FAE-4400-87C5-9F9FA65052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6450" name="AutoShape 1">
          <a:extLst>
            <a:ext uri="{FF2B5EF4-FFF2-40B4-BE49-F238E27FC236}">
              <a16:creationId xmlns:a16="http://schemas.microsoft.com/office/drawing/2014/main" id="{543F2F37-9269-4388-A4B1-A74DAB9491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6451" name="AutoShape 1">
          <a:extLst>
            <a:ext uri="{FF2B5EF4-FFF2-40B4-BE49-F238E27FC236}">
              <a16:creationId xmlns:a16="http://schemas.microsoft.com/office/drawing/2014/main" id="{C968CF04-5217-40B9-8A2D-6B246053F8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6452" name="AutoShape 1">
          <a:extLst>
            <a:ext uri="{FF2B5EF4-FFF2-40B4-BE49-F238E27FC236}">
              <a16:creationId xmlns:a16="http://schemas.microsoft.com/office/drawing/2014/main" id="{0D7DFE99-664D-410A-9E7A-0B6779EC8F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510</xdr:row>
      <xdr:rowOff>0</xdr:rowOff>
    </xdr:from>
    <xdr:ext cx="304800" cy="304800"/>
    <xdr:sp macro="" textlink="">
      <xdr:nvSpPr>
        <xdr:cNvPr id="16453" name="AutoShape 1">
          <a:extLst>
            <a:ext uri="{FF2B5EF4-FFF2-40B4-BE49-F238E27FC236}">
              <a16:creationId xmlns:a16="http://schemas.microsoft.com/office/drawing/2014/main" id="{91E0B1A1-24D4-4FCC-9FAB-E3204C7FE2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6454" name="AutoShape 1">
          <a:extLst>
            <a:ext uri="{FF2B5EF4-FFF2-40B4-BE49-F238E27FC236}">
              <a16:creationId xmlns:a16="http://schemas.microsoft.com/office/drawing/2014/main" id="{173A43D2-E578-4251-9A46-05A9CD8BB7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6455" name="AutoShape 1">
          <a:extLst>
            <a:ext uri="{FF2B5EF4-FFF2-40B4-BE49-F238E27FC236}">
              <a16:creationId xmlns:a16="http://schemas.microsoft.com/office/drawing/2014/main" id="{24A4FAF7-8BF4-43D6-90CB-1426653AF3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511</xdr:row>
      <xdr:rowOff>0</xdr:rowOff>
    </xdr:from>
    <xdr:ext cx="304800" cy="304800"/>
    <xdr:sp macro="" textlink="">
      <xdr:nvSpPr>
        <xdr:cNvPr id="16456" name="AutoShape 1">
          <a:extLst>
            <a:ext uri="{FF2B5EF4-FFF2-40B4-BE49-F238E27FC236}">
              <a16:creationId xmlns:a16="http://schemas.microsoft.com/office/drawing/2014/main" id="{832966AD-B8FC-4D63-8BCA-21C4CFE743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6458" name="AutoShape 1">
          <a:extLst>
            <a:ext uri="{FF2B5EF4-FFF2-40B4-BE49-F238E27FC236}">
              <a16:creationId xmlns:a16="http://schemas.microsoft.com/office/drawing/2014/main" id="{55EB96CD-672F-4DA1-AAB3-D1DE688623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6459" name="AutoShape 1">
          <a:extLst>
            <a:ext uri="{FF2B5EF4-FFF2-40B4-BE49-F238E27FC236}">
              <a16:creationId xmlns:a16="http://schemas.microsoft.com/office/drawing/2014/main" id="{DF007808-46EA-4978-AAAA-2780492D5D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6460" name="AutoShape 1">
          <a:extLst>
            <a:ext uri="{FF2B5EF4-FFF2-40B4-BE49-F238E27FC236}">
              <a16:creationId xmlns:a16="http://schemas.microsoft.com/office/drawing/2014/main" id="{5E97E3D2-8AD1-4942-9447-276EBE0242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512</xdr:row>
      <xdr:rowOff>0</xdr:rowOff>
    </xdr:from>
    <xdr:ext cx="304800" cy="304800"/>
    <xdr:sp macro="" textlink="">
      <xdr:nvSpPr>
        <xdr:cNvPr id="16461" name="AutoShape 1">
          <a:extLst>
            <a:ext uri="{FF2B5EF4-FFF2-40B4-BE49-F238E27FC236}">
              <a16:creationId xmlns:a16="http://schemas.microsoft.com/office/drawing/2014/main" id="{388845D2-1627-4B7B-B036-9B62D8EA45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6462" name="AutoShape 1">
          <a:extLst>
            <a:ext uri="{FF2B5EF4-FFF2-40B4-BE49-F238E27FC236}">
              <a16:creationId xmlns:a16="http://schemas.microsoft.com/office/drawing/2014/main" id="{0ECE8FFA-BEB8-4D47-A79F-9C0E8953A6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6463" name="AutoShape 1">
          <a:extLst>
            <a:ext uri="{FF2B5EF4-FFF2-40B4-BE49-F238E27FC236}">
              <a16:creationId xmlns:a16="http://schemas.microsoft.com/office/drawing/2014/main" id="{7FF54030-44D8-4BCA-9935-6F918DE02D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6464" name="AutoShape 1">
          <a:extLst>
            <a:ext uri="{FF2B5EF4-FFF2-40B4-BE49-F238E27FC236}">
              <a16:creationId xmlns:a16="http://schemas.microsoft.com/office/drawing/2014/main" id="{6E880826-63E9-41A8-81FC-04A35E8B1E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513</xdr:row>
      <xdr:rowOff>0</xdr:rowOff>
    </xdr:from>
    <xdr:ext cx="304800" cy="304800"/>
    <xdr:sp macro="" textlink="">
      <xdr:nvSpPr>
        <xdr:cNvPr id="16465" name="AutoShape 1">
          <a:extLst>
            <a:ext uri="{FF2B5EF4-FFF2-40B4-BE49-F238E27FC236}">
              <a16:creationId xmlns:a16="http://schemas.microsoft.com/office/drawing/2014/main" id="{79843D9D-DEF3-48E3-837C-3B5C11109A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6466" name="AutoShape 1">
          <a:extLst>
            <a:ext uri="{FF2B5EF4-FFF2-40B4-BE49-F238E27FC236}">
              <a16:creationId xmlns:a16="http://schemas.microsoft.com/office/drawing/2014/main" id="{DAA646CE-7B57-436B-8125-0531F7D05C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6467" name="AutoShape 1">
          <a:extLst>
            <a:ext uri="{FF2B5EF4-FFF2-40B4-BE49-F238E27FC236}">
              <a16:creationId xmlns:a16="http://schemas.microsoft.com/office/drawing/2014/main" id="{4C5AF866-7955-49DC-8C89-A32897001A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6468" name="AutoShape 1">
          <a:extLst>
            <a:ext uri="{FF2B5EF4-FFF2-40B4-BE49-F238E27FC236}">
              <a16:creationId xmlns:a16="http://schemas.microsoft.com/office/drawing/2014/main" id="{270084AF-A598-4542-A4B7-AF4F9E8053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514</xdr:row>
      <xdr:rowOff>0</xdr:rowOff>
    </xdr:from>
    <xdr:ext cx="304800" cy="304800"/>
    <xdr:sp macro="" textlink="">
      <xdr:nvSpPr>
        <xdr:cNvPr id="16469" name="AutoShape 1">
          <a:extLst>
            <a:ext uri="{FF2B5EF4-FFF2-40B4-BE49-F238E27FC236}">
              <a16:creationId xmlns:a16="http://schemas.microsoft.com/office/drawing/2014/main" id="{50FE381D-53B9-4286-BAAE-399BC34576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6470" name="AutoShape 1">
          <a:extLst>
            <a:ext uri="{FF2B5EF4-FFF2-40B4-BE49-F238E27FC236}">
              <a16:creationId xmlns:a16="http://schemas.microsoft.com/office/drawing/2014/main" id="{8B89025C-BEB5-42FB-AF40-037381D6D2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6471" name="AutoShape 1">
          <a:extLst>
            <a:ext uri="{FF2B5EF4-FFF2-40B4-BE49-F238E27FC236}">
              <a16:creationId xmlns:a16="http://schemas.microsoft.com/office/drawing/2014/main" id="{31D689E6-8035-41CB-97F6-EF07B463EB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6472" name="AutoShape 1">
          <a:extLst>
            <a:ext uri="{FF2B5EF4-FFF2-40B4-BE49-F238E27FC236}">
              <a16:creationId xmlns:a16="http://schemas.microsoft.com/office/drawing/2014/main" id="{7ED1E806-4038-421E-A91C-AE51AFF691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515</xdr:row>
      <xdr:rowOff>0</xdr:rowOff>
    </xdr:from>
    <xdr:ext cx="304800" cy="304800"/>
    <xdr:sp macro="" textlink="">
      <xdr:nvSpPr>
        <xdr:cNvPr id="16473" name="AutoShape 1">
          <a:extLst>
            <a:ext uri="{FF2B5EF4-FFF2-40B4-BE49-F238E27FC236}">
              <a16:creationId xmlns:a16="http://schemas.microsoft.com/office/drawing/2014/main" id="{CA72B963-BC16-4A96-8A76-9428F3CD1E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6474" name="AutoShape 1">
          <a:extLst>
            <a:ext uri="{FF2B5EF4-FFF2-40B4-BE49-F238E27FC236}">
              <a16:creationId xmlns:a16="http://schemas.microsoft.com/office/drawing/2014/main" id="{15BECC66-4F67-4965-A270-9672F1E00E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6475" name="AutoShape 1">
          <a:extLst>
            <a:ext uri="{FF2B5EF4-FFF2-40B4-BE49-F238E27FC236}">
              <a16:creationId xmlns:a16="http://schemas.microsoft.com/office/drawing/2014/main" id="{7B5A86A1-40E9-4F6A-86F0-905A11907F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6476" name="AutoShape 1">
          <a:extLst>
            <a:ext uri="{FF2B5EF4-FFF2-40B4-BE49-F238E27FC236}">
              <a16:creationId xmlns:a16="http://schemas.microsoft.com/office/drawing/2014/main" id="{0A87B333-EAAB-482E-987E-1DDB0531DF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516</xdr:row>
      <xdr:rowOff>0</xdr:rowOff>
    </xdr:from>
    <xdr:ext cx="304800" cy="304800"/>
    <xdr:sp macro="" textlink="">
      <xdr:nvSpPr>
        <xdr:cNvPr id="16477" name="AutoShape 1">
          <a:extLst>
            <a:ext uri="{FF2B5EF4-FFF2-40B4-BE49-F238E27FC236}">
              <a16:creationId xmlns:a16="http://schemas.microsoft.com/office/drawing/2014/main" id="{A2252818-41F1-41F2-AA50-452C52D8DC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6478" name="AutoShape 1">
          <a:extLst>
            <a:ext uri="{FF2B5EF4-FFF2-40B4-BE49-F238E27FC236}">
              <a16:creationId xmlns:a16="http://schemas.microsoft.com/office/drawing/2014/main" id="{726371E7-594F-4C7A-8A5F-7446351726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6479" name="AutoShape 1">
          <a:extLst>
            <a:ext uri="{FF2B5EF4-FFF2-40B4-BE49-F238E27FC236}">
              <a16:creationId xmlns:a16="http://schemas.microsoft.com/office/drawing/2014/main" id="{9B6EA7B8-7E3F-4D2C-ACBF-FA38DC8BAD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6480" name="AutoShape 1">
          <a:extLst>
            <a:ext uri="{FF2B5EF4-FFF2-40B4-BE49-F238E27FC236}">
              <a16:creationId xmlns:a16="http://schemas.microsoft.com/office/drawing/2014/main" id="{13D53DFE-77D1-419A-8D1A-462133FD52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517</xdr:row>
      <xdr:rowOff>0</xdr:rowOff>
    </xdr:from>
    <xdr:ext cx="304800" cy="304800"/>
    <xdr:sp macro="" textlink="">
      <xdr:nvSpPr>
        <xdr:cNvPr id="16481" name="AutoShape 1">
          <a:extLst>
            <a:ext uri="{FF2B5EF4-FFF2-40B4-BE49-F238E27FC236}">
              <a16:creationId xmlns:a16="http://schemas.microsoft.com/office/drawing/2014/main" id="{464A05B7-CD6D-44E6-B286-047D2C26C5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6482" name="AutoShape 1">
          <a:extLst>
            <a:ext uri="{FF2B5EF4-FFF2-40B4-BE49-F238E27FC236}">
              <a16:creationId xmlns:a16="http://schemas.microsoft.com/office/drawing/2014/main" id="{1492A7BF-1AF1-4D4C-89E5-3DC69495B7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6483" name="AutoShape 1">
          <a:extLst>
            <a:ext uri="{FF2B5EF4-FFF2-40B4-BE49-F238E27FC236}">
              <a16:creationId xmlns:a16="http://schemas.microsoft.com/office/drawing/2014/main" id="{C9151915-54E1-4EFC-86F4-544A3FE7A0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6484" name="AutoShape 1">
          <a:extLst>
            <a:ext uri="{FF2B5EF4-FFF2-40B4-BE49-F238E27FC236}">
              <a16:creationId xmlns:a16="http://schemas.microsoft.com/office/drawing/2014/main" id="{8701636B-E944-4501-8977-FA60C3537D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518</xdr:row>
      <xdr:rowOff>0</xdr:rowOff>
    </xdr:from>
    <xdr:ext cx="304800" cy="304800"/>
    <xdr:sp macro="" textlink="">
      <xdr:nvSpPr>
        <xdr:cNvPr id="16485" name="AutoShape 1">
          <a:extLst>
            <a:ext uri="{FF2B5EF4-FFF2-40B4-BE49-F238E27FC236}">
              <a16:creationId xmlns:a16="http://schemas.microsoft.com/office/drawing/2014/main" id="{BFD4A99D-91CF-4047-8FEA-97BB25CFB9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6486" name="AutoShape 1">
          <a:extLst>
            <a:ext uri="{FF2B5EF4-FFF2-40B4-BE49-F238E27FC236}">
              <a16:creationId xmlns:a16="http://schemas.microsoft.com/office/drawing/2014/main" id="{7D709BCD-3148-4ACE-9484-98938929AB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6487" name="AutoShape 1">
          <a:extLst>
            <a:ext uri="{FF2B5EF4-FFF2-40B4-BE49-F238E27FC236}">
              <a16:creationId xmlns:a16="http://schemas.microsoft.com/office/drawing/2014/main" id="{61DC9355-ED9A-4E2A-A868-1AA49D8AE6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6488" name="AutoShape 1">
          <a:extLst>
            <a:ext uri="{FF2B5EF4-FFF2-40B4-BE49-F238E27FC236}">
              <a16:creationId xmlns:a16="http://schemas.microsoft.com/office/drawing/2014/main" id="{FBF5E640-2C51-4941-8DC4-5231459F9B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519</xdr:row>
      <xdr:rowOff>0</xdr:rowOff>
    </xdr:from>
    <xdr:ext cx="304800" cy="304800"/>
    <xdr:sp macro="" textlink="">
      <xdr:nvSpPr>
        <xdr:cNvPr id="16489" name="AutoShape 1">
          <a:extLst>
            <a:ext uri="{FF2B5EF4-FFF2-40B4-BE49-F238E27FC236}">
              <a16:creationId xmlns:a16="http://schemas.microsoft.com/office/drawing/2014/main" id="{E9116E88-DCE5-4D12-8CFC-25F4490431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6490" name="AutoShape 1">
          <a:extLst>
            <a:ext uri="{FF2B5EF4-FFF2-40B4-BE49-F238E27FC236}">
              <a16:creationId xmlns:a16="http://schemas.microsoft.com/office/drawing/2014/main" id="{EE2451AB-1359-49A4-904F-3DAAB1CF5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6491" name="AutoShape 1">
          <a:extLst>
            <a:ext uri="{FF2B5EF4-FFF2-40B4-BE49-F238E27FC236}">
              <a16:creationId xmlns:a16="http://schemas.microsoft.com/office/drawing/2014/main" id="{A0988713-E232-4E60-B948-BB1BE6ABC1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6492" name="AutoShape 1">
          <a:extLst>
            <a:ext uri="{FF2B5EF4-FFF2-40B4-BE49-F238E27FC236}">
              <a16:creationId xmlns:a16="http://schemas.microsoft.com/office/drawing/2014/main" id="{38DD8F7F-2D56-445D-A3B8-48E20A0E98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520</xdr:row>
      <xdr:rowOff>0</xdr:rowOff>
    </xdr:from>
    <xdr:ext cx="304800" cy="304800"/>
    <xdr:sp macro="" textlink="">
      <xdr:nvSpPr>
        <xdr:cNvPr id="16493" name="AutoShape 1">
          <a:extLst>
            <a:ext uri="{FF2B5EF4-FFF2-40B4-BE49-F238E27FC236}">
              <a16:creationId xmlns:a16="http://schemas.microsoft.com/office/drawing/2014/main" id="{8DB2EFF3-1C56-4CE6-97C2-54CB4DA458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6494" name="AutoShape 1">
          <a:extLst>
            <a:ext uri="{FF2B5EF4-FFF2-40B4-BE49-F238E27FC236}">
              <a16:creationId xmlns:a16="http://schemas.microsoft.com/office/drawing/2014/main" id="{2EE031CF-C7E5-4477-B489-923F65A81C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6495" name="AutoShape 1">
          <a:extLst>
            <a:ext uri="{FF2B5EF4-FFF2-40B4-BE49-F238E27FC236}">
              <a16:creationId xmlns:a16="http://schemas.microsoft.com/office/drawing/2014/main" id="{4A921588-53B2-45AF-9645-571D692D55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6496" name="AutoShape 1">
          <a:extLst>
            <a:ext uri="{FF2B5EF4-FFF2-40B4-BE49-F238E27FC236}">
              <a16:creationId xmlns:a16="http://schemas.microsoft.com/office/drawing/2014/main" id="{9F743D69-F443-46E8-830D-3C55F70E10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521</xdr:row>
      <xdr:rowOff>0</xdr:rowOff>
    </xdr:from>
    <xdr:ext cx="304800" cy="304800"/>
    <xdr:sp macro="" textlink="">
      <xdr:nvSpPr>
        <xdr:cNvPr id="16497" name="AutoShape 1">
          <a:extLst>
            <a:ext uri="{FF2B5EF4-FFF2-40B4-BE49-F238E27FC236}">
              <a16:creationId xmlns:a16="http://schemas.microsoft.com/office/drawing/2014/main" id="{F766F951-4CD7-4CEC-BFD0-F37F05DCCB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6498" name="AutoShape 1">
          <a:extLst>
            <a:ext uri="{FF2B5EF4-FFF2-40B4-BE49-F238E27FC236}">
              <a16:creationId xmlns:a16="http://schemas.microsoft.com/office/drawing/2014/main" id="{4D3F9058-9554-49B8-8923-708639A1C7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6499" name="AutoShape 1">
          <a:extLst>
            <a:ext uri="{FF2B5EF4-FFF2-40B4-BE49-F238E27FC236}">
              <a16:creationId xmlns:a16="http://schemas.microsoft.com/office/drawing/2014/main" id="{C8810FB8-2247-4A8A-83E6-3587FC9640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6500" name="AutoShape 1">
          <a:extLst>
            <a:ext uri="{FF2B5EF4-FFF2-40B4-BE49-F238E27FC236}">
              <a16:creationId xmlns:a16="http://schemas.microsoft.com/office/drawing/2014/main" id="{0F27F13A-A9CC-4A83-B8DA-D24E945C35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522</xdr:row>
      <xdr:rowOff>0</xdr:rowOff>
    </xdr:from>
    <xdr:ext cx="304800" cy="304800"/>
    <xdr:sp macro="" textlink="">
      <xdr:nvSpPr>
        <xdr:cNvPr id="16501" name="AutoShape 1">
          <a:extLst>
            <a:ext uri="{FF2B5EF4-FFF2-40B4-BE49-F238E27FC236}">
              <a16:creationId xmlns:a16="http://schemas.microsoft.com/office/drawing/2014/main" id="{E15450CE-E292-4227-837B-714336E3D7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6502" name="AutoShape 1">
          <a:extLst>
            <a:ext uri="{FF2B5EF4-FFF2-40B4-BE49-F238E27FC236}">
              <a16:creationId xmlns:a16="http://schemas.microsoft.com/office/drawing/2014/main" id="{537C922A-DC1B-4BD1-A100-51F698FFCF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6503" name="AutoShape 1">
          <a:extLst>
            <a:ext uri="{FF2B5EF4-FFF2-40B4-BE49-F238E27FC236}">
              <a16:creationId xmlns:a16="http://schemas.microsoft.com/office/drawing/2014/main" id="{0FD4FCCA-21BE-4934-93FA-58EAA5FC0F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6504" name="AutoShape 1">
          <a:extLst>
            <a:ext uri="{FF2B5EF4-FFF2-40B4-BE49-F238E27FC236}">
              <a16:creationId xmlns:a16="http://schemas.microsoft.com/office/drawing/2014/main" id="{87DE9313-C01B-4D78-8A37-C8F9DEE8B8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523</xdr:row>
      <xdr:rowOff>0</xdr:rowOff>
    </xdr:from>
    <xdr:ext cx="304800" cy="304800"/>
    <xdr:sp macro="" textlink="">
      <xdr:nvSpPr>
        <xdr:cNvPr id="16505" name="AutoShape 1">
          <a:extLst>
            <a:ext uri="{FF2B5EF4-FFF2-40B4-BE49-F238E27FC236}">
              <a16:creationId xmlns:a16="http://schemas.microsoft.com/office/drawing/2014/main" id="{6A6BA633-4D0D-472B-8102-E2C61F1BD2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6506" name="AutoShape 1">
          <a:extLst>
            <a:ext uri="{FF2B5EF4-FFF2-40B4-BE49-F238E27FC236}">
              <a16:creationId xmlns:a16="http://schemas.microsoft.com/office/drawing/2014/main" id="{93805E2E-7817-47BA-BEE0-B3CA0404E0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6507" name="AutoShape 1">
          <a:extLst>
            <a:ext uri="{FF2B5EF4-FFF2-40B4-BE49-F238E27FC236}">
              <a16:creationId xmlns:a16="http://schemas.microsoft.com/office/drawing/2014/main" id="{33238953-E563-4990-AE23-84F3F4C8FD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6508" name="AutoShape 1">
          <a:extLst>
            <a:ext uri="{FF2B5EF4-FFF2-40B4-BE49-F238E27FC236}">
              <a16:creationId xmlns:a16="http://schemas.microsoft.com/office/drawing/2014/main" id="{A11BC4B6-AF30-4CBB-90EB-F21244F8B6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524</xdr:row>
      <xdr:rowOff>0</xdr:rowOff>
    </xdr:from>
    <xdr:ext cx="304800" cy="304800"/>
    <xdr:sp macro="" textlink="">
      <xdr:nvSpPr>
        <xdr:cNvPr id="16509" name="AutoShape 1">
          <a:extLst>
            <a:ext uri="{FF2B5EF4-FFF2-40B4-BE49-F238E27FC236}">
              <a16:creationId xmlns:a16="http://schemas.microsoft.com/office/drawing/2014/main" id="{BAB9D580-BEF4-4024-AB67-73788CE9F0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6510" name="AutoShape 1">
          <a:extLst>
            <a:ext uri="{FF2B5EF4-FFF2-40B4-BE49-F238E27FC236}">
              <a16:creationId xmlns:a16="http://schemas.microsoft.com/office/drawing/2014/main" id="{68214755-D59A-4858-8CC4-151998BCC1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6511" name="AutoShape 1">
          <a:extLst>
            <a:ext uri="{FF2B5EF4-FFF2-40B4-BE49-F238E27FC236}">
              <a16:creationId xmlns:a16="http://schemas.microsoft.com/office/drawing/2014/main" id="{53053C95-7319-42A8-814B-09F671FA22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6512" name="AutoShape 1">
          <a:extLst>
            <a:ext uri="{FF2B5EF4-FFF2-40B4-BE49-F238E27FC236}">
              <a16:creationId xmlns:a16="http://schemas.microsoft.com/office/drawing/2014/main" id="{C6F93D63-68F4-477E-BB5F-B2C23C7061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525</xdr:row>
      <xdr:rowOff>0</xdr:rowOff>
    </xdr:from>
    <xdr:ext cx="304800" cy="304800"/>
    <xdr:sp macro="" textlink="">
      <xdr:nvSpPr>
        <xdr:cNvPr id="16513" name="AutoShape 1">
          <a:extLst>
            <a:ext uri="{FF2B5EF4-FFF2-40B4-BE49-F238E27FC236}">
              <a16:creationId xmlns:a16="http://schemas.microsoft.com/office/drawing/2014/main" id="{4C740537-6CC4-4704-A4E3-3380746D77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6514" name="AutoShape 1">
          <a:extLst>
            <a:ext uri="{FF2B5EF4-FFF2-40B4-BE49-F238E27FC236}">
              <a16:creationId xmlns:a16="http://schemas.microsoft.com/office/drawing/2014/main" id="{30E7FECE-4E21-4931-8511-D1988010FA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6515" name="AutoShape 1">
          <a:extLst>
            <a:ext uri="{FF2B5EF4-FFF2-40B4-BE49-F238E27FC236}">
              <a16:creationId xmlns:a16="http://schemas.microsoft.com/office/drawing/2014/main" id="{EAE6899A-EA04-426D-98D3-568A7ACA92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6516" name="AutoShape 1">
          <a:extLst>
            <a:ext uri="{FF2B5EF4-FFF2-40B4-BE49-F238E27FC236}">
              <a16:creationId xmlns:a16="http://schemas.microsoft.com/office/drawing/2014/main" id="{85DD0AFE-9E81-4455-9601-CF8641F395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526</xdr:row>
      <xdr:rowOff>0</xdr:rowOff>
    </xdr:from>
    <xdr:ext cx="304800" cy="304800"/>
    <xdr:sp macro="" textlink="">
      <xdr:nvSpPr>
        <xdr:cNvPr id="16517" name="AutoShape 1">
          <a:extLst>
            <a:ext uri="{FF2B5EF4-FFF2-40B4-BE49-F238E27FC236}">
              <a16:creationId xmlns:a16="http://schemas.microsoft.com/office/drawing/2014/main" id="{8A2E96FE-DABF-47DF-8D1A-C0758F00A8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6518" name="AutoShape 1">
          <a:extLst>
            <a:ext uri="{FF2B5EF4-FFF2-40B4-BE49-F238E27FC236}">
              <a16:creationId xmlns:a16="http://schemas.microsoft.com/office/drawing/2014/main" id="{556629B7-D4C0-4867-A19F-63D3E87AC9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6519" name="AutoShape 1">
          <a:extLst>
            <a:ext uri="{FF2B5EF4-FFF2-40B4-BE49-F238E27FC236}">
              <a16:creationId xmlns:a16="http://schemas.microsoft.com/office/drawing/2014/main" id="{F67BFE64-1FB4-46B9-9050-78D723F1B0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6520" name="AutoShape 1">
          <a:extLst>
            <a:ext uri="{FF2B5EF4-FFF2-40B4-BE49-F238E27FC236}">
              <a16:creationId xmlns:a16="http://schemas.microsoft.com/office/drawing/2014/main" id="{583E947B-24D6-4DCF-A772-5813393E9E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527</xdr:row>
      <xdr:rowOff>0</xdr:rowOff>
    </xdr:from>
    <xdr:ext cx="304800" cy="304800"/>
    <xdr:sp macro="" textlink="">
      <xdr:nvSpPr>
        <xdr:cNvPr id="16521" name="AutoShape 1">
          <a:extLst>
            <a:ext uri="{FF2B5EF4-FFF2-40B4-BE49-F238E27FC236}">
              <a16:creationId xmlns:a16="http://schemas.microsoft.com/office/drawing/2014/main" id="{24344DD9-C80A-4301-960D-F7E4C32D8C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6522" name="AutoShape 1">
          <a:extLst>
            <a:ext uri="{FF2B5EF4-FFF2-40B4-BE49-F238E27FC236}">
              <a16:creationId xmlns:a16="http://schemas.microsoft.com/office/drawing/2014/main" id="{539FB7F6-AB71-4EDE-BFDF-30C265A020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6523" name="AutoShape 1">
          <a:extLst>
            <a:ext uri="{FF2B5EF4-FFF2-40B4-BE49-F238E27FC236}">
              <a16:creationId xmlns:a16="http://schemas.microsoft.com/office/drawing/2014/main" id="{475EA844-80A0-4F0B-ABF3-E5A46B90D0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6524" name="AutoShape 1">
          <a:extLst>
            <a:ext uri="{FF2B5EF4-FFF2-40B4-BE49-F238E27FC236}">
              <a16:creationId xmlns:a16="http://schemas.microsoft.com/office/drawing/2014/main" id="{71A47E62-6DF3-4D18-9D03-583FD8D05D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528</xdr:row>
      <xdr:rowOff>0</xdr:rowOff>
    </xdr:from>
    <xdr:ext cx="304800" cy="304800"/>
    <xdr:sp macro="" textlink="">
      <xdr:nvSpPr>
        <xdr:cNvPr id="16525" name="AutoShape 1">
          <a:extLst>
            <a:ext uri="{FF2B5EF4-FFF2-40B4-BE49-F238E27FC236}">
              <a16:creationId xmlns:a16="http://schemas.microsoft.com/office/drawing/2014/main" id="{87487951-9268-4A9B-A24E-2B9B3F2B81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6526" name="AutoShape 1">
          <a:extLst>
            <a:ext uri="{FF2B5EF4-FFF2-40B4-BE49-F238E27FC236}">
              <a16:creationId xmlns:a16="http://schemas.microsoft.com/office/drawing/2014/main" id="{C2385041-722F-4F4A-BF04-91B11C34CA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6527" name="AutoShape 1">
          <a:extLst>
            <a:ext uri="{FF2B5EF4-FFF2-40B4-BE49-F238E27FC236}">
              <a16:creationId xmlns:a16="http://schemas.microsoft.com/office/drawing/2014/main" id="{B0E06394-3CCE-4581-AA35-5AFD95663E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6528" name="AutoShape 1">
          <a:extLst>
            <a:ext uri="{FF2B5EF4-FFF2-40B4-BE49-F238E27FC236}">
              <a16:creationId xmlns:a16="http://schemas.microsoft.com/office/drawing/2014/main" id="{0008FB92-2CB6-479C-98C2-D6ACBD4F97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529</xdr:row>
      <xdr:rowOff>0</xdr:rowOff>
    </xdr:from>
    <xdr:ext cx="304800" cy="304800"/>
    <xdr:sp macro="" textlink="">
      <xdr:nvSpPr>
        <xdr:cNvPr id="16529" name="AutoShape 1">
          <a:extLst>
            <a:ext uri="{FF2B5EF4-FFF2-40B4-BE49-F238E27FC236}">
              <a16:creationId xmlns:a16="http://schemas.microsoft.com/office/drawing/2014/main" id="{C93F0BF3-AFC7-495A-BCAC-D4B992E51F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6530" name="AutoShape 1">
          <a:extLst>
            <a:ext uri="{FF2B5EF4-FFF2-40B4-BE49-F238E27FC236}">
              <a16:creationId xmlns:a16="http://schemas.microsoft.com/office/drawing/2014/main" id="{684EA738-3FC0-4334-8EE4-26AA18EDFA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6531" name="AutoShape 1">
          <a:extLst>
            <a:ext uri="{FF2B5EF4-FFF2-40B4-BE49-F238E27FC236}">
              <a16:creationId xmlns:a16="http://schemas.microsoft.com/office/drawing/2014/main" id="{D1220DE6-FB62-48D4-90BB-51C8019CD1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6532" name="AutoShape 1">
          <a:extLst>
            <a:ext uri="{FF2B5EF4-FFF2-40B4-BE49-F238E27FC236}">
              <a16:creationId xmlns:a16="http://schemas.microsoft.com/office/drawing/2014/main" id="{CD5DD57A-C4BE-4C26-BA1B-3F128AFE3C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530</xdr:row>
      <xdr:rowOff>0</xdr:rowOff>
    </xdr:from>
    <xdr:ext cx="304800" cy="304800"/>
    <xdr:sp macro="" textlink="">
      <xdr:nvSpPr>
        <xdr:cNvPr id="16533" name="AutoShape 1">
          <a:extLst>
            <a:ext uri="{FF2B5EF4-FFF2-40B4-BE49-F238E27FC236}">
              <a16:creationId xmlns:a16="http://schemas.microsoft.com/office/drawing/2014/main" id="{9514CE14-39FE-4CBF-8E24-69798C0609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6534" name="AutoShape 1">
          <a:extLst>
            <a:ext uri="{FF2B5EF4-FFF2-40B4-BE49-F238E27FC236}">
              <a16:creationId xmlns:a16="http://schemas.microsoft.com/office/drawing/2014/main" id="{126442D0-02CE-4A71-A033-4F978725C7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6535" name="AutoShape 1">
          <a:extLst>
            <a:ext uri="{FF2B5EF4-FFF2-40B4-BE49-F238E27FC236}">
              <a16:creationId xmlns:a16="http://schemas.microsoft.com/office/drawing/2014/main" id="{3AE87E9D-C2DE-4184-BAFF-2441917CA8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6536" name="AutoShape 1">
          <a:extLst>
            <a:ext uri="{FF2B5EF4-FFF2-40B4-BE49-F238E27FC236}">
              <a16:creationId xmlns:a16="http://schemas.microsoft.com/office/drawing/2014/main" id="{101DEBDF-7640-4244-854B-B9729B9EC1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531</xdr:row>
      <xdr:rowOff>0</xdr:rowOff>
    </xdr:from>
    <xdr:ext cx="304800" cy="304800"/>
    <xdr:sp macro="" textlink="">
      <xdr:nvSpPr>
        <xdr:cNvPr id="16537" name="AutoShape 1">
          <a:extLst>
            <a:ext uri="{FF2B5EF4-FFF2-40B4-BE49-F238E27FC236}">
              <a16:creationId xmlns:a16="http://schemas.microsoft.com/office/drawing/2014/main" id="{6342A441-1F85-4D4B-8E96-AD92D660AF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6538" name="AutoShape 1">
          <a:extLst>
            <a:ext uri="{FF2B5EF4-FFF2-40B4-BE49-F238E27FC236}">
              <a16:creationId xmlns:a16="http://schemas.microsoft.com/office/drawing/2014/main" id="{3A2CEDA6-02BA-4669-A1AC-C6D100987E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6539" name="AutoShape 1">
          <a:extLst>
            <a:ext uri="{FF2B5EF4-FFF2-40B4-BE49-F238E27FC236}">
              <a16:creationId xmlns:a16="http://schemas.microsoft.com/office/drawing/2014/main" id="{0369B357-F2BE-44A2-8292-C367FCDC18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6540" name="AutoShape 1">
          <a:extLst>
            <a:ext uri="{FF2B5EF4-FFF2-40B4-BE49-F238E27FC236}">
              <a16:creationId xmlns:a16="http://schemas.microsoft.com/office/drawing/2014/main" id="{40D92A4A-7D33-42FF-892A-1D4D2B6526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532</xdr:row>
      <xdr:rowOff>0</xdr:rowOff>
    </xdr:from>
    <xdr:ext cx="304800" cy="304800"/>
    <xdr:sp macro="" textlink="">
      <xdr:nvSpPr>
        <xdr:cNvPr id="16541" name="AutoShape 1">
          <a:extLst>
            <a:ext uri="{FF2B5EF4-FFF2-40B4-BE49-F238E27FC236}">
              <a16:creationId xmlns:a16="http://schemas.microsoft.com/office/drawing/2014/main" id="{E3D9DD42-036A-4A90-A41F-92B96F4DC2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6542" name="AutoShape 1">
          <a:extLst>
            <a:ext uri="{FF2B5EF4-FFF2-40B4-BE49-F238E27FC236}">
              <a16:creationId xmlns:a16="http://schemas.microsoft.com/office/drawing/2014/main" id="{28C8B0D3-1A01-4176-AC54-5EE61816EB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6543" name="AutoShape 1">
          <a:extLst>
            <a:ext uri="{FF2B5EF4-FFF2-40B4-BE49-F238E27FC236}">
              <a16:creationId xmlns:a16="http://schemas.microsoft.com/office/drawing/2014/main" id="{6FD305DF-A82E-487A-B36E-67656EC324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6544" name="AutoShape 1">
          <a:extLst>
            <a:ext uri="{FF2B5EF4-FFF2-40B4-BE49-F238E27FC236}">
              <a16:creationId xmlns:a16="http://schemas.microsoft.com/office/drawing/2014/main" id="{FA1A7BF5-9600-4CB0-81A7-367D51F952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533</xdr:row>
      <xdr:rowOff>0</xdr:rowOff>
    </xdr:from>
    <xdr:ext cx="304800" cy="304800"/>
    <xdr:sp macro="" textlink="">
      <xdr:nvSpPr>
        <xdr:cNvPr id="16545" name="AutoShape 1">
          <a:extLst>
            <a:ext uri="{FF2B5EF4-FFF2-40B4-BE49-F238E27FC236}">
              <a16:creationId xmlns:a16="http://schemas.microsoft.com/office/drawing/2014/main" id="{134129D4-5BA0-4D3D-AAD9-85060AD873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6546" name="AutoShape 1">
          <a:extLst>
            <a:ext uri="{FF2B5EF4-FFF2-40B4-BE49-F238E27FC236}">
              <a16:creationId xmlns:a16="http://schemas.microsoft.com/office/drawing/2014/main" id="{D07685A4-915E-4B94-9B9D-30BC5554ED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6547" name="AutoShape 1">
          <a:extLst>
            <a:ext uri="{FF2B5EF4-FFF2-40B4-BE49-F238E27FC236}">
              <a16:creationId xmlns:a16="http://schemas.microsoft.com/office/drawing/2014/main" id="{856C1EB4-92D2-43E6-B1ED-AD22F8A883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6548" name="AutoShape 1">
          <a:extLst>
            <a:ext uri="{FF2B5EF4-FFF2-40B4-BE49-F238E27FC236}">
              <a16:creationId xmlns:a16="http://schemas.microsoft.com/office/drawing/2014/main" id="{0BC083A9-76FB-400F-81FA-9C5E6CD39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534</xdr:row>
      <xdr:rowOff>0</xdr:rowOff>
    </xdr:from>
    <xdr:ext cx="304800" cy="304800"/>
    <xdr:sp macro="" textlink="">
      <xdr:nvSpPr>
        <xdr:cNvPr id="16549" name="AutoShape 1">
          <a:extLst>
            <a:ext uri="{FF2B5EF4-FFF2-40B4-BE49-F238E27FC236}">
              <a16:creationId xmlns:a16="http://schemas.microsoft.com/office/drawing/2014/main" id="{9BD44335-08E8-40D8-83C8-72218E713D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6550" name="AutoShape 1">
          <a:extLst>
            <a:ext uri="{FF2B5EF4-FFF2-40B4-BE49-F238E27FC236}">
              <a16:creationId xmlns:a16="http://schemas.microsoft.com/office/drawing/2014/main" id="{703231C5-B7AA-4320-97C9-FB2CD59401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6551" name="AutoShape 1">
          <a:extLst>
            <a:ext uri="{FF2B5EF4-FFF2-40B4-BE49-F238E27FC236}">
              <a16:creationId xmlns:a16="http://schemas.microsoft.com/office/drawing/2014/main" id="{113C224B-04E2-4880-83D6-F93F9708BD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6552" name="AutoShape 1">
          <a:extLst>
            <a:ext uri="{FF2B5EF4-FFF2-40B4-BE49-F238E27FC236}">
              <a16:creationId xmlns:a16="http://schemas.microsoft.com/office/drawing/2014/main" id="{0AB912D4-6574-4530-A2E2-D689ABB77A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535</xdr:row>
      <xdr:rowOff>0</xdr:rowOff>
    </xdr:from>
    <xdr:ext cx="304800" cy="304800"/>
    <xdr:sp macro="" textlink="">
      <xdr:nvSpPr>
        <xdr:cNvPr id="16553" name="AutoShape 1">
          <a:extLst>
            <a:ext uri="{FF2B5EF4-FFF2-40B4-BE49-F238E27FC236}">
              <a16:creationId xmlns:a16="http://schemas.microsoft.com/office/drawing/2014/main" id="{138F46E7-2DEE-4C1D-9321-92E2003794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6554" name="AutoShape 1">
          <a:extLst>
            <a:ext uri="{FF2B5EF4-FFF2-40B4-BE49-F238E27FC236}">
              <a16:creationId xmlns:a16="http://schemas.microsoft.com/office/drawing/2014/main" id="{5866B31A-910F-4F43-B3B0-3073976460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6555" name="AutoShape 1">
          <a:extLst>
            <a:ext uri="{FF2B5EF4-FFF2-40B4-BE49-F238E27FC236}">
              <a16:creationId xmlns:a16="http://schemas.microsoft.com/office/drawing/2014/main" id="{C1447C6B-02A6-4C44-99D4-8A6C8CCDA9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6556" name="AutoShape 1">
          <a:extLst>
            <a:ext uri="{FF2B5EF4-FFF2-40B4-BE49-F238E27FC236}">
              <a16:creationId xmlns:a16="http://schemas.microsoft.com/office/drawing/2014/main" id="{C0058B83-F373-4041-8FA0-377BD92C9C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536</xdr:row>
      <xdr:rowOff>0</xdr:rowOff>
    </xdr:from>
    <xdr:ext cx="304800" cy="304800"/>
    <xdr:sp macro="" textlink="">
      <xdr:nvSpPr>
        <xdr:cNvPr id="16557" name="AutoShape 1">
          <a:extLst>
            <a:ext uri="{FF2B5EF4-FFF2-40B4-BE49-F238E27FC236}">
              <a16:creationId xmlns:a16="http://schemas.microsoft.com/office/drawing/2014/main" id="{26E400D8-35DA-4216-98C3-D702DC9717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6558" name="AutoShape 1">
          <a:extLst>
            <a:ext uri="{FF2B5EF4-FFF2-40B4-BE49-F238E27FC236}">
              <a16:creationId xmlns:a16="http://schemas.microsoft.com/office/drawing/2014/main" id="{CE502BFF-670C-47C7-8177-AE46BA4E1A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6559" name="AutoShape 1">
          <a:extLst>
            <a:ext uri="{FF2B5EF4-FFF2-40B4-BE49-F238E27FC236}">
              <a16:creationId xmlns:a16="http://schemas.microsoft.com/office/drawing/2014/main" id="{43372471-10DD-4C16-9C0C-91B7297E9D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6560" name="AutoShape 1">
          <a:extLst>
            <a:ext uri="{FF2B5EF4-FFF2-40B4-BE49-F238E27FC236}">
              <a16:creationId xmlns:a16="http://schemas.microsoft.com/office/drawing/2014/main" id="{96FC8D95-178E-46F9-A569-67DAD5402A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537</xdr:row>
      <xdr:rowOff>0</xdr:rowOff>
    </xdr:from>
    <xdr:ext cx="304800" cy="304800"/>
    <xdr:sp macro="" textlink="">
      <xdr:nvSpPr>
        <xdr:cNvPr id="16561" name="AutoShape 1">
          <a:extLst>
            <a:ext uri="{FF2B5EF4-FFF2-40B4-BE49-F238E27FC236}">
              <a16:creationId xmlns:a16="http://schemas.microsoft.com/office/drawing/2014/main" id="{8051C080-1A4C-4016-9598-325442078D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6562" name="AutoShape 1">
          <a:extLst>
            <a:ext uri="{FF2B5EF4-FFF2-40B4-BE49-F238E27FC236}">
              <a16:creationId xmlns:a16="http://schemas.microsoft.com/office/drawing/2014/main" id="{2310FF96-5407-4CE3-955B-D87E96B5C3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6563" name="AutoShape 1">
          <a:extLst>
            <a:ext uri="{FF2B5EF4-FFF2-40B4-BE49-F238E27FC236}">
              <a16:creationId xmlns:a16="http://schemas.microsoft.com/office/drawing/2014/main" id="{898B4C48-328C-4ECB-B3A7-756EDF5A2F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6564" name="AutoShape 1">
          <a:extLst>
            <a:ext uri="{FF2B5EF4-FFF2-40B4-BE49-F238E27FC236}">
              <a16:creationId xmlns:a16="http://schemas.microsoft.com/office/drawing/2014/main" id="{33939F91-8785-47BB-A52F-D85AA9209E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538</xdr:row>
      <xdr:rowOff>0</xdr:rowOff>
    </xdr:from>
    <xdr:ext cx="304800" cy="304800"/>
    <xdr:sp macro="" textlink="">
      <xdr:nvSpPr>
        <xdr:cNvPr id="16565" name="AutoShape 1">
          <a:extLst>
            <a:ext uri="{FF2B5EF4-FFF2-40B4-BE49-F238E27FC236}">
              <a16:creationId xmlns:a16="http://schemas.microsoft.com/office/drawing/2014/main" id="{B5739324-EBBA-44BA-B2F3-85664FCC0B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6566" name="AutoShape 1">
          <a:extLst>
            <a:ext uri="{FF2B5EF4-FFF2-40B4-BE49-F238E27FC236}">
              <a16:creationId xmlns:a16="http://schemas.microsoft.com/office/drawing/2014/main" id="{29681AC9-E646-4A4C-B7A6-641BD1D99C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6567" name="AutoShape 1">
          <a:extLst>
            <a:ext uri="{FF2B5EF4-FFF2-40B4-BE49-F238E27FC236}">
              <a16:creationId xmlns:a16="http://schemas.microsoft.com/office/drawing/2014/main" id="{12C31F49-3CD1-4EBE-BBA9-911991120A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6568" name="AutoShape 1">
          <a:extLst>
            <a:ext uri="{FF2B5EF4-FFF2-40B4-BE49-F238E27FC236}">
              <a16:creationId xmlns:a16="http://schemas.microsoft.com/office/drawing/2014/main" id="{3E7C8420-7FEA-40FA-ACB3-E16282E0FA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539</xdr:row>
      <xdr:rowOff>0</xdr:rowOff>
    </xdr:from>
    <xdr:ext cx="304800" cy="304800"/>
    <xdr:sp macro="" textlink="">
      <xdr:nvSpPr>
        <xdr:cNvPr id="16569" name="AutoShape 1">
          <a:extLst>
            <a:ext uri="{FF2B5EF4-FFF2-40B4-BE49-F238E27FC236}">
              <a16:creationId xmlns:a16="http://schemas.microsoft.com/office/drawing/2014/main" id="{9F4F885E-41CE-4AA0-AD23-44BE5ABACD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6570" name="AutoShape 1">
          <a:extLst>
            <a:ext uri="{FF2B5EF4-FFF2-40B4-BE49-F238E27FC236}">
              <a16:creationId xmlns:a16="http://schemas.microsoft.com/office/drawing/2014/main" id="{30EFCF3B-9558-44A7-B45B-4071DD5771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6571" name="AutoShape 1">
          <a:extLst>
            <a:ext uri="{FF2B5EF4-FFF2-40B4-BE49-F238E27FC236}">
              <a16:creationId xmlns:a16="http://schemas.microsoft.com/office/drawing/2014/main" id="{35F64D3A-FD65-49D4-967A-0E5DDDB1A9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6572" name="AutoShape 1">
          <a:extLst>
            <a:ext uri="{FF2B5EF4-FFF2-40B4-BE49-F238E27FC236}">
              <a16:creationId xmlns:a16="http://schemas.microsoft.com/office/drawing/2014/main" id="{030982D9-2564-46CC-8D9B-5DF8317DAE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540</xdr:row>
      <xdr:rowOff>0</xdr:rowOff>
    </xdr:from>
    <xdr:ext cx="304800" cy="304800"/>
    <xdr:sp macro="" textlink="">
      <xdr:nvSpPr>
        <xdr:cNvPr id="16573" name="AutoShape 1">
          <a:extLst>
            <a:ext uri="{FF2B5EF4-FFF2-40B4-BE49-F238E27FC236}">
              <a16:creationId xmlns:a16="http://schemas.microsoft.com/office/drawing/2014/main" id="{0547DF60-AD2D-4C1D-9060-181CD33C50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6574" name="AutoShape 1">
          <a:extLst>
            <a:ext uri="{FF2B5EF4-FFF2-40B4-BE49-F238E27FC236}">
              <a16:creationId xmlns:a16="http://schemas.microsoft.com/office/drawing/2014/main" id="{DB852059-35EB-4A77-A928-E254F592C1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6575" name="AutoShape 1">
          <a:extLst>
            <a:ext uri="{FF2B5EF4-FFF2-40B4-BE49-F238E27FC236}">
              <a16:creationId xmlns:a16="http://schemas.microsoft.com/office/drawing/2014/main" id="{188B2548-B854-4E3C-98F2-D7A1569A4D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6576" name="AutoShape 1">
          <a:extLst>
            <a:ext uri="{FF2B5EF4-FFF2-40B4-BE49-F238E27FC236}">
              <a16:creationId xmlns:a16="http://schemas.microsoft.com/office/drawing/2014/main" id="{2FF34527-986F-441C-AB2A-455BCB8ED5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541</xdr:row>
      <xdr:rowOff>0</xdr:rowOff>
    </xdr:from>
    <xdr:ext cx="304800" cy="304800"/>
    <xdr:sp macro="" textlink="">
      <xdr:nvSpPr>
        <xdr:cNvPr id="16577" name="AutoShape 1">
          <a:extLst>
            <a:ext uri="{FF2B5EF4-FFF2-40B4-BE49-F238E27FC236}">
              <a16:creationId xmlns:a16="http://schemas.microsoft.com/office/drawing/2014/main" id="{9DE7D1A0-2D6F-45E5-AF23-0031A81536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6578" name="AutoShape 1">
          <a:extLst>
            <a:ext uri="{FF2B5EF4-FFF2-40B4-BE49-F238E27FC236}">
              <a16:creationId xmlns:a16="http://schemas.microsoft.com/office/drawing/2014/main" id="{7ABB38BF-29C9-409A-8DC3-E94366B2A4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6579" name="AutoShape 1">
          <a:extLst>
            <a:ext uri="{FF2B5EF4-FFF2-40B4-BE49-F238E27FC236}">
              <a16:creationId xmlns:a16="http://schemas.microsoft.com/office/drawing/2014/main" id="{BE0ECC82-C35C-4487-B0FE-30BF2BBD7C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6580" name="AutoShape 1">
          <a:extLst>
            <a:ext uri="{FF2B5EF4-FFF2-40B4-BE49-F238E27FC236}">
              <a16:creationId xmlns:a16="http://schemas.microsoft.com/office/drawing/2014/main" id="{4D572095-5865-494B-8FFC-39269193D3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542</xdr:row>
      <xdr:rowOff>0</xdr:rowOff>
    </xdr:from>
    <xdr:ext cx="304800" cy="304800"/>
    <xdr:sp macro="" textlink="">
      <xdr:nvSpPr>
        <xdr:cNvPr id="16581" name="AutoShape 1">
          <a:extLst>
            <a:ext uri="{FF2B5EF4-FFF2-40B4-BE49-F238E27FC236}">
              <a16:creationId xmlns:a16="http://schemas.microsoft.com/office/drawing/2014/main" id="{AB871D4C-A034-4636-B347-68868E57EE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6582" name="AutoShape 1">
          <a:extLst>
            <a:ext uri="{FF2B5EF4-FFF2-40B4-BE49-F238E27FC236}">
              <a16:creationId xmlns:a16="http://schemas.microsoft.com/office/drawing/2014/main" id="{FF706A7B-E888-4F21-BE1A-4290AC26FC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6583" name="AutoShape 1">
          <a:extLst>
            <a:ext uri="{FF2B5EF4-FFF2-40B4-BE49-F238E27FC236}">
              <a16:creationId xmlns:a16="http://schemas.microsoft.com/office/drawing/2014/main" id="{D2579F8F-6510-418E-8FA1-7F80F1D605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6584" name="AutoShape 1">
          <a:extLst>
            <a:ext uri="{FF2B5EF4-FFF2-40B4-BE49-F238E27FC236}">
              <a16:creationId xmlns:a16="http://schemas.microsoft.com/office/drawing/2014/main" id="{D27C28A8-CD4C-4CC7-93C3-F362C78EC7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543</xdr:row>
      <xdr:rowOff>0</xdr:rowOff>
    </xdr:from>
    <xdr:ext cx="304800" cy="304800"/>
    <xdr:sp macro="" textlink="">
      <xdr:nvSpPr>
        <xdr:cNvPr id="16585" name="AutoShape 1">
          <a:extLst>
            <a:ext uri="{FF2B5EF4-FFF2-40B4-BE49-F238E27FC236}">
              <a16:creationId xmlns:a16="http://schemas.microsoft.com/office/drawing/2014/main" id="{3D31E5D1-E824-4F12-96C6-5A24E240B9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6586" name="AutoShape 1">
          <a:extLst>
            <a:ext uri="{FF2B5EF4-FFF2-40B4-BE49-F238E27FC236}">
              <a16:creationId xmlns:a16="http://schemas.microsoft.com/office/drawing/2014/main" id="{2255330D-DCCE-40A1-9620-F0D8926780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6587" name="AutoShape 1">
          <a:extLst>
            <a:ext uri="{FF2B5EF4-FFF2-40B4-BE49-F238E27FC236}">
              <a16:creationId xmlns:a16="http://schemas.microsoft.com/office/drawing/2014/main" id="{8A095A31-3AAA-4B9B-9A2D-7E65113A84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6588" name="AutoShape 1">
          <a:extLst>
            <a:ext uri="{FF2B5EF4-FFF2-40B4-BE49-F238E27FC236}">
              <a16:creationId xmlns:a16="http://schemas.microsoft.com/office/drawing/2014/main" id="{ECF7C589-E3EB-492D-8B2C-1D8ACAAD38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544</xdr:row>
      <xdr:rowOff>0</xdr:rowOff>
    </xdr:from>
    <xdr:ext cx="304800" cy="304800"/>
    <xdr:sp macro="" textlink="">
      <xdr:nvSpPr>
        <xdr:cNvPr id="16589" name="AutoShape 1">
          <a:extLst>
            <a:ext uri="{FF2B5EF4-FFF2-40B4-BE49-F238E27FC236}">
              <a16:creationId xmlns:a16="http://schemas.microsoft.com/office/drawing/2014/main" id="{44ED758B-4A7E-41CB-A8D5-B4EBA1722C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6590" name="AutoShape 1">
          <a:extLst>
            <a:ext uri="{FF2B5EF4-FFF2-40B4-BE49-F238E27FC236}">
              <a16:creationId xmlns:a16="http://schemas.microsoft.com/office/drawing/2014/main" id="{6B65EA13-2D1D-49C7-865C-7870E6B135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6591" name="AutoShape 1">
          <a:extLst>
            <a:ext uri="{FF2B5EF4-FFF2-40B4-BE49-F238E27FC236}">
              <a16:creationId xmlns:a16="http://schemas.microsoft.com/office/drawing/2014/main" id="{9823FF54-CD97-49C4-BF69-DB539F949B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6592" name="AutoShape 1">
          <a:extLst>
            <a:ext uri="{FF2B5EF4-FFF2-40B4-BE49-F238E27FC236}">
              <a16:creationId xmlns:a16="http://schemas.microsoft.com/office/drawing/2014/main" id="{4B21783F-2CC6-4232-BF79-B6DD0B97CBC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545</xdr:row>
      <xdr:rowOff>0</xdr:rowOff>
    </xdr:from>
    <xdr:ext cx="304800" cy="304800"/>
    <xdr:sp macro="" textlink="">
      <xdr:nvSpPr>
        <xdr:cNvPr id="16593" name="AutoShape 1">
          <a:extLst>
            <a:ext uri="{FF2B5EF4-FFF2-40B4-BE49-F238E27FC236}">
              <a16:creationId xmlns:a16="http://schemas.microsoft.com/office/drawing/2014/main" id="{A3F4F66C-A8AB-465A-B393-E891CE4E24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6594" name="AutoShape 1">
          <a:extLst>
            <a:ext uri="{FF2B5EF4-FFF2-40B4-BE49-F238E27FC236}">
              <a16:creationId xmlns:a16="http://schemas.microsoft.com/office/drawing/2014/main" id="{3F793958-BC08-474E-8E93-E328327901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6595" name="AutoShape 1">
          <a:extLst>
            <a:ext uri="{FF2B5EF4-FFF2-40B4-BE49-F238E27FC236}">
              <a16:creationId xmlns:a16="http://schemas.microsoft.com/office/drawing/2014/main" id="{FD42B1A1-8844-4D31-9A8B-6558E8A942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6596" name="AutoShape 1">
          <a:extLst>
            <a:ext uri="{FF2B5EF4-FFF2-40B4-BE49-F238E27FC236}">
              <a16:creationId xmlns:a16="http://schemas.microsoft.com/office/drawing/2014/main" id="{9A0F4251-E5BA-4CDA-838F-7BE99DAC4F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546</xdr:row>
      <xdr:rowOff>0</xdr:rowOff>
    </xdr:from>
    <xdr:ext cx="304800" cy="304800"/>
    <xdr:sp macro="" textlink="">
      <xdr:nvSpPr>
        <xdr:cNvPr id="16597" name="AutoShape 1">
          <a:extLst>
            <a:ext uri="{FF2B5EF4-FFF2-40B4-BE49-F238E27FC236}">
              <a16:creationId xmlns:a16="http://schemas.microsoft.com/office/drawing/2014/main" id="{C3CCA7E7-D35D-4045-ADFE-A715B2AA9F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6598" name="AutoShape 1">
          <a:extLst>
            <a:ext uri="{FF2B5EF4-FFF2-40B4-BE49-F238E27FC236}">
              <a16:creationId xmlns:a16="http://schemas.microsoft.com/office/drawing/2014/main" id="{5360A56C-8A2C-4AF0-A5AF-C95B1CE778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6599" name="AutoShape 1">
          <a:extLst>
            <a:ext uri="{FF2B5EF4-FFF2-40B4-BE49-F238E27FC236}">
              <a16:creationId xmlns:a16="http://schemas.microsoft.com/office/drawing/2014/main" id="{A61497E8-DF41-404F-9F2E-9EC94DF454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6600" name="AutoShape 1">
          <a:extLst>
            <a:ext uri="{FF2B5EF4-FFF2-40B4-BE49-F238E27FC236}">
              <a16:creationId xmlns:a16="http://schemas.microsoft.com/office/drawing/2014/main" id="{A5961EF4-2DB7-4D5B-AEAA-86F5AD2F23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547</xdr:row>
      <xdr:rowOff>0</xdr:rowOff>
    </xdr:from>
    <xdr:ext cx="304800" cy="304800"/>
    <xdr:sp macro="" textlink="">
      <xdr:nvSpPr>
        <xdr:cNvPr id="16601" name="AutoShape 1">
          <a:extLst>
            <a:ext uri="{FF2B5EF4-FFF2-40B4-BE49-F238E27FC236}">
              <a16:creationId xmlns:a16="http://schemas.microsoft.com/office/drawing/2014/main" id="{1429107C-4119-4685-8526-9A074D2380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6602" name="AutoShape 1">
          <a:extLst>
            <a:ext uri="{FF2B5EF4-FFF2-40B4-BE49-F238E27FC236}">
              <a16:creationId xmlns:a16="http://schemas.microsoft.com/office/drawing/2014/main" id="{DC21D8A0-FB32-44CE-8D7C-7B5B8635B8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6603" name="AutoShape 1">
          <a:extLst>
            <a:ext uri="{FF2B5EF4-FFF2-40B4-BE49-F238E27FC236}">
              <a16:creationId xmlns:a16="http://schemas.microsoft.com/office/drawing/2014/main" id="{4D46FC22-DFF0-4439-B1BC-C50E8A3345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6604" name="AutoShape 1">
          <a:extLst>
            <a:ext uri="{FF2B5EF4-FFF2-40B4-BE49-F238E27FC236}">
              <a16:creationId xmlns:a16="http://schemas.microsoft.com/office/drawing/2014/main" id="{0A73DC1D-8634-464E-9DBC-F806AF522B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548</xdr:row>
      <xdr:rowOff>0</xdr:rowOff>
    </xdr:from>
    <xdr:ext cx="304800" cy="304800"/>
    <xdr:sp macro="" textlink="">
      <xdr:nvSpPr>
        <xdr:cNvPr id="16605" name="AutoShape 1">
          <a:extLst>
            <a:ext uri="{FF2B5EF4-FFF2-40B4-BE49-F238E27FC236}">
              <a16:creationId xmlns:a16="http://schemas.microsoft.com/office/drawing/2014/main" id="{FEF049D7-08BF-42F6-A091-D19997A39E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6606" name="AutoShape 1">
          <a:extLst>
            <a:ext uri="{FF2B5EF4-FFF2-40B4-BE49-F238E27FC236}">
              <a16:creationId xmlns:a16="http://schemas.microsoft.com/office/drawing/2014/main" id="{9972FEF8-665D-4FD8-A27D-32E719E364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6607" name="AutoShape 1">
          <a:extLst>
            <a:ext uri="{FF2B5EF4-FFF2-40B4-BE49-F238E27FC236}">
              <a16:creationId xmlns:a16="http://schemas.microsoft.com/office/drawing/2014/main" id="{61A3F55D-51C1-44FC-9DBA-06B025672C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6608" name="AutoShape 1">
          <a:extLst>
            <a:ext uri="{FF2B5EF4-FFF2-40B4-BE49-F238E27FC236}">
              <a16:creationId xmlns:a16="http://schemas.microsoft.com/office/drawing/2014/main" id="{92625CC5-D8B4-46E2-BD3C-752935555E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549</xdr:row>
      <xdr:rowOff>0</xdr:rowOff>
    </xdr:from>
    <xdr:ext cx="304800" cy="304800"/>
    <xdr:sp macro="" textlink="">
      <xdr:nvSpPr>
        <xdr:cNvPr id="16609" name="AutoShape 1">
          <a:extLst>
            <a:ext uri="{FF2B5EF4-FFF2-40B4-BE49-F238E27FC236}">
              <a16:creationId xmlns:a16="http://schemas.microsoft.com/office/drawing/2014/main" id="{7740BCFD-1823-4387-B3BB-20D0A1857A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6610" name="AutoShape 1">
          <a:extLst>
            <a:ext uri="{FF2B5EF4-FFF2-40B4-BE49-F238E27FC236}">
              <a16:creationId xmlns:a16="http://schemas.microsoft.com/office/drawing/2014/main" id="{7D12D8E7-FA87-4F0D-9729-38831003A9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6611" name="AutoShape 1">
          <a:extLst>
            <a:ext uri="{FF2B5EF4-FFF2-40B4-BE49-F238E27FC236}">
              <a16:creationId xmlns:a16="http://schemas.microsoft.com/office/drawing/2014/main" id="{B0C0A012-262E-428A-80E7-5EF2BF82F2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6612" name="AutoShape 1">
          <a:extLst>
            <a:ext uri="{FF2B5EF4-FFF2-40B4-BE49-F238E27FC236}">
              <a16:creationId xmlns:a16="http://schemas.microsoft.com/office/drawing/2014/main" id="{1F157B96-684C-4808-B8C7-19CC3BEFE7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550</xdr:row>
      <xdr:rowOff>0</xdr:rowOff>
    </xdr:from>
    <xdr:ext cx="304800" cy="304800"/>
    <xdr:sp macro="" textlink="">
      <xdr:nvSpPr>
        <xdr:cNvPr id="16613" name="AutoShape 1">
          <a:extLst>
            <a:ext uri="{FF2B5EF4-FFF2-40B4-BE49-F238E27FC236}">
              <a16:creationId xmlns:a16="http://schemas.microsoft.com/office/drawing/2014/main" id="{D6BBF3E8-8742-4755-8A56-43D8A48332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6614" name="AutoShape 1">
          <a:extLst>
            <a:ext uri="{FF2B5EF4-FFF2-40B4-BE49-F238E27FC236}">
              <a16:creationId xmlns:a16="http://schemas.microsoft.com/office/drawing/2014/main" id="{F55147C5-5162-43EC-A93F-A13E4A6B06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6615" name="AutoShape 1">
          <a:extLst>
            <a:ext uri="{FF2B5EF4-FFF2-40B4-BE49-F238E27FC236}">
              <a16:creationId xmlns:a16="http://schemas.microsoft.com/office/drawing/2014/main" id="{3BF450D5-1CD1-406C-8C07-34C9167204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6616" name="AutoShape 1">
          <a:extLst>
            <a:ext uri="{FF2B5EF4-FFF2-40B4-BE49-F238E27FC236}">
              <a16:creationId xmlns:a16="http://schemas.microsoft.com/office/drawing/2014/main" id="{3EE74769-2D71-480C-82B2-4F8E0CE8A8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551</xdr:row>
      <xdr:rowOff>0</xdr:rowOff>
    </xdr:from>
    <xdr:ext cx="304800" cy="304800"/>
    <xdr:sp macro="" textlink="">
      <xdr:nvSpPr>
        <xdr:cNvPr id="16617" name="AutoShape 1">
          <a:extLst>
            <a:ext uri="{FF2B5EF4-FFF2-40B4-BE49-F238E27FC236}">
              <a16:creationId xmlns:a16="http://schemas.microsoft.com/office/drawing/2014/main" id="{064EB638-56B4-4CC0-86E7-F96D8C68CE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6618" name="AutoShape 1">
          <a:extLst>
            <a:ext uri="{FF2B5EF4-FFF2-40B4-BE49-F238E27FC236}">
              <a16:creationId xmlns:a16="http://schemas.microsoft.com/office/drawing/2014/main" id="{F31D9B93-0F4D-4BD4-A8BD-93457F5B78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6619" name="AutoShape 1">
          <a:extLst>
            <a:ext uri="{FF2B5EF4-FFF2-40B4-BE49-F238E27FC236}">
              <a16:creationId xmlns:a16="http://schemas.microsoft.com/office/drawing/2014/main" id="{4FF881DB-B027-41A8-AA2F-D5920D7295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6620" name="AutoShape 1">
          <a:extLst>
            <a:ext uri="{FF2B5EF4-FFF2-40B4-BE49-F238E27FC236}">
              <a16:creationId xmlns:a16="http://schemas.microsoft.com/office/drawing/2014/main" id="{B56EFE1C-8EF8-4338-9BD4-AEBDE0A3C1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552</xdr:row>
      <xdr:rowOff>0</xdr:rowOff>
    </xdr:from>
    <xdr:ext cx="304800" cy="304800"/>
    <xdr:sp macro="" textlink="">
      <xdr:nvSpPr>
        <xdr:cNvPr id="16621" name="AutoShape 1">
          <a:extLst>
            <a:ext uri="{FF2B5EF4-FFF2-40B4-BE49-F238E27FC236}">
              <a16:creationId xmlns:a16="http://schemas.microsoft.com/office/drawing/2014/main" id="{EAD86862-655F-4316-9FCE-68D79D81D6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6622" name="AutoShape 1">
          <a:extLst>
            <a:ext uri="{FF2B5EF4-FFF2-40B4-BE49-F238E27FC236}">
              <a16:creationId xmlns:a16="http://schemas.microsoft.com/office/drawing/2014/main" id="{739AC145-D1EE-4857-852F-A3830B081E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6623" name="AutoShape 1">
          <a:extLst>
            <a:ext uri="{FF2B5EF4-FFF2-40B4-BE49-F238E27FC236}">
              <a16:creationId xmlns:a16="http://schemas.microsoft.com/office/drawing/2014/main" id="{C2D12516-024B-4870-B9BE-5DB55AC175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6624" name="AutoShape 1">
          <a:extLst>
            <a:ext uri="{FF2B5EF4-FFF2-40B4-BE49-F238E27FC236}">
              <a16:creationId xmlns:a16="http://schemas.microsoft.com/office/drawing/2014/main" id="{1A82971F-A9D7-414F-A443-BBB36DE0BC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553</xdr:row>
      <xdr:rowOff>0</xdr:rowOff>
    </xdr:from>
    <xdr:ext cx="304800" cy="304800"/>
    <xdr:sp macro="" textlink="">
      <xdr:nvSpPr>
        <xdr:cNvPr id="16625" name="AutoShape 1">
          <a:extLst>
            <a:ext uri="{FF2B5EF4-FFF2-40B4-BE49-F238E27FC236}">
              <a16:creationId xmlns:a16="http://schemas.microsoft.com/office/drawing/2014/main" id="{A3C82850-DBBA-453D-9B67-65D625A540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6626" name="AutoShape 1">
          <a:extLst>
            <a:ext uri="{FF2B5EF4-FFF2-40B4-BE49-F238E27FC236}">
              <a16:creationId xmlns:a16="http://schemas.microsoft.com/office/drawing/2014/main" id="{99DAD7B2-A7AF-4F67-9DF6-A729087A88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6627" name="AutoShape 1">
          <a:extLst>
            <a:ext uri="{FF2B5EF4-FFF2-40B4-BE49-F238E27FC236}">
              <a16:creationId xmlns:a16="http://schemas.microsoft.com/office/drawing/2014/main" id="{049F645A-6E51-4DFD-952B-C29E388477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6628" name="AutoShape 1">
          <a:extLst>
            <a:ext uri="{FF2B5EF4-FFF2-40B4-BE49-F238E27FC236}">
              <a16:creationId xmlns:a16="http://schemas.microsoft.com/office/drawing/2014/main" id="{5501D3A3-CC15-49DA-AAC6-B834F76E0C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554</xdr:row>
      <xdr:rowOff>0</xdr:rowOff>
    </xdr:from>
    <xdr:ext cx="304800" cy="304800"/>
    <xdr:sp macro="" textlink="">
      <xdr:nvSpPr>
        <xdr:cNvPr id="16629" name="AutoShape 1">
          <a:extLst>
            <a:ext uri="{FF2B5EF4-FFF2-40B4-BE49-F238E27FC236}">
              <a16:creationId xmlns:a16="http://schemas.microsoft.com/office/drawing/2014/main" id="{70F6E366-1C66-428D-8D16-B704DBB904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6630" name="AutoShape 1">
          <a:extLst>
            <a:ext uri="{FF2B5EF4-FFF2-40B4-BE49-F238E27FC236}">
              <a16:creationId xmlns:a16="http://schemas.microsoft.com/office/drawing/2014/main" id="{6F23AE6D-BE9F-4518-B45A-EA8F86E6E5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6631" name="AutoShape 1">
          <a:extLst>
            <a:ext uri="{FF2B5EF4-FFF2-40B4-BE49-F238E27FC236}">
              <a16:creationId xmlns:a16="http://schemas.microsoft.com/office/drawing/2014/main" id="{4946134A-2554-47F4-B34B-F34AD278B6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6632" name="AutoShape 1">
          <a:extLst>
            <a:ext uri="{FF2B5EF4-FFF2-40B4-BE49-F238E27FC236}">
              <a16:creationId xmlns:a16="http://schemas.microsoft.com/office/drawing/2014/main" id="{C942EDFB-CEA2-4539-A5E6-FCA8985C90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555</xdr:row>
      <xdr:rowOff>0</xdr:rowOff>
    </xdr:from>
    <xdr:ext cx="304800" cy="304800"/>
    <xdr:sp macro="" textlink="">
      <xdr:nvSpPr>
        <xdr:cNvPr id="16633" name="AutoShape 1">
          <a:extLst>
            <a:ext uri="{FF2B5EF4-FFF2-40B4-BE49-F238E27FC236}">
              <a16:creationId xmlns:a16="http://schemas.microsoft.com/office/drawing/2014/main" id="{3E8CBF96-2A3F-4CC5-B6CE-4CEB5BF33B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6634" name="AutoShape 1">
          <a:extLst>
            <a:ext uri="{FF2B5EF4-FFF2-40B4-BE49-F238E27FC236}">
              <a16:creationId xmlns:a16="http://schemas.microsoft.com/office/drawing/2014/main" id="{EE73F3E4-2846-43A1-8238-154058BB2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6635" name="AutoShape 1">
          <a:extLst>
            <a:ext uri="{FF2B5EF4-FFF2-40B4-BE49-F238E27FC236}">
              <a16:creationId xmlns:a16="http://schemas.microsoft.com/office/drawing/2014/main" id="{862FF313-082B-4CEB-9325-E49C755923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6636" name="AutoShape 1">
          <a:extLst>
            <a:ext uri="{FF2B5EF4-FFF2-40B4-BE49-F238E27FC236}">
              <a16:creationId xmlns:a16="http://schemas.microsoft.com/office/drawing/2014/main" id="{DE8298B4-3D91-4BED-B904-2B4125606F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556</xdr:row>
      <xdr:rowOff>0</xdr:rowOff>
    </xdr:from>
    <xdr:ext cx="304800" cy="304800"/>
    <xdr:sp macro="" textlink="">
      <xdr:nvSpPr>
        <xdr:cNvPr id="16637" name="AutoShape 1">
          <a:extLst>
            <a:ext uri="{FF2B5EF4-FFF2-40B4-BE49-F238E27FC236}">
              <a16:creationId xmlns:a16="http://schemas.microsoft.com/office/drawing/2014/main" id="{8D379EE8-AF0D-4D96-AE11-ECE08358C2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6638" name="AutoShape 1">
          <a:extLst>
            <a:ext uri="{FF2B5EF4-FFF2-40B4-BE49-F238E27FC236}">
              <a16:creationId xmlns:a16="http://schemas.microsoft.com/office/drawing/2014/main" id="{732FFE0B-0660-4CE7-95A2-C5CB05A0C0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6639" name="AutoShape 1">
          <a:extLst>
            <a:ext uri="{FF2B5EF4-FFF2-40B4-BE49-F238E27FC236}">
              <a16:creationId xmlns:a16="http://schemas.microsoft.com/office/drawing/2014/main" id="{29541A5E-B991-439E-B712-1E3FDC83AB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6640" name="AutoShape 1">
          <a:extLst>
            <a:ext uri="{FF2B5EF4-FFF2-40B4-BE49-F238E27FC236}">
              <a16:creationId xmlns:a16="http://schemas.microsoft.com/office/drawing/2014/main" id="{E49ADDE3-F924-4E72-84F7-7C8CF775CE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557</xdr:row>
      <xdr:rowOff>0</xdr:rowOff>
    </xdr:from>
    <xdr:ext cx="304800" cy="304800"/>
    <xdr:sp macro="" textlink="">
      <xdr:nvSpPr>
        <xdr:cNvPr id="16641" name="AutoShape 1">
          <a:extLst>
            <a:ext uri="{FF2B5EF4-FFF2-40B4-BE49-F238E27FC236}">
              <a16:creationId xmlns:a16="http://schemas.microsoft.com/office/drawing/2014/main" id="{70DF4F34-DE42-4D1D-B80D-9F2BC80074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6642" name="AutoShape 1">
          <a:extLst>
            <a:ext uri="{FF2B5EF4-FFF2-40B4-BE49-F238E27FC236}">
              <a16:creationId xmlns:a16="http://schemas.microsoft.com/office/drawing/2014/main" id="{479F6894-2A36-4D27-A46D-BD49685EF7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6643" name="AutoShape 1">
          <a:extLst>
            <a:ext uri="{FF2B5EF4-FFF2-40B4-BE49-F238E27FC236}">
              <a16:creationId xmlns:a16="http://schemas.microsoft.com/office/drawing/2014/main" id="{5DE5BEFC-87AC-4E5E-A5E9-2091715945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6644" name="AutoShape 1">
          <a:extLst>
            <a:ext uri="{FF2B5EF4-FFF2-40B4-BE49-F238E27FC236}">
              <a16:creationId xmlns:a16="http://schemas.microsoft.com/office/drawing/2014/main" id="{3FDCE565-3E4E-49B8-97F1-367D07545B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558</xdr:row>
      <xdr:rowOff>0</xdr:rowOff>
    </xdr:from>
    <xdr:ext cx="304800" cy="304800"/>
    <xdr:sp macro="" textlink="">
      <xdr:nvSpPr>
        <xdr:cNvPr id="16645" name="AutoShape 1">
          <a:extLst>
            <a:ext uri="{FF2B5EF4-FFF2-40B4-BE49-F238E27FC236}">
              <a16:creationId xmlns:a16="http://schemas.microsoft.com/office/drawing/2014/main" id="{3FA54253-321A-4BE7-87BD-2C6B79DD0C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6646" name="AutoShape 1">
          <a:extLst>
            <a:ext uri="{FF2B5EF4-FFF2-40B4-BE49-F238E27FC236}">
              <a16:creationId xmlns:a16="http://schemas.microsoft.com/office/drawing/2014/main" id="{9634246D-3C04-413E-B80E-19FB67ABDD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6647" name="AutoShape 1">
          <a:extLst>
            <a:ext uri="{FF2B5EF4-FFF2-40B4-BE49-F238E27FC236}">
              <a16:creationId xmlns:a16="http://schemas.microsoft.com/office/drawing/2014/main" id="{B229A587-7BB0-4BF7-BCE4-7730C225DA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6648" name="AutoShape 1">
          <a:extLst>
            <a:ext uri="{FF2B5EF4-FFF2-40B4-BE49-F238E27FC236}">
              <a16:creationId xmlns:a16="http://schemas.microsoft.com/office/drawing/2014/main" id="{A81D88F4-5921-4725-A596-039245F064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559</xdr:row>
      <xdr:rowOff>0</xdr:rowOff>
    </xdr:from>
    <xdr:ext cx="304800" cy="304800"/>
    <xdr:sp macro="" textlink="">
      <xdr:nvSpPr>
        <xdr:cNvPr id="16649" name="AutoShape 1">
          <a:extLst>
            <a:ext uri="{FF2B5EF4-FFF2-40B4-BE49-F238E27FC236}">
              <a16:creationId xmlns:a16="http://schemas.microsoft.com/office/drawing/2014/main" id="{D34D80E0-AC85-43D3-9FB1-4180BE30A0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6650" name="AutoShape 1">
          <a:extLst>
            <a:ext uri="{FF2B5EF4-FFF2-40B4-BE49-F238E27FC236}">
              <a16:creationId xmlns:a16="http://schemas.microsoft.com/office/drawing/2014/main" id="{B6B4E34D-A8F8-4345-88B2-FC49C72D97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6651" name="AutoShape 1">
          <a:extLst>
            <a:ext uri="{FF2B5EF4-FFF2-40B4-BE49-F238E27FC236}">
              <a16:creationId xmlns:a16="http://schemas.microsoft.com/office/drawing/2014/main" id="{55403EF4-CDC7-495E-B059-643FDF8F30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6652" name="AutoShape 1">
          <a:extLst>
            <a:ext uri="{FF2B5EF4-FFF2-40B4-BE49-F238E27FC236}">
              <a16:creationId xmlns:a16="http://schemas.microsoft.com/office/drawing/2014/main" id="{6A985808-749D-42AB-95DC-336CA5DB1F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560</xdr:row>
      <xdr:rowOff>0</xdr:rowOff>
    </xdr:from>
    <xdr:ext cx="304800" cy="304800"/>
    <xdr:sp macro="" textlink="">
      <xdr:nvSpPr>
        <xdr:cNvPr id="16653" name="AutoShape 1">
          <a:extLst>
            <a:ext uri="{FF2B5EF4-FFF2-40B4-BE49-F238E27FC236}">
              <a16:creationId xmlns:a16="http://schemas.microsoft.com/office/drawing/2014/main" id="{6FE68444-290D-4533-A158-80F869FC7C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6654" name="AutoShape 1">
          <a:extLst>
            <a:ext uri="{FF2B5EF4-FFF2-40B4-BE49-F238E27FC236}">
              <a16:creationId xmlns:a16="http://schemas.microsoft.com/office/drawing/2014/main" id="{A4ABCDB0-3595-4BE9-ACC2-C31430F015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6655" name="AutoShape 1">
          <a:extLst>
            <a:ext uri="{FF2B5EF4-FFF2-40B4-BE49-F238E27FC236}">
              <a16:creationId xmlns:a16="http://schemas.microsoft.com/office/drawing/2014/main" id="{0075F8A5-3B21-45F2-BDAB-857323D1AE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6656" name="AutoShape 1">
          <a:extLst>
            <a:ext uri="{FF2B5EF4-FFF2-40B4-BE49-F238E27FC236}">
              <a16:creationId xmlns:a16="http://schemas.microsoft.com/office/drawing/2014/main" id="{8D86BFA1-A747-473F-842E-6E8F146086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561</xdr:row>
      <xdr:rowOff>0</xdr:rowOff>
    </xdr:from>
    <xdr:ext cx="304800" cy="304800"/>
    <xdr:sp macro="" textlink="">
      <xdr:nvSpPr>
        <xdr:cNvPr id="16657" name="AutoShape 1">
          <a:extLst>
            <a:ext uri="{FF2B5EF4-FFF2-40B4-BE49-F238E27FC236}">
              <a16:creationId xmlns:a16="http://schemas.microsoft.com/office/drawing/2014/main" id="{EDD067C4-B99D-4141-A6C8-F88BBD036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6658" name="AutoShape 1">
          <a:extLst>
            <a:ext uri="{FF2B5EF4-FFF2-40B4-BE49-F238E27FC236}">
              <a16:creationId xmlns:a16="http://schemas.microsoft.com/office/drawing/2014/main" id="{2967DFBE-19DC-4372-91E5-C707BE7401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6659" name="AutoShape 1">
          <a:extLst>
            <a:ext uri="{FF2B5EF4-FFF2-40B4-BE49-F238E27FC236}">
              <a16:creationId xmlns:a16="http://schemas.microsoft.com/office/drawing/2014/main" id="{5C2AC67F-C484-441E-8591-30D237994C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6660" name="AutoShape 1">
          <a:extLst>
            <a:ext uri="{FF2B5EF4-FFF2-40B4-BE49-F238E27FC236}">
              <a16:creationId xmlns:a16="http://schemas.microsoft.com/office/drawing/2014/main" id="{2DB68FD6-48C3-42BB-9E29-49799B906C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562</xdr:row>
      <xdr:rowOff>0</xdr:rowOff>
    </xdr:from>
    <xdr:ext cx="304800" cy="304800"/>
    <xdr:sp macro="" textlink="">
      <xdr:nvSpPr>
        <xdr:cNvPr id="16661" name="AutoShape 1">
          <a:extLst>
            <a:ext uri="{FF2B5EF4-FFF2-40B4-BE49-F238E27FC236}">
              <a16:creationId xmlns:a16="http://schemas.microsoft.com/office/drawing/2014/main" id="{7AF7ABD9-AEA2-414B-AFB5-0478B4507E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6662" name="AutoShape 1">
          <a:extLst>
            <a:ext uri="{FF2B5EF4-FFF2-40B4-BE49-F238E27FC236}">
              <a16:creationId xmlns:a16="http://schemas.microsoft.com/office/drawing/2014/main" id="{862E32B5-9929-4234-A303-286F1E9286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6663" name="AutoShape 1">
          <a:extLst>
            <a:ext uri="{FF2B5EF4-FFF2-40B4-BE49-F238E27FC236}">
              <a16:creationId xmlns:a16="http://schemas.microsoft.com/office/drawing/2014/main" id="{15E8B0FD-92BD-4F11-8422-30E16C322B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6664" name="AutoShape 1">
          <a:extLst>
            <a:ext uri="{FF2B5EF4-FFF2-40B4-BE49-F238E27FC236}">
              <a16:creationId xmlns:a16="http://schemas.microsoft.com/office/drawing/2014/main" id="{757086FF-7B90-4A62-84AA-C2ACE5AC93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563</xdr:row>
      <xdr:rowOff>0</xdr:rowOff>
    </xdr:from>
    <xdr:ext cx="304800" cy="304800"/>
    <xdr:sp macro="" textlink="">
      <xdr:nvSpPr>
        <xdr:cNvPr id="16665" name="AutoShape 1">
          <a:extLst>
            <a:ext uri="{FF2B5EF4-FFF2-40B4-BE49-F238E27FC236}">
              <a16:creationId xmlns:a16="http://schemas.microsoft.com/office/drawing/2014/main" id="{0EE4C7CC-19BA-40CB-BECD-251D671177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6666" name="AutoShape 1">
          <a:extLst>
            <a:ext uri="{FF2B5EF4-FFF2-40B4-BE49-F238E27FC236}">
              <a16:creationId xmlns:a16="http://schemas.microsoft.com/office/drawing/2014/main" id="{01ADF064-95E3-49F0-B4BB-C54017C8E4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6667" name="AutoShape 1">
          <a:extLst>
            <a:ext uri="{FF2B5EF4-FFF2-40B4-BE49-F238E27FC236}">
              <a16:creationId xmlns:a16="http://schemas.microsoft.com/office/drawing/2014/main" id="{24C13D65-7932-4CDE-8FBE-CF512E241B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6668" name="AutoShape 1">
          <a:extLst>
            <a:ext uri="{FF2B5EF4-FFF2-40B4-BE49-F238E27FC236}">
              <a16:creationId xmlns:a16="http://schemas.microsoft.com/office/drawing/2014/main" id="{C0753385-C1C4-43A7-8F35-B54FEA7E78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564</xdr:row>
      <xdr:rowOff>0</xdr:rowOff>
    </xdr:from>
    <xdr:ext cx="304800" cy="304800"/>
    <xdr:sp macro="" textlink="">
      <xdr:nvSpPr>
        <xdr:cNvPr id="16669" name="AutoShape 1">
          <a:extLst>
            <a:ext uri="{FF2B5EF4-FFF2-40B4-BE49-F238E27FC236}">
              <a16:creationId xmlns:a16="http://schemas.microsoft.com/office/drawing/2014/main" id="{A0DB27C0-D4DB-4550-A739-0CAB14870E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6670" name="AutoShape 1">
          <a:extLst>
            <a:ext uri="{FF2B5EF4-FFF2-40B4-BE49-F238E27FC236}">
              <a16:creationId xmlns:a16="http://schemas.microsoft.com/office/drawing/2014/main" id="{CAD7216B-28A8-4C7B-9C86-1EBE6CB7AB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6671" name="AutoShape 1">
          <a:extLst>
            <a:ext uri="{FF2B5EF4-FFF2-40B4-BE49-F238E27FC236}">
              <a16:creationId xmlns:a16="http://schemas.microsoft.com/office/drawing/2014/main" id="{48D0E7AE-CD00-41F4-B30A-F146516155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6672" name="AutoShape 1">
          <a:extLst>
            <a:ext uri="{FF2B5EF4-FFF2-40B4-BE49-F238E27FC236}">
              <a16:creationId xmlns:a16="http://schemas.microsoft.com/office/drawing/2014/main" id="{608B0ABB-56FF-458B-B121-7F2E7E2EA2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565</xdr:row>
      <xdr:rowOff>0</xdr:rowOff>
    </xdr:from>
    <xdr:ext cx="304800" cy="304800"/>
    <xdr:sp macro="" textlink="">
      <xdr:nvSpPr>
        <xdr:cNvPr id="16673" name="AutoShape 1">
          <a:extLst>
            <a:ext uri="{FF2B5EF4-FFF2-40B4-BE49-F238E27FC236}">
              <a16:creationId xmlns:a16="http://schemas.microsoft.com/office/drawing/2014/main" id="{5AFC9C5E-54E6-42D1-BEF7-8370469852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6674" name="AutoShape 1">
          <a:extLst>
            <a:ext uri="{FF2B5EF4-FFF2-40B4-BE49-F238E27FC236}">
              <a16:creationId xmlns:a16="http://schemas.microsoft.com/office/drawing/2014/main" id="{D642553E-EFA5-48E6-AFAC-276004EC6B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6675" name="AutoShape 1">
          <a:extLst>
            <a:ext uri="{FF2B5EF4-FFF2-40B4-BE49-F238E27FC236}">
              <a16:creationId xmlns:a16="http://schemas.microsoft.com/office/drawing/2014/main" id="{BE92CAC6-330F-4029-B09E-7EAB71377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6676" name="AutoShape 1">
          <a:extLst>
            <a:ext uri="{FF2B5EF4-FFF2-40B4-BE49-F238E27FC236}">
              <a16:creationId xmlns:a16="http://schemas.microsoft.com/office/drawing/2014/main" id="{314E0495-130C-4018-860A-EF1876BF7B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566</xdr:row>
      <xdr:rowOff>0</xdr:rowOff>
    </xdr:from>
    <xdr:ext cx="304800" cy="304800"/>
    <xdr:sp macro="" textlink="">
      <xdr:nvSpPr>
        <xdr:cNvPr id="16677" name="AutoShape 1">
          <a:extLst>
            <a:ext uri="{FF2B5EF4-FFF2-40B4-BE49-F238E27FC236}">
              <a16:creationId xmlns:a16="http://schemas.microsoft.com/office/drawing/2014/main" id="{E016CAA3-4247-415A-AE18-4E5D2D40FA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6678" name="AutoShape 1">
          <a:extLst>
            <a:ext uri="{FF2B5EF4-FFF2-40B4-BE49-F238E27FC236}">
              <a16:creationId xmlns:a16="http://schemas.microsoft.com/office/drawing/2014/main" id="{0CD14B63-A13C-4574-BA31-9936051228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6679" name="AutoShape 1">
          <a:extLst>
            <a:ext uri="{FF2B5EF4-FFF2-40B4-BE49-F238E27FC236}">
              <a16:creationId xmlns:a16="http://schemas.microsoft.com/office/drawing/2014/main" id="{442FA3E5-55DF-43A5-AE4B-A18693F7E8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6680" name="AutoShape 1">
          <a:extLst>
            <a:ext uri="{FF2B5EF4-FFF2-40B4-BE49-F238E27FC236}">
              <a16:creationId xmlns:a16="http://schemas.microsoft.com/office/drawing/2014/main" id="{4A1303C5-256F-46DF-AD67-8E0FC5F9BF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567</xdr:row>
      <xdr:rowOff>0</xdr:rowOff>
    </xdr:from>
    <xdr:ext cx="304800" cy="304800"/>
    <xdr:sp macro="" textlink="">
      <xdr:nvSpPr>
        <xdr:cNvPr id="16681" name="AutoShape 1">
          <a:extLst>
            <a:ext uri="{FF2B5EF4-FFF2-40B4-BE49-F238E27FC236}">
              <a16:creationId xmlns:a16="http://schemas.microsoft.com/office/drawing/2014/main" id="{CD7187EA-0EF0-46EF-B652-2E8CE8C55F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6682" name="AutoShape 1">
          <a:extLst>
            <a:ext uri="{FF2B5EF4-FFF2-40B4-BE49-F238E27FC236}">
              <a16:creationId xmlns:a16="http://schemas.microsoft.com/office/drawing/2014/main" id="{B0B36752-269B-44C1-8022-2897EB214C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6683" name="AutoShape 1">
          <a:extLst>
            <a:ext uri="{FF2B5EF4-FFF2-40B4-BE49-F238E27FC236}">
              <a16:creationId xmlns:a16="http://schemas.microsoft.com/office/drawing/2014/main" id="{86E96490-B0FD-42D8-9D45-22B0EAEF43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6684" name="AutoShape 1">
          <a:extLst>
            <a:ext uri="{FF2B5EF4-FFF2-40B4-BE49-F238E27FC236}">
              <a16:creationId xmlns:a16="http://schemas.microsoft.com/office/drawing/2014/main" id="{CCE75394-1DB9-4B4C-BC03-8474547D40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568</xdr:row>
      <xdr:rowOff>0</xdr:rowOff>
    </xdr:from>
    <xdr:ext cx="304800" cy="304800"/>
    <xdr:sp macro="" textlink="">
      <xdr:nvSpPr>
        <xdr:cNvPr id="16685" name="AutoShape 1">
          <a:extLst>
            <a:ext uri="{FF2B5EF4-FFF2-40B4-BE49-F238E27FC236}">
              <a16:creationId xmlns:a16="http://schemas.microsoft.com/office/drawing/2014/main" id="{EDB70FB9-0DBC-4592-9649-17C723822C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6686" name="AutoShape 1">
          <a:extLst>
            <a:ext uri="{FF2B5EF4-FFF2-40B4-BE49-F238E27FC236}">
              <a16:creationId xmlns:a16="http://schemas.microsoft.com/office/drawing/2014/main" id="{3129F72C-8FE9-4D21-8A94-7A0AE4D2DB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6687" name="AutoShape 1">
          <a:extLst>
            <a:ext uri="{FF2B5EF4-FFF2-40B4-BE49-F238E27FC236}">
              <a16:creationId xmlns:a16="http://schemas.microsoft.com/office/drawing/2014/main" id="{C3B5F7DA-C63E-454E-8A83-04A5F7988E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6688" name="AutoShape 1">
          <a:extLst>
            <a:ext uri="{FF2B5EF4-FFF2-40B4-BE49-F238E27FC236}">
              <a16:creationId xmlns:a16="http://schemas.microsoft.com/office/drawing/2014/main" id="{FC7F994F-A29D-4B63-A5EC-06B69D73CE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569</xdr:row>
      <xdr:rowOff>0</xdr:rowOff>
    </xdr:from>
    <xdr:ext cx="304800" cy="304800"/>
    <xdr:sp macro="" textlink="">
      <xdr:nvSpPr>
        <xdr:cNvPr id="16689" name="AutoShape 1">
          <a:extLst>
            <a:ext uri="{FF2B5EF4-FFF2-40B4-BE49-F238E27FC236}">
              <a16:creationId xmlns:a16="http://schemas.microsoft.com/office/drawing/2014/main" id="{81E4F140-9FE9-4C6F-A5C2-4771A9CD03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6690" name="AutoShape 1">
          <a:extLst>
            <a:ext uri="{FF2B5EF4-FFF2-40B4-BE49-F238E27FC236}">
              <a16:creationId xmlns:a16="http://schemas.microsoft.com/office/drawing/2014/main" id="{DDFB29C5-8F5D-48D1-B208-999D1E5206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6691" name="AutoShape 1">
          <a:extLst>
            <a:ext uri="{FF2B5EF4-FFF2-40B4-BE49-F238E27FC236}">
              <a16:creationId xmlns:a16="http://schemas.microsoft.com/office/drawing/2014/main" id="{44C1299B-171D-4450-8C35-A43987A60D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6692" name="AutoShape 1">
          <a:extLst>
            <a:ext uri="{FF2B5EF4-FFF2-40B4-BE49-F238E27FC236}">
              <a16:creationId xmlns:a16="http://schemas.microsoft.com/office/drawing/2014/main" id="{578E0F9B-3293-485A-BB01-2EBA8371E0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570</xdr:row>
      <xdr:rowOff>0</xdr:rowOff>
    </xdr:from>
    <xdr:ext cx="304800" cy="304800"/>
    <xdr:sp macro="" textlink="">
      <xdr:nvSpPr>
        <xdr:cNvPr id="16693" name="AutoShape 1">
          <a:extLst>
            <a:ext uri="{FF2B5EF4-FFF2-40B4-BE49-F238E27FC236}">
              <a16:creationId xmlns:a16="http://schemas.microsoft.com/office/drawing/2014/main" id="{69E3079D-24BF-49C6-9BFD-7256C48BE7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6694" name="AutoShape 1">
          <a:extLst>
            <a:ext uri="{FF2B5EF4-FFF2-40B4-BE49-F238E27FC236}">
              <a16:creationId xmlns:a16="http://schemas.microsoft.com/office/drawing/2014/main" id="{3E83504A-9A5D-4719-A3D6-28C590737C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6695" name="AutoShape 1">
          <a:extLst>
            <a:ext uri="{FF2B5EF4-FFF2-40B4-BE49-F238E27FC236}">
              <a16:creationId xmlns:a16="http://schemas.microsoft.com/office/drawing/2014/main" id="{3D8C88BE-F16A-4C0E-8F84-BB9C760178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6696" name="AutoShape 1">
          <a:extLst>
            <a:ext uri="{FF2B5EF4-FFF2-40B4-BE49-F238E27FC236}">
              <a16:creationId xmlns:a16="http://schemas.microsoft.com/office/drawing/2014/main" id="{5E15B7BC-4770-4FE3-B4F8-0607F0E5CF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571</xdr:row>
      <xdr:rowOff>0</xdr:rowOff>
    </xdr:from>
    <xdr:ext cx="304800" cy="304800"/>
    <xdr:sp macro="" textlink="">
      <xdr:nvSpPr>
        <xdr:cNvPr id="16697" name="AutoShape 1">
          <a:extLst>
            <a:ext uri="{FF2B5EF4-FFF2-40B4-BE49-F238E27FC236}">
              <a16:creationId xmlns:a16="http://schemas.microsoft.com/office/drawing/2014/main" id="{64871E9E-E00F-4F2D-8CC8-7A1D442DCF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6698" name="AutoShape 1">
          <a:extLst>
            <a:ext uri="{FF2B5EF4-FFF2-40B4-BE49-F238E27FC236}">
              <a16:creationId xmlns:a16="http://schemas.microsoft.com/office/drawing/2014/main" id="{25EF5DDE-0167-40FD-847C-7ACD008075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6699" name="AutoShape 1">
          <a:extLst>
            <a:ext uri="{FF2B5EF4-FFF2-40B4-BE49-F238E27FC236}">
              <a16:creationId xmlns:a16="http://schemas.microsoft.com/office/drawing/2014/main" id="{5B04A167-C8BA-489D-85E8-90C48A0630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6700" name="AutoShape 1">
          <a:extLst>
            <a:ext uri="{FF2B5EF4-FFF2-40B4-BE49-F238E27FC236}">
              <a16:creationId xmlns:a16="http://schemas.microsoft.com/office/drawing/2014/main" id="{B54134C2-BB00-4558-9324-8DE8DF8D07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572</xdr:row>
      <xdr:rowOff>0</xdr:rowOff>
    </xdr:from>
    <xdr:ext cx="304800" cy="304800"/>
    <xdr:sp macro="" textlink="">
      <xdr:nvSpPr>
        <xdr:cNvPr id="16701" name="AutoShape 1">
          <a:extLst>
            <a:ext uri="{FF2B5EF4-FFF2-40B4-BE49-F238E27FC236}">
              <a16:creationId xmlns:a16="http://schemas.microsoft.com/office/drawing/2014/main" id="{A5917569-A508-4FC7-B184-495EC033E6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6702" name="AutoShape 1">
          <a:extLst>
            <a:ext uri="{FF2B5EF4-FFF2-40B4-BE49-F238E27FC236}">
              <a16:creationId xmlns:a16="http://schemas.microsoft.com/office/drawing/2014/main" id="{3EA93412-C6E6-4B92-86F2-ECFA2C26DA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6703" name="AutoShape 1">
          <a:extLst>
            <a:ext uri="{FF2B5EF4-FFF2-40B4-BE49-F238E27FC236}">
              <a16:creationId xmlns:a16="http://schemas.microsoft.com/office/drawing/2014/main" id="{4C80A791-0D58-4B47-9338-E70E887BD2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6704" name="AutoShape 1">
          <a:extLst>
            <a:ext uri="{FF2B5EF4-FFF2-40B4-BE49-F238E27FC236}">
              <a16:creationId xmlns:a16="http://schemas.microsoft.com/office/drawing/2014/main" id="{406055E7-CDD2-4BF9-9B29-09A117874B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573</xdr:row>
      <xdr:rowOff>0</xdr:rowOff>
    </xdr:from>
    <xdr:ext cx="304800" cy="304800"/>
    <xdr:sp macro="" textlink="">
      <xdr:nvSpPr>
        <xdr:cNvPr id="16705" name="AutoShape 1">
          <a:extLst>
            <a:ext uri="{FF2B5EF4-FFF2-40B4-BE49-F238E27FC236}">
              <a16:creationId xmlns:a16="http://schemas.microsoft.com/office/drawing/2014/main" id="{32597D48-1581-4872-9274-B6B21A1D86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6706" name="AutoShape 1">
          <a:extLst>
            <a:ext uri="{FF2B5EF4-FFF2-40B4-BE49-F238E27FC236}">
              <a16:creationId xmlns:a16="http://schemas.microsoft.com/office/drawing/2014/main" id="{07907FB0-D9D7-4A49-BFB3-FD1CB1C445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6707" name="AutoShape 1">
          <a:extLst>
            <a:ext uri="{FF2B5EF4-FFF2-40B4-BE49-F238E27FC236}">
              <a16:creationId xmlns:a16="http://schemas.microsoft.com/office/drawing/2014/main" id="{85DBA574-B090-4BA6-94FC-858E23C04B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6708" name="AutoShape 1">
          <a:extLst>
            <a:ext uri="{FF2B5EF4-FFF2-40B4-BE49-F238E27FC236}">
              <a16:creationId xmlns:a16="http://schemas.microsoft.com/office/drawing/2014/main" id="{8FE50BB3-9C22-4492-8C30-B0CA967FBB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574</xdr:row>
      <xdr:rowOff>0</xdr:rowOff>
    </xdr:from>
    <xdr:ext cx="304800" cy="304800"/>
    <xdr:sp macro="" textlink="">
      <xdr:nvSpPr>
        <xdr:cNvPr id="16709" name="AutoShape 1">
          <a:extLst>
            <a:ext uri="{FF2B5EF4-FFF2-40B4-BE49-F238E27FC236}">
              <a16:creationId xmlns:a16="http://schemas.microsoft.com/office/drawing/2014/main" id="{246525CF-4CF5-4DA3-94B6-465F484A8A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6710" name="AutoShape 1">
          <a:extLst>
            <a:ext uri="{FF2B5EF4-FFF2-40B4-BE49-F238E27FC236}">
              <a16:creationId xmlns:a16="http://schemas.microsoft.com/office/drawing/2014/main" id="{8C416F45-59A1-40FF-B40E-D72641C454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6711" name="AutoShape 1">
          <a:extLst>
            <a:ext uri="{FF2B5EF4-FFF2-40B4-BE49-F238E27FC236}">
              <a16:creationId xmlns:a16="http://schemas.microsoft.com/office/drawing/2014/main" id="{2B741292-E85B-4F4D-88C3-C84B727215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6712" name="AutoShape 1">
          <a:extLst>
            <a:ext uri="{FF2B5EF4-FFF2-40B4-BE49-F238E27FC236}">
              <a16:creationId xmlns:a16="http://schemas.microsoft.com/office/drawing/2014/main" id="{28416137-AA1E-4EA6-8842-D2267B8211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575</xdr:row>
      <xdr:rowOff>0</xdr:rowOff>
    </xdr:from>
    <xdr:ext cx="304800" cy="304800"/>
    <xdr:sp macro="" textlink="">
      <xdr:nvSpPr>
        <xdr:cNvPr id="16713" name="AutoShape 1">
          <a:extLst>
            <a:ext uri="{FF2B5EF4-FFF2-40B4-BE49-F238E27FC236}">
              <a16:creationId xmlns:a16="http://schemas.microsoft.com/office/drawing/2014/main" id="{20846449-45C5-4A26-AA71-E052E41867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6714" name="AutoShape 1">
          <a:extLst>
            <a:ext uri="{FF2B5EF4-FFF2-40B4-BE49-F238E27FC236}">
              <a16:creationId xmlns:a16="http://schemas.microsoft.com/office/drawing/2014/main" id="{F961D960-D3DB-49E9-8870-773962ADC4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6715" name="AutoShape 1">
          <a:extLst>
            <a:ext uri="{FF2B5EF4-FFF2-40B4-BE49-F238E27FC236}">
              <a16:creationId xmlns:a16="http://schemas.microsoft.com/office/drawing/2014/main" id="{35226820-4AE2-4227-86F3-070619009B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6716" name="AutoShape 1">
          <a:extLst>
            <a:ext uri="{FF2B5EF4-FFF2-40B4-BE49-F238E27FC236}">
              <a16:creationId xmlns:a16="http://schemas.microsoft.com/office/drawing/2014/main" id="{8CAD13D2-CC44-452C-A859-23661068E2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576</xdr:row>
      <xdr:rowOff>0</xdr:rowOff>
    </xdr:from>
    <xdr:ext cx="304800" cy="304800"/>
    <xdr:sp macro="" textlink="">
      <xdr:nvSpPr>
        <xdr:cNvPr id="16717" name="AutoShape 1">
          <a:extLst>
            <a:ext uri="{FF2B5EF4-FFF2-40B4-BE49-F238E27FC236}">
              <a16:creationId xmlns:a16="http://schemas.microsoft.com/office/drawing/2014/main" id="{36288558-6003-4BD7-BCFD-8EE47F3B55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6718" name="AutoShape 1">
          <a:extLst>
            <a:ext uri="{FF2B5EF4-FFF2-40B4-BE49-F238E27FC236}">
              <a16:creationId xmlns:a16="http://schemas.microsoft.com/office/drawing/2014/main" id="{4F8188E3-0197-4E99-82C5-E4F7A0D351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6719" name="AutoShape 1">
          <a:extLst>
            <a:ext uri="{FF2B5EF4-FFF2-40B4-BE49-F238E27FC236}">
              <a16:creationId xmlns:a16="http://schemas.microsoft.com/office/drawing/2014/main" id="{1683A129-5299-4946-A4D5-441DA9ABD3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6720" name="AutoShape 1">
          <a:extLst>
            <a:ext uri="{FF2B5EF4-FFF2-40B4-BE49-F238E27FC236}">
              <a16:creationId xmlns:a16="http://schemas.microsoft.com/office/drawing/2014/main" id="{CBCD3300-A925-47DE-AA67-2F2EB5EC80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577</xdr:row>
      <xdr:rowOff>0</xdr:rowOff>
    </xdr:from>
    <xdr:ext cx="304800" cy="304800"/>
    <xdr:sp macro="" textlink="">
      <xdr:nvSpPr>
        <xdr:cNvPr id="16721" name="AutoShape 1">
          <a:extLst>
            <a:ext uri="{FF2B5EF4-FFF2-40B4-BE49-F238E27FC236}">
              <a16:creationId xmlns:a16="http://schemas.microsoft.com/office/drawing/2014/main" id="{3E0D84A0-D97C-4FFA-B6AC-4EDAF27714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6722" name="AutoShape 1">
          <a:extLst>
            <a:ext uri="{FF2B5EF4-FFF2-40B4-BE49-F238E27FC236}">
              <a16:creationId xmlns:a16="http://schemas.microsoft.com/office/drawing/2014/main" id="{49C3567D-ED1D-43C4-A6AA-79EAF6A0FD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6723" name="AutoShape 1">
          <a:extLst>
            <a:ext uri="{FF2B5EF4-FFF2-40B4-BE49-F238E27FC236}">
              <a16:creationId xmlns:a16="http://schemas.microsoft.com/office/drawing/2014/main" id="{24D7D0C9-A173-4D10-9726-AEB8392F54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6724" name="AutoShape 1">
          <a:extLst>
            <a:ext uri="{FF2B5EF4-FFF2-40B4-BE49-F238E27FC236}">
              <a16:creationId xmlns:a16="http://schemas.microsoft.com/office/drawing/2014/main" id="{D92CAB6A-A630-4670-B720-22879B2DA5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578</xdr:row>
      <xdr:rowOff>0</xdr:rowOff>
    </xdr:from>
    <xdr:ext cx="304800" cy="304800"/>
    <xdr:sp macro="" textlink="">
      <xdr:nvSpPr>
        <xdr:cNvPr id="16725" name="AutoShape 1">
          <a:extLst>
            <a:ext uri="{FF2B5EF4-FFF2-40B4-BE49-F238E27FC236}">
              <a16:creationId xmlns:a16="http://schemas.microsoft.com/office/drawing/2014/main" id="{44451131-4B10-4D68-A602-A684D7261E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6726" name="AutoShape 1">
          <a:extLst>
            <a:ext uri="{FF2B5EF4-FFF2-40B4-BE49-F238E27FC236}">
              <a16:creationId xmlns:a16="http://schemas.microsoft.com/office/drawing/2014/main" id="{A35AAC08-C1E7-44D7-8D31-293FEDF8F0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6727" name="AutoShape 1">
          <a:extLst>
            <a:ext uri="{FF2B5EF4-FFF2-40B4-BE49-F238E27FC236}">
              <a16:creationId xmlns:a16="http://schemas.microsoft.com/office/drawing/2014/main" id="{A6057861-E152-4159-B152-D2C5EF9A1D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6728" name="AutoShape 1">
          <a:extLst>
            <a:ext uri="{FF2B5EF4-FFF2-40B4-BE49-F238E27FC236}">
              <a16:creationId xmlns:a16="http://schemas.microsoft.com/office/drawing/2014/main" id="{459889CB-61E9-4987-99B5-6AA3E6618E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579</xdr:row>
      <xdr:rowOff>0</xdr:rowOff>
    </xdr:from>
    <xdr:ext cx="304800" cy="304800"/>
    <xdr:sp macro="" textlink="">
      <xdr:nvSpPr>
        <xdr:cNvPr id="16729" name="AutoShape 1">
          <a:extLst>
            <a:ext uri="{FF2B5EF4-FFF2-40B4-BE49-F238E27FC236}">
              <a16:creationId xmlns:a16="http://schemas.microsoft.com/office/drawing/2014/main" id="{9C876B53-6BA6-408D-B0A7-D7308F5A5E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6730" name="AutoShape 1">
          <a:extLst>
            <a:ext uri="{FF2B5EF4-FFF2-40B4-BE49-F238E27FC236}">
              <a16:creationId xmlns:a16="http://schemas.microsoft.com/office/drawing/2014/main" id="{4A9A75AE-51C8-4E13-A61F-010F71BA4A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6731" name="AutoShape 1">
          <a:extLst>
            <a:ext uri="{FF2B5EF4-FFF2-40B4-BE49-F238E27FC236}">
              <a16:creationId xmlns:a16="http://schemas.microsoft.com/office/drawing/2014/main" id="{49130499-4AD2-4F17-B2EF-C557FDC3C8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6732" name="AutoShape 1">
          <a:extLst>
            <a:ext uri="{FF2B5EF4-FFF2-40B4-BE49-F238E27FC236}">
              <a16:creationId xmlns:a16="http://schemas.microsoft.com/office/drawing/2014/main" id="{19562AAC-247B-4AA0-B961-AEFCDAA1CC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580</xdr:row>
      <xdr:rowOff>0</xdr:rowOff>
    </xdr:from>
    <xdr:ext cx="304800" cy="304800"/>
    <xdr:sp macro="" textlink="">
      <xdr:nvSpPr>
        <xdr:cNvPr id="16733" name="AutoShape 1">
          <a:extLst>
            <a:ext uri="{FF2B5EF4-FFF2-40B4-BE49-F238E27FC236}">
              <a16:creationId xmlns:a16="http://schemas.microsoft.com/office/drawing/2014/main" id="{A5807A96-B5B1-402B-8028-E93D97D4BD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6734" name="AutoShape 1">
          <a:extLst>
            <a:ext uri="{FF2B5EF4-FFF2-40B4-BE49-F238E27FC236}">
              <a16:creationId xmlns:a16="http://schemas.microsoft.com/office/drawing/2014/main" id="{1C6CF737-A90E-49A7-8F1C-2DE2993049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6735" name="AutoShape 1">
          <a:extLst>
            <a:ext uri="{FF2B5EF4-FFF2-40B4-BE49-F238E27FC236}">
              <a16:creationId xmlns:a16="http://schemas.microsoft.com/office/drawing/2014/main" id="{D368C5A2-A5E0-479C-AD02-07C661A2B5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6736" name="AutoShape 1">
          <a:extLst>
            <a:ext uri="{FF2B5EF4-FFF2-40B4-BE49-F238E27FC236}">
              <a16:creationId xmlns:a16="http://schemas.microsoft.com/office/drawing/2014/main" id="{F411F0A0-2D5B-485D-BA79-C5E981C083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581</xdr:row>
      <xdr:rowOff>0</xdr:rowOff>
    </xdr:from>
    <xdr:ext cx="304800" cy="304800"/>
    <xdr:sp macro="" textlink="">
      <xdr:nvSpPr>
        <xdr:cNvPr id="16737" name="AutoShape 1">
          <a:extLst>
            <a:ext uri="{FF2B5EF4-FFF2-40B4-BE49-F238E27FC236}">
              <a16:creationId xmlns:a16="http://schemas.microsoft.com/office/drawing/2014/main" id="{B49E5D0C-84F2-48A6-BC6E-323A9EB372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6738" name="AutoShape 1">
          <a:extLst>
            <a:ext uri="{FF2B5EF4-FFF2-40B4-BE49-F238E27FC236}">
              <a16:creationId xmlns:a16="http://schemas.microsoft.com/office/drawing/2014/main" id="{13B04356-474A-469B-8DD1-F32D409C19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6739" name="AutoShape 1">
          <a:extLst>
            <a:ext uri="{FF2B5EF4-FFF2-40B4-BE49-F238E27FC236}">
              <a16:creationId xmlns:a16="http://schemas.microsoft.com/office/drawing/2014/main" id="{BF40B426-5B73-4930-99A2-B7DD47CE2C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6740" name="AutoShape 1">
          <a:extLst>
            <a:ext uri="{FF2B5EF4-FFF2-40B4-BE49-F238E27FC236}">
              <a16:creationId xmlns:a16="http://schemas.microsoft.com/office/drawing/2014/main" id="{238846FB-A0A5-4C5A-A6FF-58A5A6742C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582</xdr:row>
      <xdr:rowOff>0</xdr:rowOff>
    </xdr:from>
    <xdr:ext cx="304800" cy="304800"/>
    <xdr:sp macro="" textlink="">
      <xdr:nvSpPr>
        <xdr:cNvPr id="16741" name="AutoShape 1">
          <a:extLst>
            <a:ext uri="{FF2B5EF4-FFF2-40B4-BE49-F238E27FC236}">
              <a16:creationId xmlns:a16="http://schemas.microsoft.com/office/drawing/2014/main" id="{E83C1187-CAA2-4058-88B3-6CE4C9F283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6742" name="AutoShape 1">
          <a:extLst>
            <a:ext uri="{FF2B5EF4-FFF2-40B4-BE49-F238E27FC236}">
              <a16:creationId xmlns:a16="http://schemas.microsoft.com/office/drawing/2014/main" id="{76676BB8-0763-41FB-8FF6-9BF33D0FD6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6743" name="AutoShape 1">
          <a:extLst>
            <a:ext uri="{FF2B5EF4-FFF2-40B4-BE49-F238E27FC236}">
              <a16:creationId xmlns:a16="http://schemas.microsoft.com/office/drawing/2014/main" id="{5F8D95D6-BFAC-4A9A-A542-41FF32B9BA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6744" name="AutoShape 1">
          <a:extLst>
            <a:ext uri="{FF2B5EF4-FFF2-40B4-BE49-F238E27FC236}">
              <a16:creationId xmlns:a16="http://schemas.microsoft.com/office/drawing/2014/main" id="{F11C00B7-68E5-4AC6-9072-584959CC54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583</xdr:row>
      <xdr:rowOff>0</xdr:rowOff>
    </xdr:from>
    <xdr:ext cx="304800" cy="304800"/>
    <xdr:sp macro="" textlink="">
      <xdr:nvSpPr>
        <xdr:cNvPr id="16745" name="AutoShape 1">
          <a:extLst>
            <a:ext uri="{FF2B5EF4-FFF2-40B4-BE49-F238E27FC236}">
              <a16:creationId xmlns:a16="http://schemas.microsoft.com/office/drawing/2014/main" id="{6B16CC83-A413-404D-8CF8-3F57611A95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6746" name="AutoShape 1">
          <a:extLst>
            <a:ext uri="{FF2B5EF4-FFF2-40B4-BE49-F238E27FC236}">
              <a16:creationId xmlns:a16="http://schemas.microsoft.com/office/drawing/2014/main" id="{0FE3B6E7-6AA8-4087-AE9B-A47A13D47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6747" name="AutoShape 1">
          <a:extLst>
            <a:ext uri="{FF2B5EF4-FFF2-40B4-BE49-F238E27FC236}">
              <a16:creationId xmlns:a16="http://schemas.microsoft.com/office/drawing/2014/main" id="{2EA174DB-5CD2-4D6E-82CE-1338036939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6748" name="AutoShape 1">
          <a:extLst>
            <a:ext uri="{FF2B5EF4-FFF2-40B4-BE49-F238E27FC236}">
              <a16:creationId xmlns:a16="http://schemas.microsoft.com/office/drawing/2014/main" id="{92E66C8C-9565-48D6-B352-FF8D584FC5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584</xdr:row>
      <xdr:rowOff>0</xdr:rowOff>
    </xdr:from>
    <xdr:ext cx="304800" cy="304800"/>
    <xdr:sp macro="" textlink="">
      <xdr:nvSpPr>
        <xdr:cNvPr id="16749" name="AutoShape 1">
          <a:extLst>
            <a:ext uri="{FF2B5EF4-FFF2-40B4-BE49-F238E27FC236}">
              <a16:creationId xmlns:a16="http://schemas.microsoft.com/office/drawing/2014/main" id="{988F425C-267D-4986-BFD9-040D81D0A6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6750" name="AutoShape 1">
          <a:extLst>
            <a:ext uri="{FF2B5EF4-FFF2-40B4-BE49-F238E27FC236}">
              <a16:creationId xmlns:a16="http://schemas.microsoft.com/office/drawing/2014/main" id="{87C21CC6-FAC6-4A99-A36B-5CD8E73DD94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6751" name="AutoShape 1">
          <a:extLst>
            <a:ext uri="{FF2B5EF4-FFF2-40B4-BE49-F238E27FC236}">
              <a16:creationId xmlns:a16="http://schemas.microsoft.com/office/drawing/2014/main" id="{0846440C-670F-46EF-9578-83AD19C0DA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6752" name="AutoShape 1">
          <a:extLst>
            <a:ext uri="{FF2B5EF4-FFF2-40B4-BE49-F238E27FC236}">
              <a16:creationId xmlns:a16="http://schemas.microsoft.com/office/drawing/2014/main" id="{43E7A1F3-8DED-45A4-9254-A9E65A0828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585</xdr:row>
      <xdr:rowOff>0</xdr:rowOff>
    </xdr:from>
    <xdr:ext cx="304800" cy="304800"/>
    <xdr:sp macro="" textlink="">
      <xdr:nvSpPr>
        <xdr:cNvPr id="16753" name="AutoShape 1">
          <a:extLst>
            <a:ext uri="{FF2B5EF4-FFF2-40B4-BE49-F238E27FC236}">
              <a16:creationId xmlns:a16="http://schemas.microsoft.com/office/drawing/2014/main" id="{BC5FEBC6-07BB-4068-B63E-2BE41D89C8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6754" name="AutoShape 1">
          <a:extLst>
            <a:ext uri="{FF2B5EF4-FFF2-40B4-BE49-F238E27FC236}">
              <a16:creationId xmlns:a16="http://schemas.microsoft.com/office/drawing/2014/main" id="{9B366389-8A34-45E1-AC69-C25AB93613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6755" name="AutoShape 1">
          <a:extLst>
            <a:ext uri="{FF2B5EF4-FFF2-40B4-BE49-F238E27FC236}">
              <a16:creationId xmlns:a16="http://schemas.microsoft.com/office/drawing/2014/main" id="{C721CC11-68D8-4103-A598-974F5B16EA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6756" name="AutoShape 1">
          <a:extLst>
            <a:ext uri="{FF2B5EF4-FFF2-40B4-BE49-F238E27FC236}">
              <a16:creationId xmlns:a16="http://schemas.microsoft.com/office/drawing/2014/main" id="{2C912960-01F1-4105-BE97-AF4FE63053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586</xdr:row>
      <xdr:rowOff>0</xdr:rowOff>
    </xdr:from>
    <xdr:ext cx="304800" cy="304800"/>
    <xdr:sp macro="" textlink="">
      <xdr:nvSpPr>
        <xdr:cNvPr id="16757" name="AutoShape 1">
          <a:extLst>
            <a:ext uri="{FF2B5EF4-FFF2-40B4-BE49-F238E27FC236}">
              <a16:creationId xmlns:a16="http://schemas.microsoft.com/office/drawing/2014/main" id="{99465ECD-2ED9-4CFA-B99B-72DD4A31A3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6758" name="AutoShape 1">
          <a:extLst>
            <a:ext uri="{FF2B5EF4-FFF2-40B4-BE49-F238E27FC236}">
              <a16:creationId xmlns:a16="http://schemas.microsoft.com/office/drawing/2014/main" id="{D823081C-994D-4704-B1EA-EF25B1E172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6759" name="AutoShape 1">
          <a:extLst>
            <a:ext uri="{FF2B5EF4-FFF2-40B4-BE49-F238E27FC236}">
              <a16:creationId xmlns:a16="http://schemas.microsoft.com/office/drawing/2014/main" id="{F11C9B72-569F-4C32-B7A8-126CACE72B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6760" name="AutoShape 1">
          <a:extLst>
            <a:ext uri="{FF2B5EF4-FFF2-40B4-BE49-F238E27FC236}">
              <a16:creationId xmlns:a16="http://schemas.microsoft.com/office/drawing/2014/main" id="{219911C6-6C30-41EE-B34D-25C884E22D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587</xdr:row>
      <xdr:rowOff>0</xdr:rowOff>
    </xdr:from>
    <xdr:ext cx="304800" cy="304800"/>
    <xdr:sp macro="" textlink="">
      <xdr:nvSpPr>
        <xdr:cNvPr id="16761" name="AutoShape 1">
          <a:extLst>
            <a:ext uri="{FF2B5EF4-FFF2-40B4-BE49-F238E27FC236}">
              <a16:creationId xmlns:a16="http://schemas.microsoft.com/office/drawing/2014/main" id="{D2D0A203-B303-4E20-8940-2E0BE247B8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6762" name="AutoShape 1">
          <a:extLst>
            <a:ext uri="{FF2B5EF4-FFF2-40B4-BE49-F238E27FC236}">
              <a16:creationId xmlns:a16="http://schemas.microsoft.com/office/drawing/2014/main" id="{C81982AD-DFF2-40DA-83C4-D102E46E44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6763" name="AutoShape 1">
          <a:extLst>
            <a:ext uri="{FF2B5EF4-FFF2-40B4-BE49-F238E27FC236}">
              <a16:creationId xmlns:a16="http://schemas.microsoft.com/office/drawing/2014/main" id="{AE1702A5-789C-44B2-B21C-3361D4344E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6764" name="AutoShape 1">
          <a:extLst>
            <a:ext uri="{FF2B5EF4-FFF2-40B4-BE49-F238E27FC236}">
              <a16:creationId xmlns:a16="http://schemas.microsoft.com/office/drawing/2014/main" id="{7C7640BC-F2BE-41D8-9314-AF17347FCD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588</xdr:row>
      <xdr:rowOff>0</xdr:rowOff>
    </xdr:from>
    <xdr:ext cx="304800" cy="304800"/>
    <xdr:sp macro="" textlink="">
      <xdr:nvSpPr>
        <xdr:cNvPr id="16765" name="AutoShape 1">
          <a:extLst>
            <a:ext uri="{FF2B5EF4-FFF2-40B4-BE49-F238E27FC236}">
              <a16:creationId xmlns:a16="http://schemas.microsoft.com/office/drawing/2014/main" id="{A6DC38DD-8238-4277-8C01-4F8F499327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6766" name="AutoShape 1">
          <a:extLst>
            <a:ext uri="{FF2B5EF4-FFF2-40B4-BE49-F238E27FC236}">
              <a16:creationId xmlns:a16="http://schemas.microsoft.com/office/drawing/2014/main" id="{2F61C0A9-9CFA-422F-B4A7-3E58590808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6767" name="AutoShape 1">
          <a:extLst>
            <a:ext uri="{FF2B5EF4-FFF2-40B4-BE49-F238E27FC236}">
              <a16:creationId xmlns:a16="http://schemas.microsoft.com/office/drawing/2014/main" id="{5958B003-A4B1-40B0-BE32-6F142EC49D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6768" name="AutoShape 1">
          <a:extLst>
            <a:ext uri="{FF2B5EF4-FFF2-40B4-BE49-F238E27FC236}">
              <a16:creationId xmlns:a16="http://schemas.microsoft.com/office/drawing/2014/main" id="{7D283CA6-8B87-4265-A88E-E7B8990120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589</xdr:row>
      <xdr:rowOff>0</xdr:rowOff>
    </xdr:from>
    <xdr:ext cx="304800" cy="304800"/>
    <xdr:sp macro="" textlink="">
      <xdr:nvSpPr>
        <xdr:cNvPr id="16769" name="AutoShape 1">
          <a:extLst>
            <a:ext uri="{FF2B5EF4-FFF2-40B4-BE49-F238E27FC236}">
              <a16:creationId xmlns:a16="http://schemas.microsoft.com/office/drawing/2014/main" id="{D5E83D92-C5E4-43EC-80CA-F3F18C95D9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6770" name="AutoShape 1">
          <a:extLst>
            <a:ext uri="{FF2B5EF4-FFF2-40B4-BE49-F238E27FC236}">
              <a16:creationId xmlns:a16="http://schemas.microsoft.com/office/drawing/2014/main" id="{ACB0F365-DBD8-434A-A14A-776A47BEAC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6771" name="AutoShape 1">
          <a:extLst>
            <a:ext uri="{FF2B5EF4-FFF2-40B4-BE49-F238E27FC236}">
              <a16:creationId xmlns:a16="http://schemas.microsoft.com/office/drawing/2014/main" id="{04B6C5A2-AB77-4502-952F-89E37C94EE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6772" name="AutoShape 1">
          <a:extLst>
            <a:ext uri="{FF2B5EF4-FFF2-40B4-BE49-F238E27FC236}">
              <a16:creationId xmlns:a16="http://schemas.microsoft.com/office/drawing/2014/main" id="{278E9A70-FA56-4772-AA84-E5A9D4D5CF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590</xdr:row>
      <xdr:rowOff>0</xdr:rowOff>
    </xdr:from>
    <xdr:ext cx="304800" cy="304800"/>
    <xdr:sp macro="" textlink="">
      <xdr:nvSpPr>
        <xdr:cNvPr id="16773" name="AutoShape 1">
          <a:extLst>
            <a:ext uri="{FF2B5EF4-FFF2-40B4-BE49-F238E27FC236}">
              <a16:creationId xmlns:a16="http://schemas.microsoft.com/office/drawing/2014/main" id="{EF376676-98C9-410F-BFAD-306FD0C3E1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6774" name="AutoShape 1">
          <a:extLst>
            <a:ext uri="{FF2B5EF4-FFF2-40B4-BE49-F238E27FC236}">
              <a16:creationId xmlns:a16="http://schemas.microsoft.com/office/drawing/2014/main" id="{6E248460-B73F-4AB4-94D0-E56C2070BF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6775" name="AutoShape 1">
          <a:extLst>
            <a:ext uri="{FF2B5EF4-FFF2-40B4-BE49-F238E27FC236}">
              <a16:creationId xmlns:a16="http://schemas.microsoft.com/office/drawing/2014/main" id="{E24D4ECB-57DD-4C4D-A152-8FF5C818B2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6776" name="AutoShape 1">
          <a:extLst>
            <a:ext uri="{FF2B5EF4-FFF2-40B4-BE49-F238E27FC236}">
              <a16:creationId xmlns:a16="http://schemas.microsoft.com/office/drawing/2014/main" id="{CB710267-72F8-4589-A2E5-D6952638D9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591</xdr:row>
      <xdr:rowOff>0</xdr:rowOff>
    </xdr:from>
    <xdr:ext cx="304800" cy="304800"/>
    <xdr:sp macro="" textlink="">
      <xdr:nvSpPr>
        <xdr:cNvPr id="16777" name="AutoShape 1">
          <a:extLst>
            <a:ext uri="{FF2B5EF4-FFF2-40B4-BE49-F238E27FC236}">
              <a16:creationId xmlns:a16="http://schemas.microsoft.com/office/drawing/2014/main" id="{D5BCAC56-B740-4AAC-ABE2-BCE0D2F4EE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6778" name="AutoShape 1">
          <a:extLst>
            <a:ext uri="{FF2B5EF4-FFF2-40B4-BE49-F238E27FC236}">
              <a16:creationId xmlns:a16="http://schemas.microsoft.com/office/drawing/2014/main" id="{4133D479-7555-4754-BA83-CC733FC546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6779" name="AutoShape 1">
          <a:extLst>
            <a:ext uri="{FF2B5EF4-FFF2-40B4-BE49-F238E27FC236}">
              <a16:creationId xmlns:a16="http://schemas.microsoft.com/office/drawing/2014/main" id="{9F2513FE-B9C5-4CF8-ABA8-08D6898703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6780" name="AutoShape 1">
          <a:extLst>
            <a:ext uri="{FF2B5EF4-FFF2-40B4-BE49-F238E27FC236}">
              <a16:creationId xmlns:a16="http://schemas.microsoft.com/office/drawing/2014/main" id="{8AAFF026-CD69-4FE0-AD9C-8386E6AEC4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592</xdr:row>
      <xdr:rowOff>0</xdr:rowOff>
    </xdr:from>
    <xdr:ext cx="304800" cy="304800"/>
    <xdr:sp macro="" textlink="">
      <xdr:nvSpPr>
        <xdr:cNvPr id="16781" name="AutoShape 1">
          <a:extLst>
            <a:ext uri="{FF2B5EF4-FFF2-40B4-BE49-F238E27FC236}">
              <a16:creationId xmlns:a16="http://schemas.microsoft.com/office/drawing/2014/main" id="{505B4437-2B25-4477-9CEA-91ED4A89AF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6782" name="AutoShape 1">
          <a:extLst>
            <a:ext uri="{FF2B5EF4-FFF2-40B4-BE49-F238E27FC236}">
              <a16:creationId xmlns:a16="http://schemas.microsoft.com/office/drawing/2014/main" id="{642D15F0-A5C4-44EE-BE38-4BB2F637B6D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6783" name="AutoShape 1">
          <a:extLst>
            <a:ext uri="{FF2B5EF4-FFF2-40B4-BE49-F238E27FC236}">
              <a16:creationId xmlns:a16="http://schemas.microsoft.com/office/drawing/2014/main" id="{3D570702-867A-41DD-84E3-DA439E3BC5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6784" name="AutoShape 1">
          <a:extLst>
            <a:ext uri="{FF2B5EF4-FFF2-40B4-BE49-F238E27FC236}">
              <a16:creationId xmlns:a16="http://schemas.microsoft.com/office/drawing/2014/main" id="{800057C5-00A6-493A-8C4F-7BE3CE3D5F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593</xdr:row>
      <xdr:rowOff>0</xdr:rowOff>
    </xdr:from>
    <xdr:ext cx="304800" cy="304800"/>
    <xdr:sp macro="" textlink="">
      <xdr:nvSpPr>
        <xdr:cNvPr id="16785" name="AutoShape 1">
          <a:extLst>
            <a:ext uri="{FF2B5EF4-FFF2-40B4-BE49-F238E27FC236}">
              <a16:creationId xmlns:a16="http://schemas.microsoft.com/office/drawing/2014/main" id="{F2FA55CE-5BD8-4A7A-B956-2675F7AFF4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6786" name="AutoShape 1">
          <a:extLst>
            <a:ext uri="{FF2B5EF4-FFF2-40B4-BE49-F238E27FC236}">
              <a16:creationId xmlns:a16="http://schemas.microsoft.com/office/drawing/2014/main" id="{8638427E-28E9-4E5C-BA09-9925FCD851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6787" name="AutoShape 1">
          <a:extLst>
            <a:ext uri="{FF2B5EF4-FFF2-40B4-BE49-F238E27FC236}">
              <a16:creationId xmlns:a16="http://schemas.microsoft.com/office/drawing/2014/main" id="{4A4905F5-EE2C-4B5E-835F-0531DE9042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6788" name="AutoShape 1">
          <a:extLst>
            <a:ext uri="{FF2B5EF4-FFF2-40B4-BE49-F238E27FC236}">
              <a16:creationId xmlns:a16="http://schemas.microsoft.com/office/drawing/2014/main" id="{5B1053BE-A5C4-4E5B-ABE7-8D436048AB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594</xdr:row>
      <xdr:rowOff>0</xdr:rowOff>
    </xdr:from>
    <xdr:ext cx="304800" cy="304800"/>
    <xdr:sp macro="" textlink="">
      <xdr:nvSpPr>
        <xdr:cNvPr id="16789" name="AutoShape 1">
          <a:extLst>
            <a:ext uri="{FF2B5EF4-FFF2-40B4-BE49-F238E27FC236}">
              <a16:creationId xmlns:a16="http://schemas.microsoft.com/office/drawing/2014/main" id="{FBBFC0B5-FEEE-4D1B-A574-99DA9CE094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6790" name="AutoShape 1">
          <a:extLst>
            <a:ext uri="{FF2B5EF4-FFF2-40B4-BE49-F238E27FC236}">
              <a16:creationId xmlns:a16="http://schemas.microsoft.com/office/drawing/2014/main" id="{0DB953DB-2017-4F16-A42F-3B09D54EDC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6791" name="AutoShape 1">
          <a:extLst>
            <a:ext uri="{FF2B5EF4-FFF2-40B4-BE49-F238E27FC236}">
              <a16:creationId xmlns:a16="http://schemas.microsoft.com/office/drawing/2014/main" id="{AC936DE9-8721-4B0B-95FC-8D5FF7CDA9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6792" name="AutoShape 1">
          <a:extLst>
            <a:ext uri="{FF2B5EF4-FFF2-40B4-BE49-F238E27FC236}">
              <a16:creationId xmlns:a16="http://schemas.microsoft.com/office/drawing/2014/main" id="{53FCB874-896B-41D3-8914-FE4A6C72FE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595</xdr:row>
      <xdr:rowOff>0</xdr:rowOff>
    </xdr:from>
    <xdr:ext cx="304800" cy="304800"/>
    <xdr:sp macro="" textlink="">
      <xdr:nvSpPr>
        <xdr:cNvPr id="16793" name="AutoShape 1">
          <a:extLst>
            <a:ext uri="{FF2B5EF4-FFF2-40B4-BE49-F238E27FC236}">
              <a16:creationId xmlns:a16="http://schemas.microsoft.com/office/drawing/2014/main" id="{9D43FD31-FA69-4674-8D3A-C77C63915C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6794" name="AutoShape 1">
          <a:extLst>
            <a:ext uri="{FF2B5EF4-FFF2-40B4-BE49-F238E27FC236}">
              <a16:creationId xmlns:a16="http://schemas.microsoft.com/office/drawing/2014/main" id="{4242DF03-E87C-4B5F-BBF0-ADE19471D1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6795" name="AutoShape 1">
          <a:extLst>
            <a:ext uri="{FF2B5EF4-FFF2-40B4-BE49-F238E27FC236}">
              <a16:creationId xmlns:a16="http://schemas.microsoft.com/office/drawing/2014/main" id="{E28C61A6-9FFA-461E-81AF-115EDA91E7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6796" name="AutoShape 1">
          <a:extLst>
            <a:ext uri="{FF2B5EF4-FFF2-40B4-BE49-F238E27FC236}">
              <a16:creationId xmlns:a16="http://schemas.microsoft.com/office/drawing/2014/main" id="{D58A833E-EE08-418A-805F-E80FA826E5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596</xdr:row>
      <xdr:rowOff>0</xdr:rowOff>
    </xdr:from>
    <xdr:ext cx="304800" cy="304800"/>
    <xdr:sp macro="" textlink="">
      <xdr:nvSpPr>
        <xdr:cNvPr id="16797" name="AutoShape 1">
          <a:extLst>
            <a:ext uri="{FF2B5EF4-FFF2-40B4-BE49-F238E27FC236}">
              <a16:creationId xmlns:a16="http://schemas.microsoft.com/office/drawing/2014/main" id="{3196DF2B-3B79-42C6-A47A-CAD57C8CB1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6798" name="AutoShape 1">
          <a:extLst>
            <a:ext uri="{FF2B5EF4-FFF2-40B4-BE49-F238E27FC236}">
              <a16:creationId xmlns:a16="http://schemas.microsoft.com/office/drawing/2014/main" id="{0644FA58-1094-40EB-8A08-6DC4153352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6799" name="AutoShape 1">
          <a:extLst>
            <a:ext uri="{FF2B5EF4-FFF2-40B4-BE49-F238E27FC236}">
              <a16:creationId xmlns:a16="http://schemas.microsoft.com/office/drawing/2014/main" id="{9D686A77-3A6B-4A5B-995A-AE30925338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6800" name="AutoShape 1">
          <a:extLst>
            <a:ext uri="{FF2B5EF4-FFF2-40B4-BE49-F238E27FC236}">
              <a16:creationId xmlns:a16="http://schemas.microsoft.com/office/drawing/2014/main" id="{A243F93C-35C9-470F-8265-96A198FBC7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597</xdr:row>
      <xdr:rowOff>0</xdr:rowOff>
    </xdr:from>
    <xdr:ext cx="304800" cy="304800"/>
    <xdr:sp macro="" textlink="">
      <xdr:nvSpPr>
        <xdr:cNvPr id="16801" name="AutoShape 1">
          <a:extLst>
            <a:ext uri="{FF2B5EF4-FFF2-40B4-BE49-F238E27FC236}">
              <a16:creationId xmlns:a16="http://schemas.microsoft.com/office/drawing/2014/main" id="{5F2AC576-9FB0-4811-803C-17E316AEB7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6802" name="AutoShape 1">
          <a:extLst>
            <a:ext uri="{FF2B5EF4-FFF2-40B4-BE49-F238E27FC236}">
              <a16:creationId xmlns:a16="http://schemas.microsoft.com/office/drawing/2014/main" id="{F0B3438A-ED79-4016-9881-08B35A1F76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6803" name="AutoShape 1">
          <a:extLst>
            <a:ext uri="{FF2B5EF4-FFF2-40B4-BE49-F238E27FC236}">
              <a16:creationId xmlns:a16="http://schemas.microsoft.com/office/drawing/2014/main" id="{CA4958BA-01CD-42A4-8677-596FB4349CC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6804" name="AutoShape 1">
          <a:extLst>
            <a:ext uri="{FF2B5EF4-FFF2-40B4-BE49-F238E27FC236}">
              <a16:creationId xmlns:a16="http://schemas.microsoft.com/office/drawing/2014/main" id="{661FDAFB-06D2-4E94-BED4-01635FCD62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598</xdr:row>
      <xdr:rowOff>0</xdr:rowOff>
    </xdr:from>
    <xdr:ext cx="304800" cy="304800"/>
    <xdr:sp macro="" textlink="">
      <xdr:nvSpPr>
        <xdr:cNvPr id="16805" name="AutoShape 1">
          <a:extLst>
            <a:ext uri="{FF2B5EF4-FFF2-40B4-BE49-F238E27FC236}">
              <a16:creationId xmlns:a16="http://schemas.microsoft.com/office/drawing/2014/main" id="{663D77F5-1F59-4636-A447-D9610C7ABB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6806" name="AutoShape 1">
          <a:extLst>
            <a:ext uri="{FF2B5EF4-FFF2-40B4-BE49-F238E27FC236}">
              <a16:creationId xmlns:a16="http://schemas.microsoft.com/office/drawing/2014/main" id="{F99C226B-060D-4AA0-837A-79C15CC786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6807" name="AutoShape 1">
          <a:extLst>
            <a:ext uri="{FF2B5EF4-FFF2-40B4-BE49-F238E27FC236}">
              <a16:creationId xmlns:a16="http://schemas.microsoft.com/office/drawing/2014/main" id="{2E21A6D8-85A6-4053-AF4A-7DD26C9051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6808" name="AutoShape 1">
          <a:extLst>
            <a:ext uri="{FF2B5EF4-FFF2-40B4-BE49-F238E27FC236}">
              <a16:creationId xmlns:a16="http://schemas.microsoft.com/office/drawing/2014/main" id="{2641AB57-315E-4F01-925F-A5454DE3A78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599</xdr:row>
      <xdr:rowOff>0</xdr:rowOff>
    </xdr:from>
    <xdr:ext cx="304800" cy="304800"/>
    <xdr:sp macro="" textlink="">
      <xdr:nvSpPr>
        <xdr:cNvPr id="16809" name="AutoShape 1">
          <a:extLst>
            <a:ext uri="{FF2B5EF4-FFF2-40B4-BE49-F238E27FC236}">
              <a16:creationId xmlns:a16="http://schemas.microsoft.com/office/drawing/2014/main" id="{8DDE4F18-FE21-4C05-97F7-1DC51DCE68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6810" name="AutoShape 1">
          <a:extLst>
            <a:ext uri="{FF2B5EF4-FFF2-40B4-BE49-F238E27FC236}">
              <a16:creationId xmlns:a16="http://schemas.microsoft.com/office/drawing/2014/main" id="{8BBB0BA5-2E52-4B1A-BAAF-4E493CBF16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6811" name="AutoShape 1">
          <a:extLst>
            <a:ext uri="{FF2B5EF4-FFF2-40B4-BE49-F238E27FC236}">
              <a16:creationId xmlns:a16="http://schemas.microsoft.com/office/drawing/2014/main" id="{4D34268C-01A9-4657-806A-4346D8BC0B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6812" name="AutoShape 1">
          <a:extLst>
            <a:ext uri="{FF2B5EF4-FFF2-40B4-BE49-F238E27FC236}">
              <a16:creationId xmlns:a16="http://schemas.microsoft.com/office/drawing/2014/main" id="{5AD9DE56-28EA-4F0D-868A-E39697E337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600</xdr:row>
      <xdr:rowOff>0</xdr:rowOff>
    </xdr:from>
    <xdr:ext cx="304800" cy="304800"/>
    <xdr:sp macro="" textlink="">
      <xdr:nvSpPr>
        <xdr:cNvPr id="16813" name="AutoShape 1">
          <a:extLst>
            <a:ext uri="{FF2B5EF4-FFF2-40B4-BE49-F238E27FC236}">
              <a16:creationId xmlns:a16="http://schemas.microsoft.com/office/drawing/2014/main" id="{1B237F47-22D6-4E09-A155-909547AF75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6814" name="AutoShape 1">
          <a:extLst>
            <a:ext uri="{FF2B5EF4-FFF2-40B4-BE49-F238E27FC236}">
              <a16:creationId xmlns:a16="http://schemas.microsoft.com/office/drawing/2014/main" id="{1FCBC8E1-F031-4FC4-A130-15B11A5F3A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6815" name="AutoShape 1">
          <a:extLst>
            <a:ext uri="{FF2B5EF4-FFF2-40B4-BE49-F238E27FC236}">
              <a16:creationId xmlns:a16="http://schemas.microsoft.com/office/drawing/2014/main" id="{C048505C-B61F-43AB-B257-71294387D0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6816" name="AutoShape 1">
          <a:extLst>
            <a:ext uri="{FF2B5EF4-FFF2-40B4-BE49-F238E27FC236}">
              <a16:creationId xmlns:a16="http://schemas.microsoft.com/office/drawing/2014/main" id="{6214E1D1-382E-4B16-858E-C73AB22C9B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601</xdr:row>
      <xdr:rowOff>0</xdr:rowOff>
    </xdr:from>
    <xdr:ext cx="304800" cy="304800"/>
    <xdr:sp macro="" textlink="">
      <xdr:nvSpPr>
        <xdr:cNvPr id="16817" name="AutoShape 1">
          <a:extLst>
            <a:ext uri="{FF2B5EF4-FFF2-40B4-BE49-F238E27FC236}">
              <a16:creationId xmlns:a16="http://schemas.microsoft.com/office/drawing/2014/main" id="{C09B216E-24A2-406A-BFE2-627CDE7E7A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6818" name="AutoShape 1">
          <a:extLst>
            <a:ext uri="{FF2B5EF4-FFF2-40B4-BE49-F238E27FC236}">
              <a16:creationId xmlns:a16="http://schemas.microsoft.com/office/drawing/2014/main" id="{505A369C-1F40-46BF-A507-E24733BA0B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6819" name="AutoShape 1">
          <a:extLst>
            <a:ext uri="{FF2B5EF4-FFF2-40B4-BE49-F238E27FC236}">
              <a16:creationId xmlns:a16="http://schemas.microsoft.com/office/drawing/2014/main" id="{C696978C-B20B-45B8-8B6E-F31C7E5EDC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6820" name="AutoShape 1">
          <a:extLst>
            <a:ext uri="{FF2B5EF4-FFF2-40B4-BE49-F238E27FC236}">
              <a16:creationId xmlns:a16="http://schemas.microsoft.com/office/drawing/2014/main" id="{EFA39D41-5BE1-4CED-B6D7-AC4E3B1108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602</xdr:row>
      <xdr:rowOff>0</xdr:rowOff>
    </xdr:from>
    <xdr:ext cx="304800" cy="304800"/>
    <xdr:sp macro="" textlink="">
      <xdr:nvSpPr>
        <xdr:cNvPr id="16821" name="AutoShape 1">
          <a:extLst>
            <a:ext uri="{FF2B5EF4-FFF2-40B4-BE49-F238E27FC236}">
              <a16:creationId xmlns:a16="http://schemas.microsoft.com/office/drawing/2014/main" id="{0125D0EE-8F93-42DE-A43F-4E57A01147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6822" name="AutoShape 1">
          <a:extLst>
            <a:ext uri="{FF2B5EF4-FFF2-40B4-BE49-F238E27FC236}">
              <a16:creationId xmlns:a16="http://schemas.microsoft.com/office/drawing/2014/main" id="{0FA6A682-D318-4B4A-B5C7-CC3947C7C4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6823" name="AutoShape 1">
          <a:extLst>
            <a:ext uri="{FF2B5EF4-FFF2-40B4-BE49-F238E27FC236}">
              <a16:creationId xmlns:a16="http://schemas.microsoft.com/office/drawing/2014/main" id="{C8C531C8-E911-4F21-BE37-04C5AB4E35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6824" name="AutoShape 1">
          <a:extLst>
            <a:ext uri="{FF2B5EF4-FFF2-40B4-BE49-F238E27FC236}">
              <a16:creationId xmlns:a16="http://schemas.microsoft.com/office/drawing/2014/main" id="{3A5372DA-D025-42E0-818E-FA9E4DBB89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603</xdr:row>
      <xdr:rowOff>0</xdr:rowOff>
    </xdr:from>
    <xdr:ext cx="304800" cy="304800"/>
    <xdr:sp macro="" textlink="">
      <xdr:nvSpPr>
        <xdr:cNvPr id="16825" name="AutoShape 1">
          <a:extLst>
            <a:ext uri="{FF2B5EF4-FFF2-40B4-BE49-F238E27FC236}">
              <a16:creationId xmlns:a16="http://schemas.microsoft.com/office/drawing/2014/main" id="{3A06D5E7-F40A-45DE-8B4B-5CD3B7D889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6826" name="AutoShape 1">
          <a:extLst>
            <a:ext uri="{FF2B5EF4-FFF2-40B4-BE49-F238E27FC236}">
              <a16:creationId xmlns:a16="http://schemas.microsoft.com/office/drawing/2014/main" id="{C798A64E-4D0C-400F-8CCC-74612E17D1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6827" name="AutoShape 1">
          <a:extLst>
            <a:ext uri="{FF2B5EF4-FFF2-40B4-BE49-F238E27FC236}">
              <a16:creationId xmlns:a16="http://schemas.microsoft.com/office/drawing/2014/main" id="{B377EAD3-34BF-4CB2-A932-B531C8A72F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6828" name="AutoShape 1">
          <a:extLst>
            <a:ext uri="{FF2B5EF4-FFF2-40B4-BE49-F238E27FC236}">
              <a16:creationId xmlns:a16="http://schemas.microsoft.com/office/drawing/2014/main" id="{F0AB6EFC-53F1-4280-A0AE-6894ADB82D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604</xdr:row>
      <xdr:rowOff>0</xdr:rowOff>
    </xdr:from>
    <xdr:ext cx="304800" cy="304800"/>
    <xdr:sp macro="" textlink="">
      <xdr:nvSpPr>
        <xdr:cNvPr id="16829" name="AutoShape 1">
          <a:extLst>
            <a:ext uri="{FF2B5EF4-FFF2-40B4-BE49-F238E27FC236}">
              <a16:creationId xmlns:a16="http://schemas.microsoft.com/office/drawing/2014/main" id="{AE89CE9E-C6D3-4541-85E8-A42E79AA5C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6830" name="AutoShape 1">
          <a:extLst>
            <a:ext uri="{FF2B5EF4-FFF2-40B4-BE49-F238E27FC236}">
              <a16:creationId xmlns:a16="http://schemas.microsoft.com/office/drawing/2014/main" id="{C5F37C90-2C58-45EA-83A0-3BC078CC54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6831" name="AutoShape 1">
          <a:extLst>
            <a:ext uri="{FF2B5EF4-FFF2-40B4-BE49-F238E27FC236}">
              <a16:creationId xmlns:a16="http://schemas.microsoft.com/office/drawing/2014/main" id="{1C783B6C-ADA4-4441-97DD-A1A4D074B4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6832" name="AutoShape 1">
          <a:extLst>
            <a:ext uri="{FF2B5EF4-FFF2-40B4-BE49-F238E27FC236}">
              <a16:creationId xmlns:a16="http://schemas.microsoft.com/office/drawing/2014/main" id="{ABD0DE03-615D-4290-B1B7-8A210FB614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605</xdr:row>
      <xdr:rowOff>0</xdr:rowOff>
    </xdr:from>
    <xdr:ext cx="304800" cy="304800"/>
    <xdr:sp macro="" textlink="">
      <xdr:nvSpPr>
        <xdr:cNvPr id="16833" name="AutoShape 1">
          <a:extLst>
            <a:ext uri="{FF2B5EF4-FFF2-40B4-BE49-F238E27FC236}">
              <a16:creationId xmlns:a16="http://schemas.microsoft.com/office/drawing/2014/main" id="{C90C7238-683B-4E26-BE0B-5DCB5E0814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6834" name="AutoShape 1">
          <a:extLst>
            <a:ext uri="{FF2B5EF4-FFF2-40B4-BE49-F238E27FC236}">
              <a16:creationId xmlns:a16="http://schemas.microsoft.com/office/drawing/2014/main" id="{EC61C076-50A8-4F27-99BC-3DD78E1D15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6835" name="AutoShape 1">
          <a:extLst>
            <a:ext uri="{FF2B5EF4-FFF2-40B4-BE49-F238E27FC236}">
              <a16:creationId xmlns:a16="http://schemas.microsoft.com/office/drawing/2014/main" id="{5DB5C9DB-3C8B-4B32-A3BF-69651599C1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6836" name="AutoShape 1">
          <a:extLst>
            <a:ext uri="{FF2B5EF4-FFF2-40B4-BE49-F238E27FC236}">
              <a16:creationId xmlns:a16="http://schemas.microsoft.com/office/drawing/2014/main" id="{5323476E-1AB4-442C-B3CD-D60F38EAB0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606</xdr:row>
      <xdr:rowOff>0</xdr:rowOff>
    </xdr:from>
    <xdr:ext cx="304800" cy="304800"/>
    <xdr:sp macro="" textlink="">
      <xdr:nvSpPr>
        <xdr:cNvPr id="16837" name="AutoShape 1">
          <a:extLst>
            <a:ext uri="{FF2B5EF4-FFF2-40B4-BE49-F238E27FC236}">
              <a16:creationId xmlns:a16="http://schemas.microsoft.com/office/drawing/2014/main" id="{A5D6AF7D-6DD0-423B-B665-F053272F0D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6838" name="AutoShape 1">
          <a:extLst>
            <a:ext uri="{FF2B5EF4-FFF2-40B4-BE49-F238E27FC236}">
              <a16:creationId xmlns:a16="http://schemas.microsoft.com/office/drawing/2014/main" id="{994592B8-EB37-4A26-AD6E-B23A4B246D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6839" name="AutoShape 1">
          <a:extLst>
            <a:ext uri="{FF2B5EF4-FFF2-40B4-BE49-F238E27FC236}">
              <a16:creationId xmlns:a16="http://schemas.microsoft.com/office/drawing/2014/main" id="{4FCB54BC-1F1D-4F98-BF8B-FAC58B1898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6840" name="AutoShape 1">
          <a:extLst>
            <a:ext uri="{FF2B5EF4-FFF2-40B4-BE49-F238E27FC236}">
              <a16:creationId xmlns:a16="http://schemas.microsoft.com/office/drawing/2014/main" id="{EB3E09C3-F544-4E13-B62E-530D24CF9F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607</xdr:row>
      <xdr:rowOff>0</xdr:rowOff>
    </xdr:from>
    <xdr:ext cx="304800" cy="304800"/>
    <xdr:sp macro="" textlink="">
      <xdr:nvSpPr>
        <xdr:cNvPr id="16841" name="AutoShape 1">
          <a:extLst>
            <a:ext uri="{FF2B5EF4-FFF2-40B4-BE49-F238E27FC236}">
              <a16:creationId xmlns:a16="http://schemas.microsoft.com/office/drawing/2014/main" id="{FF66417C-5FDC-4946-8C3E-5DBE348417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6842" name="AutoShape 1">
          <a:extLst>
            <a:ext uri="{FF2B5EF4-FFF2-40B4-BE49-F238E27FC236}">
              <a16:creationId xmlns:a16="http://schemas.microsoft.com/office/drawing/2014/main" id="{B282A86D-316C-477F-B362-78A20A4408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6843" name="AutoShape 1">
          <a:extLst>
            <a:ext uri="{FF2B5EF4-FFF2-40B4-BE49-F238E27FC236}">
              <a16:creationId xmlns:a16="http://schemas.microsoft.com/office/drawing/2014/main" id="{37BA0ED4-05C0-4883-80E1-2BD6F9E48A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6844" name="AutoShape 1">
          <a:extLst>
            <a:ext uri="{FF2B5EF4-FFF2-40B4-BE49-F238E27FC236}">
              <a16:creationId xmlns:a16="http://schemas.microsoft.com/office/drawing/2014/main" id="{D43865B4-71CC-48E8-A6AE-E2DD901A2B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608</xdr:row>
      <xdr:rowOff>0</xdr:rowOff>
    </xdr:from>
    <xdr:ext cx="304800" cy="304800"/>
    <xdr:sp macro="" textlink="">
      <xdr:nvSpPr>
        <xdr:cNvPr id="16845" name="AutoShape 1">
          <a:extLst>
            <a:ext uri="{FF2B5EF4-FFF2-40B4-BE49-F238E27FC236}">
              <a16:creationId xmlns:a16="http://schemas.microsoft.com/office/drawing/2014/main" id="{05216753-696D-47A5-8BD2-865137DC6C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6846" name="AutoShape 1">
          <a:extLst>
            <a:ext uri="{FF2B5EF4-FFF2-40B4-BE49-F238E27FC236}">
              <a16:creationId xmlns:a16="http://schemas.microsoft.com/office/drawing/2014/main" id="{48A4ECA8-7FDC-4F23-984E-EA46DC170F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6847" name="AutoShape 1">
          <a:extLst>
            <a:ext uri="{FF2B5EF4-FFF2-40B4-BE49-F238E27FC236}">
              <a16:creationId xmlns:a16="http://schemas.microsoft.com/office/drawing/2014/main" id="{2F971261-04B4-4ABB-A6CA-17E0F6512D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6848" name="AutoShape 1">
          <a:extLst>
            <a:ext uri="{FF2B5EF4-FFF2-40B4-BE49-F238E27FC236}">
              <a16:creationId xmlns:a16="http://schemas.microsoft.com/office/drawing/2014/main" id="{66599125-FB74-4AD7-B5D9-EFE106E541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609</xdr:row>
      <xdr:rowOff>0</xdr:rowOff>
    </xdr:from>
    <xdr:ext cx="304800" cy="304800"/>
    <xdr:sp macro="" textlink="">
      <xdr:nvSpPr>
        <xdr:cNvPr id="16849" name="AutoShape 1">
          <a:extLst>
            <a:ext uri="{FF2B5EF4-FFF2-40B4-BE49-F238E27FC236}">
              <a16:creationId xmlns:a16="http://schemas.microsoft.com/office/drawing/2014/main" id="{DB9A63EA-D3CF-479D-9FCA-0046115105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6850" name="AutoShape 1">
          <a:extLst>
            <a:ext uri="{FF2B5EF4-FFF2-40B4-BE49-F238E27FC236}">
              <a16:creationId xmlns:a16="http://schemas.microsoft.com/office/drawing/2014/main" id="{EBDB7821-98D4-4DF6-9052-6A392D91D4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6851" name="AutoShape 1">
          <a:extLst>
            <a:ext uri="{FF2B5EF4-FFF2-40B4-BE49-F238E27FC236}">
              <a16:creationId xmlns:a16="http://schemas.microsoft.com/office/drawing/2014/main" id="{8E34ADC2-2189-4DE2-8EAA-15EEDDD41A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6852" name="AutoShape 1">
          <a:extLst>
            <a:ext uri="{FF2B5EF4-FFF2-40B4-BE49-F238E27FC236}">
              <a16:creationId xmlns:a16="http://schemas.microsoft.com/office/drawing/2014/main" id="{3E64D31C-2601-45F8-B102-C0302505EB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610</xdr:row>
      <xdr:rowOff>0</xdr:rowOff>
    </xdr:from>
    <xdr:ext cx="304800" cy="304800"/>
    <xdr:sp macro="" textlink="">
      <xdr:nvSpPr>
        <xdr:cNvPr id="16853" name="AutoShape 1">
          <a:extLst>
            <a:ext uri="{FF2B5EF4-FFF2-40B4-BE49-F238E27FC236}">
              <a16:creationId xmlns:a16="http://schemas.microsoft.com/office/drawing/2014/main" id="{01620DB2-64BA-4147-9D57-D7CA1AF30E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6854" name="AutoShape 1">
          <a:extLst>
            <a:ext uri="{FF2B5EF4-FFF2-40B4-BE49-F238E27FC236}">
              <a16:creationId xmlns:a16="http://schemas.microsoft.com/office/drawing/2014/main" id="{8B08E48B-B629-4287-B4AA-0CA1A79A9D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6855" name="AutoShape 1">
          <a:extLst>
            <a:ext uri="{FF2B5EF4-FFF2-40B4-BE49-F238E27FC236}">
              <a16:creationId xmlns:a16="http://schemas.microsoft.com/office/drawing/2014/main" id="{73A67CDB-E7CD-4745-9C63-07F28BC252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6856" name="AutoShape 1">
          <a:extLst>
            <a:ext uri="{FF2B5EF4-FFF2-40B4-BE49-F238E27FC236}">
              <a16:creationId xmlns:a16="http://schemas.microsoft.com/office/drawing/2014/main" id="{8DCEDEB9-3810-4473-A65A-33416C6896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611</xdr:row>
      <xdr:rowOff>0</xdr:rowOff>
    </xdr:from>
    <xdr:ext cx="304800" cy="304800"/>
    <xdr:sp macro="" textlink="">
      <xdr:nvSpPr>
        <xdr:cNvPr id="16857" name="AutoShape 1">
          <a:extLst>
            <a:ext uri="{FF2B5EF4-FFF2-40B4-BE49-F238E27FC236}">
              <a16:creationId xmlns:a16="http://schemas.microsoft.com/office/drawing/2014/main" id="{3713EB03-E2F5-465B-A813-2937FA7011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6858" name="AutoShape 1">
          <a:extLst>
            <a:ext uri="{FF2B5EF4-FFF2-40B4-BE49-F238E27FC236}">
              <a16:creationId xmlns:a16="http://schemas.microsoft.com/office/drawing/2014/main" id="{1F9009B3-B43D-4047-BEAA-AA3949CDBF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6859" name="AutoShape 1">
          <a:extLst>
            <a:ext uri="{FF2B5EF4-FFF2-40B4-BE49-F238E27FC236}">
              <a16:creationId xmlns:a16="http://schemas.microsoft.com/office/drawing/2014/main" id="{4A8B85F5-FEB5-45EA-9A58-5E0F9FDA97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6860" name="AutoShape 1">
          <a:extLst>
            <a:ext uri="{FF2B5EF4-FFF2-40B4-BE49-F238E27FC236}">
              <a16:creationId xmlns:a16="http://schemas.microsoft.com/office/drawing/2014/main" id="{4E6D1113-8777-46C3-99DD-DDE6CF73E6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612</xdr:row>
      <xdr:rowOff>0</xdr:rowOff>
    </xdr:from>
    <xdr:ext cx="304800" cy="304800"/>
    <xdr:sp macro="" textlink="">
      <xdr:nvSpPr>
        <xdr:cNvPr id="16861" name="AutoShape 1">
          <a:extLst>
            <a:ext uri="{FF2B5EF4-FFF2-40B4-BE49-F238E27FC236}">
              <a16:creationId xmlns:a16="http://schemas.microsoft.com/office/drawing/2014/main" id="{B78321B3-0696-4399-9833-090DB922A2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6862" name="AutoShape 1">
          <a:extLst>
            <a:ext uri="{FF2B5EF4-FFF2-40B4-BE49-F238E27FC236}">
              <a16:creationId xmlns:a16="http://schemas.microsoft.com/office/drawing/2014/main" id="{203EE5E8-10D1-44D8-9A84-BCB44583E7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6863" name="AutoShape 1">
          <a:extLst>
            <a:ext uri="{FF2B5EF4-FFF2-40B4-BE49-F238E27FC236}">
              <a16:creationId xmlns:a16="http://schemas.microsoft.com/office/drawing/2014/main" id="{ABF1C7C8-CB35-437E-B62F-244C9D4459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6864" name="AutoShape 1">
          <a:extLst>
            <a:ext uri="{FF2B5EF4-FFF2-40B4-BE49-F238E27FC236}">
              <a16:creationId xmlns:a16="http://schemas.microsoft.com/office/drawing/2014/main" id="{76617BCF-BC1A-4634-B948-00A744F2C5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613</xdr:row>
      <xdr:rowOff>0</xdr:rowOff>
    </xdr:from>
    <xdr:ext cx="304800" cy="304800"/>
    <xdr:sp macro="" textlink="">
      <xdr:nvSpPr>
        <xdr:cNvPr id="16865" name="AutoShape 1">
          <a:extLst>
            <a:ext uri="{FF2B5EF4-FFF2-40B4-BE49-F238E27FC236}">
              <a16:creationId xmlns:a16="http://schemas.microsoft.com/office/drawing/2014/main" id="{7519D7D4-3CE2-4C64-8104-80B914DE79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6866" name="AutoShape 1">
          <a:extLst>
            <a:ext uri="{FF2B5EF4-FFF2-40B4-BE49-F238E27FC236}">
              <a16:creationId xmlns:a16="http://schemas.microsoft.com/office/drawing/2014/main" id="{68A3C3B2-B282-4A24-A0F9-A54696CDF7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6867" name="AutoShape 1">
          <a:extLst>
            <a:ext uri="{FF2B5EF4-FFF2-40B4-BE49-F238E27FC236}">
              <a16:creationId xmlns:a16="http://schemas.microsoft.com/office/drawing/2014/main" id="{F69D4DF7-C61A-4D11-B6F4-921B7D3FCE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6868" name="AutoShape 1">
          <a:extLst>
            <a:ext uri="{FF2B5EF4-FFF2-40B4-BE49-F238E27FC236}">
              <a16:creationId xmlns:a16="http://schemas.microsoft.com/office/drawing/2014/main" id="{31499412-8A8C-45A2-8679-7E22DF9775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614</xdr:row>
      <xdr:rowOff>0</xdr:rowOff>
    </xdr:from>
    <xdr:ext cx="304800" cy="304800"/>
    <xdr:sp macro="" textlink="">
      <xdr:nvSpPr>
        <xdr:cNvPr id="16869" name="AutoShape 1">
          <a:extLst>
            <a:ext uri="{FF2B5EF4-FFF2-40B4-BE49-F238E27FC236}">
              <a16:creationId xmlns:a16="http://schemas.microsoft.com/office/drawing/2014/main" id="{417E0573-E807-4DE4-874E-34F4650A81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6870" name="AutoShape 1">
          <a:extLst>
            <a:ext uri="{FF2B5EF4-FFF2-40B4-BE49-F238E27FC236}">
              <a16:creationId xmlns:a16="http://schemas.microsoft.com/office/drawing/2014/main" id="{2ACCE5E0-5977-4DAE-8D03-3001570C6F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6871" name="AutoShape 1">
          <a:extLst>
            <a:ext uri="{FF2B5EF4-FFF2-40B4-BE49-F238E27FC236}">
              <a16:creationId xmlns:a16="http://schemas.microsoft.com/office/drawing/2014/main" id="{67823ED0-DF56-4372-989D-F951E2FDCB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6872" name="AutoShape 1">
          <a:extLst>
            <a:ext uri="{FF2B5EF4-FFF2-40B4-BE49-F238E27FC236}">
              <a16:creationId xmlns:a16="http://schemas.microsoft.com/office/drawing/2014/main" id="{F28B2D97-6655-4346-BD94-7109EFB8B0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615</xdr:row>
      <xdr:rowOff>0</xdr:rowOff>
    </xdr:from>
    <xdr:ext cx="304800" cy="304800"/>
    <xdr:sp macro="" textlink="">
      <xdr:nvSpPr>
        <xdr:cNvPr id="16873" name="AutoShape 1">
          <a:extLst>
            <a:ext uri="{FF2B5EF4-FFF2-40B4-BE49-F238E27FC236}">
              <a16:creationId xmlns:a16="http://schemas.microsoft.com/office/drawing/2014/main" id="{521C6C52-AE25-4A8B-A7D9-188820A3D4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6874" name="AutoShape 1">
          <a:extLst>
            <a:ext uri="{FF2B5EF4-FFF2-40B4-BE49-F238E27FC236}">
              <a16:creationId xmlns:a16="http://schemas.microsoft.com/office/drawing/2014/main" id="{6CFC42BF-F92E-420B-ADA6-7B4CE90748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6875" name="AutoShape 1">
          <a:extLst>
            <a:ext uri="{FF2B5EF4-FFF2-40B4-BE49-F238E27FC236}">
              <a16:creationId xmlns:a16="http://schemas.microsoft.com/office/drawing/2014/main" id="{61710A41-3523-45C5-B80F-554C6B6383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6876" name="AutoShape 1">
          <a:extLst>
            <a:ext uri="{FF2B5EF4-FFF2-40B4-BE49-F238E27FC236}">
              <a16:creationId xmlns:a16="http://schemas.microsoft.com/office/drawing/2014/main" id="{CD0A21F6-956C-48E8-B4B3-03ED3FF762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616</xdr:row>
      <xdr:rowOff>0</xdr:rowOff>
    </xdr:from>
    <xdr:ext cx="304800" cy="304800"/>
    <xdr:sp macro="" textlink="">
      <xdr:nvSpPr>
        <xdr:cNvPr id="16877" name="AutoShape 1">
          <a:extLst>
            <a:ext uri="{FF2B5EF4-FFF2-40B4-BE49-F238E27FC236}">
              <a16:creationId xmlns:a16="http://schemas.microsoft.com/office/drawing/2014/main" id="{76A80AB6-1AED-43E0-B0FE-BD7AA98B9F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6878" name="AutoShape 1">
          <a:extLst>
            <a:ext uri="{FF2B5EF4-FFF2-40B4-BE49-F238E27FC236}">
              <a16:creationId xmlns:a16="http://schemas.microsoft.com/office/drawing/2014/main" id="{A0CD54FD-226B-499D-84EB-BA1CA65128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6879" name="AutoShape 1">
          <a:extLst>
            <a:ext uri="{FF2B5EF4-FFF2-40B4-BE49-F238E27FC236}">
              <a16:creationId xmlns:a16="http://schemas.microsoft.com/office/drawing/2014/main" id="{FA70BCD3-BF80-428B-8108-F456C5E919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6880" name="AutoShape 1">
          <a:extLst>
            <a:ext uri="{FF2B5EF4-FFF2-40B4-BE49-F238E27FC236}">
              <a16:creationId xmlns:a16="http://schemas.microsoft.com/office/drawing/2014/main" id="{67FB7CAD-5CB3-49FC-AA75-6AEFC01A01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617</xdr:row>
      <xdr:rowOff>0</xdr:rowOff>
    </xdr:from>
    <xdr:ext cx="304800" cy="304800"/>
    <xdr:sp macro="" textlink="">
      <xdr:nvSpPr>
        <xdr:cNvPr id="16881" name="AutoShape 1">
          <a:extLst>
            <a:ext uri="{FF2B5EF4-FFF2-40B4-BE49-F238E27FC236}">
              <a16:creationId xmlns:a16="http://schemas.microsoft.com/office/drawing/2014/main" id="{04636054-7E7D-408D-91B3-C0E0DAFDD7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6882" name="AutoShape 1">
          <a:extLst>
            <a:ext uri="{FF2B5EF4-FFF2-40B4-BE49-F238E27FC236}">
              <a16:creationId xmlns:a16="http://schemas.microsoft.com/office/drawing/2014/main" id="{ABF1306D-C941-4665-84CF-80040B19D6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6883" name="AutoShape 1">
          <a:extLst>
            <a:ext uri="{FF2B5EF4-FFF2-40B4-BE49-F238E27FC236}">
              <a16:creationId xmlns:a16="http://schemas.microsoft.com/office/drawing/2014/main" id="{BAECC42B-9274-4E37-A521-92F2EE8844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6884" name="AutoShape 1">
          <a:extLst>
            <a:ext uri="{FF2B5EF4-FFF2-40B4-BE49-F238E27FC236}">
              <a16:creationId xmlns:a16="http://schemas.microsoft.com/office/drawing/2014/main" id="{4A129E7D-3E65-4E74-B9C0-5F42C13E59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618</xdr:row>
      <xdr:rowOff>0</xdr:rowOff>
    </xdr:from>
    <xdr:ext cx="304800" cy="304800"/>
    <xdr:sp macro="" textlink="">
      <xdr:nvSpPr>
        <xdr:cNvPr id="16885" name="AutoShape 1">
          <a:extLst>
            <a:ext uri="{FF2B5EF4-FFF2-40B4-BE49-F238E27FC236}">
              <a16:creationId xmlns:a16="http://schemas.microsoft.com/office/drawing/2014/main" id="{19FC409F-A179-4FA7-83BE-C2F056ACE0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6886" name="AutoShape 1">
          <a:extLst>
            <a:ext uri="{FF2B5EF4-FFF2-40B4-BE49-F238E27FC236}">
              <a16:creationId xmlns:a16="http://schemas.microsoft.com/office/drawing/2014/main" id="{B0852153-2A4F-4568-8545-252104BF24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6887" name="AutoShape 1">
          <a:extLst>
            <a:ext uri="{FF2B5EF4-FFF2-40B4-BE49-F238E27FC236}">
              <a16:creationId xmlns:a16="http://schemas.microsoft.com/office/drawing/2014/main" id="{2D9BB590-03F1-4177-9BB6-C3F9DD705E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6888" name="AutoShape 1">
          <a:extLst>
            <a:ext uri="{FF2B5EF4-FFF2-40B4-BE49-F238E27FC236}">
              <a16:creationId xmlns:a16="http://schemas.microsoft.com/office/drawing/2014/main" id="{2DA37AE2-3C73-4C82-B16C-9E2F645C6E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619</xdr:row>
      <xdr:rowOff>0</xdr:rowOff>
    </xdr:from>
    <xdr:ext cx="304800" cy="304800"/>
    <xdr:sp macro="" textlink="">
      <xdr:nvSpPr>
        <xdr:cNvPr id="16889" name="AutoShape 1">
          <a:extLst>
            <a:ext uri="{FF2B5EF4-FFF2-40B4-BE49-F238E27FC236}">
              <a16:creationId xmlns:a16="http://schemas.microsoft.com/office/drawing/2014/main" id="{FEAE66AF-A8D2-485E-83E2-F55E410CF2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6890" name="AutoShape 1">
          <a:extLst>
            <a:ext uri="{FF2B5EF4-FFF2-40B4-BE49-F238E27FC236}">
              <a16:creationId xmlns:a16="http://schemas.microsoft.com/office/drawing/2014/main" id="{CBE16B2C-A8AD-42E9-89A0-EF04B69DD9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6891" name="AutoShape 1">
          <a:extLst>
            <a:ext uri="{FF2B5EF4-FFF2-40B4-BE49-F238E27FC236}">
              <a16:creationId xmlns:a16="http://schemas.microsoft.com/office/drawing/2014/main" id="{A43DDE8E-C572-4E39-8C38-2046263D38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6892" name="AutoShape 1">
          <a:extLst>
            <a:ext uri="{FF2B5EF4-FFF2-40B4-BE49-F238E27FC236}">
              <a16:creationId xmlns:a16="http://schemas.microsoft.com/office/drawing/2014/main" id="{F4806557-C100-4356-9F10-613558C09E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620</xdr:row>
      <xdr:rowOff>0</xdr:rowOff>
    </xdr:from>
    <xdr:ext cx="304800" cy="304800"/>
    <xdr:sp macro="" textlink="">
      <xdr:nvSpPr>
        <xdr:cNvPr id="16893" name="AutoShape 1">
          <a:extLst>
            <a:ext uri="{FF2B5EF4-FFF2-40B4-BE49-F238E27FC236}">
              <a16:creationId xmlns:a16="http://schemas.microsoft.com/office/drawing/2014/main" id="{3366BFA4-5084-4138-9D2D-2187699434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6894" name="AutoShape 1">
          <a:extLst>
            <a:ext uri="{FF2B5EF4-FFF2-40B4-BE49-F238E27FC236}">
              <a16:creationId xmlns:a16="http://schemas.microsoft.com/office/drawing/2014/main" id="{00F310AC-3B87-480A-B58F-A4BB70D65A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6895" name="AutoShape 1">
          <a:extLst>
            <a:ext uri="{FF2B5EF4-FFF2-40B4-BE49-F238E27FC236}">
              <a16:creationId xmlns:a16="http://schemas.microsoft.com/office/drawing/2014/main" id="{64EEF132-A067-4CC4-B09A-9D5AB2ABE1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6896" name="AutoShape 1">
          <a:extLst>
            <a:ext uri="{FF2B5EF4-FFF2-40B4-BE49-F238E27FC236}">
              <a16:creationId xmlns:a16="http://schemas.microsoft.com/office/drawing/2014/main" id="{1CCF480D-FDFF-4A8D-990C-A579B0386D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621</xdr:row>
      <xdr:rowOff>0</xdr:rowOff>
    </xdr:from>
    <xdr:ext cx="304800" cy="304800"/>
    <xdr:sp macro="" textlink="">
      <xdr:nvSpPr>
        <xdr:cNvPr id="16897" name="AutoShape 1">
          <a:extLst>
            <a:ext uri="{FF2B5EF4-FFF2-40B4-BE49-F238E27FC236}">
              <a16:creationId xmlns:a16="http://schemas.microsoft.com/office/drawing/2014/main" id="{02228BED-9C2D-4899-A0E8-2605F17718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6898" name="AutoShape 1">
          <a:extLst>
            <a:ext uri="{FF2B5EF4-FFF2-40B4-BE49-F238E27FC236}">
              <a16:creationId xmlns:a16="http://schemas.microsoft.com/office/drawing/2014/main" id="{6F7C04BC-34BD-4BBE-963B-65CC1D48FF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6899" name="AutoShape 1">
          <a:extLst>
            <a:ext uri="{FF2B5EF4-FFF2-40B4-BE49-F238E27FC236}">
              <a16:creationId xmlns:a16="http://schemas.microsoft.com/office/drawing/2014/main" id="{CAD519AB-C0B5-480F-A1C1-7863307388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6900" name="AutoShape 1">
          <a:extLst>
            <a:ext uri="{FF2B5EF4-FFF2-40B4-BE49-F238E27FC236}">
              <a16:creationId xmlns:a16="http://schemas.microsoft.com/office/drawing/2014/main" id="{5C7A7E20-F742-4989-A3A9-E75D283A3D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622</xdr:row>
      <xdr:rowOff>0</xdr:rowOff>
    </xdr:from>
    <xdr:ext cx="304800" cy="304800"/>
    <xdr:sp macro="" textlink="">
      <xdr:nvSpPr>
        <xdr:cNvPr id="16901" name="AutoShape 1">
          <a:extLst>
            <a:ext uri="{FF2B5EF4-FFF2-40B4-BE49-F238E27FC236}">
              <a16:creationId xmlns:a16="http://schemas.microsoft.com/office/drawing/2014/main" id="{9CD2783B-ACA5-4CB2-A790-8E8B3781C9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6902" name="AutoShape 1">
          <a:extLst>
            <a:ext uri="{FF2B5EF4-FFF2-40B4-BE49-F238E27FC236}">
              <a16:creationId xmlns:a16="http://schemas.microsoft.com/office/drawing/2014/main" id="{7930D0EA-D221-493D-A95D-6AB4456D46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6903" name="AutoShape 1">
          <a:extLst>
            <a:ext uri="{FF2B5EF4-FFF2-40B4-BE49-F238E27FC236}">
              <a16:creationId xmlns:a16="http://schemas.microsoft.com/office/drawing/2014/main" id="{7FD4C89E-4CAF-49B6-82B7-3F63A38DBA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6904" name="AutoShape 1">
          <a:extLst>
            <a:ext uri="{FF2B5EF4-FFF2-40B4-BE49-F238E27FC236}">
              <a16:creationId xmlns:a16="http://schemas.microsoft.com/office/drawing/2014/main" id="{34E3A2F8-2A30-4D23-ADFA-7A445BBD98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623</xdr:row>
      <xdr:rowOff>0</xdr:rowOff>
    </xdr:from>
    <xdr:ext cx="304800" cy="304800"/>
    <xdr:sp macro="" textlink="">
      <xdr:nvSpPr>
        <xdr:cNvPr id="16905" name="AutoShape 1">
          <a:extLst>
            <a:ext uri="{FF2B5EF4-FFF2-40B4-BE49-F238E27FC236}">
              <a16:creationId xmlns:a16="http://schemas.microsoft.com/office/drawing/2014/main" id="{C2713419-E1EA-47AE-A598-C8E9F26B45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6906" name="AutoShape 1">
          <a:extLst>
            <a:ext uri="{FF2B5EF4-FFF2-40B4-BE49-F238E27FC236}">
              <a16:creationId xmlns:a16="http://schemas.microsoft.com/office/drawing/2014/main" id="{6F423AC1-D884-4237-8D1D-DA86942546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6907" name="AutoShape 1">
          <a:extLst>
            <a:ext uri="{FF2B5EF4-FFF2-40B4-BE49-F238E27FC236}">
              <a16:creationId xmlns:a16="http://schemas.microsoft.com/office/drawing/2014/main" id="{6A306B21-DE59-4D39-ACC6-A29F86FCC1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6908" name="AutoShape 1">
          <a:extLst>
            <a:ext uri="{FF2B5EF4-FFF2-40B4-BE49-F238E27FC236}">
              <a16:creationId xmlns:a16="http://schemas.microsoft.com/office/drawing/2014/main" id="{AF7F31D8-BD01-4218-90E4-83091C68F6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624</xdr:row>
      <xdr:rowOff>0</xdr:rowOff>
    </xdr:from>
    <xdr:ext cx="304800" cy="304800"/>
    <xdr:sp macro="" textlink="">
      <xdr:nvSpPr>
        <xdr:cNvPr id="16909" name="AutoShape 1">
          <a:extLst>
            <a:ext uri="{FF2B5EF4-FFF2-40B4-BE49-F238E27FC236}">
              <a16:creationId xmlns:a16="http://schemas.microsoft.com/office/drawing/2014/main" id="{798D2813-2629-4FFA-9374-AFC3E87D95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6910" name="AutoShape 1">
          <a:extLst>
            <a:ext uri="{FF2B5EF4-FFF2-40B4-BE49-F238E27FC236}">
              <a16:creationId xmlns:a16="http://schemas.microsoft.com/office/drawing/2014/main" id="{0F6115CD-F4F4-42EE-A718-84656F3FFC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6911" name="AutoShape 1">
          <a:extLst>
            <a:ext uri="{FF2B5EF4-FFF2-40B4-BE49-F238E27FC236}">
              <a16:creationId xmlns:a16="http://schemas.microsoft.com/office/drawing/2014/main" id="{B1D9EEDE-1E9E-4D10-8EB3-C0F2A07087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6912" name="AutoShape 1">
          <a:extLst>
            <a:ext uri="{FF2B5EF4-FFF2-40B4-BE49-F238E27FC236}">
              <a16:creationId xmlns:a16="http://schemas.microsoft.com/office/drawing/2014/main" id="{3BFDA3DD-D31D-4BE7-9919-03E3ACB7DA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625</xdr:row>
      <xdr:rowOff>0</xdr:rowOff>
    </xdr:from>
    <xdr:ext cx="304800" cy="304800"/>
    <xdr:sp macro="" textlink="">
      <xdr:nvSpPr>
        <xdr:cNvPr id="16913" name="AutoShape 1">
          <a:extLst>
            <a:ext uri="{FF2B5EF4-FFF2-40B4-BE49-F238E27FC236}">
              <a16:creationId xmlns:a16="http://schemas.microsoft.com/office/drawing/2014/main" id="{519AB5E1-81B6-43C9-99C7-F29319F938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6914" name="AutoShape 1">
          <a:extLst>
            <a:ext uri="{FF2B5EF4-FFF2-40B4-BE49-F238E27FC236}">
              <a16:creationId xmlns:a16="http://schemas.microsoft.com/office/drawing/2014/main" id="{8FECCB34-C406-47AF-ADC7-B68D969C9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6915" name="AutoShape 1">
          <a:extLst>
            <a:ext uri="{FF2B5EF4-FFF2-40B4-BE49-F238E27FC236}">
              <a16:creationId xmlns:a16="http://schemas.microsoft.com/office/drawing/2014/main" id="{8FE7C0AA-6E47-46A9-9DF9-397B2CDB4E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6916" name="AutoShape 1">
          <a:extLst>
            <a:ext uri="{FF2B5EF4-FFF2-40B4-BE49-F238E27FC236}">
              <a16:creationId xmlns:a16="http://schemas.microsoft.com/office/drawing/2014/main" id="{436EE55D-27BD-4BF3-A77E-0089E1A4E5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626</xdr:row>
      <xdr:rowOff>0</xdr:rowOff>
    </xdr:from>
    <xdr:ext cx="304800" cy="304800"/>
    <xdr:sp macro="" textlink="">
      <xdr:nvSpPr>
        <xdr:cNvPr id="16917" name="AutoShape 1">
          <a:extLst>
            <a:ext uri="{FF2B5EF4-FFF2-40B4-BE49-F238E27FC236}">
              <a16:creationId xmlns:a16="http://schemas.microsoft.com/office/drawing/2014/main" id="{0B8649F6-4A89-4AD2-8240-9AF20448F1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6918" name="AutoShape 1">
          <a:extLst>
            <a:ext uri="{FF2B5EF4-FFF2-40B4-BE49-F238E27FC236}">
              <a16:creationId xmlns:a16="http://schemas.microsoft.com/office/drawing/2014/main" id="{D28B8053-A1FA-4D88-8F1E-998876380F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6919" name="AutoShape 1">
          <a:extLst>
            <a:ext uri="{FF2B5EF4-FFF2-40B4-BE49-F238E27FC236}">
              <a16:creationId xmlns:a16="http://schemas.microsoft.com/office/drawing/2014/main" id="{051E1C03-F753-4B00-9D48-0FBB733C2F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6920" name="AutoShape 1">
          <a:extLst>
            <a:ext uri="{FF2B5EF4-FFF2-40B4-BE49-F238E27FC236}">
              <a16:creationId xmlns:a16="http://schemas.microsoft.com/office/drawing/2014/main" id="{E12ECBB8-F83C-41D2-AE64-1E5AD6D1ED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627</xdr:row>
      <xdr:rowOff>0</xdr:rowOff>
    </xdr:from>
    <xdr:ext cx="304800" cy="304800"/>
    <xdr:sp macro="" textlink="">
      <xdr:nvSpPr>
        <xdr:cNvPr id="16921" name="AutoShape 1">
          <a:extLst>
            <a:ext uri="{FF2B5EF4-FFF2-40B4-BE49-F238E27FC236}">
              <a16:creationId xmlns:a16="http://schemas.microsoft.com/office/drawing/2014/main" id="{42F5388F-4487-4F21-8DCD-EBFAC8DC4A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6922" name="AutoShape 1">
          <a:extLst>
            <a:ext uri="{FF2B5EF4-FFF2-40B4-BE49-F238E27FC236}">
              <a16:creationId xmlns:a16="http://schemas.microsoft.com/office/drawing/2014/main" id="{E7A4D3A9-33BF-4681-94BD-A8CD6738B1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6923" name="AutoShape 1">
          <a:extLst>
            <a:ext uri="{FF2B5EF4-FFF2-40B4-BE49-F238E27FC236}">
              <a16:creationId xmlns:a16="http://schemas.microsoft.com/office/drawing/2014/main" id="{325D8F0B-A01A-41F1-80B4-AD189FEDC8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6924" name="AutoShape 1">
          <a:extLst>
            <a:ext uri="{FF2B5EF4-FFF2-40B4-BE49-F238E27FC236}">
              <a16:creationId xmlns:a16="http://schemas.microsoft.com/office/drawing/2014/main" id="{4B92B0EB-6F0A-4DB3-894F-01A9A0F4DF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628</xdr:row>
      <xdr:rowOff>0</xdr:rowOff>
    </xdr:from>
    <xdr:ext cx="304800" cy="304800"/>
    <xdr:sp macro="" textlink="">
      <xdr:nvSpPr>
        <xdr:cNvPr id="16925" name="AutoShape 1">
          <a:extLst>
            <a:ext uri="{FF2B5EF4-FFF2-40B4-BE49-F238E27FC236}">
              <a16:creationId xmlns:a16="http://schemas.microsoft.com/office/drawing/2014/main" id="{7B49ADD8-45A9-4749-9DC0-87BD16CD93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6926" name="AutoShape 1">
          <a:extLst>
            <a:ext uri="{FF2B5EF4-FFF2-40B4-BE49-F238E27FC236}">
              <a16:creationId xmlns:a16="http://schemas.microsoft.com/office/drawing/2014/main" id="{80940525-7152-4189-A98A-92AE0DBB25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6927" name="AutoShape 1">
          <a:extLst>
            <a:ext uri="{FF2B5EF4-FFF2-40B4-BE49-F238E27FC236}">
              <a16:creationId xmlns:a16="http://schemas.microsoft.com/office/drawing/2014/main" id="{776A4572-73F7-4949-A3F4-C0DB1B26EA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6928" name="AutoShape 1">
          <a:extLst>
            <a:ext uri="{FF2B5EF4-FFF2-40B4-BE49-F238E27FC236}">
              <a16:creationId xmlns:a16="http://schemas.microsoft.com/office/drawing/2014/main" id="{E53489BB-38A5-4862-A6AF-49396E3E5F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629</xdr:row>
      <xdr:rowOff>0</xdr:rowOff>
    </xdr:from>
    <xdr:ext cx="304800" cy="304800"/>
    <xdr:sp macro="" textlink="">
      <xdr:nvSpPr>
        <xdr:cNvPr id="16929" name="AutoShape 1">
          <a:extLst>
            <a:ext uri="{FF2B5EF4-FFF2-40B4-BE49-F238E27FC236}">
              <a16:creationId xmlns:a16="http://schemas.microsoft.com/office/drawing/2014/main" id="{505DAA6F-5D14-4F7D-BDC2-2A591BFD29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6930" name="AutoShape 1">
          <a:extLst>
            <a:ext uri="{FF2B5EF4-FFF2-40B4-BE49-F238E27FC236}">
              <a16:creationId xmlns:a16="http://schemas.microsoft.com/office/drawing/2014/main" id="{80FE04FE-2977-4E94-9198-97C03DAF2B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6931" name="AutoShape 1">
          <a:extLst>
            <a:ext uri="{FF2B5EF4-FFF2-40B4-BE49-F238E27FC236}">
              <a16:creationId xmlns:a16="http://schemas.microsoft.com/office/drawing/2014/main" id="{47F59FBE-F289-41BE-A8BF-102C6A95B8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6932" name="AutoShape 1">
          <a:extLst>
            <a:ext uri="{FF2B5EF4-FFF2-40B4-BE49-F238E27FC236}">
              <a16:creationId xmlns:a16="http://schemas.microsoft.com/office/drawing/2014/main" id="{0DEB27D2-45B3-4BE7-8572-E9DB338DFD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630</xdr:row>
      <xdr:rowOff>0</xdr:rowOff>
    </xdr:from>
    <xdr:ext cx="304800" cy="304800"/>
    <xdr:sp macro="" textlink="">
      <xdr:nvSpPr>
        <xdr:cNvPr id="16933" name="AutoShape 1">
          <a:extLst>
            <a:ext uri="{FF2B5EF4-FFF2-40B4-BE49-F238E27FC236}">
              <a16:creationId xmlns:a16="http://schemas.microsoft.com/office/drawing/2014/main" id="{858772DF-1BBE-4C9F-853B-5D5731A08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6934" name="AutoShape 1">
          <a:extLst>
            <a:ext uri="{FF2B5EF4-FFF2-40B4-BE49-F238E27FC236}">
              <a16:creationId xmlns:a16="http://schemas.microsoft.com/office/drawing/2014/main" id="{5E0127B6-CB9B-4920-8BFC-0F5D1746CC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6935" name="AutoShape 1">
          <a:extLst>
            <a:ext uri="{FF2B5EF4-FFF2-40B4-BE49-F238E27FC236}">
              <a16:creationId xmlns:a16="http://schemas.microsoft.com/office/drawing/2014/main" id="{6116E318-27A9-40D2-90FE-3D8D1F17DB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6936" name="AutoShape 1">
          <a:extLst>
            <a:ext uri="{FF2B5EF4-FFF2-40B4-BE49-F238E27FC236}">
              <a16:creationId xmlns:a16="http://schemas.microsoft.com/office/drawing/2014/main" id="{D20DCC47-6357-4D2E-83E3-FCC7D4BD08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631</xdr:row>
      <xdr:rowOff>0</xdr:rowOff>
    </xdr:from>
    <xdr:ext cx="304800" cy="304800"/>
    <xdr:sp macro="" textlink="">
      <xdr:nvSpPr>
        <xdr:cNvPr id="16937" name="AutoShape 1">
          <a:extLst>
            <a:ext uri="{FF2B5EF4-FFF2-40B4-BE49-F238E27FC236}">
              <a16:creationId xmlns:a16="http://schemas.microsoft.com/office/drawing/2014/main" id="{BB84D54D-D5CD-4273-983F-A68ED35631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6938" name="AutoShape 1">
          <a:extLst>
            <a:ext uri="{FF2B5EF4-FFF2-40B4-BE49-F238E27FC236}">
              <a16:creationId xmlns:a16="http://schemas.microsoft.com/office/drawing/2014/main" id="{7CD4BD38-A520-4984-8F7B-D9972D290B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6939" name="AutoShape 1">
          <a:extLst>
            <a:ext uri="{FF2B5EF4-FFF2-40B4-BE49-F238E27FC236}">
              <a16:creationId xmlns:a16="http://schemas.microsoft.com/office/drawing/2014/main" id="{252650D6-AB30-4181-BFF0-5B0E2183E0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6940" name="AutoShape 1">
          <a:extLst>
            <a:ext uri="{FF2B5EF4-FFF2-40B4-BE49-F238E27FC236}">
              <a16:creationId xmlns:a16="http://schemas.microsoft.com/office/drawing/2014/main" id="{74E5DE3F-906F-4CBA-BF52-1A6ABF0E6E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632</xdr:row>
      <xdr:rowOff>0</xdr:rowOff>
    </xdr:from>
    <xdr:ext cx="304800" cy="304800"/>
    <xdr:sp macro="" textlink="">
      <xdr:nvSpPr>
        <xdr:cNvPr id="16941" name="AutoShape 1">
          <a:extLst>
            <a:ext uri="{FF2B5EF4-FFF2-40B4-BE49-F238E27FC236}">
              <a16:creationId xmlns:a16="http://schemas.microsoft.com/office/drawing/2014/main" id="{E659F52C-8113-4CA3-A892-A4E8BF1C84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6942" name="AutoShape 1">
          <a:extLst>
            <a:ext uri="{FF2B5EF4-FFF2-40B4-BE49-F238E27FC236}">
              <a16:creationId xmlns:a16="http://schemas.microsoft.com/office/drawing/2014/main" id="{5CDEB157-A6F4-4754-9E10-2ABE046E50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6943" name="AutoShape 1">
          <a:extLst>
            <a:ext uri="{FF2B5EF4-FFF2-40B4-BE49-F238E27FC236}">
              <a16:creationId xmlns:a16="http://schemas.microsoft.com/office/drawing/2014/main" id="{A196260F-F048-43A2-81BB-6F7E357C07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6944" name="AutoShape 1">
          <a:extLst>
            <a:ext uri="{FF2B5EF4-FFF2-40B4-BE49-F238E27FC236}">
              <a16:creationId xmlns:a16="http://schemas.microsoft.com/office/drawing/2014/main" id="{15DAD502-0328-4F0A-838D-9F6688F3BC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633</xdr:row>
      <xdr:rowOff>0</xdr:rowOff>
    </xdr:from>
    <xdr:ext cx="304800" cy="304800"/>
    <xdr:sp macro="" textlink="">
      <xdr:nvSpPr>
        <xdr:cNvPr id="16945" name="AutoShape 1">
          <a:extLst>
            <a:ext uri="{FF2B5EF4-FFF2-40B4-BE49-F238E27FC236}">
              <a16:creationId xmlns:a16="http://schemas.microsoft.com/office/drawing/2014/main" id="{15C3BB39-09F7-4C7F-B718-B07498A072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6946" name="AutoShape 1">
          <a:extLst>
            <a:ext uri="{FF2B5EF4-FFF2-40B4-BE49-F238E27FC236}">
              <a16:creationId xmlns:a16="http://schemas.microsoft.com/office/drawing/2014/main" id="{CCC4B8CD-AE1B-465A-A44B-5CFB416B32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6947" name="AutoShape 1">
          <a:extLst>
            <a:ext uri="{FF2B5EF4-FFF2-40B4-BE49-F238E27FC236}">
              <a16:creationId xmlns:a16="http://schemas.microsoft.com/office/drawing/2014/main" id="{21353FDA-46E4-44E7-9D5D-A2E9240266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6948" name="AutoShape 1">
          <a:extLst>
            <a:ext uri="{FF2B5EF4-FFF2-40B4-BE49-F238E27FC236}">
              <a16:creationId xmlns:a16="http://schemas.microsoft.com/office/drawing/2014/main" id="{8816FA11-BE81-45CD-B138-9EB95E3B21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634</xdr:row>
      <xdr:rowOff>0</xdr:rowOff>
    </xdr:from>
    <xdr:ext cx="304800" cy="304800"/>
    <xdr:sp macro="" textlink="">
      <xdr:nvSpPr>
        <xdr:cNvPr id="16949" name="AutoShape 1">
          <a:extLst>
            <a:ext uri="{FF2B5EF4-FFF2-40B4-BE49-F238E27FC236}">
              <a16:creationId xmlns:a16="http://schemas.microsoft.com/office/drawing/2014/main" id="{41F9AB9A-5774-446D-B917-1EA27154455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6950" name="AutoShape 1">
          <a:extLst>
            <a:ext uri="{FF2B5EF4-FFF2-40B4-BE49-F238E27FC236}">
              <a16:creationId xmlns:a16="http://schemas.microsoft.com/office/drawing/2014/main" id="{B147F88C-2418-41CF-BB45-12DE796649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6951" name="AutoShape 1">
          <a:extLst>
            <a:ext uri="{FF2B5EF4-FFF2-40B4-BE49-F238E27FC236}">
              <a16:creationId xmlns:a16="http://schemas.microsoft.com/office/drawing/2014/main" id="{BFE7A0D4-0D41-4176-9D51-00C2F84992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6952" name="AutoShape 1">
          <a:extLst>
            <a:ext uri="{FF2B5EF4-FFF2-40B4-BE49-F238E27FC236}">
              <a16:creationId xmlns:a16="http://schemas.microsoft.com/office/drawing/2014/main" id="{10ABCE8E-3521-4D04-879D-0B4A0EFB89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635</xdr:row>
      <xdr:rowOff>0</xdr:rowOff>
    </xdr:from>
    <xdr:ext cx="304800" cy="304800"/>
    <xdr:sp macro="" textlink="">
      <xdr:nvSpPr>
        <xdr:cNvPr id="16953" name="AutoShape 1">
          <a:extLst>
            <a:ext uri="{FF2B5EF4-FFF2-40B4-BE49-F238E27FC236}">
              <a16:creationId xmlns:a16="http://schemas.microsoft.com/office/drawing/2014/main" id="{F6C3DED1-DFE3-4E94-9080-754EF8D614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6954" name="AutoShape 1">
          <a:extLst>
            <a:ext uri="{FF2B5EF4-FFF2-40B4-BE49-F238E27FC236}">
              <a16:creationId xmlns:a16="http://schemas.microsoft.com/office/drawing/2014/main" id="{46EBEB19-C4D0-4016-A911-997BAA6F84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6955" name="AutoShape 1">
          <a:extLst>
            <a:ext uri="{FF2B5EF4-FFF2-40B4-BE49-F238E27FC236}">
              <a16:creationId xmlns:a16="http://schemas.microsoft.com/office/drawing/2014/main" id="{BAC27E8F-AAB7-46FA-83F4-825A3ACBB3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6956" name="AutoShape 1">
          <a:extLst>
            <a:ext uri="{FF2B5EF4-FFF2-40B4-BE49-F238E27FC236}">
              <a16:creationId xmlns:a16="http://schemas.microsoft.com/office/drawing/2014/main" id="{DF9A7956-A97B-4D20-BADC-41CD9CCC1E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636</xdr:row>
      <xdr:rowOff>0</xdr:rowOff>
    </xdr:from>
    <xdr:ext cx="304800" cy="304800"/>
    <xdr:sp macro="" textlink="">
      <xdr:nvSpPr>
        <xdr:cNvPr id="16957" name="AutoShape 1">
          <a:extLst>
            <a:ext uri="{FF2B5EF4-FFF2-40B4-BE49-F238E27FC236}">
              <a16:creationId xmlns:a16="http://schemas.microsoft.com/office/drawing/2014/main" id="{18E39C5B-DFCD-43A1-8D49-DD96C4B240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6958" name="AutoShape 1">
          <a:extLst>
            <a:ext uri="{FF2B5EF4-FFF2-40B4-BE49-F238E27FC236}">
              <a16:creationId xmlns:a16="http://schemas.microsoft.com/office/drawing/2014/main" id="{75AC72A0-CDD6-4F1D-AA72-451F6A075D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6959" name="AutoShape 1">
          <a:extLst>
            <a:ext uri="{FF2B5EF4-FFF2-40B4-BE49-F238E27FC236}">
              <a16:creationId xmlns:a16="http://schemas.microsoft.com/office/drawing/2014/main" id="{685AA7D9-26D0-4E4C-B3A0-044402F2A3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6960" name="AutoShape 1">
          <a:extLst>
            <a:ext uri="{FF2B5EF4-FFF2-40B4-BE49-F238E27FC236}">
              <a16:creationId xmlns:a16="http://schemas.microsoft.com/office/drawing/2014/main" id="{6A9A2203-4ECD-463D-B690-45FCE5CE8D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637</xdr:row>
      <xdr:rowOff>0</xdr:rowOff>
    </xdr:from>
    <xdr:ext cx="304800" cy="304800"/>
    <xdr:sp macro="" textlink="">
      <xdr:nvSpPr>
        <xdr:cNvPr id="16961" name="AutoShape 1">
          <a:extLst>
            <a:ext uri="{FF2B5EF4-FFF2-40B4-BE49-F238E27FC236}">
              <a16:creationId xmlns:a16="http://schemas.microsoft.com/office/drawing/2014/main" id="{878BF61D-9C9E-43CE-B8FB-7AB09C390D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6962" name="AutoShape 1">
          <a:extLst>
            <a:ext uri="{FF2B5EF4-FFF2-40B4-BE49-F238E27FC236}">
              <a16:creationId xmlns:a16="http://schemas.microsoft.com/office/drawing/2014/main" id="{1A18DEAF-8816-4176-905A-7248864036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6963" name="AutoShape 1">
          <a:extLst>
            <a:ext uri="{FF2B5EF4-FFF2-40B4-BE49-F238E27FC236}">
              <a16:creationId xmlns:a16="http://schemas.microsoft.com/office/drawing/2014/main" id="{8D12EE41-B49A-42A0-837D-EDB447B2DD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6964" name="AutoShape 1">
          <a:extLst>
            <a:ext uri="{FF2B5EF4-FFF2-40B4-BE49-F238E27FC236}">
              <a16:creationId xmlns:a16="http://schemas.microsoft.com/office/drawing/2014/main" id="{56859EBC-7AB5-4152-B485-1A0EA9BF97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638</xdr:row>
      <xdr:rowOff>0</xdr:rowOff>
    </xdr:from>
    <xdr:ext cx="304800" cy="304800"/>
    <xdr:sp macro="" textlink="">
      <xdr:nvSpPr>
        <xdr:cNvPr id="16965" name="AutoShape 1">
          <a:extLst>
            <a:ext uri="{FF2B5EF4-FFF2-40B4-BE49-F238E27FC236}">
              <a16:creationId xmlns:a16="http://schemas.microsoft.com/office/drawing/2014/main" id="{95B33EE5-7CB9-4C71-9CF0-9A07D9040F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6966" name="AutoShape 1">
          <a:extLst>
            <a:ext uri="{FF2B5EF4-FFF2-40B4-BE49-F238E27FC236}">
              <a16:creationId xmlns:a16="http://schemas.microsoft.com/office/drawing/2014/main" id="{9A7F84B2-B828-4892-8539-982CA326D2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6967" name="AutoShape 1">
          <a:extLst>
            <a:ext uri="{FF2B5EF4-FFF2-40B4-BE49-F238E27FC236}">
              <a16:creationId xmlns:a16="http://schemas.microsoft.com/office/drawing/2014/main" id="{CFC8AF28-FB1E-4341-9FDE-E0C18C518A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6968" name="AutoShape 1">
          <a:extLst>
            <a:ext uri="{FF2B5EF4-FFF2-40B4-BE49-F238E27FC236}">
              <a16:creationId xmlns:a16="http://schemas.microsoft.com/office/drawing/2014/main" id="{BEB6C618-FC60-4BD9-8C7E-5D763A3EA7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639</xdr:row>
      <xdr:rowOff>0</xdr:rowOff>
    </xdr:from>
    <xdr:ext cx="304800" cy="304800"/>
    <xdr:sp macro="" textlink="">
      <xdr:nvSpPr>
        <xdr:cNvPr id="16969" name="AutoShape 1">
          <a:extLst>
            <a:ext uri="{FF2B5EF4-FFF2-40B4-BE49-F238E27FC236}">
              <a16:creationId xmlns:a16="http://schemas.microsoft.com/office/drawing/2014/main" id="{CE8BCBA8-81F0-42D2-9DEE-4A3BD2CD8B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6970" name="AutoShape 1">
          <a:extLst>
            <a:ext uri="{FF2B5EF4-FFF2-40B4-BE49-F238E27FC236}">
              <a16:creationId xmlns:a16="http://schemas.microsoft.com/office/drawing/2014/main" id="{A824EAEC-7202-4A0D-B08D-613DC7DC19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6971" name="AutoShape 1">
          <a:extLst>
            <a:ext uri="{FF2B5EF4-FFF2-40B4-BE49-F238E27FC236}">
              <a16:creationId xmlns:a16="http://schemas.microsoft.com/office/drawing/2014/main" id="{9633527E-9F5A-41E2-AF3F-B69A72C56B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6972" name="AutoShape 1">
          <a:extLst>
            <a:ext uri="{FF2B5EF4-FFF2-40B4-BE49-F238E27FC236}">
              <a16:creationId xmlns:a16="http://schemas.microsoft.com/office/drawing/2014/main" id="{8B80820A-AF5F-490C-BD5E-B8D5397BE3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640</xdr:row>
      <xdr:rowOff>0</xdr:rowOff>
    </xdr:from>
    <xdr:ext cx="304800" cy="304800"/>
    <xdr:sp macro="" textlink="">
      <xdr:nvSpPr>
        <xdr:cNvPr id="16973" name="AutoShape 1">
          <a:extLst>
            <a:ext uri="{FF2B5EF4-FFF2-40B4-BE49-F238E27FC236}">
              <a16:creationId xmlns:a16="http://schemas.microsoft.com/office/drawing/2014/main" id="{9D5E6D03-6ED9-4A40-BC62-D14167DE5F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6974" name="AutoShape 1">
          <a:extLst>
            <a:ext uri="{FF2B5EF4-FFF2-40B4-BE49-F238E27FC236}">
              <a16:creationId xmlns:a16="http://schemas.microsoft.com/office/drawing/2014/main" id="{C97881B5-77F5-4520-9FA6-4D15D2CCA7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6975" name="AutoShape 1">
          <a:extLst>
            <a:ext uri="{FF2B5EF4-FFF2-40B4-BE49-F238E27FC236}">
              <a16:creationId xmlns:a16="http://schemas.microsoft.com/office/drawing/2014/main" id="{B07904D9-85D1-4F4C-B4C0-F16274EA72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6976" name="AutoShape 1">
          <a:extLst>
            <a:ext uri="{FF2B5EF4-FFF2-40B4-BE49-F238E27FC236}">
              <a16:creationId xmlns:a16="http://schemas.microsoft.com/office/drawing/2014/main" id="{E00CE641-9D7C-4084-AFD3-CFD06C4EFD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641</xdr:row>
      <xdr:rowOff>0</xdr:rowOff>
    </xdr:from>
    <xdr:ext cx="304800" cy="304800"/>
    <xdr:sp macro="" textlink="">
      <xdr:nvSpPr>
        <xdr:cNvPr id="16977" name="AutoShape 1">
          <a:extLst>
            <a:ext uri="{FF2B5EF4-FFF2-40B4-BE49-F238E27FC236}">
              <a16:creationId xmlns:a16="http://schemas.microsoft.com/office/drawing/2014/main" id="{6640F9A9-3C07-4B82-8512-EEC41E2EB8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6978" name="AutoShape 1">
          <a:extLst>
            <a:ext uri="{FF2B5EF4-FFF2-40B4-BE49-F238E27FC236}">
              <a16:creationId xmlns:a16="http://schemas.microsoft.com/office/drawing/2014/main" id="{EF2C3057-1AA5-4D74-8202-D6119A1892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6979" name="AutoShape 1">
          <a:extLst>
            <a:ext uri="{FF2B5EF4-FFF2-40B4-BE49-F238E27FC236}">
              <a16:creationId xmlns:a16="http://schemas.microsoft.com/office/drawing/2014/main" id="{35E585BA-D33D-4525-803D-D5A90AA79A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6980" name="AutoShape 1">
          <a:extLst>
            <a:ext uri="{FF2B5EF4-FFF2-40B4-BE49-F238E27FC236}">
              <a16:creationId xmlns:a16="http://schemas.microsoft.com/office/drawing/2014/main" id="{C2C65CEE-D933-4080-80D0-457BBB58D4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642</xdr:row>
      <xdr:rowOff>0</xdr:rowOff>
    </xdr:from>
    <xdr:ext cx="304800" cy="304800"/>
    <xdr:sp macro="" textlink="">
      <xdr:nvSpPr>
        <xdr:cNvPr id="16981" name="AutoShape 1">
          <a:extLst>
            <a:ext uri="{FF2B5EF4-FFF2-40B4-BE49-F238E27FC236}">
              <a16:creationId xmlns:a16="http://schemas.microsoft.com/office/drawing/2014/main" id="{045260B9-A493-4005-A9CC-5E8E4C3633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6982" name="AutoShape 1">
          <a:extLst>
            <a:ext uri="{FF2B5EF4-FFF2-40B4-BE49-F238E27FC236}">
              <a16:creationId xmlns:a16="http://schemas.microsoft.com/office/drawing/2014/main" id="{95918314-0814-439E-BA37-E0BF1086CA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6983" name="AutoShape 1">
          <a:extLst>
            <a:ext uri="{FF2B5EF4-FFF2-40B4-BE49-F238E27FC236}">
              <a16:creationId xmlns:a16="http://schemas.microsoft.com/office/drawing/2014/main" id="{93CB7D37-F032-4887-B2B9-BE97FC0A8D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6984" name="AutoShape 1">
          <a:extLst>
            <a:ext uri="{FF2B5EF4-FFF2-40B4-BE49-F238E27FC236}">
              <a16:creationId xmlns:a16="http://schemas.microsoft.com/office/drawing/2014/main" id="{593E5686-1FCC-4EE1-BC6F-0091E25A42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643</xdr:row>
      <xdr:rowOff>0</xdr:rowOff>
    </xdr:from>
    <xdr:ext cx="304800" cy="304800"/>
    <xdr:sp macro="" textlink="">
      <xdr:nvSpPr>
        <xdr:cNvPr id="16985" name="AutoShape 1">
          <a:extLst>
            <a:ext uri="{FF2B5EF4-FFF2-40B4-BE49-F238E27FC236}">
              <a16:creationId xmlns:a16="http://schemas.microsoft.com/office/drawing/2014/main" id="{E95F242B-6173-4BC0-99F3-0C9B470EB5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6986" name="AutoShape 1">
          <a:extLst>
            <a:ext uri="{FF2B5EF4-FFF2-40B4-BE49-F238E27FC236}">
              <a16:creationId xmlns:a16="http://schemas.microsoft.com/office/drawing/2014/main" id="{DE8C29E5-648A-46E7-B4AE-D52D429E2F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6987" name="AutoShape 1">
          <a:extLst>
            <a:ext uri="{FF2B5EF4-FFF2-40B4-BE49-F238E27FC236}">
              <a16:creationId xmlns:a16="http://schemas.microsoft.com/office/drawing/2014/main" id="{4BEA3FB5-DF65-4B36-815A-7E7550A376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6988" name="AutoShape 1">
          <a:extLst>
            <a:ext uri="{FF2B5EF4-FFF2-40B4-BE49-F238E27FC236}">
              <a16:creationId xmlns:a16="http://schemas.microsoft.com/office/drawing/2014/main" id="{C46EBB1F-3D91-4893-87A5-DC36D63162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644</xdr:row>
      <xdr:rowOff>0</xdr:rowOff>
    </xdr:from>
    <xdr:ext cx="304800" cy="304800"/>
    <xdr:sp macro="" textlink="">
      <xdr:nvSpPr>
        <xdr:cNvPr id="16989" name="AutoShape 1">
          <a:extLst>
            <a:ext uri="{FF2B5EF4-FFF2-40B4-BE49-F238E27FC236}">
              <a16:creationId xmlns:a16="http://schemas.microsoft.com/office/drawing/2014/main" id="{AC6AB3F8-C1BC-4191-AA4A-B13870A517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6990" name="AutoShape 1">
          <a:extLst>
            <a:ext uri="{FF2B5EF4-FFF2-40B4-BE49-F238E27FC236}">
              <a16:creationId xmlns:a16="http://schemas.microsoft.com/office/drawing/2014/main" id="{16FA0BCF-D028-466F-AB0F-E75B06FBEA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6991" name="AutoShape 1">
          <a:extLst>
            <a:ext uri="{FF2B5EF4-FFF2-40B4-BE49-F238E27FC236}">
              <a16:creationId xmlns:a16="http://schemas.microsoft.com/office/drawing/2014/main" id="{B45A300D-FF61-48DF-949D-FAAC0F631D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6992" name="AutoShape 1">
          <a:extLst>
            <a:ext uri="{FF2B5EF4-FFF2-40B4-BE49-F238E27FC236}">
              <a16:creationId xmlns:a16="http://schemas.microsoft.com/office/drawing/2014/main" id="{F5859A2D-520E-4C38-A703-9C1F140EA7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645</xdr:row>
      <xdr:rowOff>0</xdr:rowOff>
    </xdr:from>
    <xdr:ext cx="304800" cy="304800"/>
    <xdr:sp macro="" textlink="">
      <xdr:nvSpPr>
        <xdr:cNvPr id="16993" name="AutoShape 1">
          <a:extLst>
            <a:ext uri="{FF2B5EF4-FFF2-40B4-BE49-F238E27FC236}">
              <a16:creationId xmlns:a16="http://schemas.microsoft.com/office/drawing/2014/main" id="{0B2DC918-CCC3-49DF-8C4B-2DBB1A0B95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6994" name="AutoShape 1">
          <a:extLst>
            <a:ext uri="{FF2B5EF4-FFF2-40B4-BE49-F238E27FC236}">
              <a16:creationId xmlns:a16="http://schemas.microsoft.com/office/drawing/2014/main" id="{FD901A2B-E742-4636-A076-BB7FF76D47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6995" name="AutoShape 1">
          <a:extLst>
            <a:ext uri="{FF2B5EF4-FFF2-40B4-BE49-F238E27FC236}">
              <a16:creationId xmlns:a16="http://schemas.microsoft.com/office/drawing/2014/main" id="{D6FAC154-448E-4618-82BB-C8A4D22E03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6996" name="AutoShape 1">
          <a:extLst>
            <a:ext uri="{FF2B5EF4-FFF2-40B4-BE49-F238E27FC236}">
              <a16:creationId xmlns:a16="http://schemas.microsoft.com/office/drawing/2014/main" id="{3F1CF5B3-B1AB-4BF6-B2CA-4CD6F6F857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646</xdr:row>
      <xdr:rowOff>0</xdr:rowOff>
    </xdr:from>
    <xdr:ext cx="304800" cy="304800"/>
    <xdr:sp macro="" textlink="">
      <xdr:nvSpPr>
        <xdr:cNvPr id="16997" name="AutoShape 1">
          <a:extLst>
            <a:ext uri="{FF2B5EF4-FFF2-40B4-BE49-F238E27FC236}">
              <a16:creationId xmlns:a16="http://schemas.microsoft.com/office/drawing/2014/main" id="{81952B8F-A623-4575-9A24-8F8916449D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6998" name="AutoShape 1">
          <a:extLst>
            <a:ext uri="{FF2B5EF4-FFF2-40B4-BE49-F238E27FC236}">
              <a16:creationId xmlns:a16="http://schemas.microsoft.com/office/drawing/2014/main" id="{EEEAF6DD-23D8-4E6B-A7CE-7A68073084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6999" name="AutoShape 1">
          <a:extLst>
            <a:ext uri="{FF2B5EF4-FFF2-40B4-BE49-F238E27FC236}">
              <a16:creationId xmlns:a16="http://schemas.microsoft.com/office/drawing/2014/main" id="{81C24914-9CBB-47FD-8764-0E2CD0B6D7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7000" name="AutoShape 1">
          <a:extLst>
            <a:ext uri="{FF2B5EF4-FFF2-40B4-BE49-F238E27FC236}">
              <a16:creationId xmlns:a16="http://schemas.microsoft.com/office/drawing/2014/main" id="{F8C1FCF8-0117-46A2-8839-D8A65C3D8B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647</xdr:row>
      <xdr:rowOff>0</xdr:rowOff>
    </xdr:from>
    <xdr:ext cx="304800" cy="304800"/>
    <xdr:sp macro="" textlink="">
      <xdr:nvSpPr>
        <xdr:cNvPr id="17001" name="AutoShape 1">
          <a:extLst>
            <a:ext uri="{FF2B5EF4-FFF2-40B4-BE49-F238E27FC236}">
              <a16:creationId xmlns:a16="http://schemas.microsoft.com/office/drawing/2014/main" id="{520D10E8-1984-4BF9-9456-95152D42F2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7002" name="AutoShape 1">
          <a:extLst>
            <a:ext uri="{FF2B5EF4-FFF2-40B4-BE49-F238E27FC236}">
              <a16:creationId xmlns:a16="http://schemas.microsoft.com/office/drawing/2014/main" id="{1B9D3797-8B9B-45DA-B84D-31C50689BE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7003" name="AutoShape 1">
          <a:extLst>
            <a:ext uri="{FF2B5EF4-FFF2-40B4-BE49-F238E27FC236}">
              <a16:creationId xmlns:a16="http://schemas.microsoft.com/office/drawing/2014/main" id="{098022A2-2C54-4A98-B5A1-3FE4804C8F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7004" name="AutoShape 1">
          <a:extLst>
            <a:ext uri="{FF2B5EF4-FFF2-40B4-BE49-F238E27FC236}">
              <a16:creationId xmlns:a16="http://schemas.microsoft.com/office/drawing/2014/main" id="{2F0CF3D2-A59A-4A46-87C8-59B45BD260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648</xdr:row>
      <xdr:rowOff>0</xdr:rowOff>
    </xdr:from>
    <xdr:ext cx="304800" cy="304800"/>
    <xdr:sp macro="" textlink="">
      <xdr:nvSpPr>
        <xdr:cNvPr id="17005" name="AutoShape 1">
          <a:extLst>
            <a:ext uri="{FF2B5EF4-FFF2-40B4-BE49-F238E27FC236}">
              <a16:creationId xmlns:a16="http://schemas.microsoft.com/office/drawing/2014/main" id="{7251454B-4D92-4AEA-8D21-E36B974990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7006" name="AutoShape 1">
          <a:extLst>
            <a:ext uri="{FF2B5EF4-FFF2-40B4-BE49-F238E27FC236}">
              <a16:creationId xmlns:a16="http://schemas.microsoft.com/office/drawing/2014/main" id="{BC5DA6DF-3F3D-45AA-8F53-C64B886E7D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7007" name="AutoShape 1">
          <a:extLst>
            <a:ext uri="{FF2B5EF4-FFF2-40B4-BE49-F238E27FC236}">
              <a16:creationId xmlns:a16="http://schemas.microsoft.com/office/drawing/2014/main" id="{D07162B0-2FD0-49CE-BC38-3C0D937766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7008" name="AutoShape 1">
          <a:extLst>
            <a:ext uri="{FF2B5EF4-FFF2-40B4-BE49-F238E27FC236}">
              <a16:creationId xmlns:a16="http://schemas.microsoft.com/office/drawing/2014/main" id="{C73DA9FB-C0D7-4565-86DD-7F11025505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649</xdr:row>
      <xdr:rowOff>0</xdr:rowOff>
    </xdr:from>
    <xdr:ext cx="304800" cy="304800"/>
    <xdr:sp macro="" textlink="">
      <xdr:nvSpPr>
        <xdr:cNvPr id="17009" name="AutoShape 1">
          <a:extLst>
            <a:ext uri="{FF2B5EF4-FFF2-40B4-BE49-F238E27FC236}">
              <a16:creationId xmlns:a16="http://schemas.microsoft.com/office/drawing/2014/main" id="{CB35C610-F1C7-4333-8AF9-DEE8A82EF8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7010" name="AutoShape 1">
          <a:extLst>
            <a:ext uri="{FF2B5EF4-FFF2-40B4-BE49-F238E27FC236}">
              <a16:creationId xmlns:a16="http://schemas.microsoft.com/office/drawing/2014/main" id="{339279AF-AD6C-40C7-B9E2-14AE0253A6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7011" name="AutoShape 1">
          <a:extLst>
            <a:ext uri="{FF2B5EF4-FFF2-40B4-BE49-F238E27FC236}">
              <a16:creationId xmlns:a16="http://schemas.microsoft.com/office/drawing/2014/main" id="{3553BBA7-6DBA-4142-A37A-D796E21F7A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7012" name="AutoShape 1">
          <a:extLst>
            <a:ext uri="{FF2B5EF4-FFF2-40B4-BE49-F238E27FC236}">
              <a16:creationId xmlns:a16="http://schemas.microsoft.com/office/drawing/2014/main" id="{5BDC09F6-35F2-4DC1-A109-CBD4559F18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650</xdr:row>
      <xdr:rowOff>0</xdr:rowOff>
    </xdr:from>
    <xdr:ext cx="304800" cy="304800"/>
    <xdr:sp macro="" textlink="">
      <xdr:nvSpPr>
        <xdr:cNvPr id="17013" name="AutoShape 1">
          <a:extLst>
            <a:ext uri="{FF2B5EF4-FFF2-40B4-BE49-F238E27FC236}">
              <a16:creationId xmlns:a16="http://schemas.microsoft.com/office/drawing/2014/main" id="{E3B943DC-4994-4A60-A76B-63641A5EE6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7014" name="AutoShape 1">
          <a:extLst>
            <a:ext uri="{FF2B5EF4-FFF2-40B4-BE49-F238E27FC236}">
              <a16:creationId xmlns:a16="http://schemas.microsoft.com/office/drawing/2014/main" id="{D23BACAF-50C5-42C8-9B74-2686EBB9D1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7015" name="AutoShape 1">
          <a:extLst>
            <a:ext uri="{FF2B5EF4-FFF2-40B4-BE49-F238E27FC236}">
              <a16:creationId xmlns:a16="http://schemas.microsoft.com/office/drawing/2014/main" id="{EA15C718-AD23-4CE8-8091-2C6620A422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7016" name="AutoShape 1">
          <a:extLst>
            <a:ext uri="{FF2B5EF4-FFF2-40B4-BE49-F238E27FC236}">
              <a16:creationId xmlns:a16="http://schemas.microsoft.com/office/drawing/2014/main" id="{671A9DD3-7FBF-471B-9AE9-6981DFB7C6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651</xdr:row>
      <xdr:rowOff>0</xdr:rowOff>
    </xdr:from>
    <xdr:ext cx="304800" cy="304800"/>
    <xdr:sp macro="" textlink="">
      <xdr:nvSpPr>
        <xdr:cNvPr id="17017" name="AutoShape 1">
          <a:extLst>
            <a:ext uri="{FF2B5EF4-FFF2-40B4-BE49-F238E27FC236}">
              <a16:creationId xmlns:a16="http://schemas.microsoft.com/office/drawing/2014/main" id="{F454A0CF-2593-4FD0-A5DD-2FAA7F0E39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7018" name="AutoShape 1">
          <a:extLst>
            <a:ext uri="{FF2B5EF4-FFF2-40B4-BE49-F238E27FC236}">
              <a16:creationId xmlns:a16="http://schemas.microsoft.com/office/drawing/2014/main" id="{F001DD99-1D54-4821-AD7D-A30B70A9C1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7019" name="AutoShape 1">
          <a:extLst>
            <a:ext uri="{FF2B5EF4-FFF2-40B4-BE49-F238E27FC236}">
              <a16:creationId xmlns:a16="http://schemas.microsoft.com/office/drawing/2014/main" id="{98099935-86D2-4D3D-8C6E-74B04A99ED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7020" name="AutoShape 1">
          <a:extLst>
            <a:ext uri="{FF2B5EF4-FFF2-40B4-BE49-F238E27FC236}">
              <a16:creationId xmlns:a16="http://schemas.microsoft.com/office/drawing/2014/main" id="{CABD81E3-2AD3-4FFC-95EC-816CE659F1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652</xdr:row>
      <xdr:rowOff>0</xdr:rowOff>
    </xdr:from>
    <xdr:ext cx="304800" cy="304800"/>
    <xdr:sp macro="" textlink="">
      <xdr:nvSpPr>
        <xdr:cNvPr id="17021" name="AutoShape 1">
          <a:extLst>
            <a:ext uri="{FF2B5EF4-FFF2-40B4-BE49-F238E27FC236}">
              <a16:creationId xmlns:a16="http://schemas.microsoft.com/office/drawing/2014/main" id="{E47DB1C5-14F5-4F4D-AE3C-F9F674D548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7022" name="AutoShape 1">
          <a:extLst>
            <a:ext uri="{FF2B5EF4-FFF2-40B4-BE49-F238E27FC236}">
              <a16:creationId xmlns:a16="http://schemas.microsoft.com/office/drawing/2014/main" id="{B85FE113-5116-44C5-B60F-000CA29CEE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7023" name="AutoShape 1">
          <a:extLst>
            <a:ext uri="{FF2B5EF4-FFF2-40B4-BE49-F238E27FC236}">
              <a16:creationId xmlns:a16="http://schemas.microsoft.com/office/drawing/2014/main" id="{2FEED2E7-6737-4168-A996-E905079A70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7024" name="AutoShape 1">
          <a:extLst>
            <a:ext uri="{FF2B5EF4-FFF2-40B4-BE49-F238E27FC236}">
              <a16:creationId xmlns:a16="http://schemas.microsoft.com/office/drawing/2014/main" id="{A5471A53-71A4-4C61-8081-98E29DE9BD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653</xdr:row>
      <xdr:rowOff>0</xdr:rowOff>
    </xdr:from>
    <xdr:ext cx="304800" cy="304800"/>
    <xdr:sp macro="" textlink="">
      <xdr:nvSpPr>
        <xdr:cNvPr id="17025" name="AutoShape 1">
          <a:extLst>
            <a:ext uri="{FF2B5EF4-FFF2-40B4-BE49-F238E27FC236}">
              <a16:creationId xmlns:a16="http://schemas.microsoft.com/office/drawing/2014/main" id="{EC3ECE7F-99A8-4F13-AFAD-4ED18ABE5D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7026" name="AutoShape 1">
          <a:extLst>
            <a:ext uri="{FF2B5EF4-FFF2-40B4-BE49-F238E27FC236}">
              <a16:creationId xmlns:a16="http://schemas.microsoft.com/office/drawing/2014/main" id="{003EDCC3-3525-4080-B866-221BC8B64B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7027" name="AutoShape 1">
          <a:extLst>
            <a:ext uri="{FF2B5EF4-FFF2-40B4-BE49-F238E27FC236}">
              <a16:creationId xmlns:a16="http://schemas.microsoft.com/office/drawing/2014/main" id="{1CF73247-5800-421C-B9FC-D3492B0EDF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7028" name="AutoShape 1">
          <a:extLst>
            <a:ext uri="{FF2B5EF4-FFF2-40B4-BE49-F238E27FC236}">
              <a16:creationId xmlns:a16="http://schemas.microsoft.com/office/drawing/2014/main" id="{FB0BBA68-460C-4BE1-B894-48B74F6952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654</xdr:row>
      <xdr:rowOff>0</xdr:rowOff>
    </xdr:from>
    <xdr:ext cx="304800" cy="304800"/>
    <xdr:sp macro="" textlink="">
      <xdr:nvSpPr>
        <xdr:cNvPr id="17029" name="AutoShape 1">
          <a:extLst>
            <a:ext uri="{FF2B5EF4-FFF2-40B4-BE49-F238E27FC236}">
              <a16:creationId xmlns:a16="http://schemas.microsoft.com/office/drawing/2014/main" id="{65891BA5-5565-4DF2-BC2B-287AB090D9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7030" name="AutoShape 1">
          <a:extLst>
            <a:ext uri="{FF2B5EF4-FFF2-40B4-BE49-F238E27FC236}">
              <a16:creationId xmlns:a16="http://schemas.microsoft.com/office/drawing/2014/main" id="{2E9CEBB7-BE5F-424B-8E19-88BCDB9A83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7031" name="AutoShape 1">
          <a:extLst>
            <a:ext uri="{FF2B5EF4-FFF2-40B4-BE49-F238E27FC236}">
              <a16:creationId xmlns:a16="http://schemas.microsoft.com/office/drawing/2014/main" id="{1E1A1CFB-AE1A-428D-86A1-995CED9DB8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7032" name="AutoShape 1">
          <a:extLst>
            <a:ext uri="{FF2B5EF4-FFF2-40B4-BE49-F238E27FC236}">
              <a16:creationId xmlns:a16="http://schemas.microsoft.com/office/drawing/2014/main" id="{21288FAF-D3CE-4C09-9C80-7584CADA95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655</xdr:row>
      <xdr:rowOff>0</xdr:rowOff>
    </xdr:from>
    <xdr:ext cx="304800" cy="304800"/>
    <xdr:sp macro="" textlink="">
      <xdr:nvSpPr>
        <xdr:cNvPr id="17033" name="AutoShape 1">
          <a:extLst>
            <a:ext uri="{FF2B5EF4-FFF2-40B4-BE49-F238E27FC236}">
              <a16:creationId xmlns:a16="http://schemas.microsoft.com/office/drawing/2014/main" id="{A80BF58D-83AA-4D6D-9E10-3815197A97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7034" name="AutoShape 1">
          <a:extLst>
            <a:ext uri="{FF2B5EF4-FFF2-40B4-BE49-F238E27FC236}">
              <a16:creationId xmlns:a16="http://schemas.microsoft.com/office/drawing/2014/main" id="{3BE13542-371D-42EC-A05E-E9082DD044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7035" name="AutoShape 1">
          <a:extLst>
            <a:ext uri="{FF2B5EF4-FFF2-40B4-BE49-F238E27FC236}">
              <a16:creationId xmlns:a16="http://schemas.microsoft.com/office/drawing/2014/main" id="{F88FDEBE-9744-4F41-A041-96DE3CD104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7036" name="AutoShape 1">
          <a:extLst>
            <a:ext uri="{FF2B5EF4-FFF2-40B4-BE49-F238E27FC236}">
              <a16:creationId xmlns:a16="http://schemas.microsoft.com/office/drawing/2014/main" id="{A7BFE57E-DDAF-4EE1-9FDC-188C0F4D40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656</xdr:row>
      <xdr:rowOff>0</xdr:rowOff>
    </xdr:from>
    <xdr:ext cx="304800" cy="304800"/>
    <xdr:sp macro="" textlink="">
      <xdr:nvSpPr>
        <xdr:cNvPr id="17037" name="AutoShape 1">
          <a:extLst>
            <a:ext uri="{FF2B5EF4-FFF2-40B4-BE49-F238E27FC236}">
              <a16:creationId xmlns:a16="http://schemas.microsoft.com/office/drawing/2014/main" id="{2A7F16D0-6CFF-4049-8E7D-BCC391AF2A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7038" name="AutoShape 1">
          <a:extLst>
            <a:ext uri="{FF2B5EF4-FFF2-40B4-BE49-F238E27FC236}">
              <a16:creationId xmlns:a16="http://schemas.microsoft.com/office/drawing/2014/main" id="{579A4039-4A8C-4675-8A94-F69EB6188C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7039" name="AutoShape 1">
          <a:extLst>
            <a:ext uri="{FF2B5EF4-FFF2-40B4-BE49-F238E27FC236}">
              <a16:creationId xmlns:a16="http://schemas.microsoft.com/office/drawing/2014/main" id="{B815749B-36FA-46BC-8545-7BE0C9F36C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7040" name="AutoShape 1">
          <a:extLst>
            <a:ext uri="{FF2B5EF4-FFF2-40B4-BE49-F238E27FC236}">
              <a16:creationId xmlns:a16="http://schemas.microsoft.com/office/drawing/2014/main" id="{00242905-EAB1-415C-B69F-B2CAA344F1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657</xdr:row>
      <xdr:rowOff>0</xdr:rowOff>
    </xdr:from>
    <xdr:ext cx="304800" cy="304800"/>
    <xdr:sp macro="" textlink="">
      <xdr:nvSpPr>
        <xdr:cNvPr id="17041" name="AutoShape 1">
          <a:extLst>
            <a:ext uri="{FF2B5EF4-FFF2-40B4-BE49-F238E27FC236}">
              <a16:creationId xmlns:a16="http://schemas.microsoft.com/office/drawing/2014/main" id="{DB2FF00D-4EDA-472C-A779-C70A6D1415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7042" name="AutoShape 1">
          <a:extLst>
            <a:ext uri="{FF2B5EF4-FFF2-40B4-BE49-F238E27FC236}">
              <a16:creationId xmlns:a16="http://schemas.microsoft.com/office/drawing/2014/main" id="{ECD0176D-7364-44E7-BFBB-56424A387E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7043" name="AutoShape 1">
          <a:extLst>
            <a:ext uri="{FF2B5EF4-FFF2-40B4-BE49-F238E27FC236}">
              <a16:creationId xmlns:a16="http://schemas.microsoft.com/office/drawing/2014/main" id="{703EC111-1BBF-4FA6-8EF8-42DE8DBB40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7044" name="AutoShape 1">
          <a:extLst>
            <a:ext uri="{FF2B5EF4-FFF2-40B4-BE49-F238E27FC236}">
              <a16:creationId xmlns:a16="http://schemas.microsoft.com/office/drawing/2014/main" id="{0AC7EA24-3EE1-4B3E-ABF2-FFED470F46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658</xdr:row>
      <xdr:rowOff>0</xdr:rowOff>
    </xdr:from>
    <xdr:ext cx="304800" cy="304800"/>
    <xdr:sp macro="" textlink="">
      <xdr:nvSpPr>
        <xdr:cNvPr id="17045" name="AutoShape 1">
          <a:extLst>
            <a:ext uri="{FF2B5EF4-FFF2-40B4-BE49-F238E27FC236}">
              <a16:creationId xmlns:a16="http://schemas.microsoft.com/office/drawing/2014/main" id="{DC6C4C7C-9316-419B-B279-EABDD72BD5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7046" name="AutoShape 1">
          <a:extLst>
            <a:ext uri="{FF2B5EF4-FFF2-40B4-BE49-F238E27FC236}">
              <a16:creationId xmlns:a16="http://schemas.microsoft.com/office/drawing/2014/main" id="{9250374B-4625-4089-93DC-ABF74BC2D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7047" name="AutoShape 1">
          <a:extLst>
            <a:ext uri="{FF2B5EF4-FFF2-40B4-BE49-F238E27FC236}">
              <a16:creationId xmlns:a16="http://schemas.microsoft.com/office/drawing/2014/main" id="{15FE0E96-132A-45EB-9E6E-7EFF9D180B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7048" name="AutoShape 1">
          <a:extLst>
            <a:ext uri="{FF2B5EF4-FFF2-40B4-BE49-F238E27FC236}">
              <a16:creationId xmlns:a16="http://schemas.microsoft.com/office/drawing/2014/main" id="{A99C061D-509C-48F3-9096-C2B25F3A84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659</xdr:row>
      <xdr:rowOff>0</xdr:rowOff>
    </xdr:from>
    <xdr:ext cx="304800" cy="304800"/>
    <xdr:sp macro="" textlink="">
      <xdr:nvSpPr>
        <xdr:cNvPr id="17049" name="AutoShape 1">
          <a:extLst>
            <a:ext uri="{FF2B5EF4-FFF2-40B4-BE49-F238E27FC236}">
              <a16:creationId xmlns:a16="http://schemas.microsoft.com/office/drawing/2014/main" id="{80E842E2-15BD-4BB1-9B65-D41930F9FA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7050" name="AutoShape 1">
          <a:extLst>
            <a:ext uri="{FF2B5EF4-FFF2-40B4-BE49-F238E27FC236}">
              <a16:creationId xmlns:a16="http://schemas.microsoft.com/office/drawing/2014/main" id="{86B34F8D-1602-4981-A494-3DAF2B4368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7051" name="AutoShape 1">
          <a:extLst>
            <a:ext uri="{FF2B5EF4-FFF2-40B4-BE49-F238E27FC236}">
              <a16:creationId xmlns:a16="http://schemas.microsoft.com/office/drawing/2014/main" id="{E5935363-C166-4591-AE3A-CEF34E617F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7052" name="AutoShape 1">
          <a:extLst>
            <a:ext uri="{FF2B5EF4-FFF2-40B4-BE49-F238E27FC236}">
              <a16:creationId xmlns:a16="http://schemas.microsoft.com/office/drawing/2014/main" id="{1963A7E8-941B-4A3F-8913-3EACFC046C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660</xdr:row>
      <xdr:rowOff>0</xdr:rowOff>
    </xdr:from>
    <xdr:ext cx="304800" cy="304800"/>
    <xdr:sp macro="" textlink="">
      <xdr:nvSpPr>
        <xdr:cNvPr id="17053" name="AutoShape 1">
          <a:extLst>
            <a:ext uri="{FF2B5EF4-FFF2-40B4-BE49-F238E27FC236}">
              <a16:creationId xmlns:a16="http://schemas.microsoft.com/office/drawing/2014/main" id="{F6762686-0C77-4ACC-BE88-8CF44D1ACA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7054" name="AutoShape 1">
          <a:extLst>
            <a:ext uri="{FF2B5EF4-FFF2-40B4-BE49-F238E27FC236}">
              <a16:creationId xmlns:a16="http://schemas.microsoft.com/office/drawing/2014/main" id="{E5653FDA-F176-42CE-93ED-1D4D77248A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7055" name="AutoShape 1">
          <a:extLst>
            <a:ext uri="{FF2B5EF4-FFF2-40B4-BE49-F238E27FC236}">
              <a16:creationId xmlns:a16="http://schemas.microsoft.com/office/drawing/2014/main" id="{D565986B-E68E-40E8-A7CA-F40B2EB468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7056" name="AutoShape 1">
          <a:extLst>
            <a:ext uri="{FF2B5EF4-FFF2-40B4-BE49-F238E27FC236}">
              <a16:creationId xmlns:a16="http://schemas.microsoft.com/office/drawing/2014/main" id="{0216465D-5CFE-4463-9EC8-8E4B2F3DA9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661</xdr:row>
      <xdr:rowOff>0</xdr:rowOff>
    </xdr:from>
    <xdr:ext cx="304800" cy="304800"/>
    <xdr:sp macro="" textlink="">
      <xdr:nvSpPr>
        <xdr:cNvPr id="17057" name="AutoShape 1">
          <a:extLst>
            <a:ext uri="{FF2B5EF4-FFF2-40B4-BE49-F238E27FC236}">
              <a16:creationId xmlns:a16="http://schemas.microsoft.com/office/drawing/2014/main" id="{38F3B585-3921-424B-9C51-5AA5329291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7058" name="AutoShape 1">
          <a:extLst>
            <a:ext uri="{FF2B5EF4-FFF2-40B4-BE49-F238E27FC236}">
              <a16:creationId xmlns:a16="http://schemas.microsoft.com/office/drawing/2014/main" id="{6CA9E0F6-714E-4CA4-BD8F-8D56DB0D06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7059" name="AutoShape 1">
          <a:extLst>
            <a:ext uri="{FF2B5EF4-FFF2-40B4-BE49-F238E27FC236}">
              <a16:creationId xmlns:a16="http://schemas.microsoft.com/office/drawing/2014/main" id="{2AEFE371-2F19-499A-B66C-4DC151F3ED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7060" name="AutoShape 1">
          <a:extLst>
            <a:ext uri="{FF2B5EF4-FFF2-40B4-BE49-F238E27FC236}">
              <a16:creationId xmlns:a16="http://schemas.microsoft.com/office/drawing/2014/main" id="{8FF5969E-863B-46AB-B4F1-2F9AF501A8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662</xdr:row>
      <xdr:rowOff>0</xdr:rowOff>
    </xdr:from>
    <xdr:ext cx="304800" cy="304800"/>
    <xdr:sp macro="" textlink="">
      <xdr:nvSpPr>
        <xdr:cNvPr id="17061" name="AutoShape 1">
          <a:extLst>
            <a:ext uri="{FF2B5EF4-FFF2-40B4-BE49-F238E27FC236}">
              <a16:creationId xmlns:a16="http://schemas.microsoft.com/office/drawing/2014/main" id="{6682C230-D3D0-4376-8821-3DFCC9254F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7062" name="AutoShape 1">
          <a:extLst>
            <a:ext uri="{FF2B5EF4-FFF2-40B4-BE49-F238E27FC236}">
              <a16:creationId xmlns:a16="http://schemas.microsoft.com/office/drawing/2014/main" id="{FD7204EA-12E4-479C-A7D4-3FEB994D7B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7063" name="AutoShape 1">
          <a:extLst>
            <a:ext uri="{FF2B5EF4-FFF2-40B4-BE49-F238E27FC236}">
              <a16:creationId xmlns:a16="http://schemas.microsoft.com/office/drawing/2014/main" id="{EDD547E3-C1C5-466C-B82C-229C5725C7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7064" name="AutoShape 1">
          <a:extLst>
            <a:ext uri="{FF2B5EF4-FFF2-40B4-BE49-F238E27FC236}">
              <a16:creationId xmlns:a16="http://schemas.microsoft.com/office/drawing/2014/main" id="{6B1B7FF0-C20D-4926-BC2B-5264CEA7C6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663</xdr:row>
      <xdr:rowOff>0</xdr:rowOff>
    </xdr:from>
    <xdr:ext cx="304800" cy="304800"/>
    <xdr:sp macro="" textlink="">
      <xdr:nvSpPr>
        <xdr:cNvPr id="17065" name="AutoShape 1">
          <a:extLst>
            <a:ext uri="{FF2B5EF4-FFF2-40B4-BE49-F238E27FC236}">
              <a16:creationId xmlns:a16="http://schemas.microsoft.com/office/drawing/2014/main" id="{56D387F6-2096-40AD-B5B0-D3135B0014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7066" name="AutoShape 1">
          <a:extLst>
            <a:ext uri="{FF2B5EF4-FFF2-40B4-BE49-F238E27FC236}">
              <a16:creationId xmlns:a16="http://schemas.microsoft.com/office/drawing/2014/main" id="{EA045FC4-1821-4767-83D5-0CCA6B8987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7067" name="AutoShape 1">
          <a:extLst>
            <a:ext uri="{FF2B5EF4-FFF2-40B4-BE49-F238E27FC236}">
              <a16:creationId xmlns:a16="http://schemas.microsoft.com/office/drawing/2014/main" id="{7E4053BD-D8BC-45B4-B897-D14376CD5C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7068" name="AutoShape 1">
          <a:extLst>
            <a:ext uri="{FF2B5EF4-FFF2-40B4-BE49-F238E27FC236}">
              <a16:creationId xmlns:a16="http://schemas.microsoft.com/office/drawing/2014/main" id="{FF3490A4-FAE6-4AEA-A36A-F962BE1680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664</xdr:row>
      <xdr:rowOff>0</xdr:rowOff>
    </xdr:from>
    <xdr:ext cx="304800" cy="304800"/>
    <xdr:sp macro="" textlink="">
      <xdr:nvSpPr>
        <xdr:cNvPr id="17069" name="AutoShape 1">
          <a:extLst>
            <a:ext uri="{FF2B5EF4-FFF2-40B4-BE49-F238E27FC236}">
              <a16:creationId xmlns:a16="http://schemas.microsoft.com/office/drawing/2014/main" id="{2E0262E6-8958-436F-8E2D-F8ACFA6127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7070" name="AutoShape 1">
          <a:extLst>
            <a:ext uri="{FF2B5EF4-FFF2-40B4-BE49-F238E27FC236}">
              <a16:creationId xmlns:a16="http://schemas.microsoft.com/office/drawing/2014/main" id="{20EACA1C-8BCE-4B3D-9B45-BCC1ACCF9B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7071" name="AutoShape 1">
          <a:extLst>
            <a:ext uri="{FF2B5EF4-FFF2-40B4-BE49-F238E27FC236}">
              <a16:creationId xmlns:a16="http://schemas.microsoft.com/office/drawing/2014/main" id="{F269B550-7C81-4502-B3FD-EB3EFFDA66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7072" name="AutoShape 1">
          <a:extLst>
            <a:ext uri="{FF2B5EF4-FFF2-40B4-BE49-F238E27FC236}">
              <a16:creationId xmlns:a16="http://schemas.microsoft.com/office/drawing/2014/main" id="{2CD68BDB-3723-4E5C-AFBB-44AC861E49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665</xdr:row>
      <xdr:rowOff>0</xdr:rowOff>
    </xdr:from>
    <xdr:ext cx="304800" cy="304800"/>
    <xdr:sp macro="" textlink="">
      <xdr:nvSpPr>
        <xdr:cNvPr id="17073" name="AutoShape 1">
          <a:extLst>
            <a:ext uri="{FF2B5EF4-FFF2-40B4-BE49-F238E27FC236}">
              <a16:creationId xmlns:a16="http://schemas.microsoft.com/office/drawing/2014/main" id="{86EBE6DB-AC52-4F4E-B4BF-82BA8FEBAE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7074" name="AutoShape 1">
          <a:extLst>
            <a:ext uri="{FF2B5EF4-FFF2-40B4-BE49-F238E27FC236}">
              <a16:creationId xmlns:a16="http://schemas.microsoft.com/office/drawing/2014/main" id="{1238C3E6-08D1-4FDE-8486-A1E7101815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7075" name="AutoShape 1">
          <a:extLst>
            <a:ext uri="{FF2B5EF4-FFF2-40B4-BE49-F238E27FC236}">
              <a16:creationId xmlns:a16="http://schemas.microsoft.com/office/drawing/2014/main" id="{1408FD2D-BFEE-4776-908C-50950374B2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7076" name="AutoShape 1">
          <a:extLst>
            <a:ext uri="{FF2B5EF4-FFF2-40B4-BE49-F238E27FC236}">
              <a16:creationId xmlns:a16="http://schemas.microsoft.com/office/drawing/2014/main" id="{99E3C46E-FA9F-4F42-9141-6AA1C2CA47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666</xdr:row>
      <xdr:rowOff>0</xdr:rowOff>
    </xdr:from>
    <xdr:ext cx="304800" cy="304800"/>
    <xdr:sp macro="" textlink="">
      <xdr:nvSpPr>
        <xdr:cNvPr id="17077" name="AutoShape 1">
          <a:extLst>
            <a:ext uri="{FF2B5EF4-FFF2-40B4-BE49-F238E27FC236}">
              <a16:creationId xmlns:a16="http://schemas.microsoft.com/office/drawing/2014/main" id="{56AE0723-3683-4608-A7F6-2501A209E6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7078" name="AutoShape 1">
          <a:extLst>
            <a:ext uri="{FF2B5EF4-FFF2-40B4-BE49-F238E27FC236}">
              <a16:creationId xmlns:a16="http://schemas.microsoft.com/office/drawing/2014/main" id="{96AF73BF-74BA-4926-8097-4F66A69136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7079" name="AutoShape 1">
          <a:extLst>
            <a:ext uri="{FF2B5EF4-FFF2-40B4-BE49-F238E27FC236}">
              <a16:creationId xmlns:a16="http://schemas.microsoft.com/office/drawing/2014/main" id="{47B1D5F8-30C8-471D-B7F4-F526BA769D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7080" name="AutoShape 1">
          <a:extLst>
            <a:ext uri="{FF2B5EF4-FFF2-40B4-BE49-F238E27FC236}">
              <a16:creationId xmlns:a16="http://schemas.microsoft.com/office/drawing/2014/main" id="{2AF8B7BA-3B23-4D29-AB72-748CADC421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667</xdr:row>
      <xdr:rowOff>0</xdr:rowOff>
    </xdr:from>
    <xdr:ext cx="304800" cy="304800"/>
    <xdr:sp macro="" textlink="">
      <xdr:nvSpPr>
        <xdr:cNvPr id="17081" name="AutoShape 1">
          <a:extLst>
            <a:ext uri="{FF2B5EF4-FFF2-40B4-BE49-F238E27FC236}">
              <a16:creationId xmlns:a16="http://schemas.microsoft.com/office/drawing/2014/main" id="{F5DA9CB6-D185-4284-B4C1-623A2A4BA7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7082" name="AutoShape 1">
          <a:extLst>
            <a:ext uri="{FF2B5EF4-FFF2-40B4-BE49-F238E27FC236}">
              <a16:creationId xmlns:a16="http://schemas.microsoft.com/office/drawing/2014/main" id="{08FAF3D0-9A87-4341-B255-C77B861702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7083" name="AutoShape 1">
          <a:extLst>
            <a:ext uri="{FF2B5EF4-FFF2-40B4-BE49-F238E27FC236}">
              <a16:creationId xmlns:a16="http://schemas.microsoft.com/office/drawing/2014/main" id="{1B3AE1D2-11C9-46EC-B477-DAFDBDE653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7084" name="AutoShape 1">
          <a:extLst>
            <a:ext uri="{FF2B5EF4-FFF2-40B4-BE49-F238E27FC236}">
              <a16:creationId xmlns:a16="http://schemas.microsoft.com/office/drawing/2014/main" id="{70E00024-017D-4FF4-BF27-A062095BF8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668</xdr:row>
      <xdr:rowOff>0</xdr:rowOff>
    </xdr:from>
    <xdr:ext cx="304800" cy="304800"/>
    <xdr:sp macro="" textlink="">
      <xdr:nvSpPr>
        <xdr:cNvPr id="17085" name="AutoShape 1">
          <a:extLst>
            <a:ext uri="{FF2B5EF4-FFF2-40B4-BE49-F238E27FC236}">
              <a16:creationId xmlns:a16="http://schemas.microsoft.com/office/drawing/2014/main" id="{C27D7C41-B67B-484A-814C-CDA8BC599E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7086" name="AutoShape 1">
          <a:extLst>
            <a:ext uri="{FF2B5EF4-FFF2-40B4-BE49-F238E27FC236}">
              <a16:creationId xmlns:a16="http://schemas.microsoft.com/office/drawing/2014/main" id="{DC050E92-13C5-4794-917D-44947C621A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7087" name="AutoShape 1">
          <a:extLst>
            <a:ext uri="{FF2B5EF4-FFF2-40B4-BE49-F238E27FC236}">
              <a16:creationId xmlns:a16="http://schemas.microsoft.com/office/drawing/2014/main" id="{8BB64FA6-3F4F-47A6-A192-003441EE8B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7088" name="AutoShape 1">
          <a:extLst>
            <a:ext uri="{FF2B5EF4-FFF2-40B4-BE49-F238E27FC236}">
              <a16:creationId xmlns:a16="http://schemas.microsoft.com/office/drawing/2014/main" id="{22A70E91-3839-453D-AF03-52E8070885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669</xdr:row>
      <xdr:rowOff>0</xdr:rowOff>
    </xdr:from>
    <xdr:ext cx="304800" cy="304800"/>
    <xdr:sp macro="" textlink="">
      <xdr:nvSpPr>
        <xdr:cNvPr id="17089" name="AutoShape 1">
          <a:extLst>
            <a:ext uri="{FF2B5EF4-FFF2-40B4-BE49-F238E27FC236}">
              <a16:creationId xmlns:a16="http://schemas.microsoft.com/office/drawing/2014/main" id="{3AB6E647-231F-46D0-A80A-AB9D3862B5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7090" name="AutoShape 1">
          <a:extLst>
            <a:ext uri="{FF2B5EF4-FFF2-40B4-BE49-F238E27FC236}">
              <a16:creationId xmlns:a16="http://schemas.microsoft.com/office/drawing/2014/main" id="{1B6E55ED-0F30-40EC-891E-0321A37E72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7091" name="AutoShape 1">
          <a:extLst>
            <a:ext uri="{FF2B5EF4-FFF2-40B4-BE49-F238E27FC236}">
              <a16:creationId xmlns:a16="http://schemas.microsoft.com/office/drawing/2014/main" id="{1FD92E6B-1F43-4160-BA0D-7CE00EB37D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7092" name="AutoShape 1">
          <a:extLst>
            <a:ext uri="{FF2B5EF4-FFF2-40B4-BE49-F238E27FC236}">
              <a16:creationId xmlns:a16="http://schemas.microsoft.com/office/drawing/2014/main" id="{EBE8B824-804D-416D-9FC1-EA4E3AB614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670</xdr:row>
      <xdr:rowOff>0</xdr:rowOff>
    </xdr:from>
    <xdr:ext cx="304800" cy="304800"/>
    <xdr:sp macro="" textlink="">
      <xdr:nvSpPr>
        <xdr:cNvPr id="17093" name="AutoShape 1">
          <a:extLst>
            <a:ext uri="{FF2B5EF4-FFF2-40B4-BE49-F238E27FC236}">
              <a16:creationId xmlns:a16="http://schemas.microsoft.com/office/drawing/2014/main" id="{4B20C718-0D12-4DDF-BBE6-B4EA53838A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7094" name="AutoShape 1">
          <a:extLst>
            <a:ext uri="{FF2B5EF4-FFF2-40B4-BE49-F238E27FC236}">
              <a16:creationId xmlns:a16="http://schemas.microsoft.com/office/drawing/2014/main" id="{72C7A34E-8658-4C13-A18A-F0B8DDD2A7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7095" name="AutoShape 1">
          <a:extLst>
            <a:ext uri="{FF2B5EF4-FFF2-40B4-BE49-F238E27FC236}">
              <a16:creationId xmlns:a16="http://schemas.microsoft.com/office/drawing/2014/main" id="{8E124C26-13EB-45B9-A7B2-ED1BE9C64B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7096" name="AutoShape 1">
          <a:extLst>
            <a:ext uri="{FF2B5EF4-FFF2-40B4-BE49-F238E27FC236}">
              <a16:creationId xmlns:a16="http://schemas.microsoft.com/office/drawing/2014/main" id="{1D4B851F-78DB-4F5D-916A-0C3BF5959E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671</xdr:row>
      <xdr:rowOff>0</xdr:rowOff>
    </xdr:from>
    <xdr:ext cx="304800" cy="304800"/>
    <xdr:sp macro="" textlink="">
      <xdr:nvSpPr>
        <xdr:cNvPr id="17097" name="AutoShape 1">
          <a:extLst>
            <a:ext uri="{FF2B5EF4-FFF2-40B4-BE49-F238E27FC236}">
              <a16:creationId xmlns:a16="http://schemas.microsoft.com/office/drawing/2014/main" id="{D67C1C60-5632-48FD-A3E1-5E2DB8512D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7098" name="AutoShape 1">
          <a:extLst>
            <a:ext uri="{FF2B5EF4-FFF2-40B4-BE49-F238E27FC236}">
              <a16:creationId xmlns:a16="http://schemas.microsoft.com/office/drawing/2014/main" id="{8102F4BA-CDA2-4263-9239-AA430EF1D0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7099" name="AutoShape 1">
          <a:extLst>
            <a:ext uri="{FF2B5EF4-FFF2-40B4-BE49-F238E27FC236}">
              <a16:creationId xmlns:a16="http://schemas.microsoft.com/office/drawing/2014/main" id="{089E1DBD-D730-4C3D-A655-27AEBC6377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7100" name="AutoShape 1">
          <a:extLst>
            <a:ext uri="{FF2B5EF4-FFF2-40B4-BE49-F238E27FC236}">
              <a16:creationId xmlns:a16="http://schemas.microsoft.com/office/drawing/2014/main" id="{F44BF624-96AC-4A38-AF54-49A29BD4EC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672</xdr:row>
      <xdr:rowOff>0</xdr:rowOff>
    </xdr:from>
    <xdr:ext cx="304800" cy="304800"/>
    <xdr:sp macro="" textlink="">
      <xdr:nvSpPr>
        <xdr:cNvPr id="17101" name="AutoShape 1">
          <a:extLst>
            <a:ext uri="{FF2B5EF4-FFF2-40B4-BE49-F238E27FC236}">
              <a16:creationId xmlns:a16="http://schemas.microsoft.com/office/drawing/2014/main" id="{02FB5B51-81AA-47A1-AABE-1B5033850E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7102" name="AutoShape 1">
          <a:extLst>
            <a:ext uri="{FF2B5EF4-FFF2-40B4-BE49-F238E27FC236}">
              <a16:creationId xmlns:a16="http://schemas.microsoft.com/office/drawing/2014/main" id="{D1276C9C-A52B-44C3-9BFE-9A8814B53C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7103" name="AutoShape 1">
          <a:extLst>
            <a:ext uri="{FF2B5EF4-FFF2-40B4-BE49-F238E27FC236}">
              <a16:creationId xmlns:a16="http://schemas.microsoft.com/office/drawing/2014/main" id="{29BC07BF-9461-4554-9EF9-A9D947CE13A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7104" name="AutoShape 1">
          <a:extLst>
            <a:ext uri="{FF2B5EF4-FFF2-40B4-BE49-F238E27FC236}">
              <a16:creationId xmlns:a16="http://schemas.microsoft.com/office/drawing/2014/main" id="{EF7C9F58-2DBC-4462-B697-56615F6D47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673</xdr:row>
      <xdr:rowOff>0</xdr:rowOff>
    </xdr:from>
    <xdr:ext cx="304800" cy="304800"/>
    <xdr:sp macro="" textlink="">
      <xdr:nvSpPr>
        <xdr:cNvPr id="17105" name="AutoShape 1">
          <a:extLst>
            <a:ext uri="{FF2B5EF4-FFF2-40B4-BE49-F238E27FC236}">
              <a16:creationId xmlns:a16="http://schemas.microsoft.com/office/drawing/2014/main" id="{66188791-3A77-4A14-93B7-B04674EFBF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7106" name="AutoShape 1">
          <a:extLst>
            <a:ext uri="{FF2B5EF4-FFF2-40B4-BE49-F238E27FC236}">
              <a16:creationId xmlns:a16="http://schemas.microsoft.com/office/drawing/2014/main" id="{1DD24CCE-5916-49E3-AE99-1557CEE4EE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7107" name="AutoShape 1">
          <a:extLst>
            <a:ext uri="{FF2B5EF4-FFF2-40B4-BE49-F238E27FC236}">
              <a16:creationId xmlns:a16="http://schemas.microsoft.com/office/drawing/2014/main" id="{46D1146E-760A-4369-8C1D-57AA2149F6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7108" name="AutoShape 1">
          <a:extLst>
            <a:ext uri="{FF2B5EF4-FFF2-40B4-BE49-F238E27FC236}">
              <a16:creationId xmlns:a16="http://schemas.microsoft.com/office/drawing/2014/main" id="{0CC90FFF-6CDF-461E-9901-AA8CE406BD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674</xdr:row>
      <xdr:rowOff>0</xdr:rowOff>
    </xdr:from>
    <xdr:ext cx="304800" cy="304800"/>
    <xdr:sp macro="" textlink="">
      <xdr:nvSpPr>
        <xdr:cNvPr id="17109" name="AutoShape 1">
          <a:extLst>
            <a:ext uri="{FF2B5EF4-FFF2-40B4-BE49-F238E27FC236}">
              <a16:creationId xmlns:a16="http://schemas.microsoft.com/office/drawing/2014/main" id="{AE6A430F-1E31-4561-874C-9110DDFB24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7110" name="AutoShape 1">
          <a:extLst>
            <a:ext uri="{FF2B5EF4-FFF2-40B4-BE49-F238E27FC236}">
              <a16:creationId xmlns:a16="http://schemas.microsoft.com/office/drawing/2014/main" id="{7CD9EB6B-69FE-439C-9D93-8EBE591C96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7111" name="AutoShape 1">
          <a:extLst>
            <a:ext uri="{FF2B5EF4-FFF2-40B4-BE49-F238E27FC236}">
              <a16:creationId xmlns:a16="http://schemas.microsoft.com/office/drawing/2014/main" id="{8882A36E-6DB0-4E34-99D0-0C6722ACD1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7112" name="AutoShape 1">
          <a:extLst>
            <a:ext uri="{FF2B5EF4-FFF2-40B4-BE49-F238E27FC236}">
              <a16:creationId xmlns:a16="http://schemas.microsoft.com/office/drawing/2014/main" id="{A3BAD7DD-72A2-48AB-9959-908CD9A7B6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675</xdr:row>
      <xdr:rowOff>0</xdr:rowOff>
    </xdr:from>
    <xdr:ext cx="304800" cy="304800"/>
    <xdr:sp macro="" textlink="">
      <xdr:nvSpPr>
        <xdr:cNvPr id="17113" name="AutoShape 1">
          <a:extLst>
            <a:ext uri="{FF2B5EF4-FFF2-40B4-BE49-F238E27FC236}">
              <a16:creationId xmlns:a16="http://schemas.microsoft.com/office/drawing/2014/main" id="{BC264C35-09AF-4CA6-A33A-4BD2AA9A29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7114" name="AutoShape 1">
          <a:extLst>
            <a:ext uri="{FF2B5EF4-FFF2-40B4-BE49-F238E27FC236}">
              <a16:creationId xmlns:a16="http://schemas.microsoft.com/office/drawing/2014/main" id="{C8E4F2F9-9922-4AAC-9A8B-915CD8C275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7115" name="AutoShape 1">
          <a:extLst>
            <a:ext uri="{FF2B5EF4-FFF2-40B4-BE49-F238E27FC236}">
              <a16:creationId xmlns:a16="http://schemas.microsoft.com/office/drawing/2014/main" id="{1BFD8DD8-C6E1-4A4E-B985-69B925BCF9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7116" name="AutoShape 1">
          <a:extLst>
            <a:ext uri="{FF2B5EF4-FFF2-40B4-BE49-F238E27FC236}">
              <a16:creationId xmlns:a16="http://schemas.microsoft.com/office/drawing/2014/main" id="{97941740-1960-4D15-BE84-1622CE7C7E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676</xdr:row>
      <xdr:rowOff>0</xdr:rowOff>
    </xdr:from>
    <xdr:ext cx="304800" cy="304800"/>
    <xdr:sp macro="" textlink="">
      <xdr:nvSpPr>
        <xdr:cNvPr id="17117" name="AutoShape 1">
          <a:extLst>
            <a:ext uri="{FF2B5EF4-FFF2-40B4-BE49-F238E27FC236}">
              <a16:creationId xmlns:a16="http://schemas.microsoft.com/office/drawing/2014/main" id="{6E734FC8-7008-4EC9-AE5E-02865C8185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7118" name="AutoShape 1">
          <a:extLst>
            <a:ext uri="{FF2B5EF4-FFF2-40B4-BE49-F238E27FC236}">
              <a16:creationId xmlns:a16="http://schemas.microsoft.com/office/drawing/2014/main" id="{92F1289B-786A-4F62-A865-08908074F0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7119" name="AutoShape 1">
          <a:extLst>
            <a:ext uri="{FF2B5EF4-FFF2-40B4-BE49-F238E27FC236}">
              <a16:creationId xmlns:a16="http://schemas.microsoft.com/office/drawing/2014/main" id="{53A2F1D0-D8CE-432B-8C0B-0EEA368F71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7120" name="AutoShape 1">
          <a:extLst>
            <a:ext uri="{FF2B5EF4-FFF2-40B4-BE49-F238E27FC236}">
              <a16:creationId xmlns:a16="http://schemas.microsoft.com/office/drawing/2014/main" id="{B1156713-9758-4768-9B2D-3960A5D8F5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677</xdr:row>
      <xdr:rowOff>0</xdr:rowOff>
    </xdr:from>
    <xdr:ext cx="304800" cy="304800"/>
    <xdr:sp macro="" textlink="">
      <xdr:nvSpPr>
        <xdr:cNvPr id="17121" name="AutoShape 1">
          <a:extLst>
            <a:ext uri="{FF2B5EF4-FFF2-40B4-BE49-F238E27FC236}">
              <a16:creationId xmlns:a16="http://schemas.microsoft.com/office/drawing/2014/main" id="{83362809-8EE2-4F8C-B7CC-72AF08E9BF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7122" name="AutoShape 1">
          <a:extLst>
            <a:ext uri="{FF2B5EF4-FFF2-40B4-BE49-F238E27FC236}">
              <a16:creationId xmlns:a16="http://schemas.microsoft.com/office/drawing/2014/main" id="{867CD6B5-EF73-4572-96F3-0B48453E11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7123" name="AutoShape 1">
          <a:extLst>
            <a:ext uri="{FF2B5EF4-FFF2-40B4-BE49-F238E27FC236}">
              <a16:creationId xmlns:a16="http://schemas.microsoft.com/office/drawing/2014/main" id="{C6A4C02D-D381-441E-BCD4-912E265A5D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7124" name="AutoShape 1">
          <a:extLst>
            <a:ext uri="{FF2B5EF4-FFF2-40B4-BE49-F238E27FC236}">
              <a16:creationId xmlns:a16="http://schemas.microsoft.com/office/drawing/2014/main" id="{9B2D3073-191B-476B-9710-C52E21E34E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678</xdr:row>
      <xdr:rowOff>0</xdr:rowOff>
    </xdr:from>
    <xdr:ext cx="304800" cy="304800"/>
    <xdr:sp macro="" textlink="">
      <xdr:nvSpPr>
        <xdr:cNvPr id="17125" name="AutoShape 1">
          <a:extLst>
            <a:ext uri="{FF2B5EF4-FFF2-40B4-BE49-F238E27FC236}">
              <a16:creationId xmlns:a16="http://schemas.microsoft.com/office/drawing/2014/main" id="{0011407C-B52E-4BB9-B90C-AEB5561E2A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7126" name="AutoShape 1">
          <a:extLst>
            <a:ext uri="{FF2B5EF4-FFF2-40B4-BE49-F238E27FC236}">
              <a16:creationId xmlns:a16="http://schemas.microsoft.com/office/drawing/2014/main" id="{11EFFC36-D558-4B1C-A33D-B7A77676CE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7127" name="AutoShape 1">
          <a:extLst>
            <a:ext uri="{FF2B5EF4-FFF2-40B4-BE49-F238E27FC236}">
              <a16:creationId xmlns:a16="http://schemas.microsoft.com/office/drawing/2014/main" id="{B49A2A44-FAE4-4E3F-AF56-21C686317F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7128" name="AutoShape 1">
          <a:extLst>
            <a:ext uri="{FF2B5EF4-FFF2-40B4-BE49-F238E27FC236}">
              <a16:creationId xmlns:a16="http://schemas.microsoft.com/office/drawing/2014/main" id="{E2080032-FCDC-4521-A328-0DC14BD093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679</xdr:row>
      <xdr:rowOff>0</xdr:rowOff>
    </xdr:from>
    <xdr:ext cx="304800" cy="304800"/>
    <xdr:sp macro="" textlink="">
      <xdr:nvSpPr>
        <xdr:cNvPr id="17129" name="AutoShape 1">
          <a:extLst>
            <a:ext uri="{FF2B5EF4-FFF2-40B4-BE49-F238E27FC236}">
              <a16:creationId xmlns:a16="http://schemas.microsoft.com/office/drawing/2014/main" id="{1026C0E5-E3F7-482E-897D-CE66DCFDA5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7130" name="AutoShape 1">
          <a:extLst>
            <a:ext uri="{FF2B5EF4-FFF2-40B4-BE49-F238E27FC236}">
              <a16:creationId xmlns:a16="http://schemas.microsoft.com/office/drawing/2014/main" id="{08D45C02-E7E3-484B-8838-324D92B16F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7131" name="AutoShape 1">
          <a:extLst>
            <a:ext uri="{FF2B5EF4-FFF2-40B4-BE49-F238E27FC236}">
              <a16:creationId xmlns:a16="http://schemas.microsoft.com/office/drawing/2014/main" id="{8CC8E10C-3552-443C-A3C0-76C633E413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7132" name="AutoShape 1">
          <a:extLst>
            <a:ext uri="{FF2B5EF4-FFF2-40B4-BE49-F238E27FC236}">
              <a16:creationId xmlns:a16="http://schemas.microsoft.com/office/drawing/2014/main" id="{F7ED88A8-7686-43E8-817A-2FC6B14B3D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680</xdr:row>
      <xdr:rowOff>0</xdr:rowOff>
    </xdr:from>
    <xdr:ext cx="304800" cy="304800"/>
    <xdr:sp macro="" textlink="">
      <xdr:nvSpPr>
        <xdr:cNvPr id="17133" name="AutoShape 1">
          <a:extLst>
            <a:ext uri="{FF2B5EF4-FFF2-40B4-BE49-F238E27FC236}">
              <a16:creationId xmlns:a16="http://schemas.microsoft.com/office/drawing/2014/main" id="{C2F5A6CF-9ACB-4B1F-8265-B8D54AF13F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7134" name="AutoShape 1">
          <a:extLst>
            <a:ext uri="{FF2B5EF4-FFF2-40B4-BE49-F238E27FC236}">
              <a16:creationId xmlns:a16="http://schemas.microsoft.com/office/drawing/2014/main" id="{4402206C-3E40-4C06-9B46-853EDEE06F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7135" name="AutoShape 1">
          <a:extLst>
            <a:ext uri="{FF2B5EF4-FFF2-40B4-BE49-F238E27FC236}">
              <a16:creationId xmlns:a16="http://schemas.microsoft.com/office/drawing/2014/main" id="{D18E65D9-F63D-4644-9E55-D5BDB8678A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7136" name="AutoShape 1">
          <a:extLst>
            <a:ext uri="{FF2B5EF4-FFF2-40B4-BE49-F238E27FC236}">
              <a16:creationId xmlns:a16="http://schemas.microsoft.com/office/drawing/2014/main" id="{7EE89CAC-A9F7-4769-B2BA-7A2DADD2F3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681</xdr:row>
      <xdr:rowOff>0</xdr:rowOff>
    </xdr:from>
    <xdr:ext cx="304800" cy="304800"/>
    <xdr:sp macro="" textlink="">
      <xdr:nvSpPr>
        <xdr:cNvPr id="17137" name="AutoShape 1">
          <a:extLst>
            <a:ext uri="{FF2B5EF4-FFF2-40B4-BE49-F238E27FC236}">
              <a16:creationId xmlns:a16="http://schemas.microsoft.com/office/drawing/2014/main" id="{7B1AECDD-3E7B-40D6-B2D2-117BA240FB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7138" name="AutoShape 1">
          <a:extLst>
            <a:ext uri="{FF2B5EF4-FFF2-40B4-BE49-F238E27FC236}">
              <a16:creationId xmlns:a16="http://schemas.microsoft.com/office/drawing/2014/main" id="{61B5E0CF-6CD4-4006-98C8-3109140E25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7139" name="AutoShape 1">
          <a:extLst>
            <a:ext uri="{FF2B5EF4-FFF2-40B4-BE49-F238E27FC236}">
              <a16:creationId xmlns:a16="http://schemas.microsoft.com/office/drawing/2014/main" id="{EC17C971-7906-42F6-8441-09253DFB3A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7140" name="AutoShape 1">
          <a:extLst>
            <a:ext uri="{FF2B5EF4-FFF2-40B4-BE49-F238E27FC236}">
              <a16:creationId xmlns:a16="http://schemas.microsoft.com/office/drawing/2014/main" id="{2CE9D414-24A1-428D-B6AC-88F46F99F3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682</xdr:row>
      <xdr:rowOff>0</xdr:rowOff>
    </xdr:from>
    <xdr:ext cx="304800" cy="304800"/>
    <xdr:sp macro="" textlink="">
      <xdr:nvSpPr>
        <xdr:cNvPr id="17141" name="AutoShape 1">
          <a:extLst>
            <a:ext uri="{FF2B5EF4-FFF2-40B4-BE49-F238E27FC236}">
              <a16:creationId xmlns:a16="http://schemas.microsoft.com/office/drawing/2014/main" id="{74AB777C-8B27-4F1C-B3D0-928CC70809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7142" name="AutoShape 1">
          <a:extLst>
            <a:ext uri="{FF2B5EF4-FFF2-40B4-BE49-F238E27FC236}">
              <a16:creationId xmlns:a16="http://schemas.microsoft.com/office/drawing/2014/main" id="{BE333EF8-30CA-4EDF-AEAC-55DDC71DA0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7143" name="AutoShape 1">
          <a:extLst>
            <a:ext uri="{FF2B5EF4-FFF2-40B4-BE49-F238E27FC236}">
              <a16:creationId xmlns:a16="http://schemas.microsoft.com/office/drawing/2014/main" id="{86072208-6BB4-4E67-B51B-DEE91C997D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7144" name="AutoShape 1">
          <a:extLst>
            <a:ext uri="{FF2B5EF4-FFF2-40B4-BE49-F238E27FC236}">
              <a16:creationId xmlns:a16="http://schemas.microsoft.com/office/drawing/2014/main" id="{C991BFB5-8212-41F7-954A-3BB9DD4A96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683</xdr:row>
      <xdr:rowOff>0</xdr:rowOff>
    </xdr:from>
    <xdr:ext cx="304800" cy="304800"/>
    <xdr:sp macro="" textlink="">
      <xdr:nvSpPr>
        <xdr:cNvPr id="17145" name="AutoShape 1">
          <a:extLst>
            <a:ext uri="{FF2B5EF4-FFF2-40B4-BE49-F238E27FC236}">
              <a16:creationId xmlns:a16="http://schemas.microsoft.com/office/drawing/2014/main" id="{F9F89A99-04F3-41A2-B0F3-EF6F8F7437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7146" name="AutoShape 1">
          <a:extLst>
            <a:ext uri="{FF2B5EF4-FFF2-40B4-BE49-F238E27FC236}">
              <a16:creationId xmlns:a16="http://schemas.microsoft.com/office/drawing/2014/main" id="{8CF98ABF-9402-4481-BD01-C52BC16E22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7147" name="AutoShape 1">
          <a:extLst>
            <a:ext uri="{FF2B5EF4-FFF2-40B4-BE49-F238E27FC236}">
              <a16:creationId xmlns:a16="http://schemas.microsoft.com/office/drawing/2014/main" id="{206CA51D-0A92-4592-B1E4-9633018688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7148" name="AutoShape 1">
          <a:extLst>
            <a:ext uri="{FF2B5EF4-FFF2-40B4-BE49-F238E27FC236}">
              <a16:creationId xmlns:a16="http://schemas.microsoft.com/office/drawing/2014/main" id="{2D3A6C97-B9E6-43BF-924F-F6D4757E28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684</xdr:row>
      <xdr:rowOff>0</xdr:rowOff>
    </xdr:from>
    <xdr:ext cx="304800" cy="304800"/>
    <xdr:sp macro="" textlink="">
      <xdr:nvSpPr>
        <xdr:cNvPr id="17149" name="AutoShape 1">
          <a:extLst>
            <a:ext uri="{FF2B5EF4-FFF2-40B4-BE49-F238E27FC236}">
              <a16:creationId xmlns:a16="http://schemas.microsoft.com/office/drawing/2014/main" id="{047CEA4D-F9CC-4FCC-AA43-10EC796C7B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7150" name="AutoShape 1">
          <a:extLst>
            <a:ext uri="{FF2B5EF4-FFF2-40B4-BE49-F238E27FC236}">
              <a16:creationId xmlns:a16="http://schemas.microsoft.com/office/drawing/2014/main" id="{EC78B50E-3F0D-48B0-82F0-2E03E86046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7151" name="AutoShape 1">
          <a:extLst>
            <a:ext uri="{FF2B5EF4-FFF2-40B4-BE49-F238E27FC236}">
              <a16:creationId xmlns:a16="http://schemas.microsoft.com/office/drawing/2014/main" id="{1843D398-E58E-43BB-A543-E536D99C2B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7152" name="AutoShape 1">
          <a:extLst>
            <a:ext uri="{FF2B5EF4-FFF2-40B4-BE49-F238E27FC236}">
              <a16:creationId xmlns:a16="http://schemas.microsoft.com/office/drawing/2014/main" id="{ECE4BACB-A197-46E4-88BD-100D8DD0E9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685</xdr:row>
      <xdr:rowOff>0</xdr:rowOff>
    </xdr:from>
    <xdr:ext cx="304800" cy="304800"/>
    <xdr:sp macro="" textlink="">
      <xdr:nvSpPr>
        <xdr:cNvPr id="17153" name="AutoShape 1">
          <a:extLst>
            <a:ext uri="{FF2B5EF4-FFF2-40B4-BE49-F238E27FC236}">
              <a16:creationId xmlns:a16="http://schemas.microsoft.com/office/drawing/2014/main" id="{AB0A3FAE-ADC9-4D27-B4A9-2F89E5022F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7154" name="AutoShape 1">
          <a:extLst>
            <a:ext uri="{FF2B5EF4-FFF2-40B4-BE49-F238E27FC236}">
              <a16:creationId xmlns:a16="http://schemas.microsoft.com/office/drawing/2014/main" id="{0DC8E8D8-8FEE-4808-B26E-FB74DEC898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7155" name="AutoShape 1">
          <a:extLst>
            <a:ext uri="{FF2B5EF4-FFF2-40B4-BE49-F238E27FC236}">
              <a16:creationId xmlns:a16="http://schemas.microsoft.com/office/drawing/2014/main" id="{4B8E1305-F6B7-428A-A524-4232EBC38C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7156" name="AutoShape 1">
          <a:extLst>
            <a:ext uri="{FF2B5EF4-FFF2-40B4-BE49-F238E27FC236}">
              <a16:creationId xmlns:a16="http://schemas.microsoft.com/office/drawing/2014/main" id="{7F806DF7-CB02-48DC-B796-3D0E073AF8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686</xdr:row>
      <xdr:rowOff>0</xdr:rowOff>
    </xdr:from>
    <xdr:ext cx="304800" cy="304800"/>
    <xdr:sp macro="" textlink="">
      <xdr:nvSpPr>
        <xdr:cNvPr id="17157" name="AutoShape 1">
          <a:extLst>
            <a:ext uri="{FF2B5EF4-FFF2-40B4-BE49-F238E27FC236}">
              <a16:creationId xmlns:a16="http://schemas.microsoft.com/office/drawing/2014/main" id="{B3E39141-E887-4875-910F-CE3FD5A9BC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7158" name="AutoShape 1">
          <a:extLst>
            <a:ext uri="{FF2B5EF4-FFF2-40B4-BE49-F238E27FC236}">
              <a16:creationId xmlns:a16="http://schemas.microsoft.com/office/drawing/2014/main" id="{C102BE92-7A63-4127-AACD-FD758397A8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7159" name="AutoShape 1">
          <a:extLst>
            <a:ext uri="{FF2B5EF4-FFF2-40B4-BE49-F238E27FC236}">
              <a16:creationId xmlns:a16="http://schemas.microsoft.com/office/drawing/2014/main" id="{38AA7EA7-1194-486F-8000-E3A6C614AA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7160" name="AutoShape 1">
          <a:extLst>
            <a:ext uri="{FF2B5EF4-FFF2-40B4-BE49-F238E27FC236}">
              <a16:creationId xmlns:a16="http://schemas.microsoft.com/office/drawing/2014/main" id="{E5A10137-034D-4FF1-BBB5-9F97A4991A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687</xdr:row>
      <xdr:rowOff>0</xdr:rowOff>
    </xdr:from>
    <xdr:ext cx="304800" cy="304800"/>
    <xdr:sp macro="" textlink="">
      <xdr:nvSpPr>
        <xdr:cNvPr id="17161" name="AutoShape 1">
          <a:extLst>
            <a:ext uri="{FF2B5EF4-FFF2-40B4-BE49-F238E27FC236}">
              <a16:creationId xmlns:a16="http://schemas.microsoft.com/office/drawing/2014/main" id="{EA965FE5-ADE5-4924-8F2C-000C0666E5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7162" name="AutoShape 1">
          <a:extLst>
            <a:ext uri="{FF2B5EF4-FFF2-40B4-BE49-F238E27FC236}">
              <a16:creationId xmlns:a16="http://schemas.microsoft.com/office/drawing/2014/main" id="{A710F88A-249F-45F0-89E9-A3FCD1AD44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7163" name="AutoShape 1">
          <a:extLst>
            <a:ext uri="{FF2B5EF4-FFF2-40B4-BE49-F238E27FC236}">
              <a16:creationId xmlns:a16="http://schemas.microsoft.com/office/drawing/2014/main" id="{6AAF807E-6AA3-4DB7-B2A2-5C4798A245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7164" name="AutoShape 1">
          <a:extLst>
            <a:ext uri="{FF2B5EF4-FFF2-40B4-BE49-F238E27FC236}">
              <a16:creationId xmlns:a16="http://schemas.microsoft.com/office/drawing/2014/main" id="{3063CC62-1AE6-4CD2-883A-7B13F2600A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688</xdr:row>
      <xdr:rowOff>0</xdr:rowOff>
    </xdr:from>
    <xdr:ext cx="304800" cy="304800"/>
    <xdr:sp macro="" textlink="">
      <xdr:nvSpPr>
        <xdr:cNvPr id="17165" name="AutoShape 1">
          <a:extLst>
            <a:ext uri="{FF2B5EF4-FFF2-40B4-BE49-F238E27FC236}">
              <a16:creationId xmlns:a16="http://schemas.microsoft.com/office/drawing/2014/main" id="{A62FCF47-3BAA-4E50-B1F3-50BA45630E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7166" name="AutoShape 1">
          <a:extLst>
            <a:ext uri="{FF2B5EF4-FFF2-40B4-BE49-F238E27FC236}">
              <a16:creationId xmlns:a16="http://schemas.microsoft.com/office/drawing/2014/main" id="{3B9770F4-0BCE-4B42-A9AA-1A554A9818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7167" name="AutoShape 1">
          <a:extLst>
            <a:ext uri="{FF2B5EF4-FFF2-40B4-BE49-F238E27FC236}">
              <a16:creationId xmlns:a16="http://schemas.microsoft.com/office/drawing/2014/main" id="{85B991C9-F703-41EB-B260-CD0D0C9D15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7168" name="AutoShape 1">
          <a:extLst>
            <a:ext uri="{FF2B5EF4-FFF2-40B4-BE49-F238E27FC236}">
              <a16:creationId xmlns:a16="http://schemas.microsoft.com/office/drawing/2014/main" id="{9B3AAED0-6430-40E6-BC32-2AD2046B5A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689</xdr:row>
      <xdr:rowOff>0</xdr:rowOff>
    </xdr:from>
    <xdr:ext cx="304800" cy="304800"/>
    <xdr:sp macro="" textlink="">
      <xdr:nvSpPr>
        <xdr:cNvPr id="17169" name="AutoShape 1">
          <a:extLst>
            <a:ext uri="{FF2B5EF4-FFF2-40B4-BE49-F238E27FC236}">
              <a16:creationId xmlns:a16="http://schemas.microsoft.com/office/drawing/2014/main" id="{A21BA7B1-78A2-401B-AE8E-E1F6D7EE7B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7170" name="AutoShape 1">
          <a:extLst>
            <a:ext uri="{FF2B5EF4-FFF2-40B4-BE49-F238E27FC236}">
              <a16:creationId xmlns:a16="http://schemas.microsoft.com/office/drawing/2014/main" id="{DE90ECEE-E584-439B-9A8E-CF69DB7AA8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7171" name="AutoShape 1">
          <a:extLst>
            <a:ext uri="{FF2B5EF4-FFF2-40B4-BE49-F238E27FC236}">
              <a16:creationId xmlns:a16="http://schemas.microsoft.com/office/drawing/2014/main" id="{08C94914-77D1-4F99-B63E-7BF2A546B5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7172" name="AutoShape 1">
          <a:extLst>
            <a:ext uri="{FF2B5EF4-FFF2-40B4-BE49-F238E27FC236}">
              <a16:creationId xmlns:a16="http://schemas.microsoft.com/office/drawing/2014/main" id="{11CC13C0-5A31-4EDA-A39B-367371F826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690</xdr:row>
      <xdr:rowOff>0</xdr:rowOff>
    </xdr:from>
    <xdr:ext cx="304800" cy="304800"/>
    <xdr:sp macro="" textlink="">
      <xdr:nvSpPr>
        <xdr:cNvPr id="17173" name="AutoShape 1">
          <a:extLst>
            <a:ext uri="{FF2B5EF4-FFF2-40B4-BE49-F238E27FC236}">
              <a16:creationId xmlns:a16="http://schemas.microsoft.com/office/drawing/2014/main" id="{703C4011-E0E3-4533-8949-91CF3DAB79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7174" name="AutoShape 1">
          <a:extLst>
            <a:ext uri="{FF2B5EF4-FFF2-40B4-BE49-F238E27FC236}">
              <a16:creationId xmlns:a16="http://schemas.microsoft.com/office/drawing/2014/main" id="{E8D77795-9779-4296-B367-0ED43AAF1D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7175" name="AutoShape 1">
          <a:extLst>
            <a:ext uri="{FF2B5EF4-FFF2-40B4-BE49-F238E27FC236}">
              <a16:creationId xmlns:a16="http://schemas.microsoft.com/office/drawing/2014/main" id="{35ACE3B6-E232-4BAA-AD3E-34C2028FCE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7176" name="AutoShape 1">
          <a:extLst>
            <a:ext uri="{FF2B5EF4-FFF2-40B4-BE49-F238E27FC236}">
              <a16:creationId xmlns:a16="http://schemas.microsoft.com/office/drawing/2014/main" id="{FFE29956-D79D-4A39-B180-CDB0595B89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691</xdr:row>
      <xdr:rowOff>0</xdr:rowOff>
    </xdr:from>
    <xdr:ext cx="304800" cy="304800"/>
    <xdr:sp macro="" textlink="">
      <xdr:nvSpPr>
        <xdr:cNvPr id="17177" name="AutoShape 1">
          <a:extLst>
            <a:ext uri="{FF2B5EF4-FFF2-40B4-BE49-F238E27FC236}">
              <a16:creationId xmlns:a16="http://schemas.microsoft.com/office/drawing/2014/main" id="{D8C09417-6402-4C8C-98E4-962FB38A3F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7178" name="AutoShape 1">
          <a:extLst>
            <a:ext uri="{FF2B5EF4-FFF2-40B4-BE49-F238E27FC236}">
              <a16:creationId xmlns:a16="http://schemas.microsoft.com/office/drawing/2014/main" id="{5BF54753-C740-480A-9AA3-63FB98BD55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7179" name="AutoShape 1">
          <a:extLst>
            <a:ext uri="{FF2B5EF4-FFF2-40B4-BE49-F238E27FC236}">
              <a16:creationId xmlns:a16="http://schemas.microsoft.com/office/drawing/2014/main" id="{8626B08F-A647-4333-9E92-281985D964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7180" name="AutoShape 1">
          <a:extLst>
            <a:ext uri="{FF2B5EF4-FFF2-40B4-BE49-F238E27FC236}">
              <a16:creationId xmlns:a16="http://schemas.microsoft.com/office/drawing/2014/main" id="{0C0537A7-ED4A-46B6-AC7D-04FD96A6CF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692</xdr:row>
      <xdr:rowOff>0</xdr:rowOff>
    </xdr:from>
    <xdr:ext cx="304800" cy="304800"/>
    <xdr:sp macro="" textlink="">
      <xdr:nvSpPr>
        <xdr:cNvPr id="17181" name="AutoShape 1">
          <a:extLst>
            <a:ext uri="{FF2B5EF4-FFF2-40B4-BE49-F238E27FC236}">
              <a16:creationId xmlns:a16="http://schemas.microsoft.com/office/drawing/2014/main" id="{B276E220-C990-498B-B5DE-A11CC083A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7182" name="AutoShape 1">
          <a:extLst>
            <a:ext uri="{FF2B5EF4-FFF2-40B4-BE49-F238E27FC236}">
              <a16:creationId xmlns:a16="http://schemas.microsoft.com/office/drawing/2014/main" id="{E8D716DC-64C4-484D-8A6F-7211283EA3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7183" name="AutoShape 1">
          <a:extLst>
            <a:ext uri="{FF2B5EF4-FFF2-40B4-BE49-F238E27FC236}">
              <a16:creationId xmlns:a16="http://schemas.microsoft.com/office/drawing/2014/main" id="{2D9B365B-38BA-4E87-A3ED-852BC29799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7184" name="AutoShape 1">
          <a:extLst>
            <a:ext uri="{FF2B5EF4-FFF2-40B4-BE49-F238E27FC236}">
              <a16:creationId xmlns:a16="http://schemas.microsoft.com/office/drawing/2014/main" id="{E27A476E-F4BC-4736-B98C-29BC34129A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693</xdr:row>
      <xdr:rowOff>0</xdr:rowOff>
    </xdr:from>
    <xdr:ext cx="304800" cy="304800"/>
    <xdr:sp macro="" textlink="">
      <xdr:nvSpPr>
        <xdr:cNvPr id="17185" name="AutoShape 1">
          <a:extLst>
            <a:ext uri="{FF2B5EF4-FFF2-40B4-BE49-F238E27FC236}">
              <a16:creationId xmlns:a16="http://schemas.microsoft.com/office/drawing/2014/main" id="{6B36BD4C-87C2-4F45-B4CB-976FF939CC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7186" name="AutoShape 1">
          <a:extLst>
            <a:ext uri="{FF2B5EF4-FFF2-40B4-BE49-F238E27FC236}">
              <a16:creationId xmlns:a16="http://schemas.microsoft.com/office/drawing/2014/main" id="{B066FF55-41F6-45C5-87C8-F0E2448DE8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7187" name="AutoShape 1">
          <a:extLst>
            <a:ext uri="{FF2B5EF4-FFF2-40B4-BE49-F238E27FC236}">
              <a16:creationId xmlns:a16="http://schemas.microsoft.com/office/drawing/2014/main" id="{6378D8FC-EB2C-451F-BD9E-50D73A7A3E3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7188" name="AutoShape 1">
          <a:extLst>
            <a:ext uri="{FF2B5EF4-FFF2-40B4-BE49-F238E27FC236}">
              <a16:creationId xmlns:a16="http://schemas.microsoft.com/office/drawing/2014/main" id="{634D1FD0-611F-46AB-86C5-D1F5E5E5DC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694</xdr:row>
      <xdr:rowOff>0</xdr:rowOff>
    </xdr:from>
    <xdr:ext cx="304800" cy="304800"/>
    <xdr:sp macro="" textlink="">
      <xdr:nvSpPr>
        <xdr:cNvPr id="17189" name="AutoShape 1">
          <a:extLst>
            <a:ext uri="{FF2B5EF4-FFF2-40B4-BE49-F238E27FC236}">
              <a16:creationId xmlns:a16="http://schemas.microsoft.com/office/drawing/2014/main" id="{EE3B98EC-7A09-4CC2-8622-7A56877C01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7190" name="AutoShape 1">
          <a:extLst>
            <a:ext uri="{FF2B5EF4-FFF2-40B4-BE49-F238E27FC236}">
              <a16:creationId xmlns:a16="http://schemas.microsoft.com/office/drawing/2014/main" id="{9A777D13-1F69-4058-A2C2-CD10B414C6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7191" name="AutoShape 1">
          <a:extLst>
            <a:ext uri="{FF2B5EF4-FFF2-40B4-BE49-F238E27FC236}">
              <a16:creationId xmlns:a16="http://schemas.microsoft.com/office/drawing/2014/main" id="{71315B9E-828D-4917-8101-CB99F75B820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7192" name="AutoShape 1">
          <a:extLst>
            <a:ext uri="{FF2B5EF4-FFF2-40B4-BE49-F238E27FC236}">
              <a16:creationId xmlns:a16="http://schemas.microsoft.com/office/drawing/2014/main" id="{F525C91F-CD74-4A84-8DCF-A1F39E710D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695</xdr:row>
      <xdr:rowOff>0</xdr:rowOff>
    </xdr:from>
    <xdr:ext cx="304800" cy="304800"/>
    <xdr:sp macro="" textlink="">
      <xdr:nvSpPr>
        <xdr:cNvPr id="17193" name="AutoShape 1">
          <a:extLst>
            <a:ext uri="{FF2B5EF4-FFF2-40B4-BE49-F238E27FC236}">
              <a16:creationId xmlns:a16="http://schemas.microsoft.com/office/drawing/2014/main" id="{04353D2D-BFB8-4C0B-B517-379D255D15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7194" name="AutoShape 1">
          <a:extLst>
            <a:ext uri="{FF2B5EF4-FFF2-40B4-BE49-F238E27FC236}">
              <a16:creationId xmlns:a16="http://schemas.microsoft.com/office/drawing/2014/main" id="{F9907CF3-904C-46B1-8E2D-B84583EB7A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7195" name="AutoShape 1">
          <a:extLst>
            <a:ext uri="{FF2B5EF4-FFF2-40B4-BE49-F238E27FC236}">
              <a16:creationId xmlns:a16="http://schemas.microsoft.com/office/drawing/2014/main" id="{8243E7A0-D9F9-4DF9-96BD-F07A9B6C29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7196" name="AutoShape 1">
          <a:extLst>
            <a:ext uri="{FF2B5EF4-FFF2-40B4-BE49-F238E27FC236}">
              <a16:creationId xmlns:a16="http://schemas.microsoft.com/office/drawing/2014/main" id="{DBC14724-5F2F-45A3-A2D7-E385C0DB5F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696</xdr:row>
      <xdr:rowOff>0</xdr:rowOff>
    </xdr:from>
    <xdr:ext cx="304800" cy="304800"/>
    <xdr:sp macro="" textlink="">
      <xdr:nvSpPr>
        <xdr:cNvPr id="17197" name="AutoShape 1">
          <a:extLst>
            <a:ext uri="{FF2B5EF4-FFF2-40B4-BE49-F238E27FC236}">
              <a16:creationId xmlns:a16="http://schemas.microsoft.com/office/drawing/2014/main" id="{56D33880-7953-49FD-BA59-BFFE7CA4A3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7198" name="AutoShape 1">
          <a:extLst>
            <a:ext uri="{FF2B5EF4-FFF2-40B4-BE49-F238E27FC236}">
              <a16:creationId xmlns:a16="http://schemas.microsoft.com/office/drawing/2014/main" id="{6E7C43C6-14D8-44C9-A8F4-0C0414F331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7199" name="AutoShape 1">
          <a:extLst>
            <a:ext uri="{FF2B5EF4-FFF2-40B4-BE49-F238E27FC236}">
              <a16:creationId xmlns:a16="http://schemas.microsoft.com/office/drawing/2014/main" id="{FF150E58-5F7F-4470-AB3E-58AD062E29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7200" name="AutoShape 1">
          <a:extLst>
            <a:ext uri="{FF2B5EF4-FFF2-40B4-BE49-F238E27FC236}">
              <a16:creationId xmlns:a16="http://schemas.microsoft.com/office/drawing/2014/main" id="{7D2C2975-2F69-445C-86A4-14D49FC11E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697</xdr:row>
      <xdr:rowOff>0</xdr:rowOff>
    </xdr:from>
    <xdr:ext cx="304800" cy="304800"/>
    <xdr:sp macro="" textlink="">
      <xdr:nvSpPr>
        <xdr:cNvPr id="17201" name="AutoShape 1">
          <a:extLst>
            <a:ext uri="{FF2B5EF4-FFF2-40B4-BE49-F238E27FC236}">
              <a16:creationId xmlns:a16="http://schemas.microsoft.com/office/drawing/2014/main" id="{021F271C-6646-4EF1-919E-7A18C76AD2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7202" name="AutoShape 1">
          <a:extLst>
            <a:ext uri="{FF2B5EF4-FFF2-40B4-BE49-F238E27FC236}">
              <a16:creationId xmlns:a16="http://schemas.microsoft.com/office/drawing/2014/main" id="{D1A6DF49-ABFA-4F13-B0A0-1BF63B788E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7203" name="AutoShape 1">
          <a:extLst>
            <a:ext uri="{FF2B5EF4-FFF2-40B4-BE49-F238E27FC236}">
              <a16:creationId xmlns:a16="http://schemas.microsoft.com/office/drawing/2014/main" id="{5CA810C1-5E89-4460-AC90-94EA28570D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7204" name="AutoShape 1">
          <a:extLst>
            <a:ext uri="{FF2B5EF4-FFF2-40B4-BE49-F238E27FC236}">
              <a16:creationId xmlns:a16="http://schemas.microsoft.com/office/drawing/2014/main" id="{FEF7F4A2-40C1-498C-9320-12B7AF0D23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698</xdr:row>
      <xdr:rowOff>0</xdr:rowOff>
    </xdr:from>
    <xdr:ext cx="304800" cy="304800"/>
    <xdr:sp macro="" textlink="">
      <xdr:nvSpPr>
        <xdr:cNvPr id="17205" name="AutoShape 1">
          <a:extLst>
            <a:ext uri="{FF2B5EF4-FFF2-40B4-BE49-F238E27FC236}">
              <a16:creationId xmlns:a16="http://schemas.microsoft.com/office/drawing/2014/main" id="{21D420E2-F3C2-4417-8C8C-5B4DE000FB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7206" name="AutoShape 1">
          <a:extLst>
            <a:ext uri="{FF2B5EF4-FFF2-40B4-BE49-F238E27FC236}">
              <a16:creationId xmlns:a16="http://schemas.microsoft.com/office/drawing/2014/main" id="{A2BAC99D-95C4-4888-AF23-FB6906D99D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7207" name="AutoShape 1">
          <a:extLst>
            <a:ext uri="{FF2B5EF4-FFF2-40B4-BE49-F238E27FC236}">
              <a16:creationId xmlns:a16="http://schemas.microsoft.com/office/drawing/2014/main" id="{F7D1CB1C-1CEE-4DA6-8C55-0B32B28DDC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7208" name="AutoShape 1">
          <a:extLst>
            <a:ext uri="{FF2B5EF4-FFF2-40B4-BE49-F238E27FC236}">
              <a16:creationId xmlns:a16="http://schemas.microsoft.com/office/drawing/2014/main" id="{C31ECDFE-9CD0-4F2F-8058-6C7E8FB7D2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699</xdr:row>
      <xdr:rowOff>0</xdr:rowOff>
    </xdr:from>
    <xdr:ext cx="304800" cy="304800"/>
    <xdr:sp macro="" textlink="">
      <xdr:nvSpPr>
        <xdr:cNvPr id="17209" name="AutoShape 1">
          <a:extLst>
            <a:ext uri="{FF2B5EF4-FFF2-40B4-BE49-F238E27FC236}">
              <a16:creationId xmlns:a16="http://schemas.microsoft.com/office/drawing/2014/main" id="{46A6E38F-4821-41C0-BE9D-A1CA02DEA4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7210" name="AutoShape 1">
          <a:extLst>
            <a:ext uri="{FF2B5EF4-FFF2-40B4-BE49-F238E27FC236}">
              <a16:creationId xmlns:a16="http://schemas.microsoft.com/office/drawing/2014/main" id="{5AF28C99-A7A4-4A33-8E5E-52871F2DDF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7211" name="AutoShape 1">
          <a:extLst>
            <a:ext uri="{FF2B5EF4-FFF2-40B4-BE49-F238E27FC236}">
              <a16:creationId xmlns:a16="http://schemas.microsoft.com/office/drawing/2014/main" id="{46A57C7D-E666-409D-9B8E-901E2A47DB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7212" name="AutoShape 1">
          <a:extLst>
            <a:ext uri="{FF2B5EF4-FFF2-40B4-BE49-F238E27FC236}">
              <a16:creationId xmlns:a16="http://schemas.microsoft.com/office/drawing/2014/main" id="{D570C65F-FB40-4D8A-B2AB-80AD6995CD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700</xdr:row>
      <xdr:rowOff>0</xdr:rowOff>
    </xdr:from>
    <xdr:ext cx="304800" cy="304800"/>
    <xdr:sp macro="" textlink="">
      <xdr:nvSpPr>
        <xdr:cNvPr id="17213" name="AutoShape 1">
          <a:extLst>
            <a:ext uri="{FF2B5EF4-FFF2-40B4-BE49-F238E27FC236}">
              <a16:creationId xmlns:a16="http://schemas.microsoft.com/office/drawing/2014/main" id="{6D2D6C08-F5C6-4481-8033-17C7BC146A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7214" name="AutoShape 1">
          <a:extLst>
            <a:ext uri="{FF2B5EF4-FFF2-40B4-BE49-F238E27FC236}">
              <a16:creationId xmlns:a16="http://schemas.microsoft.com/office/drawing/2014/main" id="{8DADFD8D-A899-4092-8DA3-EF3F7309A3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7215" name="AutoShape 1">
          <a:extLst>
            <a:ext uri="{FF2B5EF4-FFF2-40B4-BE49-F238E27FC236}">
              <a16:creationId xmlns:a16="http://schemas.microsoft.com/office/drawing/2014/main" id="{85DAA10D-DE9D-4D21-9BA7-B8A20B99BE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7216" name="AutoShape 1">
          <a:extLst>
            <a:ext uri="{FF2B5EF4-FFF2-40B4-BE49-F238E27FC236}">
              <a16:creationId xmlns:a16="http://schemas.microsoft.com/office/drawing/2014/main" id="{C4C89B90-2459-492A-9C4F-EFF27E941C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701</xdr:row>
      <xdr:rowOff>0</xdr:rowOff>
    </xdr:from>
    <xdr:ext cx="304800" cy="304800"/>
    <xdr:sp macro="" textlink="">
      <xdr:nvSpPr>
        <xdr:cNvPr id="17217" name="AutoShape 1">
          <a:extLst>
            <a:ext uri="{FF2B5EF4-FFF2-40B4-BE49-F238E27FC236}">
              <a16:creationId xmlns:a16="http://schemas.microsoft.com/office/drawing/2014/main" id="{2CA8255D-1CA6-46E0-B756-877BF82691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7218" name="AutoShape 1">
          <a:extLst>
            <a:ext uri="{FF2B5EF4-FFF2-40B4-BE49-F238E27FC236}">
              <a16:creationId xmlns:a16="http://schemas.microsoft.com/office/drawing/2014/main" id="{D9BC9A90-C53B-43B9-A667-3A804A16D1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7219" name="AutoShape 1">
          <a:extLst>
            <a:ext uri="{FF2B5EF4-FFF2-40B4-BE49-F238E27FC236}">
              <a16:creationId xmlns:a16="http://schemas.microsoft.com/office/drawing/2014/main" id="{AEFDEB01-A880-4695-87A9-BBDB03F3BD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7220" name="AutoShape 1">
          <a:extLst>
            <a:ext uri="{FF2B5EF4-FFF2-40B4-BE49-F238E27FC236}">
              <a16:creationId xmlns:a16="http://schemas.microsoft.com/office/drawing/2014/main" id="{CD41C7CE-C4F6-471B-8EED-42C7CE5FF3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702</xdr:row>
      <xdr:rowOff>0</xdr:rowOff>
    </xdr:from>
    <xdr:ext cx="304800" cy="304800"/>
    <xdr:sp macro="" textlink="">
      <xdr:nvSpPr>
        <xdr:cNvPr id="17221" name="AutoShape 1">
          <a:extLst>
            <a:ext uri="{FF2B5EF4-FFF2-40B4-BE49-F238E27FC236}">
              <a16:creationId xmlns:a16="http://schemas.microsoft.com/office/drawing/2014/main" id="{1322226C-DCDD-4B65-93E0-3473427B7D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7222" name="AutoShape 1">
          <a:extLst>
            <a:ext uri="{FF2B5EF4-FFF2-40B4-BE49-F238E27FC236}">
              <a16:creationId xmlns:a16="http://schemas.microsoft.com/office/drawing/2014/main" id="{3EA85368-0943-45BE-8514-E4FFB3536D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7223" name="AutoShape 1">
          <a:extLst>
            <a:ext uri="{FF2B5EF4-FFF2-40B4-BE49-F238E27FC236}">
              <a16:creationId xmlns:a16="http://schemas.microsoft.com/office/drawing/2014/main" id="{E093A44E-B507-4361-A305-214CE16EFD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7224" name="AutoShape 1">
          <a:extLst>
            <a:ext uri="{FF2B5EF4-FFF2-40B4-BE49-F238E27FC236}">
              <a16:creationId xmlns:a16="http://schemas.microsoft.com/office/drawing/2014/main" id="{B489AA6B-07DB-43DD-B520-C5198DD862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703</xdr:row>
      <xdr:rowOff>0</xdr:rowOff>
    </xdr:from>
    <xdr:ext cx="304800" cy="304800"/>
    <xdr:sp macro="" textlink="">
      <xdr:nvSpPr>
        <xdr:cNvPr id="17225" name="AutoShape 1">
          <a:extLst>
            <a:ext uri="{FF2B5EF4-FFF2-40B4-BE49-F238E27FC236}">
              <a16:creationId xmlns:a16="http://schemas.microsoft.com/office/drawing/2014/main" id="{0C6A7AF0-F89D-4D02-A009-F9FAB09EA1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7226" name="AutoShape 1">
          <a:extLst>
            <a:ext uri="{FF2B5EF4-FFF2-40B4-BE49-F238E27FC236}">
              <a16:creationId xmlns:a16="http://schemas.microsoft.com/office/drawing/2014/main" id="{BAFD0CCC-96F5-4F04-94E6-7BA0847179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7227" name="AutoShape 1">
          <a:extLst>
            <a:ext uri="{FF2B5EF4-FFF2-40B4-BE49-F238E27FC236}">
              <a16:creationId xmlns:a16="http://schemas.microsoft.com/office/drawing/2014/main" id="{D6D62666-6DC0-4F77-A03B-13B756EDDF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7228" name="AutoShape 1">
          <a:extLst>
            <a:ext uri="{FF2B5EF4-FFF2-40B4-BE49-F238E27FC236}">
              <a16:creationId xmlns:a16="http://schemas.microsoft.com/office/drawing/2014/main" id="{AE7CF068-00E3-4DD7-8A7D-9B389AB2CA5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704</xdr:row>
      <xdr:rowOff>0</xdr:rowOff>
    </xdr:from>
    <xdr:ext cx="304800" cy="304800"/>
    <xdr:sp macro="" textlink="">
      <xdr:nvSpPr>
        <xdr:cNvPr id="17229" name="AutoShape 1">
          <a:extLst>
            <a:ext uri="{FF2B5EF4-FFF2-40B4-BE49-F238E27FC236}">
              <a16:creationId xmlns:a16="http://schemas.microsoft.com/office/drawing/2014/main" id="{8781289B-7AFF-4A51-9460-D76772A07B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7230" name="AutoShape 1">
          <a:extLst>
            <a:ext uri="{FF2B5EF4-FFF2-40B4-BE49-F238E27FC236}">
              <a16:creationId xmlns:a16="http://schemas.microsoft.com/office/drawing/2014/main" id="{9CA555E3-7082-4576-BF3F-60FA215DED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7231" name="AutoShape 1">
          <a:extLst>
            <a:ext uri="{FF2B5EF4-FFF2-40B4-BE49-F238E27FC236}">
              <a16:creationId xmlns:a16="http://schemas.microsoft.com/office/drawing/2014/main" id="{82ECDBA0-EDFE-4C38-981A-1EB68ED6F7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7232" name="AutoShape 1">
          <a:extLst>
            <a:ext uri="{FF2B5EF4-FFF2-40B4-BE49-F238E27FC236}">
              <a16:creationId xmlns:a16="http://schemas.microsoft.com/office/drawing/2014/main" id="{313B81C6-78ED-4BA2-8B07-BF9B42024D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705</xdr:row>
      <xdr:rowOff>0</xdr:rowOff>
    </xdr:from>
    <xdr:ext cx="304800" cy="304800"/>
    <xdr:sp macro="" textlink="">
      <xdr:nvSpPr>
        <xdr:cNvPr id="17233" name="AutoShape 1">
          <a:extLst>
            <a:ext uri="{FF2B5EF4-FFF2-40B4-BE49-F238E27FC236}">
              <a16:creationId xmlns:a16="http://schemas.microsoft.com/office/drawing/2014/main" id="{0481E5DC-4155-4D69-914D-86FCCBC538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7234" name="AutoShape 1">
          <a:extLst>
            <a:ext uri="{FF2B5EF4-FFF2-40B4-BE49-F238E27FC236}">
              <a16:creationId xmlns:a16="http://schemas.microsoft.com/office/drawing/2014/main" id="{95E94E4F-1196-4F04-B318-FBA1B6DED6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7235" name="AutoShape 1">
          <a:extLst>
            <a:ext uri="{FF2B5EF4-FFF2-40B4-BE49-F238E27FC236}">
              <a16:creationId xmlns:a16="http://schemas.microsoft.com/office/drawing/2014/main" id="{3F6A28CA-75CB-40B0-9A66-6C67103CCB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7236" name="AutoShape 1">
          <a:extLst>
            <a:ext uri="{FF2B5EF4-FFF2-40B4-BE49-F238E27FC236}">
              <a16:creationId xmlns:a16="http://schemas.microsoft.com/office/drawing/2014/main" id="{9D7E5350-6EA6-4888-8EFE-AD1A948403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706</xdr:row>
      <xdr:rowOff>0</xdr:rowOff>
    </xdr:from>
    <xdr:ext cx="304800" cy="304800"/>
    <xdr:sp macro="" textlink="">
      <xdr:nvSpPr>
        <xdr:cNvPr id="17237" name="AutoShape 1">
          <a:extLst>
            <a:ext uri="{FF2B5EF4-FFF2-40B4-BE49-F238E27FC236}">
              <a16:creationId xmlns:a16="http://schemas.microsoft.com/office/drawing/2014/main" id="{B9A399D0-A0F1-43A2-AEB2-9199BB6F47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7238" name="AutoShape 1">
          <a:extLst>
            <a:ext uri="{FF2B5EF4-FFF2-40B4-BE49-F238E27FC236}">
              <a16:creationId xmlns:a16="http://schemas.microsoft.com/office/drawing/2014/main" id="{5AB0D5B5-CB22-44A4-B2B7-55558C4A8F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7239" name="AutoShape 1">
          <a:extLst>
            <a:ext uri="{FF2B5EF4-FFF2-40B4-BE49-F238E27FC236}">
              <a16:creationId xmlns:a16="http://schemas.microsoft.com/office/drawing/2014/main" id="{6DDCF442-EBBD-4783-97E3-23A5F44019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7240" name="AutoShape 1">
          <a:extLst>
            <a:ext uri="{FF2B5EF4-FFF2-40B4-BE49-F238E27FC236}">
              <a16:creationId xmlns:a16="http://schemas.microsoft.com/office/drawing/2014/main" id="{2E2E45B1-59C1-474A-8448-F71288AEF0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707</xdr:row>
      <xdr:rowOff>0</xdr:rowOff>
    </xdr:from>
    <xdr:ext cx="304800" cy="304800"/>
    <xdr:sp macro="" textlink="">
      <xdr:nvSpPr>
        <xdr:cNvPr id="17241" name="AutoShape 1">
          <a:extLst>
            <a:ext uri="{FF2B5EF4-FFF2-40B4-BE49-F238E27FC236}">
              <a16:creationId xmlns:a16="http://schemas.microsoft.com/office/drawing/2014/main" id="{CB9553FA-11E0-4BCA-9F80-9CF5720E08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7242" name="AutoShape 1">
          <a:extLst>
            <a:ext uri="{FF2B5EF4-FFF2-40B4-BE49-F238E27FC236}">
              <a16:creationId xmlns:a16="http://schemas.microsoft.com/office/drawing/2014/main" id="{E67CE7C8-75B3-4B4E-9ED9-2DA4AD9AF0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7243" name="AutoShape 1">
          <a:extLst>
            <a:ext uri="{FF2B5EF4-FFF2-40B4-BE49-F238E27FC236}">
              <a16:creationId xmlns:a16="http://schemas.microsoft.com/office/drawing/2014/main" id="{A049FED3-F2AB-4434-9833-45AE23C4DD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7244" name="AutoShape 1">
          <a:extLst>
            <a:ext uri="{FF2B5EF4-FFF2-40B4-BE49-F238E27FC236}">
              <a16:creationId xmlns:a16="http://schemas.microsoft.com/office/drawing/2014/main" id="{D4ADD9B0-A078-478D-9EDC-5413DFE797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708</xdr:row>
      <xdr:rowOff>0</xdr:rowOff>
    </xdr:from>
    <xdr:ext cx="304800" cy="304800"/>
    <xdr:sp macro="" textlink="">
      <xdr:nvSpPr>
        <xdr:cNvPr id="17245" name="AutoShape 1">
          <a:extLst>
            <a:ext uri="{FF2B5EF4-FFF2-40B4-BE49-F238E27FC236}">
              <a16:creationId xmlns:a16="http://schemas.microsoft.com/office/drawing/2014/main" id="{77C921AD-484A-4B2E-A5D1-0820258D08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7246" name="AutoShape 1">
          <a:extLst>
            <a:ext uri="{FF2B5EF4-FFF2-40B4-BE49-F238E27FC236}">
              <a16:creationId xmlns:a16="http://schemas.microsoft.com/office/drawing/2014/main" id="{22EBD3C4-E86D-43DA-B675-B90FD3B88D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7247" name="AutoShape 1">
          <a:extLst>
            <a:ext uri="{FF2B5EF4-FFF2-40B4-BE49-F238E27FC236}">
              <a16:creationId xmlns:a16="http://schemas.microsoft.com/office/drawing/2014/main" id="{AA6B2F25-A7C9-4385-85E9-60F9189F27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7248" name="AutoShape 1">
          <a:extLst>
            <a:ext uri="{FF2B5EF4-FFF2-40B4-BE49-F238E27FC236}">
              <a16:creationId xmlns:a16="http://schemas.microsoft.com/office/drawing/2014/main" id="{3F32BEF7-EEF8-4654-B80F-3A5A7F9113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709</xdr:row>
      <xdr:rowOff>0</xdr:rowOff>
    </xdr:from>
    <xdr:ext cx="304800" cy="304800"/>
    <xdr:sp macro="" textlink="">
      <xdr:nvSpPr>
        <xdr:cNvPr id="17249" name="AutoShape 1">
          <a:extLst>
            <a:ext uri="{FF2B5EF4-FFF2-40B4-BE49-F238E27FC236}">
              <a16:creationId xmlns:a16="http://schemas.microsoft.com/office/drawing/2014/main" id="{AC469649-4A54-47F7-A27D-425C8419EB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7250" name="AutoShape 1">
          <a:extLst>
            <a:ext uri="{FF2B5EF4-FFF2-40B4-BE49-F238E27FC236}">
              <a16:creationId xmlns:a16="http://schemas.microsoft.com/office/drawing/2014/main" id="{64187E0C-B26F-4F9A-8BF7-B813414B4C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7251" name="AutoShape 1">
          <a:extLst>
            <a:ext uri="{FF2B5EF4-FFF2-40B4-BE49-F238E27FC236}">
              <a16:creationId xmlns:a16="http://schemas.microsoft.com/office/drawing/2014/main" id="{93A87D45-B562-4655-BA86-D5460EE8F5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7252" name="AutoShape 1">
          <a:extLst>
            <a:ext uri="{FF2B5EF4-FFF2-40B4-BE49-F238E27FC236}">
              <a16:creationId xmlns:a16="http://schemas.microsoft.com/office/drawing/2014/main" id="{78D81F1A-6A40-4204-BC2D-1617C2210C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710</xdr:row>
      <xdr:rowOff>0</xdr:rowOff>
    </xdr:from>
    <xdr:ext cx="304800" cy="304800"/>
    <xdr:sp macro="" textlink="">
      <xdr:nvSpPr>
        <xdr:cNvPr id="17253" name="AutoShape 1">
          <a:extLst>
            <a:ext uri="{FF2B5EF4-FFF2-40B4-BE49-F238E27FC236}">
              <a16:creationId xmlns:a16="http://schemas.microsoft.com/office/drawing/2014/main" id="{1C99EBA5-3302-4522-A966-860AE11024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7254" name="AutoShape 1">
          <a:extLst>
            <a:ext uri="{FF2B5EF4-FFF2-40B4-BE49-F238E27FC236}">
              <a16:creationId xmlns:a16="http://schemas.microsoft.com/office/drawing/2014/main" id="{767DB255-E2AE-47B6-85FF-5C9538CB1A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7255" name="AutoShape 1">
          <a:extLst>
            <a:ext uri="{FF2B5EF4-FFF2-40B4-BE49-F238E27FC236}">
              <a16:creationId xmlns:a16="http://schemas.microsoft.com/office/drawing/2014/main" id="{07AE353B-1648-4989-A962-8E4A4E0071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7256" name="AutoShape 1">
          <a:extLst>
            <a:ext uri="{FF2B5EF4-FFF2-40B4-BE49-F238E27FC236}">
              <a16:creationId xmlns:a16="http://schemas.microsoft.com/office/drawing/2014/main" id="{9FAA6C48-682B-47DB-A64A-B0361395A7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711</xdr:row>
      <xdr:rowOff>0</xdr:rowOff>
    </xdr:from>
    <xdr:ext cx="304800" cy="304800"/>
    <xdr:sp macro="" textlink="">
      <xdr:nvSpPr>
        <xdr:cNvPr id="17257" name="AutoShape 1">
          <a:extLst>
            <a:ext uri="{FF2B5EF4-FFF2-40B4-BE49-F238E27FC236}">
              <a16:creationId xmlns:a16="http://schemas.microsoft.com/office/drawing/2014/main" id="{3168ED18-3FB4-40DF-8769-EC1EDDB27A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7258" name="AutoShape 1">
          <a:extLst>
            <a:ext uri="{FF2B5EF4-FFF2-40B4-BE49-F238E27FC236}">
              <a16:creationId xmlns:a16="http://schemas.microsoft.com/office/drawing/2014/main" id="{71C0A7B1-2849-4981-B863-5EAF834515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7259" name="AutoShape 1">
          <a:extLst>
            <a:ext uri="{FF2B5EF4-FFF2-40B4-BE49-F238E27FC236}">
              <a16:creationId xmlns:a16="http://schemas.microsoft.com/office/drawing/2014/main" id="{2E796F79-DC70-46E7-8ED0-F62D3530A3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7260" name="AutoShape 1">
          <a:extLst>
            <a:ext uri="{FF2B5EF4-FFF2-40B4-BE49-F238E27FC236}">
              <a16:creationId xmlns:a16="http://schemas.microsoft.com/office/drawing/2014/main" id="{3324C023-5DB1-4472-BA0E-B8CAD966FE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712</xdr:row>
      <xdr:rowOff>0</xdr:rowOff>
    </xdr:from>
    <xdr:ext cx="304800" cy="304800"/>
    <xdr:sp macro="" textlink="">
      <xdr:nvSpPr>
        <xdr:cNvPr id="17261" name="AutoShape 1">
          <a:extLst>
            <a:ext uri="{FF2B5EF4-FFF2-40B4-BE49-F238E27FC236}">
              <a16:creationId xmlns:a16="http://schemas.microsoft.com/office/drawing/2014/main" id="{03800E39-6C52-45FE-986B-2E6E3F54A6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7262" name="AutoShape 1">
          <a:extLst>
            <a:ext uri="{FF2B5EF4-FFF2-40B4-BE49-F238E27FC236}">
              <a16:creationId xmlns:a16="http://schemas.microsoft.com/office/drawing/2014/main" id="{C7044ACD-7D96-4DDE-A4A5-7BDD5D8065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7263" name="AutoShape 1">
          <a:extLst>
            <a:ext uri="{FF2B5EF4-FFF2-40B4-BE49-F238E27FC236}">
              <a16:creationId xmlns:a16="http://schemas.microsoft.com/office/drawing/2014/main" id="{798E3218-64CD-43D9-A863-F5D4F65EA7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7264" name="AutoShape 1">
          <a:extLst>
            <a:ext uri="{FF2B5EF4-FFF2-40B4-BE49-F238E27FC236}">
              <a16:creationId xmlns:a16="http://schemas.microsoft.com/office/drawing/2014/main" id="{9C5324E1-6FB0-4B91-8E4D-D369308A98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713</xdr:row>
      <xdr:rowOff>0</xdr:rowOff>
    </xdr:from>
    <xdr:ext cx="304800" cy="304800"/>
    <xdr:sp macro="" textlink="">
      <xdr:nvSpPr>
        <xdr:cNvPr id="17265" name="AutoShape 1">
          <a:extLst>
            <a:ext uri="{FF2B5EF4-FFF2-40B4-BE49-F238E27FC236}">
              <a16:creationId xmlns:a16="http://schemas.microsoft.com/office/drawing/2014/main" id="{67BAD946-8464-4FBD-957E-1B68D03EAA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7266" name="AutoShape 1">
          <a:extLst>
            <a:ext uri="{FF2B5EF4-FFF2-40B4-BE49-F238E27FC236}">
              <a16:creationId xmlns:a16="http://schemas.microsoft.com/office/drawing/2014/main" id="{9AB4F7DD-2C64-46D3-9132-FDF7FD1230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7267" name="AutoShape 1">
          <a:extLst>
            <a:ext uri="{FF2B5EF4-FFF2-40B4-BE49-F238E27FC236}">
              <a16:creationId xmlns:a16="http://schemas.microsoft.com/office/drawing/2014/main" id="{9FA2BA48-832D-4E20-9386-7C273078EB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7268" name="AutoShape 1">
          <a:extLst>
            <a:ext uri="{FF2B5EF4-FFF2-40B4-BE49-F238E27FC236}">
              <a16:creationId xmlns:a16="http://schemas.microsoft.com/office/drawing/2014/main" id="{9F7B148C-8DBE-4544-84BF-8EFFA86F0D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714</xdr:row>
      <xdr:rowOff>0</xdr:rowOff>
    </xdr:from>
    <xdr:ext cx="304800" cy="304800"/>
    <xdr:sp macro="" textlink="">
      <xdr:nvSpPr>
        <xdr:cNvPr id="17269" name="AutoShape 1">
          <a:extLst>
            <a:ext uri="{FF2B5EF4-FFF2-40B4-BE49-F238E27FC236}">
              <a16:creationId xmlns:a16="http://schemas.microsoft.com/office/drawing/2014/main" id="{88DA430E-DC66-4E39-852C-BD5F91C8AF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7270" name="AutoShape 1">
          <a:extLst>
            <a:ext uri="{FF2B5EF4-FFF2-40B4-BE49-F238E27FC236}">
              <a16:creationId xmlns:a16="http://schemas.microsoft.com/office/drawing/2014/main" id="{E722B862-E2BF-4A85-BB6D-6DC4730268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7271" name="AutoShape 1">
          <a:extLst>
            <a:ext uri="{FF2B5EF4-FFF2-40B4-BE49-F238E27FC236}">
              <a16:creationId xmlns:a16="http://schemas.microsoft.com/office/drawing/2014/main" id="{BDE7A8A6-AB8B-48DC-B424-9870095A00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7272" name="AutoShape 1">
          <a:extLst>
            <a:ext uri="{FF2B5EF4-FFF2-40B4-BE49-F238E27FC236}">
              <a16:creationId xmlns:a16="http://schemas.microsoft.com/office/drawing/2014/main" id="{05BAD4CD-0B2D-469C-9180-E28DA06891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715</xdr:row>
      <xdr:rowOff>0</xdr:rowOff>
    </xdr:from>
    <xdr:ext cx="304800" cy="304800"/>
    <xdr:sp macro="" textlink="">
      <xdr:nvSpPr>
        <xdr:cNvPr id="17273" name="AutoShape 1">
          <a:extLst>
            <a:ext uri="{FF2B5EF4-FFF2-40B4-BE49-F238E27FC236}">
              <a16:creationId xmlns:a16="http://schemas.microsoft.com/office/drawing/2014/main" id="{F42BA740-047E-4024-9FE0-1FF04BF051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7274" name="AutoShape 1">
          <a:extLst>
            <a:ext uri="{FF2B5EF4-FFF2-40B4-BE49-F238E27FC236}">
              <a16:creationId xmlns:a16="http://schemas.microsoft.com/office/drawing/2014/main" id="{2E4D8831-E595-4B36-ACF7-3F97A3BCA57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7275" name="AutoShape 1">
          <a:extLst>
            <a:ext uri="{FF2B5EF4-FFF2-40B4-BE49-F238E27FC236}">
              <a16:creationId xmlns:a16="http://schemas.microsoft.com/office/drawing/2014/main" id="{54563F2D-442B-48D9-8F90-632A2986F6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7276" name="AutoShape 1">
          <a:extLst>
            <a:ext uri="{FF2B5EF4-FFF2-40B4-BE49-F238E27FC236}">
              <a16:creationId xmlns:a16="http://schemas.microsoft.com/office/drawing/2014/main" id="{8866C947-D234-4431-8736-75947F1C13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716</xdr:row>
      <xdr:rowOff>0</xdr:rowOff>
    </xdr:from>
    <xdr:ext cx="304800" cy="304800"/>
    <xdr:sp macro="" textlink="">
      <xdr:nvSpPr>
        <xdr:cNvPr id="17277" name="AutoShape 1">
          <a:extLst>
            <a:ext uri="{FF2B5EF4-FFF2-40B4-BE49-F238E27FC236}">
              <a16:creationId xmlns:a16="http://schemas.microsoft.com/office/drawing/2014/main" id="{55F7D00D-15B1-4763-B34B-5785A04EFA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7278" name="AutoShape 1">
          <a:extLst>
            <a:ext uri="{FF2B5EF4-FFF2-40B4-BE49-F238E27FC236}">
              <a16:creationId xmlns:a16="http://schemas.microsoft.com/office/drawing/2014/main" id="{FCDC9F14-F17B-4817-BB9C-84347E0D0C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7279" name="AutoShape 1">
          <a:extLst>
            <a:ext uri="{FF2B5EF4-FFF2-40B4-BE49-F238E27FC236}">
              <a16:creationId xmlns:a16="http://schemas.microsoft.com/office/drawing/2014/main" id="{C5A74855-B4BA-41BC-BE66-50F51D97F5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7280" name="AutoShape 1">
          <a:extLst>
            <a:ext uri="{FF2B5EF4-FFF2-40B4-BE49-F238E27FC236}">
              <a16:creationId xmlns:a16="http://schemas.microsoft.com/office/drawing/2014/main" id="{910BB81C-7800-478B-B95D-3BA998428F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717</xdr:row>
      <xdr:rowOff>0</xdr:rowOff>
    </xdr:from>
    <xdr:ext cx="304800" cy="304800"/>
    <xdr:sp macro="" textlink="">
      <xdr:nvSpPr>
        <xdr:cNvPr id="17281" name="AutoShape 1">
          <a:extLst>
            <a:ext uri="{FF2B5EF4-FFF2-40B4-BE49-F238E27FC236}">
              <a16:creationId xmlns:a16="http://schemas.microsoft.com/office/drawing/2014/main" id="{AC128C82-F43A-474D-99A1-CDD4D5763B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7282" name="AutoShape 1">
          <a:extLst>
            <a:ext uri="{FF2B5EF4-FFF2-40B4-BE49-F238E27FC236}">
              <a16:creationId xmlns:a16="http://schemas.microsoft.com/office/drawing/2014/main" id="{A4304D12-9BDD-4ADE-B611-DFD7CF3DC9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7283" name="AutoShape 1">
          <a:extLst>
            <a:ext uri="{FF2B5EF4-FFF2-40B4-BE49-F238E27FC236}">
              <a16:creationId xmlns:a16="http://schemas.microsoft.com/office/drawing/2014/main" id="{DC9BF26A-0247-41AD-88A7-D841A9BE16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7284" name="AutoShape 1">
          <a:extLst>
            <a:ext uri="{FF2B5EF4-FFF2-40B4-BE49-F238E27FC236}">
              <a16:creationId xmlns:a16="http://schemas.microsoft.com/office/drawing/2014/main" id="{C44F5A97-2C67-49FA-9B46-5C42AED27F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718</xdr:row>
      <xdr:rowOff>0</xdr:rowOff>
    </xdr:from>
    <xdr:ext cx="304800" cy="304800"/>
    <xdr:sp macro="" textlink="">
      <xdr:nvSpPr>
        <xdr:cNvPr id="17285" name="AutoShape 1">
          <a:extLst>
            <a:ext uri="{FF2B5EF4-FFF2-40B4-BE49-F238E27FC236}">
              <a16:creationId xmlns:a16="http://schemas.microsoft.com/office/drawing/2014/main" id="{8C38FAF7-97FA-41CE-9895-0F11091487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7286" name="AutoShape 1">
          <a:extLst>
            <a:ext uri="{FF2B5EF4-FFF2-40B4-BE49-F238E27FC236}">
              <a16:creationId xmlns:a16="http://schemas.microsoft.com/office/drawing/2014/main" id="{0CC4EABD-CA1F-4E7A-BA05-55C8A410A0D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7287" name="AutoShape 1">
          <a:extLst>
            <a:ext uri="{FF2B5EF4-FFF2-40B4-BE49-F238E27FC236}">
              <a16:creationId xmlns:a16="http://schemas.microsoft.com/office/drawing/2014/main" id="{56799A8F-648A-4A7C-BBB9-2E5566A97A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7288" name="AutoShape 1">
          <a:extLst>
            <a:ext uri="{FF2B5EF4-FFF2-40B4-BE49-F238E27FC236}">
              <a16:creationId xmlns:a16="http://schemas.microsoft.com/office/drawing/2014/main" id="{EECFD110-E3D2-4AD9-8D7D-7300404224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719</xdr:row>
      <xdr:rowOff>0</xdr:rowOff>
    </xdr:from>
    <xdr:ext cx="304800" cy="304800"/>
    <xdr:sp macro="" textlink="">
      <xdr:nvSpPr>
        <xdr:cNvPr id="17289" name="AutoShape 1">
          <a:extLst>
            <a:ext uri="{FF2B5EF4-FFF2-40B4-BE49-F238E27FC236}">
              <a16:creationId xmlns:a16="http://schemas.microsoft.com/office/drawing/2014/main" id="{69F03055-5D8D-406A-9835-1C8D681382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7290" name="AutoShape 1">
          <a:extLst>
            <a:ext uri="{FF2B5EF4-FFF2-40B4-BE49-F238E27FC236}">
              <a16:creationId xmlns:a16="http://schemas.microsoft.com/office/drawing/2014/main" id="{A855A53F-FA3E-443C-8D53-0E6A276329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7291" name="AutoShape 1">
          <a:extLst>
            <a:ext uri="{FF2B5EF4-FFF2-40B4-BE49-F238E27FC236}">
              <a16:creationId xmlns:a16="http://schemas.microsoft.com/office/drawing/2014/main" id="{81A0019D-9C6E-4FA7-972B-627B5A9A63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7292" name="AutoShape 1">
          <a:extLst>
            <a:ext uri="{FF2B5EF4-FFF2-40B4-BE49-F238E27FC236}">
              <a16:creationId xmlns:a16="http://schemas.microsoft.com/office/drawing/2014/main" id="{7334EE8A-DBD0-44C4-8594-6161D524AB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720</xdr:row>
      <xdr:rowOff>0</xdr:rowOff>
    </xdr:from>
    <xdr:ext cx="304800" cy="304800"/>
    <xdr:sp macro="" textlink="">
      <xdr:nvSpPr>
        <xdr:cNvPr id="17293" name="AutoShape 1">
          <a:extLst>
            <a:ext uri="{FF2B5EF4-FFF2-40B4-BE49-F238E27FC236}">
              <a16:creationId xmlns:a16="http://schemas.microsoft.com/office/drawing/2014/main" id="{92F71A09-F6AD-4019-917E-49F67B0EA5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7294" name="AutoShape 1">
          <a:extLst>
            <a:ext uri="{FF2B5EF4-FFF2-40B4-BE49-F238E27FC236}">
              <a16:creationId xmlns:a16="http://schemas.microsoft.com/office/drawing/2014/main" id="{952D0DDC-762B-426D-BB54-C07CA7EDEF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7295" name="AutoShape 1">
          <a:extLst>
            <a:ext uri="{FF2B5EF4-FFF2-40B4-BE49-F238E27FC236}">
              <a16:creationId xmlns:a16="http://schemas.microsoft.com/office/drawing/2014/main" id="{793F82D2-E43F-4235-AFE3-C573F4D0FDE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7296" name="AutoShape 1">
          <a:extLst>
            <a:ext uri="{FF2B5EF4-FFF2-40B4-BE49-F238E27FC236}">
              <a16:creationId xmlns:a16="http://schemas.microsoft.com/office/drawing/2014/main" id="{DEB2B247-3689-46FB-B35F-B06EC3BEAC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721</xdr:row>
      <xdr:rowOff>0</xdr:rowOff>
    </xdr:from>
    <xdr:ext cx="304800" cy="304800"/>
    <xdr:sp macro="" textlink="">
      <xdr:nvSpPr>
        <xdr:cNvPr id="17297" name="AutoShape 1">
          <a:extLst>
            <a:ext uri="{FF2B5EF4-FFF2-40B4-BE49-F238E27FC236}">
              <a16:creationId xmlns:a16="http://schemas.microsoft.com/office/drawing/2014/main" id="{999B5ADD-E20C-4539-A30F-C927F50DB3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7298" name="AutoShape 1">
          <a:extLst>
            <a:ext uri="{FF2B5EF4-FFF2-40B4-BE49-F238E27FC236}">
              <a16:creationId xmlns:a16="http://schemas.microsoft.com/office/drawing/2014/main" id="{CA912A55-9F2A-4F0F-A771-B01E35AED4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7299" name="AutoShape 1">
          <a:extLst>
            <a:ext uri="{FF2B5EF4-FFF2-40B4-BE49-F238E27FC236}">
              <a16:creationId xmlns:a16="http://schemas.microsoft.com/office/drawing/2014/main" id="{0FEB6172-6804-4A6A-9137-A3B40B1887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7300" name="AutoShape 1">
          <a:extLst>
            <a:ext uri="{FF2B5EF4-FFF2-40B4-BE49-F238E27FC236}">
              <a16:creationId xmlns:a16="http://schemas.microsoft.com/office/drawing/2014/main" id="{6F81C1F5-860C-4A7C-A66D-8531585AAB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722</xdr:row>
      <xdr:rowOff>0</xdr:rowOff>
    </xdr:from>
    <xdr:ext cx="304800" cy="304800"/>
    <xdr:sp macro="" textlink="">
      <xdr:nvSpPr>
        <xdr:cNvPr id="17301" name="AutoShape 1">
          <a:extLst>
            <a:ext uri="{FF2B5EF4-FFF2-40B4-BE49-F238E27FC236}">
              <a16:creationId xmlns:a16="http://schemas.microsoft.com/office/drawing/2014/main" id="{2A8965E4-BE03-4AAF-9AA0-F3BFF11ED7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7302" name="AutoShape 1">
          <a:extLst>
            <a:ext uri="{FF2B5EF4-FFF2-40B4-BE49-F238E27FC236}">
              <a16:creationId xmlns:a16="http://schemas.microsoft.com/office/drawing/2014/main" id="{1B187ACC-2AFC-4EDE-B822-7A0F7E3A40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7303" name="AutoShape 1">
          <a:extLst>
            <a:ext uri="{FF2B5EF4-FFF2-40B4-BE49-F238E27FC236}">
              <a16:creationId xmlns:a16="http://schemas.microsoft.com/office/drawing/2014/main" id="{529B1088-ADA6-4C41-8931-9CADBD67B5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7304" name="AutoShape 1">
          <a:extLst>
            <a:ext uri="{FF2B5EF4-FFF2-40B4-BE49-F238E27FC236}">
              <a16:creationId xmlns:a16="http://schemas.microsoft.com/office/drawing/2014/main" id="{A0FC57FB-86BB-42AB-B986-FA345C40DB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723</xdr:row>
      <xdr:rowOff>0</xdr:rowOff>
    </xdr:from>
    <xdr:ext cx="304800" cy="304800"/>
    <xdr:sp macro="" textlink="">
      <xdr:nvSpPr>
        <xdr:cNvPr id="17305" name="AutoShape 1">
          <a:extLst>
            <a:ext uri="{FF2B5EF4-FFF2-40B4-BE49-F238E27FC236}">
              <a16:creationId xmlns:a16="http://schemas.microsoft.com/office/drawing/2014/main" id="{DDED78EB-5EED-4E7C-8DB5-06569A3B09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7306" name="AutoShape 1">
          <a:extLst>
            <a:ext uri="{FF2B5EF4-FFF2-40B4-BE49-F238E27FC236}">
              <a16:creationId xmlns:a16="http://schemas.microsoft.com/office/drawing/2014/main" id="{1F5ED909-0384-4950-9AFA-2F4829AC42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7307" name="AutoShape 1">
          <a:extLst>
            <a:ext uri="{FF2B5EF4-FFF2-40B4-BE49-F238E27FC236}">
              <a16:creationId xmlns:a16="http://schemas.microsoft.com/office/drawing/2014/main" id="{14921B57-8177-4FBF-829F-5B33E36548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7308" name="AutoShape 1">
          <a:extLst>
            <a:ext uri="{FF2B5EF4-FFF2-40B4-BE49-F238E27FC236}">
              <a16:creationId xmlns:a16="http://schemas.microsoft.com/office/drawing/2014/main" id="{4D74363C-B981-4BA2-8A73-2B8CB179E3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724</xdr:row>
      <xdr:rowOff>0</xdr:rowOff>
    </xdr:from>
    <xdr:ext cx="304800" cy="304800"/>
    <xdr:sp macro="" textlink="">
      <xdr:nvSpPr>
        <xdr:cNvPr id="17309" name="AutoShape 1">
          <a:extLst>
            <a:ext uri="{FF2B5EF4-FFF2-40B4-BE49-F238E27FC236}">
              <a16:creationId xmlns:a16="http://schemas.microsoft.com/office/drawing/2014/main" id="{3F75C7BC-51D3-4CC1-A3B5-3F4F0DA73E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7310" name="AutoShape 1">
          <a:extLst>
            <a:ext uri="{FF2B5EF4-FFF2-40B4-BE49-F238E27FC236}">
              <a16:creationId xmlns:a16="http://schemas.microsoft.com/office/drawing/2014/main" id="{494F618C-9704-4ED7-84F9-37149D3E84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7311" name="AutoShape 1">
          <a:extLst>
            <a:ext uri="{FF2B5EF4-FFF2-40B4-BE49-F238E27FC236}">
              <a16:creationId xmlns:a16="http://schemas.microsoft.com/office/drawing/2014/main" id="{1681BAA3-C058-4F1F-A3B3-9CF8CB1839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7312" name="AutoShape 1">
          <a:extLst>
            <a:ext uri="{FF2B5EF4-FFF2-40B4-BE49-F238E27FC236}">
              <a16:creationId xmlns:a16="http://schemas.microsoft.com/office/drawing/2014/main" id="{0679A844-A2E7-4C0E-A5D7-3468886562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725</xdr:row>
      <xdr:rowOff>0</xdr:rowOff>
    </xdr:from>
    <xdr:ext cx="304800" cy="304800"/>
    <xdr:sp macro="" textlink="">
      <xdr:nvSpPr>
        <xdr:cNvPr id="17313" name="AutoShape 1">
          <a:extLst>
            <a:ext uri="{FF2B5EF4-FFF2-40B4-BE49-F238E27FC236}">
              <a16:creationId xmlns:a16="http://schemas.microsoft.com/office/drawing/2014/main" id="{9CFCA523-2046-4040-9E0F-C53FABC899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7314" name="AutoShape 1">
          <a:extLst>
            <a:ext uri="{FF2B5EF4-FFF2-40B4-BE49-F238E27FC236}">
              <a16:creationId xmlns:a16="http://schemas.microsoft.com/office/drawing/2014/main" id="{095ECBF7-0FC8-4E0E-B720-F86E0FCFFF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7315" name="AutoShape 1">
          <a:extLst>
            <a:ext uri="{FF2B5EF4-FFF2-40B4-BE49-F238E27FC236}">
              <a16:creationId xmlns:a16="http://schemas.microsoft.com/office/drawing/2014/main" id="{07729770-4932-4D85-8B14-23AA5393E91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7316" name="AutoShape 1">
          <a:extLst>
            <a:ext uri="{FF2B5EF4-FFF2-40B4-BE49-F238E27FC236}">
              <a16:creationId xmlns:a16="http://schemas.microsoft.com/office/drawing/2014/main" id="{8BDE4E7E-6B52-41A4-B763-8E547B99AF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726</xdr:row>
      <xdr:rowOff>0</xdr:rowOff>
    </xdr:from>
    <xdr:ext cx="304800" cy="304800"/>
    <xdr:sp macro="" textlink="">
      <xdr:nvSpPr>
        <xdr:cNvPr id="17317" name="AutoShape 1">
          <a:extLst>
            <a:ext uri="{FF2B5EF4-FFF2-40B4-BE49-F238E27FC236}">
              <a16:creationId xmlns:a16="http://schemas.microsoft.com/office/drawing/2014/main" id="{4A0A126C-8D9F-48DA-B8CF-CD1917BA1D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7318" name="AutoShape 1">
          <a:extLst>
            <a:ext uri="{FF2B5EF4-FFF2-40B4-BE49-F238E27FC236}">
              <a16:creationId xmlns:a16="http://schemas.microsoft.com/office/drawing/2014/main" id="{BCA30606-9A2D-4522-929E-95299AA426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7319" name="AutoShape 1">
          <a:extLst>
            <a:ext uri="{FF2B5EF4-FFF2-40B4-BE49-F238E27FC236}">
              <a16:creationId xmlns:a16="http://schemas.microsoft.com/office/drawing/2014/main" id="{04C3A411-FE90-49E2-8B61-AF5BE10E11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7320" name="AutoShape 1">
          <a:extLst>
            <a:ext uri="{FF2B5EF4-FFF2-40B4-BE49-F238E27FC236}">
              <a16:creationId xmlns:a16="http://schemas.microsoft.com/office/drawing/2014/main" id="{80D4ADBE-FD19-4572-AAA3-4AAE8A6185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727</xdr:row>
      <xdr:rowOff>0</xdr:rowOff>
    </xdr:from>
    <xdr:ext cx="304800" cy="304800"/>
    <xdr:sp macro="" textlink="">
      <xdr:nvSpPr>
        <xdr:cNvPr id="17321" name="AutoShape 1">
          <a:extLst>
            <a:ext uri="{FF2B5EF4-FFF2-40B4-BE49-F238E27FC236}">
              <a16:creationId xmlns:a16="http://schemas.microsoft.com/office/drawing/2014/main" id="{9E299321-FB75-41BD-9884-CC10FB8357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7322" name="AutoShape 1">
          <a:extLst>
            <a:ext uri="{FF2B5EF4-FFF2-40B4-BE49-F238E27FC236}">
              <a16:creationId xmlns:a16="http://schemas.microsoft.com/office/drawing/2014/main" id="{EB8438DB-8AD6-40E1-B4E0-FFAF002089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7323" name="AutoShape 1">
          <a:extLst>
            <a:ext uri="{FF2B5EF4-FFF2-40B4-BE49-F238E27FC236}">
              <a16:creationId xmlns:a16="http://schemas.microsoft.com/office/drawing/2014/main" id="{13637338-4F2E-40F6-9D7E-6C290853E8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7324" name="AutoShape 1">
          <a:extLst>
            <a:ext uri="{FF2B5EF4-FFF2-40B4-BE49-F238E27FC236}">
              <a16:creationId xmlns:a16="http://schemas.microsoft.com/office/drawing/2014/main" id="{BB706F2C-436E-4A12-9D10-23AB0E2477E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728</xdr:row>
      <xdr:rowOff>0</xdr:rowOff>
    </xdr:from>
    <xdr:ext cx="304800" cy="304800"/>
    <xdr:sp macro="" textlink="">
      <xdr:nvSpPr>
        <xdr:cNvPr id="17325" name="AutoShape 1">
          <a:extLst>
            <a:ext uri="{FF2B5EF4-FFF2-40B4-BE49-F238E27FC236}">
              <a16:creationId xmlns:a16="http://schemas.microsoft.com/office/drawing/2014/main" id="{D83C97FC-206D-4F1D-80AE-9B461FED16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7326" name="AutoShape 1">
          <a:extLst>
            <a:ext uri="{FF2B5EF4-FFF2-40B4-BE49-F238E27FC236}">
              <a16:creationId xmlns:a16="http://schemas.microsoft.com/office/drawing/2014/main" id="{6383E208-3818-48B8-8895-581D6EC168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7327" name="AutoShape 1">
          <a:extLst>
            <a:ext uri="{FF2B5EF4-FFF2-40B4-BE49-F238E27FC236}">
              <a16:creationId xmlns:a16="http://schemas.microsoft.com/office/drawing/2014/main" id="{C962D09C-D11C-4650-BA49-8007A9A487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7328" name="AutoShape 1">
          <a:extLst>
            <a:ext uri="{FF2B5EF4-FFF2-40B4-BE49-F238E27FC236}">
              <a16:creationId xmlns:a16="http://schemas.microsoft.com/office/drawing/2014/main" id="{D84FB31C-A583-405F-AED3-BC552FE297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729</xdr:row>
      <xdr:rowOff>0</xdr:rowOff>
    </xdr:from>
    <xdr:ext cx="304800" cy="304800"/>
    <xdr:sp macro="" textlink="">
      <xdr:nvSpPr>
        <xdr:cNvPr id="17329" name="AutoShape 1">
          <a:extLst>
            <a:ext uri="{FF2B5EF4-FFF2-40B4-BE49-F238E27FC236}">
              <a16:creationId xmlns:a16="http://schemas.microsoft.com/office/drawing/2014/main" id="{A9A2D94B-6DDE-4ECE-A1D0-05FD9EED1A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7330" name="AutoShape 1">
          <a:extLst>
            <a:ext uri="{FF2B5EF4-FFF2-40B4-BE49-F238E27FC236}">
              <a16:creationId xmlns:a16="http://schemas.microsoft.com/office/drawing/2014/main" id="{E702B5BF-3CFA-4F25-8F0C-B76EC2FCB9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7331" name="AutoShape 1">
          <a:extLst>
            <a:ext uri="{FF2B5EF4-FFF2-40B4-BE49-F238E27FC236}">
              <a16:creationId xmlns:a16="http://schemas.microsoft.com/office/drawing/2014/main" id="{6C11551A-ACDA-454C-8CA7-A0D3B2F7C3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7332" name="AutoShape 1">
          <a:extLst>
            <a:ext uri="{FF2B5EF4-FFF2-40B4-BE49-F238E27FC236}">
              <a16:creationId xmlns:a16="http://schemas.microsoft.com/office/drawing/2014/main" id="{D0698BDA-4864-4427-B8A2-914C955EF3F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730</xdr:row>
      <xdr:rowOff>0</xdr:rowOff>
    </xdr:from>
    <xdr:ext cx="304800" cy="304800"/>
    <xdr:sp macro="" textlink="">
      <xdr:nvSpPr>
        <xdr:cNvPr id="17333" name="AutoShape 1">
          <a:extLst>
            <a:ext uri="{FF2B5EF4-FFF2-40B4-BE49-F238E27FC236}">
              <a16:creationId xmlns:a16="http://schemas.microsoft.com/office/drawing/2014/main" id="{87568BDA-A527-4FAB-BA1F-98201E4E43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7334" name="AutoShape 1">
          <a:extLst>
            <a:ext uri="{FF2B5EF4-FFF2-40B4-BE49-F238E27FC236}">
              <a16:creationId xmlns:a16="http://schemas.microsoft.com/office/drawing/2014/main" id="{0F5F4060-7B59-49A9-9F1B-72F8DE5F28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7335" name="AutoShape 1">
          <a:extLst>
            <a:ext uri="{FF2B5EF4-FFF2-40B4-BE49-F238E27FC236}">
              <a16:creationId xmlns:a16="http://schemas.microsoft.com/office/drawing/2014/main" id="{34B8DC38-B783-47C9-9513-4D486858FD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7336" name="AutoShape 1">
          <a:extLst>
            <a:ext uri="{FF2B5EF4-FFF2-40B4-BE49-F238E27FC236}">
              <a16:creationId xmlns:a16="http://schemas.microsoft.com/office/drawing/2014/main" id="{D31A61EF-8545-44D8-98E6-05AF97B59D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731</xdr:row>
      <xdr:rowOff>0</xdr:rowOff>
    </xdr:from>
    <xdr:ext cx="304800" cy="304800"/>
    <xdr:sp macro="" textlink="">
      <xdr:nvSpPr>
        <xdr:cNvPr id="17337" name="AutoShape 1">
          <a:extLst>
            <a:ext uri="{FF2B5EF4-FFF2-40B4-BE49-F238E27FC236}">
              <a16:creationId xmlns:a16="http://schemas.microsoft.com/office/drawing/2014/main" id="{3F78CBD7-D076-41E5-A700-9BB23C2A2F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7338" name="AutoShape 1">
          <a:extLst>
            <a:ext uri="{FF2B5EF4-FFF2-40B4-BE49-F238E27FC236}">
              <a16:creationId xmlns:a16="http://schemas.microsoft.com/office/drawing/2014/main" id="{F082A8EC-DA91-4544-9D7F-C4A186435D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7339" name="AutoShape 1">
          <a:extLst>
            <a:ext uri="{FF2B5EF4-FFF2-40B4-BE49-F238E27FC236}">
              <a16:creationId xmlns:a16="http://schemas.microsoft.com/office/drawing/2014/main" id="{31B66BB0-455A-492E-A209-DEAA248797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7340" name="AutoShape 1">
          <a:extLst>
            <a:ext uri="{FF2B5EF4-FFF2-40B4-BE49-F238E27FC236}">
              <a16:creationId xmlns:a16="http://schemas.microsoft.com/office/drawing/2014/main" id="{F6B59A18-0192-43BB-B25F-D9E2961A57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732</xdr:row>
      <xdr:rowOff>0</xdr:rowOff>
    </xdr:from>
    <xdr:ext cx="304800" cy="304800"/>
    <xdr:sp macro="" textlink="">
      <xdr:nvSpPr>
        <xdr:cNvPr id="17341" name="AutoShape 1">
          <a:extLst>
            <a:ext uri="{FF2B5EF4-FFF2-40B4-BE49-F238E27FC236}">
              <a16:creationId xmlns:a16="http://schemas.microsoft.com/office/drawing/2014/main" id="{D8B55CD0-734C-4148-9067-8D61E7C6E26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7342" name="AutoShape 1">
          <a:extLst>
            <a:ext uri="{FF2B5EF4-FFF2-40B4-BE49-F238E27FC236}">
              <a16:creationId xmlns:a16="http://schemas.microsoft.com/office/drawing/2014/main" id="{30D61FA1-A660-41F3-8851-FC18750C141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7343" name="AutoShape 1">
          <a:extLst>
            <a:ext uri="{FF2B5EF4-FFF2-40B4-BE49-F238E27FC236}">
              <a16:creationId xmlns:a16="http://schemas.microsoft.com/office/drawing/2014/main" id="{05EAE3A8-D986-451C-8E70-AE9AF4A96A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7344" name="AutoShape 1">
          <a:extLst>
            <a:ext uri="{FF2B5EF4-FFF2-40B4-BE49-F238E27FC236}">
              <a16:creationId xmlns:a16="http://schemas.microsoft.com/office/drawing/2014/main" id="{CCCBA5E6-6F26-4314-81CB-63D310AEF9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733</xdr:row>
      <xdr:rowOff>0</xdr:rowOff>
    </xdr:from>
    <xdr:ext cx="304800" cy="304800"/>
    <xdr:sp macro="" textlink="">
      <xdr:nvSpPr>
        <xdr:cNvPr id="17345" name="AutoShape 1">
          <a:extLst>
            <a:ext uri="{FF2B5EF4-FFF2-40B4-BE49-F238E27FC236}">
              <a16:creationId xmlns:a16="http://schemas.microsoft.com/office/drawing/2014/main" id="{0702512D-FEF5-4B4C-9ABE-1262FE0B79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7346" name="AutoShape 1">
          <a:extLst>
            <a:ext uri="{FF2B5EF4-FFF2-40B4-BE49-F238E27FC236}">
              <a16:creationId xmlns:a16="http://schemas.microsoft.com/office/drawing/2014/main" id="{69D05EC9-9CEE-487C-95B2-FFA1A2AA0F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7347" name="AutoShape 1">
          <a:extLst>
            <a:ext uri="{FF2B5EF4-FFF2-40B4-BE49-F238E27FC236}">
              <a16:creationId xmlns:a16="http://schemas.microsoft.com/office/drawing/2014/main" id="{572CE9EE-1882-4264-948B-403267EB90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7348" name="AutoShape 1">
          <a:extLst>
            <a:ext uri="{FF2B5EF4-FFF2-40B4-BE49-F238E27FC236}">
              <a16:creationId xmlns:a16="http://schemas.microsoft.com/office/drawing/2014/main" id="{0C656DDF-5655-40F9-9473-F8B47A4B7B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734</xdr:row>
      <xdr:rowOff>0</xdr:rowOff>
    </xdr:from>
    <xdr:ext cx="304800" cy="304800"/>
    <xdr:sp macro="" textlink="">
      <xdr:nvSpPr>
        <xdr:cNvPr id="17349" name="AutoShape 1">
          <a:extLst>
            <a:ext uri="{FF2B5EF4-FFF2-40B4-BE49-F238E27FC236}">
              <a16:creationId xmlns:a16="http://schemas.microsoft.com/office/drawing/2014/main" id="{0ED0F980-20BE-4421-8019-A883141351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7350" name="AutoShape 1">
          <a:extLst>
            <a:ext uri="{FF2B5EF4-FFF2-40B4-BE49-F238E27FC236}">
              <a16:creationId xmlns:a16="http://schemas.microsoft.com/office/drawing/2014/main" id="{CCB177BE-31B0-480D-9E59-6057CD8CAF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7351" name="AutoShape 1">
          <a:extLst>
            <a:ext uri="{FF2B5EF4-FFF2-40B4-BE49-F238E27FC236}">
              <a16:creationId xmlns:a16="http://schemas.microsoft.com/office/drawing/2014/main" id="{3C8AA3A5-FF6A-4CAF-90F1-531C1F3C4E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7352" name="AutoShape 1">
          <a:extLst>
            <a:ext uri="{FF2B5EF4-FFF2-40B4-BE49-F238E27FC236}">
              <a16:creationId xmlns:a16="http://schemas.microsoft.com/office/drawing/2014/main" id="{2815CA46-D84C-4DF9-BB7F-E5501F7FDD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735</xdr:row>
      <xdr:rowOff>0</xdr:rowOff>
    </xdr:from>
    <xdr:ext cx="304800" cy="304800"/>
    <xdr:sp macro="" textlink="">
      <xdr:nvSpPr>
        <xdr:cNvPr id="17353" name="AutoShape 1">
          <a:extLst>
            <a:ext uri="{FF2B5EF4-FFF2-40B4-BE49-F238E27FC236}">
              <a16:creationId xmlns:a16="http://schemas.microsoft.com/office/drawing/2014/main" id="{A4F6A631-729B-4C0B-B94F-AE1CF97E8B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7354" name="AutoShape 1">
          <a:extLst>
            <a:ext uri="{FF2B5EF4-FFF2-40B4-BE49-F238E27FC236}">
              <a16:creationId xmlns:a16="http://schemas.microsoft.com/office/drawing/2014/main" id="{E75CFDFF-9DAE-4CBB-A6DC-C9559C62D3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7355" name="AutoShape 1">
          <a:extLst>
            <a:ext uri="{FF2B5EF4-FFF2-40B4-BE49-F238E27FC236}">
              <a16:creationId xmlns:a16="http://schemas.microsoft.com/office/drawing/2014/main" id="{3F0DD17A-5D0A-4DBB-A2E1-489B1C5551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7356" name="AutoShape 1">
          <a:extLst>
            <a:ext uri="{FF2B5EF4-FFF2-40B4-BE49-F238E27FC236}">
              <a16:creationId xmlns:a16="http://schemas.microsoft.com/office/drawing/2014/main" id="{50F72368-5175-4D79-988E-8BB78ECE97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736</xdr:row>
      <xdr:rowOff>0</xdr:rowOff>
    </xdr:from>
    <xdr:ext cx="304800" cy="304800"/>
    <xdr:sp macro="" textlink="">
      <xdr:nvSpPr>
        <xdr:cNvPr id="17357" name="AutoShape 1">
          <a:extLst>
            <a:ext uri="{FF2B5EF4-FFF2-40B4-BE49-F238E27FC236}">
              <a16:creationId xmlns:a16="http://schemas.microsoft.com/office/drawing/2014/main" id="{7C625330-7823-432B-97FB-88FF737543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7358" name="AutoShape 1">
          <a:extLst>
            <a:ext uri="{FF2B5EF4-FFF2-40B4-BE49-F238E27FC236}">
              <a16:creationId xmlns:a16="http://schemas.microsoft.com/office/drawing/2014/main" id="{EB4315D5-C6A8-43BC-B344-78A9809203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7359" name="AutoShape 1">
          <a:extLst>
            <a:ext uri="{FF2B5EF4-FFF2-40B4-BE49-F238E27FC236}">
              <a16:creationId xmlns:a16="http://schemas.microsoft.com/office/drawing/2014/main" id="{5CB1F9FD-6F22-4FB5-BC39-4AD7DBD4B6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7360" name="AutoShape 1">
          <a:extLst>
            <a:ext uri="{FF2B5EF4-FFF2-40B4-BE49-F238E27FC236}">
              <a16:creationId xmlns:a16="http://schemas.microsoft.com/office/drawing/2014/main" id="{34BF8C2E-4E22-40D8-8686-E054293EA7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737</xdr:row>
      <xdr:rowOff>0</xdr:rowOff>
    </xdr:from>
    <xdr:ext cx="304800" cy="304800"/>
    <xdr:sp macro="" textlink="">
      <xdr:nvSpPr>
        <xdr:cNvPr id="17361" name="AutoShape 1">
          <a:extLst>
            <a:ext uri="{FF2B5EF4-FFF2-40B4-BE49-F238E27FC236}">
              <a16:creationId xmlns:a16="http://schemas.microsoft.com/office/drawing/2014/main" id="{F5391D7A-D66D-4D90-B4A3-83988D45C3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7362" name="AutoShape 1">
          <a:extLst>
            <a:ext uri="{FF2B5EF4-FFF2-40B4-BE49-F238E27FC236}">
              <a16:creationId xmlns:a16="http://schemas.microsoft.com/office/drawing/2014/main" id="{1A982743-21C7-4964-B29F-DBCE445B4A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7363" name="AutoShape 1">
          <a:extLst>
            <a:ext uri="{FF2B5EF4-FFF2-40B4-BE49-F238E27FC236}">
              <a16:creationId xmlns:a16="http://schemas.microsoft.com/office/drawing/2014/main" id="{58FB0A68-B4C6-4321-BD1B-707DBCE56C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7364" name="AutoShape 1">
          <a:extLst>
            <a:ext uri="{FF2B5EF4-FFF2-40B4-BE49-F238E27FC236}">
              <a16:creationId xmlns:a16="http://schemas.microsoft.com/office/drawing/2014/main" id="{E8F7AFB7-051B-4022-AA17-571A766CA3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738</xdr:row>
      <xdr:rowOff>0</xdr:rowOff>
    </xdr:from>
    <xdr:ext cx="304800" cy="304800"/>
    <xdr:sp macro="" textlink="">
      <xdr:nvSpPr>
        <xdr:cNvPr id="17365" name="AutoShape 1">
          <a:extLst>
            <a:ext uri="{FF2B5EF4-FFF2-40B4-BE49-F238E27FC236}">
              <a16:creationId xmlns:a16="http://schemas.microsoft.com/office/drawing/2014/main" id="{1F82A102-F259-4EEF-9F7C-B53BBB22D1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7366" name="AutoShape 1">
          <a:extLst>
            <a:ext uri="{FF2B5EF4-FFF2-40B4-BE49-F238E27FC236}">
              <a16:creationId xmlns:a16="http://schemas.microsoft.com/office/drawing/2014/main" id="{01D33F1B-3B9C-4D39-A7DD-31B6110A4A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7367" name="AutoShape 1">
          <a:extLst>
            <a:ext uri="{FF2B5EF4-FFF2-40B4-BE49-F238E27FC236}">
              <a16:creationId xmlns:a16="http://schemas.microsoft.com/office/drawing/2014/main" id="{50A87A31-B70C-43BC-BA77-67A64ED3E6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7368" name="AutoShape 1">
          <a:extLst>
            <a:ext uri="{FF2B5EF4-FFF2-40B4-BE49-F238E27FC236}">
              <a16:creationId xmlns:a16="http://schemas.microsoft.com/office/drawing/2014/main" id="{0CC382A7-4A86-463A-A71A-F77E36CFDB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739</xdr:row>
      <xdr:rowOff>0</xdr:rowOff>
    </xdr:from>
    <xdr:ext cx="304800" cy="304800"/>
    <xdr:sp macro="" textlink="">
      <xdr:nvSpPr>
        <xdr:cNvPr id="17369" name="AutoShape 1">
          <a:extLst>
            <a:ext uri="{FF2B5EF4-FFF2-40B4-BE49-F238E27FC236}">
              <a16:creationId xmlns:a16="http://schemas.microsoft.com/office/drawing/2014/main" id="{4849BAB0-5905-4BBA-B639-1DCAA9FEA2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7370" name="AutoShape 1">
          <a:extLst>
            <a:ext uri="{FF2B5EF4-FFF2-40B4-BE49-F238E27FC236}">
              <a16:creationId xmlns:a16="http://schemas.microsoft.com/office/drawing/2014/main" id="{6183EC77-F176-4640-B512-06F614C3BF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7371" name="AutoShape 1">
          <a:extLst>
            <a:ext uri="{FF2B5EF4-FFF2-40B4-BE49-F238E27FC236}">
              <a16:creationId xmlns:a16="http://schemas.microsoft.com/office/drawing/2014/main" id="{DB5A12C5-527F-4694-BA01-891373F7BB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7372" name="AutoShape 1">
          <a:extLst>
            <a:ext uri="{FF2B5EF4-FFF2-40B4-BE49-F238E27FC236}">
              <a16:creationId xmlns:a16="http://schemas.microsoft.com/office/drawing/2014/main" id="{53DCE742-521A-465A-A6C8-5678A0D66F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740</xdr:row>
      <xdr:rowOff>0</xdr:rowOff>
    </xdr:from>
    <xdr:ext cx="304800" cy="304800"/>
    <xdr:sp macro="" textlink="">
      <xdr:nvSpPr>
        <xdr:cNvPr id="17373" name="AutoShape 1">
          <a:extLst>
            <a:ext uri="{FF2B5EF4-FFF2-40B4-BE49-F238E27FC236}">
              <a16:creationId xmlns:a16="http://schemas.microsoft.com/office/drawing/2014/main" id="{B30B74F9-279C-4102-B9CC-CE4A24D789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7374" name="AutoShape 1">
          <a:extLst>
            <a:ext uri="{FF2B5EF4-FFF2-40B4-BE49-F238E27FC236}">
              <a16:creationId xmlns:a16="http://schemas.microsoft.com/office/drawing/2014/main" id="{D7574ACC-FD9B-46C1-8E28-09A435F1F7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7375" name="AutoShape 1">
          <a:extLst>
            <a:ext uri="{FF2B5EF4-FFF2-40B4-BE49-F238E27FC236}">
              <a16:creationId xmlns:a16="http://schemas.microsoft.com/office/drawing/2014/main" id="{E24D5462-01FA-45FD-822E-D152FA6F06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7376" name="AutoShape 1">
          <a:extLst>
            <a:ext uri="{FF2B5EF4-FFF2-40B4-BE49-F238E27FC236}">
              <a16:creationId xmlns:a16="http://schemas.microsoft.com/office/drawing/2014/main" id="{FE4F654D-F4A2-4B1D-96C3-FA7EAB02A5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741</xdr:row>
      <xdr:rowOff>0</xdr:rowOff>
    </xdr:from>
    <xdr:ext cx="304800" cy="304800"/>
    <xdr:sp macro="" textlink="">
      <xdr:nvSpPr>
        <xdr:cNvPr id="17377" name="AutoShape 1">
          <a:extLst>
            <a:ext uri="{FF2B5EF4-FFF2-40B4-BE49-F238E27FC236}">
              <a16:creationId xmlns:a16="http://schemas.microsoft.com/office/drawing/2014/main" id="{73D1BBB3-BA94-4B46-9D57-5525A16FBA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7378" name="AutoShape 1">
          <a:extLst>
            <a:ext uri="{FF2B5EF4-FFF2-40B4-BE49-F238E27FC236}">
              <a16:creationId xmlns:a16="http://schemas.microsoft.com/office/drawing/2014/main" id="{ADD84A9B-3C42-4A30-B60C-8860B689D7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7379" name="AutoShape 1">
          <a:extLst>
            <a:ext uri="{FF2B5EF4-FFF2-40B4-BE49-F238E27FC236}">
              <a16:creationId xmlns:a16="http://schemas.microsoft.com/office/drawing/2014/main" id="{5FDD0A34-E502-40D4-A5F4-2E02450104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7380" name="AutoShape 1">
          <a:extLst>
            <a:ext uri="{FF2B5EF4-FFF2-40B4-BE49-F238E27FC236}">
              <a16:creationId xmlns:a16="http://schemas.microsoft.com/office/drawing/2014/main" id="{D97AFF6A-CFDC-4D4A-A3CB-1F174EE686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742</xdr:row>
      <xdr:rowOff>0</xdr:rowOff>
    </xdr:from>
    <xdr:ext cx="304800" cy="304800"/>
    <xdr:sp macro="" textlink="">
      <xdr:nvSpPr>
        <xdr:cNvPr id="17381" name="AutoShape 1">
          <a:extLst>
            <a:ext uri="{FF2B5EF4-FFF2-40B4-BE49-F238E27FC236}">
              <a16:creationId xmlns:a16="http://schemas.microsoft.com/office/drawing/2014/main" id="{0BCB2045-56D4-48A7-8E9D-C80D0E06AC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7382" name="AutoShape 1">
          <a:extLst>
            <a:ext uri="{FF2B5EF4-FFF2-40B4-BE49-F238E27FC236}">
              <a16:creationId xmlns:a16="http://schemas.microsoft.com/office/drawing/2014/main" id="{7983ED5D-645C-45BC-ADF7-D9895F0674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7383" name="AutoShape 1">
          <a:extLst>
            <a:ext uri="{FF2B5EF4-FFF2-40B4-BE49-F238E27FC236}">
              <a16:creationId xmlns:a16="http://schemas.microsoft.com/office/drawing/2014/main" id="{6F4C00C1-E2C4-4304-9B2B-EFC8E59232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7384" name="AutoShape 1">
          <a:extLst>
            <a:ext uri="{FF2B5EF4-FFF2-40B4-BE49-F238E27FC236}">
              <a16:creationId xmlns:a16="http://schemas.microsoft.com/office/drawing/2014/main" id="{C9D54AF6-250F-423A-99FF-B02AA60882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743</xdr:row>
      <xdr:rowOff>0</xdr:rowOff>
    </xdr:from>
    <xdr:ext cx="304800" cy="304800"/>
    <xdr:sp macro="" textlink="">
      <xdr:nvSpPr>
        <xdr:cNvPr id="17385" name="AutoShape 1">
          <a:extLst>
            <a:ext uri="{FF2B5EF4-FFF2-40B4-BE49-F238E27FC236}">
              <a16:creationId xmlns:a16="http://schemas.microsoft.com/office/drawing/2014/main" id="{C17F9083-4F72-41AD-94AB-58EBFEDCC4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7386" name="AutoShape 1">
          <a:extLst>
            <a:ext uri="{FF2B5EF4-FFF2-40B4-BE49-F238E27FC236}">
              <a16:creationId xmlns:a16="http://schemas.microsoft.com/office/drawing/2014/main" id="{EA6B4239-067C-4005-841F-1E7720BE30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7387" name="AutoShape 1">
          <a:extLst>
            <a:ext uri="{FF2B5EF4-FFF2-40B4-BE49-F238E27FC236}">
              <a16:creationId xmlns:a16="http://schemas.microsoft.com/office/drawing/2014/main" id="{C7846B2F-4DE4-4556-9C73-D4DEFDC8AB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7388" name="AutoShape 1">
          <a:extLst>
            <a:ext uri="{FF2B5EF4-FFF2-40B4-BE49-F238E27FC236}">
              <a16:creationId xmlns:a16="http://schemas.microsoft.com/office/drawing/2014/main" id="{C0E96955-5DCF-4AB0-84B1-4995CF168B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744</xdr:row>
      <xdr:rowOff>0</xdr:rowOff>
    </xdr:from>
    <xdr:ext cx="304800" cy="304800"/>
    <xdr:sp macro="" textlink="">
      <xdr:nvSpPr>
        <xdr:cNvPr id="17389" name="AutoShape 1">
          <a:extLst>
            <a:ext uri="{FF2B5EF4-FFF2-40B4-BE49-F238E27FC236}">
              <a16:creationId xmlns:a16="http://schemas.microsoft.com/office/drawing/2014/main" id="{9B9D8E40-5F26-4DBA-B942-227326B4A9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7390" name="AutoShape 1">
          <a:extLst>
            <a:ext uri="{FF2B5EF4-FFF2-40B4-BE49-F238E27FC236}">
              <a16:creationId xmlns:a16="http://schemas.microsoft.com/office/drawing/2014/main" id="{638B1E51-A76C-40AE-B0D4-2DE0629011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7391" name="AutoShape 1">
          <a:extLst>
            <a:ext uri="{FF2B5EF4-FFF2-40B4-BE49-F238E27FC236}">
              <a16:creationId xmlns:a16="http://schemas.microsoft.com/office/drawing/2014/main" id="{1F640707-C44B-4381-B966-4ABBF548D6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7392" name="AutoShape 1">
          <a:extLst>
            <a:ext uri="{FF2B5EF4-FFF2-40B4-BE49-F238E27FC236}">
              <a16:creationId xmlns:a16="http://schemas.microsoft.com/office/drawing/2014/main" id="{7D95E07D-40C0-4AB3-B9F5-DA63F80656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745</xdr:row>
      <xdr:rowOff>0</xdr:rowOff>
    </xdr:from>
    <xdr:ext cx="304800" cy="304800"/>
    <xdr:sp macro="" textlink="">
      <xdr:nvSpPr>
        <xdr:cNvPr id="17393" name="AutoShape 1">
          <a:extLst>
            <a:ext uri="{FF2B5EF4-FFF2-40B4-BE49-F238E27FC236}">
              <a16:creationId xmlns:a16="http://schemas.microsoft.com/office/drawing/2014/main" id="{D81D75DD-C01C-4DC4-9743-0E33EACDF8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7394" name="AutoShape 1">
          <a:extLst>
            <a:ext uri="{FF2B5EF4-FFF2-40B4-BE49-F238E27FC236}">
              <a16:creationId xmlns:a16="http://schemas.microsoft.com/office/drawing/2014/main" id="{10735FC4-590D-4F1E-B298-77476976E1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7395" name="AutoShape 1">
          <a:extLst>
            <a:ext uri="{FF2B5EF4-FFF2-40B4-BE49-F238E27FC236}">
              <a16:creationId xmlns:a16="http://schemas.microsoft.com/office/drawing/2014/main" id="{AE70CBFC-592E-49C1-B725-251DBEDAD2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7396" name="AutoShape 1">
          <a:extLst>
            <a:ext uri="{FF2B5EF4-FFF2-40B4-BE49-F238E27FC236}">
              <a16:creationId xmlns:a16="http://schemas.microsoft.com/office/drawing/2014/main" id="{5817F3D2-671C-4272-8E6B-E584F23AD8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746</xdr:row>
      <xdr:rowOff>0</xdr:rowOff>
    </xdr:from>
    <xdr:ext cx="304800" cy="304800"/>
    <xdr:sp macro="" textlink="">
      <xdr:nvSpPr>
        <xdr:cNvPr id="17397" name="AutoShape 1">
          <a:extLst>
            <a:ext uri="{FF2B5EF4-FFF2-40B4-BE49-F238E27FC236}">
              <a16:creationId xmlns:a16="http://schemas.microsoft.com/office/drawing/2014/main" id="{6C89BC8D-DB4A-4D27-8D16-6DD4DDDC17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7398" name="AutoShape 1">
          <a:extLst>
            <a:ext uri="{FF2B5EF4-FFF2-40B4-BE49-F238E27FC236}">
              <a16:creationId xmlns:a16="http://schemas.microsoft.com/office/drawing/2014/main" id="{847EA4CA-5C2C-4524-BDDB-8594E91A63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7399" name="AutoShape 1">
          <a:extLst>
            <a:ext uri="{FF2B5EF4-FFF2-40B4-BE49-F238E27FC236}">
              <a16:creationId xmlns:a16="http://schemas.microsoft.com/office/drawing/2014/main" id="{41E5026E-B6A0-4378-B078-E4BAE93082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7400" name="AutoShape 1">
          <a:extLst>
            <a:ext uri="{FF2B5EF4-FFF2-40B4-BE49-F238E27FC236}">
              <a16:creationId xmlns:a16="http://schemas.microsoft.com/office/drawing/2014/main" id="{10D2DE5F-3A76-4633-9DCA-04C38FD79E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747</xdr:row>
      <xdr:rowOff>0</xdr:rowOff>
    </xdr:from>
    <xdr:ext cx="304800" cy="304800"/>
    <xdr:sp macro="" textlink="">
      <xdr:nvSpPr>
        <xdr:cNvPr id="17401" name="AutoShape 1">
          <a:extLst>
            <a:ext uri="{FF2B5EF4-FFF2-40B4-BE49-F238E27FC236}">
              <a16:creationId xmlns:a16="http://schemas.microsoft.com/office/drawing/2014/main" id="{D53D3D00-3640-4E86-B511-FE69EBAE95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7402" name="AutoShape 1">
          <a:extLst>
            <a:ext uri="{FF2B5EF4-FFF2-40B4-BE49-F238E27FC236}">
              <a16:creationId xmlns:a16="http://schemas.microsoft.com/office/drawing/2014/main" id="{4AED8225-3FF7-4243-87C5-E6F74EB77F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7403" name="AutoShape 1">
          <a:extLst>
            <a:ext uri="{FF2B5EF4-FFF2-40B4-BE49-F238E27FC236}">
              <a16:creationId xmlns:a16="http://schemas.microsoft.com/office/drawing/2014/main" id="{BD9BE12C-EB39-4382-8F9E-F01F462D33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7404" name="AutoShape 1">
          <a:extLst>
            <a:ext uri="{FF2B5EF4-FFF2-40B4-BE49-F238E27FC236}">
              <a16:creationId xmlns:a16="http://schemas.microsoft.com/office/drawing/2014/main" id="{A34D2956-5BE1-446B-B90A-84252CEA6D4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748</xdr:row>
      <xdr:rowOff>0</xdr:rowOff>
    </xdr:from>
    <xdr:ext cx="304800" cy="304800"/>
    <xdr:sp macro="" textlink="">
      <xdr:nvSpPr>
        <xdr:cNvPr id="17405" name="AutoShape 1">
          <a:extLst>
            <a:ext uri="{FF2B5EF4-FFF2-40B4-BE49-F238E27FC236}">
              <a16:creationId xmlns:a16="http://schemas.microsoft.com/office/drawing/2014/main" id="{EB2A8922-CE6E-4E65-AF4F-7079C555F8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7406" name="AutoShape 1">
          <a:extLst>
            <a:ext uri="{FF2B5EF4-FFF2-40B4-BE49-F238E27FC236}">
              <a16:creationId xmlns:a16="http://schemas.microsoft.com/office/drawing/2014/main" id="{B08E0059-310A-4C67-84F4-CC11CA99A9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7407" name="AutoShape 1">
          <a:extLst>
            <a:ext uri="{FF2B5EF4-FFF2-40B4-BE49-F238E27FC236}">
              <a16:creationId xmlns:a16="http://schemas.microsoft.com/office/drawing/2014/main" id="{576D5B00-C33A-495A-827A-DAE798C6C5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7408" name="AutoShape 1">
          <a:extLst>
            <a:ext uri="{FF2B5EF4-FFF2-40B4-BE49-F238E27FC236}">
              <a16:creationId xmlns:a16="http://schemas.microsoft.com/office/drawing/2014/main" id="{B4552A8A-9053-4FC2-A341-40009A8843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749</xdr:row>
      <xdr:rowOff>0</xdr:rowOff>
    </xdr:from>
    <xdr:ext cx="304800" cy="304800"/>
    <xdr:sp macro="" textlink="">
      <xdr:nvSpPr>
        <xdr:cNvPr id="17409" name="AutoShape 1">
          <a:extLst>
            <a:ext uri="{FF2B5EF4-FFF2-40B4-BE49-F238E27FC236}">
              <a16:creationId xmlns:a16="http://schemas.microsoft.com/office/drawing/2014/main" id="{DE4B8A89-4F99-432D-B101-B93E5AC5C2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7410" name="AutoShape 1">
          <a:extLst>
            <a:ext uri="{FF2B5EF4-FFF2-40B4-BE49-F238E27FC236}">
              <a16:creationId xmlns:a16="http://schemas.microsoft.com/office/drawing/2014/main" id="{1B4E717B-2DF5-45BA-825E-9BB451BA7DF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7411" name="AutoShape 1">
          <a:extLst>
            <a:ext uri="{FF2B5EF4-FFF2-40B4-BE49-F238E27FC236}">
              <a16:creationId xmlns:a16="http://schemas.microsoft.com/office/drawing/2014/main" id="{E53A17E2-78F7-46B6-9CC5-691059C53F5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7412" name="AutoShape 1">
          <a:extLst>
            <a:ext uri="{FF2B5EF4-FFF2-40B4-BE49-F238E27FC236}">
              <a16:creationId xmlns:a16="http://schemas.microsoft.com/office/drawing/2014/main" id="{75C48C96-218B-4076-AA39-2BE70CEE67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750</xdr:row>
      <xdr:rowOff>0</xdr:rowOff>
    </xdr:from>
    <xdr:ext cx="304800" cy="304800"/>
    <xdr:sp macro="" textlink="">
      <xdr:nvSpPr>
        <xdr:cNvPr id="17413" name="AutoShape 1">
          <a:extLst>
            <a:ext uri="{FF2B5EF4-FFF2-40B4-BE49-F238E27FC236}">
              <a16:creationId xmlns:a16="http://schemas.microsoft.com/office/drawing/2014/main" id="{54BF2415-0DC6-4B15-9EDC-748AF30817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7414" name="AutoShape 1">
          <a:extLst>
            <a:ext uri="{FF2B5EF4-FFF2-40B4-BE49-F238E27FC236}">
              <a16:creationId xmlns:a16="http://schemas.microsoft.com/office/drawing/2014/main" id="{A7F02B5D-9872-4357-AD60-8631DC4DC3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7415" name="AutoShape 1">
          <a:extLst>
            <a:ext uri="{FF2B5EF4-FFF2-40B4-BE49-F238E27FC236}">
              <a16:creationId xmlns:a16="http://schemas.microsoft.com/office/drawing/2014/main" id="{A0929F8E-7C08-420F-A222-986824DFEE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7416" name="AutoShape 1">
          <a:extLst>
            <a:ext uri="{FF2B5EF4-FFF2-40B4-BE49-F238E27FC236}">
              <a16:creationId xmlns:a16="http://schemas.microsoft.com/office/drawing/2014/main" id="{43076190-2BB9-4FF7-BB5B-EA0CD65D03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751</xdr:row>
      <xdr:rowOff>0</xdr:rowOff>
    </xdr:from>
    <xdr:ext cx="304800" cy="304800"/>
    <xdr:sp macro="" textlink="">
      <xdr:nvSpPr>
        <xdr:cNvPr id="17417" name="AutoShape 1">
          <a:extLst>
            <a:ext uri="{FF2B5EF4-FFF2-40B4-BE49-F238E27FC236}">
              <a16:creationId xmlns:a16="http://schemas.microsoft.com/office/drawing/2014/main" id="{BBD0A94C-ABA4-4BC9-B502-02A26E6598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7418" name="AutoShape 1">
          <a:extLst>
            <a:ext uri="{FF2B5EF4-FFF2-40B4-BE49-F238E27FC236}">
              <a16:creationId xmlns:a16="http://schemas.microsoft.com/office/drawing/2014/main" id="{FC432A94-5EC8-408A-82B5-B448B13F14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7419" name="AutoShape 1">
          <a:extLst>
            <a:ext uri="{FF2B5EF4-FFF2-40B4-BE49-F238E27FC236}">
              <a16:creationId xmlns:a16="http://schemas.microsoft.com/office/drawing/2014/main" id="{1D12AAEF-619E-4A29-9548-63E7C5A9D2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7420" name="AutoShape 1">
          <a:extLst>
            <a:ext uri="{FF2B5EF4-FFF2-40B4-BE49-F238E27FC236}">
              <a16:creationId xmlns:a16="http://schemas.microsoft.com/office/drawing/2014/main" id="{3A68D55F-AA13-4201-8EA4-3195ABDC92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752</xdr:row>
      <xdr:rowOff>0</xdr:rowOff>
    </xdr:from>
    <xdr:ext cx="304800" cy="304800"/>
    <xdr:sp macro="" textlink="">
      <xdr:nvSpPr>
        <xdr:cNvPr id="17421" name="AutoShape 1">
          <a:extLst>
            <a:ext uri="{FF2B5EF4-FFF2-40B4-BE49-F238E27FC236}">
              <a16:creationId xmlns:a16="http://schemas.microsoft.com/office/drawing/2014/main" id="{76B27C61-3D93-41D5-955A-33E304170C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7422" name="AutoShape 1">
          <a:extLst>
            <a:ext uri="{FF2B5EF4-FFF2-40B4-BE49-F238E27FC236}">
              <a16:creationId xmlns:a16="http://schemas.microsoft.com/office/drawing/2014/main" id="{441F03BD-C90C-4556-96DD-43EA68A7DB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7423" name="AutoShape 1">
          <a:extLst>
            <a:ext uri="{FF2B5EF4-FFF2-40B4-BE49-F238E27FC236}">
              <a16:creationId xmlns:a16="http://schemas.microsoft.com/office/drawing/2014/main" id="{75F48A2C-F1DD-4914-AF6E-00FA3B6353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7424" name="AutoShape 1">
          <a:extLst>
            <a:ext uri="{FF2B5EF4-FFF2-40B4-BE49-F238E27FC236}">
              <a16:creationId xmlns:a16="http://schemas.microsoft.com/office/drawing/2014/main" id="{5087B827-21D0-4E7D-BD3C-A913864BDD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753</xdr:row>
      <xdr:rowOff>0</xdr:rowOff>
    </xdr:from>
    <xdr:ext cx="304800" cy="304800"/>
    <xdr:sp macro="" textlink="">
      <xdr:nvSpPr>
        <xdr:cNvPr id="17425" name="AutoShape 1">
          <a:extLst>
            <a:ext uri="{FF2B5EF4-FFF2-40B4-BE49-F238E27FC236}">
              <a16:creationId xmlns:a16="http://schemas.microsoft.com/office/drawing/2014/main" id="{AA2B53DE-59A0-4B82-865A-F0F0A148695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7426" name="AutoShape 1">
          <a:extLst>
            <a:ext uri="{FF2B5EF4-FFF2-40B4-BE49-F238E27FC236}">
              <a16:creationId xmlns:a16="http://schemas.microsoft.com/office/drawing/2014/main" id="{E6D49E4F-8692-484D-B353-1099B2C3C5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7427" name="AutoShape 1">
          <a:extLst>
            <a:ext uri="{FF2B5EF4-FFF2-40B4-BE49-F238E27FC236}">
              <a16:creationId xmlns:a16="http://schemas.microsoft.com/office/drawing/2014/main" id="{24DD5FB7-25B5-43F2-B853-E3A37166BE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7428" name="AutoShape 1">
          <a:extLst>
            <a:ext uri="{FF2B5EF4-FFF2-40B4-BE49-F238E27FC236}">
              <a16:creationId xmlns:a16="http://schemas.microsoft.com/office/drawing/2014/main" id="{4067DC3D-55A2-4BFB-A0A8-E2ED103FA58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754</xdr:row>
      <xdr:rowOff>0</xdr:rowOff>
    </xdr:from>
    <xdr:ext cx="304800" cy="304800"/>
    <xdr:sp macro="" textlink="">
      <xdr:nvSpPr>
        <xdr:cNvPr id="17429" name="AutoShape 1">
          <a:extLst>
            <a:ext uri="{FF2B5EF4-FFF2-40B4-BE49-F238E27FC236}">
              <a16:creationId xmlns:a16="http://schemas.microsoft.com/office/drawing/2014/main" id="{7942FD4A-496F-4D28-87E5-C79528471D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7430" name="AutoShape 1">
          <a:extLst>
            <a:ext uri="{FF2B5EF4-FFF2-40B4-BE49-F238E27FC236}">
              <a16:creationId xmlns:a16="http://schemas.microsoft.com/office/drawing/2014/main" id="{1F9BBD07-AC3D-4380-BF4A-5D0A1E891D5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7431" name="AutoShape 1">
          <a:extLst>
            <a:ext uri="{FF2B5EF4-FFF2-40B4-BE49-F238E27FC236}">
              <a16:creationId xmlns:a16="http://schemas.microsoft.com/office/drawing/2014/main" id="{65AC8434-2FC2-44A0-BA42-8370D93B6A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7432" name="AutoShape 1">
          <a:extLst>
            <a:ext uri="{FF2B5EF4-FFF2-40B4-BE49-F238E27FC236}">
              <a16:creationId xmlns:a16="http://schemas.microsoft.com/office/drawing/2014/main" id="{7C591A9A-7965-4EB2-BFE5-B822257B21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755</xdr:row>
      <xdr:rowOff>0</xdr:rowOff>
    </xdr:from>
    <xdr:ext cx="304800" cy="304800"/>
    <xdr:sp macro="" textlink="">
      <xdr:nvSpPr>
        <xdr:cNvPr id="17433" name="AutoShape 1">
          <a:extLst>
            <a:ext uri="{FF2B5EF4-FFF2-40B4-BE49-F238E27FC236}">
              <a16:creationId xmlns:a16="http://schemas.microsoft.com/office/drawing/2014/main" id="{C7B61B0D-F9D1-44E9-8208-CC095E2E08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7434" name="AutoShape 1">
          <a:extLst>
            <a:ext uri="{FF2B5EF4-FFF2-40B4-BE49-F238E27FC236}">
              <a16:creationId xmlns:a16="http://schemas.microsoft.com/office/drawing/2014/main" id="{5380B65E-2005-473C-B719-B843143F42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7435" name="AutoShape 1">
          <a:extLst>
            <a:ext uri="{FF2B5EF4-FFF2-40B4-BE49-F238E27FC236}">
              <a16:creationId xmlns:a16="http://schemas.microsoft.com/office/drawing/2014/main" id="{CAF71226-4A7F-4186-8B87-47549ED933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7436" name="AutoShape 1">
          <a:extLst>
            <a:ext uri="{FF2B5EF4-FFF2-40B4-BE49-F238E27FC236}">
              <a16:creationId xmlns:a16="http://schemas.microsoft.com/office/drawing/2014/main" id="{0E976649-7143-4D05-91FD-2A71FE3E81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756</xdr:row>
      <xdr:rowOff>0</xdr:rowOff>
    </xdr:from>
    <xdr:ext cx="304800" cy="304800"/>
    <xdr:sp macro="" textlink="">
      <xdr:nvSpPr>
        <xdr:cNvPr id="17437" name="AutoShape 1">
          <a:extLst>
            <a:ext uri="{FF2B5EF4-FFF2-40B4-BE49-F238E27FC236}">
              <a16:creationId xmlns:a16="http://schemas.microsoft.com/office/drawing/2014/main" id="{5EA43A37-FF54-4DD9-9E47-98185F4717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7438" name="AutoShape 1">
          <a:extLst>
            <a:ext uri="{FF2B5EF4-FFF2-40B4-BE49-F238E27FC236}">
              <a16:creationId xmlns:a16="http://schemas.microsoft.com/office/drawing/2014/main" id="{32E0752E-EEBF-4DC5-9EBF-B864168FF0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7439" name="AutoShape 1">
          <a:extLst>
            <a:ext uri="{FF2B5EF4-FFF2-40B4-BE49-F238E27FC236}">
              <a16:creationId xmlns:a16="http://schemas.microsoft.com/office/drawing/2014/main" id="{B79A559D-9CF5-409A-9EAA-48B8285196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7440" name="AutoShape 1">
          <a:extLst>
            <a:ext uri="{FF2B5EF4-FFF2-40B4-BE49-F238E27FC236}">
              <a16:creationId xmlns:a16="http://schemas.microsoft.com/office/drawing/2014/main" id="{EE94F2C6-0D86-4F44-A750-B6F8813FC4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757</xdr:row>
      <xdr:rowOff>0</xdr:rowOff>
    </xdr:from>
    <xdr:ext cx="304800" cy="304800"/>
    <xdr:sp macro="" textlink="">
      <xdr:nvSpPr>
        <xdr:cNvPr id="17441" name="AutoShape 1">
          <a:extLst>
            <a:ext uri="{FF2B5EF4-FFF2-40B4-BE49-F238E27FC236}">
              <a16:creationId xmlns:a16="http://schemas.microsoft.com/office/drawing/2014/main" id="{7210E08D-EE54-4DEF-885B-A762E750EF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7442" name="AutoShape 1">
          <a:extLst>
            <a:ext uri="{FF2B5EF4-FFF2-40B4-BE49-F238E27FC236}">
              <a16:creationId xmlns:a16="http://schemas.microsoft.com/office/drawing/2014/main" id="{05AC397A-49F9-477F-95A4-2A67034B68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7443" name="AutoShape 1">
          <a:extLst>
            <a:ext uri="{FF2B5EF4-FFF2-40B4-BE49-F238E27FC236}">
              <a16:creationId xmlns:a16="http://schemas.microsoft.com/office/drawing/2014/main" id="{DCC8F366-F7F6-44F2-846A-B2F37E13ADC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7444" name="AutoShape 1">
          <a:extLst>
            <a:ext uri="{FF2B5EF4-FFF2-40B4-BE49-F238E27FC236}">
              <a16:creationId xmlns:a16="http://schemas.microsoft.com/office/drawing/2014/main" id="{C80B04F0-B9D9-448D-83AC-A73D009BC9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758</xdr:row>
      <xdr:rowOff>0</xdr:rowOff>
    </xdr:from>
    <xdr:ext cx="304800" cy="304800"/>
    <xdr:sp macro="" textlink="">
      <xdr:nvSpPr>
        <xdr:cNvPr id="17445" name="AutoShape 1">
          <a:extLst>
            <a:ext uri="{FF2B5EF4-FFF2-40B4-BE49-F238E27FC236}">
              <a16:creationId xmlns:a16="http://schemas.microsoft.com/office/drawing/2014/main" id="{52BB3066-1774-46FE-B4C3-4145058C2F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7446" name="AutoShape 1">
          <a:extLst>
            <a:ext uri="{FF2B5EF4-FFF2-40B4-BE49-F238E27FC236}">
              <a16:creationId xmlns:a16="http://schemas.microsoft.com/office/drawing/2014/main" id="{8ABAA60A-B6BF-4D29-8E12-8E1D95FB39F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7447" name="AutoShape 1">
          <a:extLst>
            <a:ext uri="{FF2B5EF4-FFF2-40B4-BE49-F238E27FC236}">
              <a16:creationId xmlns:a16="http://schemas.microsoft.com/office/drawing/2014/main" id="{6D030D84-1F89-4B52-A4E5-86C4451000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7448" name="AutoShape 1">
          <a:extLst>
            <a:ext uri="{FF2B5EF4-FFF2-40B4-BE49-F238E27FC236}">
              <a16:creationId xmlns:a16="http://schemas.microsoft.com/office/drawing/2014/main" id="{A2318F9E-6E0B-4087-8E98-C9B6F0FD5D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759</xdr:row>
      <xdr:rowOff>0</xdr:rowOff>
    </xdr:from>
    <xdr:ext cx="304800" cy="304800"/>
    <xdr:sp macro="" textlink="">
      <xdr:nvSpPr>
        <xdr:cNvPr id="17449" name="AutoShape 1">
          <a:extLst>
            <a:ext uri="{FF2B5EF4-FFF2-40B4-BE49-F238E27FC236}">
              <a16:creationId xmlns:a16="http://schemas.microsoft.com/office/drawing/2014/main" id="{F13ED849-5BD8-4FE9-A9BC-0B9EF1C062C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7450" name="AutoShape 1">
          <a:extLst>
            <a:ext uri="{FF2B5EF4-FFF2-40B4-BE49-F238E27FC236}">
              <a16:creationId xmlns:a16="http://schemas.microsoft.com/office/drawing/2014/main" id="{4F935BC2-7EA6-45AA-A9E4-C1088816190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7451" name="AutoShape 1">
          <a:extLst>
            <a:ext uri="{FF2B5EF4-FFF2-40B4-BE49-F238E27FC236}">
              <a16:creationId xmlns:a16="http://schemas.microsoft.com/office/drawing/2014/main" id="{47E87DEC-2C8D-42E0-8D65-BC63DB4C5E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7452" name="AutoShape 1">
          <a:extLst>
            <a:ext uri="{FF2B5EF4-FFF2-40B4-BE49-F238E27FC236}">
              <a16:creationId xmlns:a16="http://schemas.microsoft.com/office/drawing/2014/main" id="{6E5AE8D7-D667-4C64-AAED-0B05FD57D7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760</xdr:row>
      <xdr:rowOff>0</xdr:rowOff>
    </xdr:from>
    <xdr:ext cx="304800" cy="304800"/>
    <xdr:sp macro="" textlink="">
      <xdr:nvSpPr>
        <xdr:cNvPr id="17453" name="AutoShape 1">
          <a:extLst>
            <a:ext uri="{FF2B5EF4-FFF2-40B4-BE49-F238E27FC236}">
              <a16:creationId xmlns:a16="http://schemas.microsoft.com/office/drawing/2014/main" id="{8F0EE547-524B-45CF-A654-1F41141F41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7454" name="AutoShape 1">
          <a:extLst>
            <a:ext uri="{FF2B5EF4-FFF2-40B4-BE49-F238E27FC236}">
              <a16:creationId xmlns:a16="http://schemas.microsoft.com/office/drawing/2014/main" id="{9E39C800-2CC6-404E-A1F4-8A6A18B2AD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7455" name="AutoShape 1">
          <a:extLst>
            <a:ext uri="{FF2B5EF4-FFF2-40B4-BE49-F238E27FC236}">
              <a16:creationId xmlns:a16="http://schemas.microsoft.com/office/drawing/2014/main" id="{A6021670-941E-4CDC-90EF-4654F2F207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7456" name="AutoShape 1">
          <a:extLst>
            <a:ext uri="{FF2B5EF4-FFF2-40B4-BE49-F238E27FC236}">
              <a16:creationId xmlns:a16="http://schemas.microsoft.com/office/drawing/2014/main" id="{7CC8D2FC-421E-4E95-B614-BB7D0E15F2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761</xdr:row>
      <xdr:rowOff>0</xdr:rowOff>
    </xdr:from>
    <xdr:ext cx="304800" cy="304800"/>
    <xdr:sp macro="" textlink="">
      <xdr:nvSpPr>
        <xdr:cNvPr id="17457" name="AutoShape 1">
          <a:extLst>
            <a:ext uri="{FF2B5EF4-FFF2-40B4-BE49-F238E27FC236}">
              <a16:creationId xmlns:a16="http://schemas.microsoft.com/office/drawing/2014/main" id="{6732B041-45D1-4FF9-8411-DE283E5BCDE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7458" name="AutoShape 1">
          <a:extLst>
            <a:ext uri="{FF2B5EF4-FFF2-40B4-BE49-F238E27FC236}">
              <a16:creationId xmlns:a16="http://schemas.microsoft.com/office/drawing/2014/main" id="{23F8EC0B-F0E0-41DC-BCB3-6CEC9DD43E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7459" name="AutoShape 1">
          <a:extLst>
            <a:ext uri="{FF2B5EF4-FFF2-40B4-BE49-F238E27FC236}">
              <a16:creationId xmlns:a16="http://schemas.microsoft.com/office/drawing/2014/main" id="{389821B5-C48B-40D5-8A4D-6F7E6C368D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7460" name="AutoShape 1">
          <a:extLst>
            <a:ext uri="{FF2B5EF4-FFF2-40B4-BE49-F238E27FC236}">
              <a16:creationId xmlns:a16="http://schemas.microsoft.com/office/drawing/2014/main" id="{4A9FE43E-6AC7-470C-9D98-4EBC98C32F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762</xdr:row>
      <xdr:rowOff>0</xdr:rowOff>
    </xdr:from>
    <xdr:ext cx="304800" cy="304800"/>
    <xdr:sp macro="" textlink="">
      <xdr:nvSpPr>
        <xdr:cNvPr id="17461" name="AutoShape 1">
          <a:extLst>
            <a:ext uri="{FF2B5EF4-FFF2-40B4-BE49-F238E27FC236}">
              <a16:creationId xmlns:a16="http://schemas.microsoft.com/office/drawing/2014/main" id="{98584163-DD3C-4F13-B5A9-DE85EBB394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7462" name="AutoShape 1">
          <a:extLst>
            <a:ext uri="{FF2B5EF4-FFF2-40B4-BE49-F238E27FC236}">
              <a16:creationId xmlns:a16="http://schemas.microsoft.com/office/drawing/2014/main" id="{9AEBDF32-55DA-4F67-819C-6C5F806F8B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7463" name="AutoShape 1">
          <a:extLst>
            <a:ext uri="{FF2B5EF4-FFF2-40B4-BE49-F238E27FC236}">
              <a16:creationId xmlns:a16="http://schemas.microsoft.com/office/drawing/2014/main" id="{0B227271-AB84-4CE7-9FA5-9ACD2B5D55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7464" name="AutoShape 1">
          <a:extLst>
            <a:ext uri="{FF2B5EF4-FFF2-40B4-BE49-F238E27FC236}">
              <a16:creationId xmlns:a16="http://schemas.microsoft.com/office/drawing/2014/main" id="{011BFF11-676A-4AAA-A99A-DE1196C405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763</xdr:row>
      <xdr:rowOff>0</xdr:rowOff>
    </xdr:from>
    <xdr:ext cx="304800" cy="304800"/>
    <xdr:sp macro="" textlink="">
      <xdr:nvSpPr>
        <xdr:cNvPr id="17465" name="AutoShape 1">
          <a:extLst>
            <a:ext uri="{FF2B5EF4-FFF2-40B4-BE49-F238E27FC236}">
              <a16:creationId xmlns:a16="http://schemas.microsoft.com/office/drawing/2014/main" id="{CD96EF2A-E4CA-4B61-8E1E-356C514191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7466" name="AutoShape 1">
          <a:extLst>
            <a:ext uri="{FF2B5EF4-FFF2-40B4-BE49-F238E27FC236}">
              <a16:creationId xmlns:a16="http://schemas.microsoft.com/office/drawing/2014/main" id="{F6D144E7-D136-495C-8662-23D149FAE5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7467" name="AutoShape 1">
          <a:extLst>
            <a:ext uri="{FF2B5EF4-FFF2-40B4-BE49-F238E27FC236}">
              <a16:creationId xmlns:a16="http://schemas.microsoft.com/office/drawing/2014/main" id="{2E3EA7C4-4F25-4D0B-80D6-93CAB53F48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7468" name="AutoShape 1">
          <a:extLst>
            <a:ext uri="{FF2B5EF4-FFF2-40B4-BE49-F238E27FC236}">
              <a16:creationId xmlns:a16="http://schemas.microsoft.com/office/drawing/2014/main" id="{8A7CDD7E-9770-450B-AD00-1EA68A96CF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764</xdr:row>
      <xdr:rowOff>0</xdr:rowOff>
    </xdr:from>
    <xdr:ext cx="304800" cy="304800"/>
    <xdr:sp macro="" textlink="">
      <xdr:nvSpPr>
        <xdr:cNvPr id="17469" name="AutoShape 1">
          <a:extLst>
            <a:ext uri="{FF2B5EF4-FFF2-40B4-BE49-F238E27FC236}">
              <a16:creationId xmlns:a16="http://schemas.microsoft.com/office/drawing/2014/main" id="{22848CCA-1EE5-417B-AB0A-1901045F09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7470" name="AutoShape 1">
          <a:extLst>
            <a:ext uri="{FF2B5EF4-FFF2-40B4-BE49-F238E27FC236}">
              <a16:creationId xmlns:a16="http://schemas.microsoft.com/office/drawing/2014/main" id="{4701D33F-3976-4B38-A258-3A7AD83701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7471" name="AutoShape 1">
          <a:extLst>
            <a:ext uri="{FF2B5EF4-FFF2-40B4-BE49-F238E27FC236}">
              <a16:creationId xmlns:a16="http://schemas.microsoft.com/office/drawing/2014/main" id="{9089FB67-0B29-4E08-BEC5-AD6CAEF624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7472" name="AutoShape 1">
          <a:extLst>
            <a:ext uri="{FF2B5EF4-FFF2-40B4-BE49-F238E27FC236}">
              <a16:creationId xmlns:a16="http://schemas.microsoft.com/office/drawing/2014/main" id="{D3ABBEE8-E2CA-4EC2-8F7B-0DBD7FF151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765</xdr:row>
      <xdr:rowOff>0</xdr:rowOff>
    </xdr:from>
    <xdr:ext cx="304800" cy="304800"/>
    <xdr:sp macro="" textlink="">
      <xdr:nvSpPr>
        <xdr:cNvPr id="17473" name="AutoShape 1">
          <a:extLst>
            <a:ext uri="{FF2B5EF4-FFF2-40B4-BE49-F238E27FC236}">
              <a16:creationId xmlns:a16="http://schemas.microsoft.com/office/drawing/2014/main" id="{E7BD44B2-3373-4CE1-A3CA-220875060E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7474" name="AutoShape 1">
          <a:extLst>
            <a:ext uri="{FF2B5EF4-FFF2-40B4-BE49-F238E27FC236}">
              <a16:creationId xmlns:a16="http://schemas.microsoft.com/office/drawing/2014/main" id="{91278B8D-289E-4B4C-A59C-831639866D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7475" name="AutoShape 1">
          <a:extLst>
            <a:ext uri="{FF2B5EF4-FFF2-40B4-BE49-F238E27FC236}">
              <a16:creationId xmlns:a16="http://schemas.microsoft.com/office/drawing/2014/main" id="{258E1033-1C2A-4043-828D-448F955357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7476" name="AutoShape 1">
          <a:extLst>
            <a:ext uri="{FF2B5EF4-FFF2-40B4-BE49-F238E27FC236}">
              <a16:creationId xmlns:a16="http://schemas.microsoft.com/office/drawing/2014/main" id="{88267961-7103-4785-A876-B434371D16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766</xdr:row>
      <xdr:rowOff>0</xdr:rowOff>
    </xdr:from>
    <xdr:ext cx="304800" cy="304800"/>
    <xdr:sp macro="" textlink="">
      <xdr:nvSpPr>
        <xdr:cNvPr id="17477" name="AutoShape 1">
          <a:extLst>
            <a:ext uri="{FF2B5EF4-FFF2-40B4-BE49-F238E27FC236}">
              <a16:creationId xmlns:a16="http://schemas.microsoft.com/office/drawing/2014/main" id="{4503004B-6F42-45F4-8D3D-09CA94DD53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7478" name="AutoShape 1">
          <a:extLst>
            <a:ext uri="{FF2B5EF4-FFF2-40B4-BE49-F238E27FC236}">
              <a16:creationId xmlns:a16="http://schemas.microsoft.com/office/drawing/2014/main" id="{91C0CC30-9362-48DB-AC82-7E8EE06213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7479" name="AutoShape 1">
          <a:extLst>
            <a:ext uri="{FF2B5EF4-FFF2-40B4-BE49-F238E27FC236}">
              <a16:creationId xmlns:a16="http://schemas.microsoft.com/office/drawing/2014/main" id="{2D8BAD07-6880-43F8-BAC4-FA0A3D2559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7480" name="AutoShape 1">
          <a:extLst>
            <a:ext uri="{FF2B5EF4-FFF2-40B4-BE49-F238E27FC236}">
              <a16:creationId xmlns:a16="http://schemas.microsoft.com/office/drawing/2014/main" id="{EF6F04DE-D342-45EA-A2D0-31DA9CCD56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767</xdr:row>
      <xdr:rowOff>0</xdr:rowOff>
    </xdr:from>
    <xdr:ext cx="304800" cy="304800"/>
    <xdr:sp macro="" textlink="">
      <xdr:nvSpPr>
        <xdr:cNvPr id="17481" name="AutoShape 1">
          <a:extLst>
            <a:ext uri="{FF2B5EF4-FFF2-40B4-BE49-F238E27FC236}">
              <a16:creationId xmlns:a16="http://schemas.microsoft.com/office/drawing/2014/main" id="{07C14426-F757-42BF-9294-17C5740D35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7482" name="AutoShape 1">
          <a:extLst>
            <a:ext uri="{FF2B5EF4-FFF2-40B4-BE49-F238E27FC236}">
              <a16:creationId xmlns:a16="http://schemas.microsoft.com/office/drawing/2014/main" id="{B8CFD1CE-8B76-4EF6-ABF6-5BC7D7C5B1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7483" name="AutoShape 1">
          <a:extLst>
            <a:ext uri="{FF2B5EF4-FFF2-40B4-BE49-F238E27FC236}">
              <a16:creationId xmlns:a16="http://schemas.microsoft.com/office/drawing/2014/main" id="{643A21EB-7B45-4E47-BFBD-30D0B99DFB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7484" name="AutoShape 1">
          <a:extLst>
            <a:ext uri="{FF2B5EF4-FFF2-40B4-BE49-F238E27FC236}">
              <a16:creationId xmlns:a16="http://schemas.microsoft.com/office/drawing/2014/main" id="{A4847158-127E-45F7-A694-0584777730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768</xdr:row>
      <xdr:rowOff>0</xdr:rowOff>
    </xdr:from>
    <xdr:ext cx="304800" cy="304800"/>
    <xdr:sp macro="" textlink="">
      <xdr:nvSpPr>
        <xdr:cNvPr id="17485" name="AutoShape 1">
          <a:extLst>
            <a:ext uri="{FF2B5EF4-FFF2-40B4-BE49-F238E27FC236}">
              <a16:creationId xmlns:a16="http://schemas.microsoft.com/office/drawing/2014/main" id="{6B5FE2BF-A2E0-43C9-BFA0-355DBCE1265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7486" name="AutoShape 1">
          <a:extLst>
            <a:ext uri="{FF2B5EF4-FFF2-40B4-BE49-F238E27FC236}">
              <a16:creationId xmlns:a16="http://schemas.microsoft.com/office/drawing/2014/main" id="{BA6ACA04-5EFB-4793-89ED-C7C7609A33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7487" name="AutoShape 1">
          <a:extLst>
            <a:ext uri="{FF2B5EF4-FFF2-40B4-BE49-F238E27FC236}">
              <a16:creationId xmlns:a16="http://schemas.microsoft.com/office/drawing/2014/main" id="{6A93CB5B-9913-45AC-A094-B01B249ECD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7488" name="AutoShape 1">
          <a:extLst>
            <a:ext uri="{FF2B5EF4-FFF2-40B4-BE49-F238E27FC236}">
              <a16:creationId xmlns:a16="http://schemas.microsoft.com/office/drawing/2014/main" id="{4A6A65FE-B72F-4E50-91DE-ADA6806A8A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769</xdr:row>
      <xdr:rowOff>0</xdr:rowOff>
    </xdr:from>
    <xdr:ext cx="304800" cy="304800"/>
    <xdr:sp macro="" textlink="">
      <xdr:nvSpPr>
        <xdr:cNvPr id="17489" name="AutoShape 1">
          <a:extLst>
            <a:ext uri="{FF2B5EF4-FFF2-40B4-BE49-F238E27FC236}">
              <a16:creationId xmlns:a16="http://schemas.microsoft.com/office/drawing/2014/main" id="{1239BB62-944F-45C2-85C6-E92F17A115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7490" name="AutoShape 1">
          <a:extLst>
            <a:ext uri="{FF2B5EF4-FFF2-40B4-BE49-F238E27FC236}">
              <a16:creationId xmlns:a16="http://schemas.microsoft.com/office/drawing/2014/main" id="{CEB68905-EB27-4E18-B903-44D2210392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7491" name="AutoShape 1">
          <a:extLst>
            <a:ext uri="{FF2B5EF4-FFF2-40B4-BE49-F238E27FC236}">
              <a16:creationId xmlns:a16="http://schemas.microsoft.com/office/drawing/2014/main" id="{432FC374-51AA-4A51-B31A-C9CBE62589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7492" name="AutoShape 1">
          <a:extLst>
            <a:ext uri="{FF2B5EF4-FFF2-40B4-BE49-F238E27FC236}">
              <a16:creationId xmlns:a16="http://schemas.microsoft.com/office/drawing/2014/main" id="{6B30E62A-DE77-4EDE-BDEA-92356A1E8D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770</xdr:row>
      <xdr:rowOff>0</xdr:rowOff>
    </xdr:from>
    <xdr:ext cx="304800" cy="304800"/>
    <xdr:sp macro="" textlink="">
      <xdr:nvSpPr>
        <xdr:cNvPr id="17493" name="AutoShape 1">
          <a:extLst>
            <a:ext uri="{FF2B5EF4-FFF2-40B4-BE49-F238E27FC236}">
              <a16:creationId xmlns:a16="http://schemas.microsoft.com/office/drawing/2014/main" id="{70EEE178-CF97-4C82-AD2C-151CF09584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7494" name="AutoShape 1">
          <a:extLst>
            <a:ext uri="{FF2B5EF4-FFF2-40B4-BE49-F238E27FC236}">
              <a16:creationId xmlns:a16="http://schemas.microsoft.com/office/drawing/2014/main" id="{4D70374A-8FB1-4D40-844C-ABFF1D210D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7495" name="AutoShape 1">
          <a:extLst>
            <a:ext uri="{FF2B5EF4-FFF2-40B4-BE49-F238E27FC236}">
              <a16:creationId xmlns:a16="http://schemas.microsoft.com/office/drawing/2014/main" id="{887C0967-0F60-4892-8EB7-8B49F7CF30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7496" name="AutoShape 1">
          <a:extLst>
            <a:ext uri="{FF2B5EF4-FFF2-40B4-BE49-F238E27FC236}">
              <a16:creationId xmlns:a16="http://schemas.microsoft.com/office/drawing/2014/main" id="{D435DD35-810E-4561-89F0-F84A19AEDF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771</xdr:row>
      <xdr:rowOff>0</xdr:rowOff>
    </xdr:from>
    <xdr:ext cx="304800" cy="304800"/>
    <xdr:sp macro="" textlink="">
      <xdr:nvSpPr>
        <xdr:cNvPr id="17497" name="AutoShape 1">
          <a:extLst>
            <a:ext uri="{FF2B5EF4-FFF2-40B4-BE49-F238E27FC236}">
              <a16:creationId xmlns:a16="http://schemas.microsoft.com/office/drawing/2014/main" id="{9AC08F9C-5246-4CB7-8039-2F63DCFE79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7498" name="AutoShape 1">
          <a:extLst>
            <a:ext uri="{FF2B5EF4-FFF2-40B4-BE49-F238E27FC236}">
              <a16:creationId xmlns:a16="http://schemas.microsoft.com/office/drawing/2014/main" id="{4653CC2A-3C36-4980-A228-8CD874E87F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7499" name="AutoShape 1">
          <a:extLst>
            <a:ext uri="{FF2B5EF4-FFF2-40B4-BE49-F238E27FC236}">
              <a16:creationId xmlns:a16="http://schemas.microsoft.com/office/drawing/2014/main" id="{BEC3055C-1112-4C43-AAF3-0756B063A9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7500" name="AutoShape 1">
          <a:extLst>
            <a:ext uri="{FF2B5EF4-FFF2-40B4-BE49-F238E27FC236}">
              <a16:creationId xmlns:a16="http://schemas.microsoft.com/office/drawing/2014/main" id="{9E30E3C2-8A83-45A9-A9BC-F00AEBFF78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772</xdr:row>
      <xdr:rowOff>0</xdr:rowOff>
    </xdr:from>
    <xdr:ext cx="304800" cy="304800"/>
    <xdr:sp macro="" textlink="">
      <xdr:nvSpPr>
        <xdr:cNvPr id="17501" name="AutoShape 1">
          <a:extLst>
            <a:ext uri="{FF2B5EF4-FFF2-40B4-BE49-F238E27FC236}">
              <a16:creationId xmlns:a16="http://schemas.microsoft.com/office/drawing/2014/main" id="{A7CE8111-6359-4F7B-87F9-502FC42A91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7502" name="AutoShape 1">
          <a:extLst>
            <a:ext uri="{FF2B5EF4-FFF2-40B4-BE49-F238E27FC236}">
              <a16:creationId xmlns:a16="http://schemas.microsoft.com/office/drawing/2014/main" id="{9FFC6927-968C-497E-ACC7-F65F4E89A7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7503" name="AutoShape 1">
          <a:extLst>
            <a:ext uri="{FF2B5EF4-FFF2-40B4-BE49-F238E27FC236}">
              <a16:creationId xmlns:a16="http://schemas.microsoft.com/office/drawing/2014/main" id="{6514FDB4-56C8-4346-9BEC-EC5A9D1C04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7504" name="AutoShape 1">
          <a:extLst>
            <a:ext uri="{FF2B5EF4-FFF2-40B4-BE49-F238E27FC236}">
              <a16:creationId xmlns:a16="http://schemas.microsoft.com/office/drawing/2014/main" id="{6936FEDC-4230-44CB-956E-E735C4B4EE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773</xdr:row>
      <xdr:rowOff>0</xdr:rowOff>
    </xdr:from>
    <xdr:ext cx="304800" cy="304800"/>
    <xdr:sp macro="" textlink="">
      <xdr:nvSpPr>
        <xdr:cNvPr id="17505" name="AutoShape 1">
          <a:extLst>
            <a:ext uri="{FF2B5EF4-FFF2-40B4-BE49-F238E27FC236}">
              <a16:creationId xmlns:a16="http://schemas.microsoft.com/office/drawing/2014/main" id="{72146143-6687-458B-A1CE-9F1B710B12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7506" name="AutoShape 1">
          <a:extLst>
            <a:ext uri="{FF2B5EF4-FFF2-40B4-BE49-F238E27FC236}">
              <a16:creationId xmlns:a16="http://schemas.microsoft.com/office/drawing/2014/main" id="{E8DACFED-A6D7-4E87-937C-36B55734B6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7507" name="AutoShape 1">
          <a:extLst>
            <a:ext uri="{FF2B5EF4-FFF2-40B4-BE49-F238E27FC236}">
              <a16:creationId xmlns:a16="http://schemas.microsoft.com/office/drawing/2014/main" id="{295A83FA-DD87-49D2-A0BF-C4D9ECA2C1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7508" name="AutoShape 1">
          <a:extLst>
            <a:ext uri="{FF2B5EF4-FFF2-40B4-BE49-F238E27FC236}">
              <a16:creationId xmlns:a16="http://schemas.microsoft.com/office/drawing/2014/main" id="{0FCF9F89-8516-4564-8208-9C8085EF7A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774</xdr:row>
      <xdr:rowOff>0</xdr:rowOff>
    </xdr:from>
    <xdr:ext cx="304800" cy="304800"/>
    <xdr:sp macro="" textlink="">
      <xdr:nvSpPr>
        <xdr:cNvPr id="17509" name="AutoShape 1">
          <a:extLst>
            <a:ext uri="{FF2B5EF4-FFF2-40B4-BE49-F238E27FC236}">
              <a16:creationId xmlns:a16="http://schemas.microsoft.com/office/drawing/2014/main" id="{9F391347-0926-43EA-91B3-FC57983E11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7510" name="AutoShape 1">
          <a:extLst>
            <a:ext uri="{FF2B5EF4-FFF2-40B4-BE49-F238E27FC236}">
              <a16:creationId xmlns:a16="http://schemas.microsoft.com/office/drawing/2014/main" id="{F09E3F6B-DDED-4AD1-81A0-73EE77739E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7511" name="AutoShape 1">
          <a:extLst>
            <a:ext uri="{FF2B5EF4-FFF2-40B4-BE49-F238E27FC236}">
              <a16:creationId xmlns:a16="http://schemas.microsoft.com/office/drawing/2014/main" id="{90C62AEF-2CF4-41A6-9C26-EAF7A63E42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7512" name="AutoShape 1">
          <a:extLst>
            <a:ext uri="{FF2B5EF4-FFF2-40B4-BE49-F238E27FC236}">
              <a16:creationId xmlns:a16="http://schemas.microsoft.com/office/drawing/2014/main" id="{5EFAE008-2E0E-43BF-8367-37C3FDB2BA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775</xdr:row>
      <xdr:rowOff>0</xdr:rowOff>
    </xdr:from>
    <xdr:ext cx="304800" cy="304800"/>
    <xdr:sp macro="" textlink="">
      <xdr:nvSpPr>
        <xdr:cNvPr id="17513" name="AutoShape 1">
          <a:extLst>
            <a:ext uri="{FF2B5EF4-FFF2-40B4-BE49-F238E27FC236}">
              <a16:creationId xmlns:a16="http://schemas.microsoft.com/office/drawing/2014/main" id="{C10C5CF0-D855-458D-8140-24A145434EB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7514" name="AutoShape 1">
          <a:extLst>
            <a:ext uri="{FF2B5EF4-FFF2-40B4-BE49-F238E27FC236}">
              <a16:creationId xmlns:a16="http://schemas.microsoft.com/office/drawing/2014/main" id="{2172D530-B9BC-4329-AC7D-D3E6DBE03A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7515" name="AutoShape 1">
          <a:extLst>
            <a:ext uri="{FF2B5EF4-FFF2-40B4-BE49-F238E27FC236}">
              <a16:creationId xmlns:a16="http://schemas.microsoft.com/office/drawing/2014/main" id="{7626C170-1E3F-442E-A276-F3CABE153F5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7516" name="AutoShape 1">
          <a:extLst>
            <a:ext uri="{FF2B5EF4-FFF2-40B4-BE49-F238E27FC236}">
              <a16:creationId xmlns:a16="http://schemas.microsoft.com/office/drawing/2014/main" id="{3367E70B-A943-4300-AA73-ED85DB7EC9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776</xdr:row>
      <xdr:rowOff>0</xdr:rowOff>
    </xdr:from>
    <xdr:ext cx="304800" cy="304800"/>
    <xdr:sp macro="" textlink="">
      <xdr:nvSpPr>
        <xdr:cNvPr id="17517" name="AutoShape 1">
          <a:extLst>
            <a:ext uri="{FF2B5EF4-FFF2-40B4-BE49-F238E27FC236}">
              <a16:creationId xmlns:a16="http://schemas.microsoft.com/office/drawing/2014/main" id="{D5579730-2439-4FD7-B96B-355F327B51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7518" name="AutoShape 1">
          <a:extLst>
            <a:ext uri="{FF2B5EF4-FFF2-40B4-BE49-F238E27FC236}">
              <a16:creationId xmlns:a16="http://schemas.microsoft.com/office/drawing/2014/main" id="{81E74897-E024-40E3-9101-86E7080520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7519" name="AutoShape 1">
          <a:extLst>
            <a:ext uri="{FF2B5EF4-FFF2-40B4-BE49-F238E27FC236}">
              <a16:creationId xmlns:a16="http://schemas.microsoft.com/office/drawing/2014/main" id="{136E9F30-68CF-41C1-BAB3-D88989E1C7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7520" name="AutoShape 1">
          <a:extLst>
            <a:ext uri="{FF2B5EF4-FFF2-40B4-BE49-F238E27FC236}">
              <a16:creationId xmlns:a16="http://schemas.microsoft.com/office/drawing/2014/main" id="{2975DB1B-CA52-46D4-890E-254236176D8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777</xdr:row>
      <xdr:rowOff>0</xdr:rowOff>
    </xdr:from>
    <xdr:ext cx="304800" cy="304800"/>
    <xdr:sp macro="" textlink="">
      <xdr:nvSpPr>
        <xdr:cNvPr id="17521" name="AutoShape 1">
          <a:extLst>
            <a:ext uri="{FF2B5EF4-FFF2-40B4-BE49-F238E27FC236}">
              <a16:creationId xmlns:a16="http://schemas.microsoft.com/office/drawing/2014/main" id="{3F4C25AF-B4FD-420C-9C4A-C264E348C0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7522" name="AutoShape 1">
          <a:extLst>
            <a:ext uri="{FF2B5EF4-FFF2-40B4-BE49-F238E27FC236}">
              <a16:creationId xmlns:a16="http://schemas.microsoft.com/office/drawing/2014/main" id="{FB484F39-9D7C-4EF0-91AF-1288285FF5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7523" name="AutoShape 1">
          <a:extLst>
            <a:ext uri="{FF2B5EF4-FFF2-40B4-BE49-F238E27FC236}">
              <a16:creationId xmlns:a16="http://schemas.microsoft.com/office/drawing/2014/main" id="{8CDD0EA3-8829-448D-8239-090498B8FDA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7524" name="AutoShape 1">
          <a:extLst>
            <a:ext uri="{FF2B5EF4-FFF2-40B4-BE49-F238E27FC236}">
              <a16:creationId xmlns:a16="http://schemas.microsoft.com/office/drawing/2014/main" id="{3BE04F34-13D3-4608-9C8F-26947EF503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778</xdr:row>
      <xdr:rowOff>0</xdr:rowOff>
    </xdr:from>
    <xdr:ext cx="304800" cy="304800"/>
    <xdr:sp macro="" textlink="">
      <xdr:nvSpPr>
        <xdr:cNvPr id="17525" name="AutoShape 1">
          <a:extLst>
            <a:ext uri="{FF2B5EF4-FFF2-40B4-BE49-F238E27FC236}">
              <a16:creationId xmlns:a16="http://schemas.microsoft.com/office/drawing/2014/main" id="{0D5E5970-EE5D-4F1E-B1DB-52985CB36C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7526" name="AutoShape 1">
          <a:extLst>
            <a:ext uri="{FF2B5EF4-FFF2-40B4-BE49-F238E27FC236}">
              <a16:creationId xmlns:a16="http://schemas.microsoft.com/office/drawing/2014/main" id="{C0A2B646-69EE-4214-8783-1B8B58A797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7527" name="AutoShape 1">
          <a:extLst>
            <a:ext uri="{FF2B5EF4-FFF2-40B4-BE49-F238E27FC236}">
              <a16:creationId xmlns:a16="http://schemas.microsoft.com/office/drawing/2014/main" id="{6DBD1732-D9D9-4ADD-8619-31C2DBEB96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7528" name="AutoShape 1">
          <a:extLst>
            <a:ext uri="{FF2B5EF4-FFF2-40B4-BE49-F238E27FC236}">
              <a16:creationId xmlns:a16="http://schemas.microsoft.com/office/drawing/2014/main" id="{FC0ED1CF-46B2-4027-9230-DB12D8B650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779</xdr:row>
      <xdr:rowOff>0</xdr:rowOff>
    </xdr:from>
    <xdr:ext cx="304800" cy="304800"/>
    <xdr:sp macro="" textlink="">
      <xdr:nvSpPr>
        <xdr:cNvPr id="17529" name="AutoShape 1">
          <a:extLst>
            <a:ext uri="{FF2B5EF4-FFF2-40B4-BE49-F238E27FC236}">
              <a16:creationId xmlns:a16="http://schemas.microsoft.com/office/drawing/2014/main" id="{15E95AB9-9723-471E-AEEC-5165A5C683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7530" name="AutoShape 1">
          <a:extLst>
            <a:ext uri="{FF2B5EF4-FFF2-40B4-BE49-F238E27FC236}">
              <a16:creationId xmlns:a16="http://schemas.microsoft.com/office/drawing/2014/main" id="{E602455C-B6FA-4C01-9161-54221F0E5D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7531" name="AutoShape 1">
          <a:extLst>
            <a:ext uri="{FF2B5EF4-FFF2-40B4-BE49-F238E27FC236}">
              <a16:creationId xmlns:a16="http://schemas.microsoft.com/office/drawing/2014/main" id="{2A6B20DE-BDFB-42CD-A1F1-909748DB8A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7532" name="AutoShape 1">
          <a:extLst>
            <a:ext uri="{FF2B5EF4-FFF2-40B4-BE49-F238E27FC236}">
              <a16:creationId xmlns:a16="http://schemas.microsoft.com/office/drawing/2014/main" id="{4F8D8B7E-5FD4-4EC4-88E5-B0E6787352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780</xdr:row>
      <xdr:rowOff>0</xdr:rowOff>
    </xdr:from>
    <xdr:ext cx="304800" cy="304800"/>
    <xdr:sp macro="" textlink="">
      <xdr:nvSpPr>
        <xdr:cNvPr id="17533" name="AutoShape 1">
          <a:extLst>
            <a:ext uri="{FF2B5EF4-FFF2-40B4-BE49-F238E27FC236}">
              <a16:creationId xmlns:a16="http://schemas.microsoft.com/office/drawing/2014/main" id="{15C6C00C-DD05-4BEB-9674-95936E3110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7534" name="AutoShape 1">
          <a:extLst>
            <a:ext uri="{FF2B5EF4-FFF2-40B4-BE49-F238E27FC236}">
              <a16:creationId xmlns:a16="http://schemas.microsoft.com/office/drawing/2014/main" id="{EC1A8332-77FF-4807-AA53-906113970C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7535" name="AutoShape 1">
          <a:extLst>
            <a:ext uri="{FF2B5EF4-FFF2-40B4-BE49-F238E27FC236}">
              <a16:creationId xmlns:a16="http://schemas.microsoft.com/office/drawing/2014/main" id="{BDC5E879-92DC-450E-B510-67417BFA6F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7536" name="AutoShape 1">
          <a:extLst>
            <a:ext uri="{FF2B5EF4-FFF2-40B4-BE49-F238E27FC236}">
              <a16:creationId xmlns:a16="http://schemas.microsoft.com/office/drawing/2014/main" id="{6A48B390-2B05-49C6-9999-F5DC89C3BC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781</xdr:row>
      <xdr:rowOff>0</xdr:rowOff>
    </xdr:from>
    <xdr:ext cx="304800" cy="304800"/>
    <xdr:sp macro="" textlink="">
      <xdr:nvSpPr>
        <xdr:cNvPr id="17537" name="AutoShape 1">
          <a:extLst>
            <a:ext uri="{FF2B5EF4-FFF2-40B4-BE49-F238E27FC236}">
              <a16:creationId xmlns:a16="http://schemas.microsoft.com/office/drawing/2014/main" id="{832580B8-BB6B-4DB4-9AE1-918A7F43BB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7538" name="AutoShape 1">
          <a:extLst>
            <a:ext uri="{FF2B5EF4-FFF2-40B4-BE49-F238E27FC236}">
              <a16:creationId xmlns:a16="http://schemas.microsoft.com/office/drawing/2014/main" id="{007E3F6A-FE87-49E7-A7DF-F20556800D8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7539" name="AutoShape 1">
          <a:extLst>
            <a:ext uri="{FF2B5EF4-FFF2-40B4-BE49-F238E27FC236}">
              <a16:creationId xmlns:a16="http://schemas.microsoft.com/office/drawing/2014/main" id="{BF36309C-5CBF-4878-ACB3-4B404953A3D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7540" name="AutoShape 1">
          <a:extLst>
            <a:ext uri="{FF2B5EF4-FFF2-40B4-BE49-F238E27FC236}">
              <a16:creationId xmlns:a16="http://schemas.microsoft.com/office/drawing/2014/main" id="{929574C1-1FC8-4A9E-9F7A-53A593A42A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782</xdr:row>
      <xdr:rowOff>0</xdr:rowOff>
    </xdr:from>
    <xdr:ext cx="304800" cy="304800"/>
    <xdr:sp macro="" textlink="">
      <xdr:nvSpPr>
        <xdr:cNvPr id="17541" name="AutoShape 1">
          <a:extLst>
            <a:ext uri="{FF2B5EF4-FFF2-40B4-BE49-F238E27FC236}">
              <a16:creationId xmlns:a16="http://schemas.microsoft.com/office/drawing/2014/main" id="{70DDD60B-D8C3-4505-8685-32BB2AF1D2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7542" name="AutoShape 1">
          <a:extLst>
            <a:ext uri="{FF2B5EF4-FFF2-40B4-BE49-F238E27FC236}">
              <a16:creationId xmlns:a16="http://schemas.microsoft.com/office/drawing/2014/main" id="{7089B120-1C84-48A0-95D2-B2FD5681D8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7543" name="AutoShape 1">
          <a:extLst>
            <a:ext uri="{FF2B5EF4-FFF2-40B4-BE49-F238E27FC236}">
              <a16:creationId xmlns:a16="http://schemas.microsoft.com/office/drawing/2014/main" id="{ADAAE956-242C-46E5-B245-85B509B682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7544" name="AutoShape 1">
          <a:extLst>
            <a:ext uri="{FF2B5EF4-FFF2-40B4-BE49-F238E27FC236}">
              <a16:creationId xmlns:a16="http://schemas.microsoft.com/office/drawing/2014/main" id="{14D894B9-2950-4315-8AA7-E5D90963B1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783</xdr:row>
      <xdr:rowOff>0</xdr:rowOff>
    </xdr:from>
    <xdr:ext cx="304800" cy="304800"/>
    <xdr:sp macro="" textlink="">
      <xdr:nvSpPr>
        <xdr:cNvPr id="17545" name="AutoShape 1">
          <a:extLst>
            <a:ext uri="{FF2B5EF4-FFF2-40B4-BE49-F238E27FC236}">
              <a16:creationId xmlns:a16="http://schemas.microsoft.com/office/drawing/2014/main" id="{DFFB1DEE-197F-4025-83E8-B3E26AFFAB4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7546" name="AutoShape 1">
          <a:extLst>
            <a:ext uri="{FF2B5EF4-FFF2-40B4-BE49-F238E27FC236}">
              <a16:creationId xmlns:a16="http://schemas.microsoft.com/office/drawing/2014/main" id="{BD3FD4ED-B025-4CDD-BDC6-26D52A6BAE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7547" name="AutoShape 1">
          <a:extLst>
            <a:ext uri="{FF2B5EF4-FFF2-40B4-BE49-F238E27FC236}">
              <a16:creationId xmlns:a16="http://schemas.microsoft.com/office/drawing/2014/main" id="{06879811-3362-425D-8142-9FD602B09D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7548" name="AutoShape 1">
          <a:extLst>
            <a:ext uri="{FF2B5EF4-FFF2-40B4-BE49-F238E27FC236}">
              <a16:creationId xmlns:a16="http://schemas.microsoft.com/office/drawing/2014/main" id="{8FD74FF4-19D8-4347-BA81-2A4F9F5497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784</xdr:row>
      <xdr:rowOff>0</xdr:rowOff>
    </xdr:from>
    <xdr:ext cx="304800" cy="304800"/>
    <xdr:sp macro="" textlink="">
      <xdr:nvSpPr>
        <xdr:cNvPr id="17549" name="AutoShape 1">
          <a:extLst>
            <a:ext uri="{FF2B5EF4-FFF2-40B4-BE49-F238E27FC236}">
              <a16:creationId xmlns:a16="http://schemas.microsoft.com/office/drawing/2014/main" id="{1B018478-D08E-48DA-902F-585DDAFD47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7550" name="AutoShape 1">
          <a:extLst>
            <a:ext uri="{FF2B5EF4-FFF2-40B4-BE49-F238E27FC236}">
              <a16:creationId xmlns:a16="http://schemas.microsoft.com/office/drawing/2014/main" id="{E34F5671-53C4-4D1F-8E84-AACFEAEE72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7551" name="AutoShape 1">
          <a:extLst>
            <a:ext uri="{FF2B5EF4-FFF2-40B4-BE49-F238E27FC236}">
              <a16:creationId xmlns:a16="http://schemas.microsoft.com/office/drawing/2014/main" id="{7960F222-05D1-4738-AB50-BB9A3F70C8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7552" name="AutoShape 1">
          <a:extLst>
            <a:ext uri="{FF2B5EF4-FFF2-40B4-BE49-F238E27FC236}">
              <a16:creationId xmlns:a16="http://schemas.microsoft.com/office/drawing/2014/main" id="{38A675F2-8DFC-4533-88D3-33BACA1194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785</xdr:row>
      <xdr:rowOff>0</xdr:rowOff>
    </xdr:from>
    <xdr:ext cx="304800" cy="304800"/>
    <xdr:sp macro="" textlink="">
      <xdr:nvSpPr>
        <xdr:cNvPr id="17553" name="AutoShape 1">
          <a:extLst>
            <a:ext uri="{FF2B5EF4-FFF2-40B4-BE49-F238E27FC236}">
              <a16:creationId xmlns:a16="http://schemas.microsoft.com/office/drawing/2014/main" id="{BB84E103-68AE-4020-AC6E-0B3C918F1A3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7554" name="AutoShape 1">
          <a:extLst>
            <a:ext uri="{FF2B5EF4-FFF2-40B4-BE49-F238E27FC236}">
              <a16:creationId xmlns:a16="http://schemas.microsoft.com/office/drawing/2014/main" id="{016B695E-90F0-41F0-A527-E1FF1E2D86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7555" name="AutoShape 1">
          <a:extLst>
            <a:ext uri="{FF2B5EF4-FFF2-40B4-BE49-F238E27FC236}">
              <a16:creationId xmlns:a16="http://schemas.microsoft.com/office/drawing/2014/main" id="{3AA4BA8B-E762-4C5B-A2F0-8BA0F0601B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7556" name="AutoShape 1">
          <a:extLst>
            <a:ext uri="{FF2B5EF4-FFF2-40B4-BE49-F238E27FC236}">
              <a16:creationId xmlns:a16="http://schemas.microsoft.com/office/drawing/2014/main" id="{75313A7F-EAF5-401C-9043-B9B67A9B29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786</xdr:row>
      <xdr:rowOff>0</xdr:rowOff>
    </xdr:from>
    <xdr:ext cx="304800" cy="304800"/>
    <xdr:sp macro="" textlink="">
      <xdr:nvSpPr>
        <xdr:cNvPr id="17557" name="AutoShape 1">
          <a:extLst>
            <a:ext uri="{FF2B5EF4-FFF2-40B4-BE49-F238E27FC236}">
              <a16:creationId xmlns:a16="http://schemas.microsoft.com/office/drawing/2014/main" id="{1BA17F03-0B8F-4AB7-9655-A745221EA2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7558" name="AutoShape 1">
          <a:extLst>
            <a:ext uri="{FF2B5EF4-FFF2-40B4-BE49-F238E27FC236}">
              <a16:creationId xmlns:a16="http://schemas.microsoft.com/office/drawing/2014/main" id="{75659984-2B72-496E-B9A0-798A3700D8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7559" name="AutoShape 1">
          <a:extLst>
            <a:ext uri="{FF2B5EF4-FFF2-40B4-BE49-F238E27FC236}">
              <a16:creationId xmlns:a16="http://schemas.microsoft.com/office/drawing/2014/main" id="{FAE38E3C-CAF3-449E-B99F-3A3182505D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7560" name="AutoShape 1">
          <a:extLst>
            <a:ext uri="{FF2B5EF4-FFF2-40B4-BE49-F238E27FC236}">
              <a16:creationId xmlns:a16="http://schemas.microsoft.com/office/drawing/2014/main" id="{ED85683A-110F-45B8-B595-14DC6A4EC5F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787</xdr:row>
      <xdr:rowOff>0</xdr:rowOff>
    </xdr:from>
    <xdr:ext cx="304800" cy="304800"/>
    <xdr:sp macro="" textlink="">
      <xdr:nvSpPr>
        <xdr:cNvPr id="17561" name="AutoShape 1">
          <a:extLst>
            <a:ext uri="{FF2B5EF4-FFF2-40B4-BE49-F238E27FC236}">
              <a16:creationId xmlns:a16="http://schemas.microsoft.com/office/drawing/2014/main" id="{A19DB270-BE20-4EFD-A13C-65E4E080C6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7562" name="AutoShape 1">
          <a:extLst>
            <a:ext uri="{FF2B5EF4-FFF2-40B4-BE49-F238E27FC236}">
              <a16:creationId xmlns:a16="http://schemas.microsoft.com/office/drawing/2014/main" id="{6BF05BB0-8BE7-44FF-966D-A9CAE764E19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7563" name="AutoShape 1">
          <a:extLst>
            <a:ext uri="{FF2B5EF4-FFF2-40B4-BE49-F238E27FC236}">
              <a16:creationId xmlns:a16="http://schemas.microsoft.com/office/drawing/2014/main" id="{757715D8-D969-4506-AEF2-2FE409F875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7564" name="AutoShape 1">
          <a:extLst>
            <a:ext uri="{FF2B5EF4-FFF2-40B4-BE49-F238E27FC236}">
              <a16:creationId xmlns:a16="http://schemas.microsoft.com/office/drawing/2014/main" id="{16D5B21E-0ABE-46AF-B698-38976F55A7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788</xdr:row>
      <xdr:rowOff>0</xdr:rowOff>
    </xdr:from>
    <xdr:ext cx="304800" cy="304800"/>
    <xdr:sp macro="" textlink="">
      <xdr:nvSpPr>
        <xdr:cNvPr id="17565" name="AutoShape 1">
          <a:extLst>
            <a:ext uri="{FF2B5EF4-FFF2-40B4-BE49-F238E27FC236}">
              <a16:creationId xmlns:a16="http://schemas.microsoft.com/office/drawing/2014/main" id="{65F7B0CB-C61C-4BB1-A543-53CEF87B17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7566" name="AutoShape 1">
          <a:extLst>
            <a:ext uri="{FF2B5EF4-FFF2-40B4-BE49-F238E27FC236}">
              <a16:creationId xmlns:a16="http://schemas.microsoft.com/office/drawing/2014/main" id="{F86C9FDD-79EE-4C6D-A885-542FB3E580F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7567" name="AutoShape 1">
          <a:extLst>
            <a:ext uri="{FF2B5EF4-FFF2-40B4-BE49-F238E27FC236}">
              <a16:creationId xmlns:a16="http://schemas.microsoft.com/office/drawing/2014/main" id="{82582D75-9807-4C24-8E43-4C9B0E42D9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7568" name="AutoShape 1">
          <a:extLst>
            <a:ext uri="{FF2B5EF4-FFF2-40B4-BE49-F238E27FC236}">
              <a16:creationId xmlns:a16="http://schemas.microsoft.com/office/drawing/2014/main" id="{B1D06255-65F8-4B20-AE18-EECFDCCAE86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789</xdr:row>
      <xdr:rowOff>0</xdr:rowOff>
    </xdr:from>
    <xdr:ext cx="304800" cy="304800"/>
    <xdr:sp macro="" textlink="">
      <xdr:nvSpPr>
        <xdr:cNvPr id="17569" name="AutoShape 1">
          <a:extLst>
            <a:ext uri="{FF2B5EF4-FFF2-40B4-BE49-F238E27FC236}">
              <a16:creationId xmlns:a16="http://schemas.microsoft.com/office/drawing/2014/main" id="{F2C6A44A-463C-4AFE-9BA0-E09E4DAE49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7570" name="AutoShape 1">
          <a:extLst>
            <a:ext uri="{FF2B5EF4-FFF2-40B4-BE49-F238E27FC236}">
              <a16:creationId xmlns:a16="http://schemas.microsoft.com/office/drawing/2014/main" id="{97E42294-4746-45BE-8A22-3B121FD7E0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7571" name="AutoShape 1">
          <a:extLst>
            <a:ext uri="{FF2B5EF4-FFF2-40B4-BE49-F238E27FC236}">
              <a16:creationId xmlns:a16="http://schemas.microsoft.com/office/drawing/2014/main" id="{2457FC14-FB37-4306-9165-48E1B81B6F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7572" name="AutoShape 1">
          <a:extLst>
            <a:ext uri="{FF2B5EF4-FFF2-40B4-BE49-F238E27FC236}">
              <a16:creationId xmlns:a16="http://schemas.microsoft.com/office/drawing/2014/main" id="{BEB67FC9-ABEB-40D5-945F-518E711D42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790</xdr:row>
      <xdr:rowOff>0</xdr:rowOff>
    </xdr:from>
    <xdr:ext cx="304800" cy="304800"/>
    <xdr:sp macro="" textlink="">
      <xdr:nvSpPr>
        <xdr:cNvPr id="17573" name="AutoShape 1">
          <a:extLst>
            <a:ext uri="{FF2B5EF4-FFF2-40B4-BE49-F238E27FC236}">
              <a16:creationId xmlns:a16="http://schemas.microsoft.com/office/drawing/2014/main" id="{9A86326D-9DE9-4876-934E-725528901B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7574" name="AutoShape 1">
          <a:extLst>
            <a:ext uri="{FF2B5EF4-FFF2-40B4-BE49-F238E27FC236}">
              <a16:creationId xmlns:a16="http://schemas.microsoft.com/office/drawing/2014/main" id="{E3A92C9E-6069-47FE-B05B-D185842E8D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7575" name="AutoShape 1">
          <a:extLst>
            <a:ext uri="{FF2B5EF4-FFF2-40B4-BE49-F238E27FC236}">
              <a16:creationId xmlns:a16="http://schemas.microsoft.com/office/drawing/2014/main" id="{0280C373-34D1-4797-8B54-B5569BCA4A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7576" name="AutoShape 1">
          <a:extLst>
            <a:ext uri="{FF2B5EF4-FFF2-40B4-BE49-F238E27FC236}">
              <a16:creationId xmlns:a16="http://schemas.microsoft.com/office/drawing/2014/main" id="{D4FBA4F0-BAB4-46BF-BBC6-69D9EFC701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791</xdr:row>
      <xdr:rowOff>0</xdr:rowOff>
    </xdr:from>
    <xdr:ext cx="304800" cy="304800"/>
    <xdr:sp macro="" textlink="">
      <xdr:nvSpPr>
        <xdr:cNvPr id="17577" name="AutoShape 1">
          <a:extLst>
            <a:ext uri="{FF2B5EF4-FFF2-40B4-BE49-F238E27FC236}">
              <a16:creationId xmlns:a16="http://schemas.microsoft.com/office/drawing/2014/main" id="{6A0424C7-ADD7-448D-B06F-09500EA179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7578" name="AutoShape 1">
          <a:extLst>
            <a:ext uri="{FF2B5EF4-FFF2-40B4-BE49-F238E27FC236}">
              <a16:creationId xmlns:a16="http://schemas.microsoft.com/office/drawing/2014/main" id="{CC696B07-124E-482A-A9C7-92A169B0A7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7579" name="AutoShape 1">
          <a:extLst>
            <a:ext uri="{FF2B5EF4-FFF2-40B4-BE49-F238E27FC236}">
              <a16:creationId xmlns:a16="http://schemas.microsoft.com/office/drawing/2014/main" id="{B21BAFD5-8FFC-4792-8954-07756702BC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7580" name="AutoShape 1">
          <a:extLst>
            <a:ext uri="{FF2B5EF4-FFF2-40B4-BE49-F238E27FC236}">
              <a16:creationId xmlns:a16="http://schemas.microsoft.com/office/drawing/2014/main" id="{0BF6D484-5871-4D09-A529-706B7BCFB82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792</xdr:row>
      <xdr:rowOff>0</xdr:rowOff>
    </xdr:from>
    <xdr:ext cx="304800" cy="304800"/>
    <xdr:sp macro="" textlink="">
      <xdr:nvSpPr>
        <xdr:cNvPr id="17581" name="AutoShape 1">
          <a:extLst>
            <a:ext uri="{FF2B5EF4-FFF2-40B4-BE49-F238E27FC236}">
              <a16:creationId xmlns:a16="http://schemas.microsoft.com/office/drawing/2014/main" id="{26235648-9A45-4ED9-8EEC-F39E8E5A220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7582" name="AutoShape 1">
          <a:extLst>
            <a:ext uri="{FF2B5EF4-FFF2-40B4-BE49-F238E27FC236}">
              <a16:creationId xmlns:a16="http://schemas.microsoft.com/office/drawing/2014/main" id="{13A23CDA-2E6F-406E-9EAA-4835B55991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7583" name="AutoShape 1">
          <a:extLst>
            <a:ext uri="{FF2B5EF4-FFF2-40B4-BE49-F238E27FC236}">
              <a16:creationId xmlns:a16="http://schemas.microsoft.com/office/drawing/2014/main" id="{38039432-CF09-447B-B2D4-4607347D183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7584" name="AutoShape 1">
          <a:extLst>
            <a:ext uri="{FF2B5EF4-FFF2-40B4-BE49-F238E27FC236}">
              <a16:creationId xmlns:a16="http://schemas.microsoft.com/office/drawing/2014/main" id="{67BD89A6-21C0-42A9-A254-A9FCADA06A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793</xdr:row>
      <xdr:rowOff>0</xdr:rowOff>
    </xdr:from>
    <xdr:ext cx="304800" cy="304800"/>
    <xdr:sp macro="" textlink="">
      <xdr:nvSpPr>
        <xdr:cNvPr id="17585" name="AutoShape 1">
          <a:extLst>
            <a:ext uri="{FF2B5EF4-FFF2-40B4-BE49-F238E27FC236}">
              <a16:creationId xmlns:a16="http://schemas.microsoft.com/office/drawing/2014/main" id="{F31C9941-82FA-4F3B-9073-D2FCA1B309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7586" name="AutoShape 1">
          <a:extLst>
            <a:ext uri="{FF2B5EF4-FFF2-40B4-BE49-F238E27FC236}">
              <a16:creationId xmlns:a16="http://schemas.microsoft.com/office/drawing/2014/main" id="{1F26935C-032E-4731-A896-1E04608A9F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7587" name="AutoShape 1">
          <a:extLst>
            <a:ext uri="{FF2B5EF4-FFF2-40B4-BE49-F238E27FC236}">
              <a16:creationId xmlns:a16="http://schemas.microsoft.com/office/drawing/2014/main" id="{402B41F2-96F8-4167-8672-16C064465B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7588" name="AutoShape 1">
          <a:extLst>
            <a:ext uri="{FF2B5EF4-FFF2-40B4-BE49-F238E27FC236}">
              <a16:creationId xmlns:a16="http://schemas.microsoft.com/office/drawing/2014/main" id="{64EC6DE4-15D5-4C5B-ADE6-5223E7C06E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794</xdr:row>
      <xdr:rowOff>0</xdr:rowOff>
    </xdr:from>
    <xdr:ext cx="304800" cy="304800"/>
    <xdr:sp macro="" textlink="">
      <xdr:nvSpPr>
        <xdr:cNvPr id="17589" name="AutoShape 1">
          <a:extLst>
            <a:ext uri="{FF2B5EF4-FFF2-40B4-BE49-F238E27FC236}">
              <a16:creationId xmlns:a16="http://schemas.microsoft.com/office/drawing/2014/main" id="{D17C1BBD-8EBF-4061-A78E-30B68E2401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7590" name="AutoShape 1">
          <a:extLst>
            <a:ext uri="{FF2B5EF4-FFF2-40B4-BE49-F238E27FC236}">
              <a16:creationId xmlns:a16="http://schemas.microsoft.com/office/drawing/2014/main" id="{E3BA587A-53EC-4B67-9990-AD4008C28F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7591" name="AutoShape 1">
          <a:extLst>
            <a:ext uri="{FF2B5EF4-FFF2-40B4-BE49-F238E27FC236}">
              <a16:creationId xmlns:a16="http://schemas.microsoft.com/office/drawing/2014/main" id="{426946F9-2244-4F2C-934F-8D31AD28C31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7592" name="AutoShape 1">
          <a:extLst>
            <a:ext uri="{FF2B5EF4-FFF2-40B4-BE49-F238E27FC236}">
              <a16:creationId xmlns:a16="http://schemas.microsoft.com/office/drawing/2014/main" id="{C7B4A22B-9936-492C-9B39-707262C85D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795</xdr:row>
      <xdr:rowOff>0</xdr:rowOff>
    </xdr:from>
    <xdr:ext cx="304800" cy="304800"/>
    <xdr:sp macro="" textlink="">
      <xdr:nvSpPr>
        <xdr:cNvPr id="17593" name="AutoShape 1">
          <a:extLst>
            <a:ext uri="{FF2B5EF4-FFF2-40B4-BE49-F238E27FC236}">
              <a16:creationId xmlns:a16="http://schemas.microsoft.com/office/drawing/2014/main" id="{8481B1E7-FECC-4721-8EF2-35882554A03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7594" name="AutoShape 1">
          <a:extLst>
            <a:ext uri="{FF2B5EF4-FFF2-40B4-BE49-F238E27FC236}">
              <a16:creationId xmlns:a16="http://schemas.microsoft.com/office/drawing/2014/main" id="{6D489B7F-DDC1-4829-AFE9-74C1DC2B68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7595" name="AutoShape 1">
          <a:extLst>
            <a:ext uri="{FF2B5EF4-FFF2-40B4-BE49-F238E27FC236}">
              <a16:creationId xmlns:a16="http://schemas.microsoft.com/office/drawing/2014/main" id="{D647E039-55F0-441C-9E06-48BA74DB35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7596" name="AutoShape 1">
          <a:extLst>
            <a:ext uri="{FF2B5EF4-FFF2-40B4-BE49-F238E27FC236}">
              <a16:creationId xmlns:a16="http://schemas.microsoft.com/office/drawing/2014/main" id="{06962EAB-8329-4C53-B3A9-BD8F7D76F6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796</xdr:row>
      <xdr:rowOff>0</xdr:rowOff>
    </xdr:from>
    <xdr:ext cx="304800" cy="304800"/>
    <xdr:sp macro="" textlink="">
      <xdr:nvSpPr>
        <xdr:cNvPr id="17597" name="AutoShape 1">
          <a:extLst>
            <a:ext uri="{FF2B5EF4-FFF2-40B4-BE49-F238E27FC236}">
              <a16:creationId xmlns:a16="http://schemas.microsoft.com/office/drawing/2014/main" id="{4E0C1EE5-8553-401E-A880-CE9F5E2C66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7598" name="AutoShape 1">
          <a:extLst>
            <a:ext uri="{FF2B5EF4-FFF2-40B4-BE49-F238E27FC236}">
              <a16:creationId xmlns:a16="http://schemas.microsoft.com/office/drawing/2014/main" id="{8702BCAD-7658-49A4-9794-26BBE80979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7599" name="AutoShape 1">
          <a:extLst>
            <a:ext uri="{FF2B5EF4-FFF2-40B4-BE49-F238E27FC236}">
              <a16:creationId xmlns:a16="http://schemas.microsoft.com/office/drawing/2014/main" id="{7BC2352D-C629-4914-A902-258B125368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7600" name="AutoShape 1">
          <a:extLst>
            <a:ext uri="{FF2B5EF4-FFF2-40B4-BE49-F238E27FC236}">
              <a16:creationId xmlns:a16="http://schemas.microsoft.com/office/drawing/2014/main" id="{02E71460-6BDA-4A14-A090-46C5F3AC09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797</xdr:row>
      <xdr:rowOff>0</xdr:rowOff>
    </xdr:from>
    <xdr:ext cx="304800" cy="304800"/>
    <xdr:sp macro="" textlink="">
      <xdr:nvSpPr>
        <xdr:cNvPr id="17601" name="AutoShape 1">
          <a:extLst>
            <a:ext uri="{FF2B5EF4-FFF2-40B4-BE49-F238E27FC236}">
              <a16:creationId xmlns:a16="http://schemas.microsoft.com/office/drawing/2014/main" id="{9D085FA8-1117-44C1-8050-0E1D19B995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7602" name="AutoShape 1">
          <a:extLst>
            <a:ext uri="{FF2B5EF4-FFF2-40B4-BE49-F238E27FC236}">
              <a16:creationId xmlns:a16="http://schemas.microsoft.com/office/drawing/2014/main" id="{000AC7C4-297E-4E0F-B360-3007E1B4D17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7603" name="AutoShape 1">
          <a:extLst>
            <a:ext uri="{FF2B5EF4-FFF2-40B4-BE49-F238E27FC236}">
              <a16:creationId xmlns:a16="http://schemas.microsoft.com/office/drawing/2014/main" id="{83C06E23-C6A3-41BB-8B68-D2CA35A3203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7604" name="AutoShape 1">
          <a:extLst>
            <a:ext uri="{FF2B5EF4-FFF2-40B4-BE49-F238E27FC236}">
              <a16:creationId xmlns:a16="http://schemas.microsoft.com/office/drawing/2014/main" id="{A359D6EB-38B3-41CC-B15B-8B74262531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798</xdr:row>
      <xdr:rowOff>0</xdr:rowOff>
    </xdr:from>
    <xdr:ext cx="304800" cy="304800"/>
    <xdr:sp macro="" textlink="">
      <xdr:nvSpPr>
        <xdr:cNvPr id="17605" name="AutoShape 1">
          <a:extLst>
            <a:ext uri="{FF2B5EF4-FFF2-40B4-BE49-F238E27FC236}">
              <a16:creationId xmlns:a16="http://schemas.microsoft.com/office/drawing/2014/main" id="{4F2D0D56-E894-4293-BCAC-D570EFB0D5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7606" name="AutoShape 1">
          <a:extLst>
            <a:ext uri="{FF2B5EF4-FFF2-40B4-BE49-F238E27FC236}">
              <a16:creationId xmlns:a16="http://schemas.microsoft.com/office/drawing/2014/main" id="{D5A0A9E1-64C0-4828-9868-373FF088A3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7607" name="AutoShape 1">
          <a:extLst>
            <a:ext uri="{FF2B5EF4-FFF2-40B4-BE49-F238E27FC236}">
              <a16:creationId xmlns:a16="http://schemas.microsoft.com/office/drawing/2014/main" id="{65EF0390-F287-436A-9581-10ECBE58C5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7608" name="AutoShape 1">
          <a:extLst>
            <a:ext uri="{FF2B5EF4-FFF2-40B4-BE49-F238E27FC236}">
              <a16:creationId xmlns:a16="http://schemas.microsoft.com/office/drawing/2014/main" id="{1D48B425-9DFC-43AA-8718-2F97EE259D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799</xdr:row>
      <xdr:rowOff>0</xdr:rowOff>
    </xdr:from>
    <xdr:ext cx="304800" cy="304800"/>
    <xdr:sp macro="" textlink="">
      <xdr:nvSpPr>
        <xdr:cNvPr id="17609" name="AutoShape 1">
          <a:extLst>
            <a:ext uri="{FF2B5EF4-FFF2-40B4-BE49-F238E27FC236}">
              <a16:creationId xmlns:a16="http://schemas.microsoft.com/office/drawing/2014/main" id="{F55C08FA-AC14-4423-991B-4E7D7F4C338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7610" name="AutoShape 1">
          <a:extLst>
            <a:ext uri="{FF2B5EF4-FFF2-40B4-BE49-F238E27FC236}">
              <a16:creationId xmlns:a16="http://schemas.microsoft.com/office/drawing/2014/main" id="{861D4020-457D-48CB-B7DF-6DDEED7CF7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7611" name="AutoShape 1">
          <a:extLst>
            <a:ext uri="{FF2B5EF4-FFF2-40B4-BE49-F238E27FC236}">
              <a16:creationId xmlns:a16="http://schemas.microsoft.com/office/drawing/2014/main" id="{AAD17D51-2F8F-4665-B7F7-8E1A9FD150A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7612" name="AutoShape 1">
          <a:extLst>
            <a:ext uri="{FF2B5EF4-FFF2-40B4-BE49-F238E27FC236}">
              <a16:creationId xmlns:a16="http://schemas.microsoft.com/office/drawing/2014/main" id="{98892C1C-BF06-4F76-8F2E-0C8176BA65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800</xdr:row>
      <xdr:rowOff>0</xdr:rowOff>
    </xdr:from>
    <xdr:ext cx="304800" cy="304800"/>
    <xdr:sp macro="" textlink="">
      <xdr:nvSpPr>
        <xdr:cNvPr id="17613" name="AutoShape 1">
          <a:extLst>
            <a:ext uri="{FF2B5EF4-FFF2-40B4-BE49-F238E27FC236}">
              <a16:creationId xmlns:a16="http://schemas.microsoft.com/office/drawing/2014/main" id="{4C3CA969-7BDF-4A5F-AF4B-AD042A7C5F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7614" name="AutoShape 1">
          <a:extLst>
            <a:ext uri="{FF2B5EF4-FFF2-40B4-BE49-F238E27FC236}">
              <a16:creationId xmlns:a16="http://schemas.microsoft.com/office/drawing/2014/main" id="{285BFC5B-4AD5-4C44-9441-4F99F8DA9F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7615" name="AutoShape 1">
          <a:extLst>
            <a:ext uri="{FF2B5EF4-FFF2-40B4-BE49-F238E27FC236}">
              <a16:creationId xmlns:a16="http://schemas.microsoft.com/office/drawing/2014/main" id="{5F8CE4DF-1137-48FA-B773-9F3EF99D38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7616" name="AutoShape 1">
          <a:extLst>
            <a:ext uri="{FF2B5EF4-FFF2-40B4-BE49-F238E27FC236}">
              <a16:creationId xmlns:a16="http://schemas.microsoft.com/office/drawing/2014/main" id="{57919C2F-CFF7-4E39-BDF0-2CC33E6F09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801</xdr:row>
      <xdr:rowOff>0</xdr:rowOff>
    </xdr:from>
    <xdr:ext cx="304800" cy="304800"/>
    <xdr:sp macro="" textlink="">
      <xdr:nvSpPr>
        <xdr:cNvPr id="17617" name="AutoShape 1">
          <a:extLst>
            <a:ext uri="{FF2B5EF4-FFF2-40B4-BE49-F238E27FC236}">
              <a16:creationId xmlns:a16="http://schemas.microsoft.com/office/drawing/2014/main" id="{8E0021A7-39AF-4B28-B08D-C99ECF5457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7618" name="AutoShape 1">
          <a:extLst>
            <a:ext uri="{FF2B5EF4-FFF2-40B4-BE49-F238E27FC236}">
              <a16:creationId xmlns:a16="http://schemas.microsoft.com/office/drawing/2014/main" id="{19023B80-63E3-4C01-AB50-E84DF251A33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7619" name="AutoShape 1">
          <a:extLst>
            <a:ext uri="{FF2B5EF4-FFF2-40B4-BE49-F238E27FC236}">
              <a16:creationId xmlns:a16="http://schemas.microsoft.com/office/drawing/2014/main" id="{A929E05A-7191-483F-B119-2DE9E0A5982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7620" name="AutoShape 1">
          <a:extLst>
            <a:ext uri="{FF2B5EF4-FFF2-40B4-BE49-F238E27FC236}">
              <a16:creationId xmlns:a16="http://schemas.microsoft.com/office/drawing/2014/main" id="{7839EC28-37A4-4393-BAE1-9FE33C7645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802</xdr:row>
      <xdr:rowOff>0</xdr:rowOff>
    </xdr:from>
    <xdr:ext cx="304800" cy="304800"/>
    <xdr:sp macro="" textlink="">
      <xdr:nvSpPr>
        <xdr:cNvPr id="17621" name="AutoShape 1">
          <a:extLst>
            <a:ext uri="{FF2B5EF4-FFF2-40B4-BE49-F238E27FC236}">
              <a16:creationId xmlns:a16="http://schemas.microsoft.com/office/drawing/2014/main" id="{60756DE6-BA36-4ADF-8B96-305DACD2E3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7622" name="AutoShape 1">
          <a:extLst>
            <a:ext uri="{FF2B5EF4-FFF2-40B4-BE49-F238E27FC236}">
              <a16:creationId xmlns:a16="http://schemas.microsoft.com/office/drawing/2014/main" id="{95A7A3BE-9D2F-4FD7-A700-0367DD11E2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7623" name="AutoShape 1">
          <a:extLst>
            <a:ext uri="{FF2B5EF4-FFF2-40B4-BE49-F238E27FC236}">
              <a16:creationId xmlns:a16="http://schemas.microsoft.com/office/drawing/2014/main" id="{B0495EBC-CCD9-442F-A7DF-A6C113A57A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7624" name="AutoShape 1">
          <a:extLst>
            <a:ext uri="{FF2B5EF4-FFF2-40B4-BE49-F238E27FC236}">
              <a16:creationId xmlns:a16="http://schemas.microsoft.com/office/drawing/2014/main" id="{EABE8A03-7473-423A-939F-AE3C5E040B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803</xdr:row>
      <xdr:rowOff>0</xdr:rowOff>
    </xdr:from>
    <xdr:ext cx="304800" cy="304800"/>
    <xdr:sp macro="" textlink="">
      <xdr:nvSpPr>
        <xdr:cNvPr id="17625" name="AutoShape 1">
          <a:extLst>
            <a:ext uri="{FF2B5EF4-FFF2-40B4-BE49-F238E27FC236}">
              <a16:creationId xmlns:a16="http://schemas.microsoft.com/office/drawing/2014/main" id="{31916E0F-9BB4-4F6A-A8E8-889C03C41E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7626" name="AutoShape 1">
          <a:extLst>
            <a:ext uri="{FF2B5EF4-FFF2-40B4-BE49-F238E27FC236}">
              <a16:creationId xmlns:a16="http://schemas.microsoft.com/office/drawing/2014/main" id="{7232E9C0-F079-4E3A-8DBB-2E27EFFE10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7627" name="AutoShape 1">
          <a:extLst>
            <a:ext uri="{FF2B5EF4-FFF2-40B4-BE49-F238E27FC236}">
              <a16:creationId xmlns:a16="http://schemas.microsoft.com/office/drawing/2014/main" id="{E686D4F4-1114-408D-94F2-DC144B4705B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7628" name="AutoShape 1">
          <a:extLst>
            <a:ext uri="{FF2B5EF4-FFF2-40B4-BE49-F238E27FC236}">
              <a16:creationId xmlns:a16="http://schemas.microsoft.com/office/drawing/2014/main" id="{D2DAAE4C-A638-46A3-9978-03EE454220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804</xdr:row>
      <xdr:rowOff>0</xdr:rowOff>
    </xdr:from>
    <xdr:ext cx="304800" cy="304800"/>
    <xdr:sp macro="" textlink="">
      <xdr:nvSpPr>
        <xdr:cNvPr id="17629" name="AutoShape 1">
          <a:extLst>
            <a:ext uri="{FF2B5EF4-FFF2-40B4-BE49-F238E27FC236}">
              <a16:creationId xmlns:a16="http://schemas.microsoft.com/office/drawing/2014/main" id="{4909DCC1-FCD3-45B8-B016-8F5F5D590B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7630" name="AutoShape 1">
          <a:extLst>
            <a:ext uri="{FF2B5EF4-FFF2-40B4-BE49-F238E27FC236}">
              <a16:creationId xmlns:a16="http://schemas.microsoft.com/office/drawing/2014/main" id="{AB32E747-4905-4E1E-8DF1-F76C539066B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7631" name="AutoShape 1">
          <a:extLst>
            <a:ext uri="{FF2B5EF4-FFF2-40B4-BE49-F238E27FC236}">
              <a16:creationId xmlns:a16="http://schemas.microsoft.com/office/drawing/2014/main" id="{FA9BCAC6-1D98-4341-86EA-FDC284CB34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7632" name="AutoShape 1">
          <a:extLst>
            <a:ext uri="{FF2B5EF4-FFF2-40B4-BE49-F238E27FC236}">
              <a16:creationId xmlns:a16="http://schemas.microsoft.com/office/drawing/2014/main" id="{E671D0F5-EC64-4F41-B2E9-082F51BBC21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805</xdr:row>
      <xdr:rowOff>0</xdr:rowOff>
    </xdr:from>
    <xdr:ext cx="304800" cy="304800"/>
    <xdr:sp macro="" textlink="">
      <xdr:nvSpPr>
        <xdr:cNvPr id="17633" name="AutoShape 1">
          <a:extLst>
            <a:ext uri="{FF2B5EF4-FFF2-40B4-BE49-F238E27FC236}">
              <a16:creationId xmlns:a16="http://schemas.microsoft.com/office/drawing/2014/main" id="{926A35E8-4D96-4D9F-8350-92DDAA0C96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7634" name="AutoShape 1">
          <a:extLst>
            <a:ext uri="{FF2B5EF4-FFF2-40B4-BE49-F238E27FC236}">
              <a16:creationId xmlns:a16="http://schemas.microsoft.com/office/drawing/2014/main" id="{EC63887A-AF02-426D-9FD5-D34BF41787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7635" name="AutoShape 1">
          <a:extLst>
            <a:ext uri="{FF2B5EF4-FFF2-40B4-BE49-F238E27FC236}">
              <a16:creationId xmlns:a16="http://schemas.microsoft.com/office/drawing/2014/main" id="{FDDBF6C1-979C-4CCF-A17B-BE152C8C4E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7636" name="AutoShape 1">
          <a:extLst>
            <a:ext uri="{FF2B5EF4-FFF2-40B4-BE49-F238E27FC236}">
              <a16:creationId xmlns:a16="http://schemas.microsoft.com/office/drawing/2014/main" id="{052F7858-4DD7-4FE1-9520-13F86FF29C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806</xdr:row>
      <xdr:rowOff>0</xdr:rowOff>
    </xdr:from>
    <xdr:ext cx="304800" cy="304800"/>
    <xdr:sp macro="" textlink="">
      <xdr:nvSpPr>
        <xdr:cNvPr id="17637" name="AutoShape 1">
          <a:extLst>
            <a:ext uri="{FF2B5EF4-FFF2-40B4-BE49-F238E27FC236}">
              <a16:creationId xmlns:a16="http://schemas.microsoft.com/office/drawing/2014/main" id="{0F1929F6-3AE7-40E0-B2C8-C77E9B50026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7638" name="AutoShape 1">
          <a:extLst>
            <a:ext uri="{FF2B5EF4-FFF2-40B4-BE49-F238E27FC236}">
              <a16:creationId xmlns:a16="http://schemas.microsoft.com/office/drawing/2014/main" id="{E1B4BD94-790F-44BB-BD13-B04EDA6391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7639" name="AutoShape 1">
          <a:extLst>
            <a:ext uri="{FF2B5EF4-FFF2-40B4-BE49-F238E27FC236}">
              <a16:creationId xmlns:a16="http://schemas.microsoft.com/office/drawing/2014/main" id="{6162865B-54BE-466B-8668-166E5141B0F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7640" name="AutoShape 1">
          <a:extLst>
            <a:ext uri="{FF2B5EF4-FFF2-40B4-BE49-F238E27FC236}">
              <a16:creationId xmlns:a16="http://schemas.microsoft.com/office/drawing/2014/main" id="{E2826333-89C5-4110-8281-9AF5F8DEB8C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807</xdr:row>
      <xdr:rowOff>0</xdr:rowOff>
    </xdr:from>
    <xdr:ext cx="304800" cy="304800"/>
    <xdr:sp macro="" textlink="">
      <xdr:nvSpPr>
        <xdr:cNvPr id="17641" name="AutoShape 1">
          <a:extLst>
            <a:ext uri="{FF2B5EF4-FFF2-40B4-BE49-F238E27FC236}">
              <a16:creationId xmlns:a16="http://schemas.microsoft.com/office/drawing/2014/main" id="{C90C0EB1-E8D9-4D0A-8BD7-7D1C2C4A48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7642" name="AutoShape 1">
          <a:extLst>
            <a:ext uri="{FF2B5EF4-FFF2-40B4-BE49-F238E27FC236}">
              <a16:creationId xmlns:a16="http://schemas.microsoft.com/office/drawing/2014/main" id="{4CC566D4-8C9D-46DD-8A3E-27F7A1B7D3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7643" name="AutoShape 1">
          <a:extLst>
            <a:ext uri="{FF2B5EF4-FFF2-40B4-BE49-F238E27FC236}">
              <a16:creationId xmlns:a16="http://schemas.microsoft.com/office/drawing/2014/main" id="{DFAA6D3E-9ED8-4798-84AB-FE9BFFA0DB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7644" name="AutoShape 1">
          <a:extLst>
            <a:ext uri="{FF2B5EF4-FFF2-40B4-BE49-F238E27FC236}">
              <a16:creationId xmlns:a16="http://schemas.microsoft.com/office/drawing/2014/main" id="{B0A703BC-904F-46C3-BDD5-7A9B5C252B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808</xdr:row>
      <xdr:rowOff>0</xdr:rowOff>
    </xdr:from>
    <xdr:ext cx="304800" cy="304800"/>
    <xdr:sp macro="" textlink="">
      <xdr:nvSpPr>
        <xdr:cNvPr id="17645" name="AutoShape 1">
          <a:extLst>
            <a:ext uri="{FF2B5EF4-FFF2-40B4-BE49-F238E27FC236}">
              <a16:creationId xmlns:a16="http://schemas.microsoft.com/office/drawing/2014/main" id="{98AD27C9-EBEE-43C8-8054-E8AD420F88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7646" name="AutoShape 1">
          <a:extLst>
            <a:ext uri="{FF2B5EF4-FFF2-40B4-BE49-F238E27FC236}">
              <a16:creationId xmlns:a16="http://schemas.microsoft.com/office/drawing/2014/main" id="{9B29FD36-A0FF-415A-A33B-4F354094943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7647" name="AutoShape 1">
          <a:extLst>
            <a:ext uri="{FF2B5EF4-FFF2-40B4-BE49-F238E27FC236}">
              <a16:creationId xmlns:a16="http://schemas.microsoft.com/office/drawing/2014/main" id="{9A001E12-4A2A-48DF-965C-7CDA4A2E704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7648" name="AutoShape 1">
          <a:extLst>
            <a:ext uri="{FF2B5EF4-FFF2-40B4-BE49-F238E27FC236}">
              <a16:creationId xmlns:a16="http://schemas.microsoft.com/office/drawing/2014/main" id="{8A66E7D3-740B-40E6-95DD-E8D9AAF195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809</xdr:row>
      <xdr:rowOff>0</xdr:rowOff>
    </xdr:from>
    <xdr:ext cx="304800" cy="304800"/>
    <xdr:sp macro="" textlink="">
      <xdr:nvSpPr>
        <xdr:cNvPr id="17649" name="AutoShape 1">
          <a:extLst>
            <a:ext uri="{FF2B5EF4-FFF2-40B4-BE49-F238E27FC236}">
              <a16:creationId xmlns:a16="http://schemas.microsoft.com/office/drawing/2014/main" id="{C521DBED-2D7E-4AF3-B8F6-4DEA63D78A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7650" name="AutoShape 1">
          <a:extLst>
            <a:ext uri="{FF2B5EF4-FFF2-40B4-BE49-F238E27FC236}">
              <a16:creationId xmlns:a16="http://schemas.microsoft.com/office/drawing/2014/main" id="{5E3704D4-8288-4B8E-B277-FD6F3B42F4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7651" name="AutoShape 1">
          <a:extLst>
            <a:ext uri="{FF2B5EF4-FFF2-40B4-BE49-F238E27FC236}">
              <a16:creationId xmlns:a16="http://schemas.microsoft.com/office/drawing/2014/main" id="{A385A70B-810F-43A7-80D2-284621A1CF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7652" name="AutoShape 1">
          <a:extLst>
            <a:ext uri="{FF2B5EF4-FFF2-40B4-BE49-F238E27FC236}">
              <a16:creationId xmlns:a16="http://schemas.microsoft.com/office/drawing/2014/main" id="{4A93AA57-F1D8-49DF-9F21-DB9B66812C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810</xdr:row>
      <xdr:rowOff>0</xdr:rowOff>
    </xdr:from>
    <xdr:ext cx="304800" cy="304800"/>
    <xdr:sp macro="" textlink="">
      <xdr:nvSpPr>
        <xdr:cNvPr id="17653" name="AutoShape 1">
          <a:extLst>
            <a:ext uri="{FF2B5EF4-FFF2-40B4-BE49-F238E27FC236}">
              <a16:creationId xmlns:a16="http://schemas.microsoft.com/office/drawing/2014/main" id="{83BE698F-1A37-4B55-923C-A2A2517BBA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7654" name="AutoShape 1">
          <a:extLst>
            <a:ext uri="{FF2B5EF4-FFF2-40B4-BE49-F238E27FC236}">
              <a16:creationId xmlns:a16="http://schemas.microsoft.com/office/drawing/2014/main" id="{D138C8E4-6441-43F1-9D0E-18FD15F9A4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7655" name="AutoShape 1">
          <a:extLst>
            <a:ext uri="{FF2B5EF4-FFF2-40B4-BE49-F238E27FC236}">
              <a16:creationId xmlns:a16="http://schemas.microsoft.com/office/drawing/2014/main" id="{CE70FC0A-3707-40A8-8FFA-507F7FFD3F9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7656" name="AutoShape 1">
          <a:extLst>
            <a:ext uri="{FF2B5EF4-FFF2-40B4-BE49-F238E27FC236}">
              <a16:creationId xmlns:a16="http://schemas.microsoft.com/office/drawing/2014/main" id="{FA839E79-BA83-41F4-B657-0F3CE5F9FA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811</xdr:row>
      <xdr:rowOff>0</xdr:rowOff>
    </xdr:from>
    <xdr:ext cx="304800" cy="304800"/>
    <xdr:sp macro="" textlink="">
      <xdr:nvSpPr>
        <xdr:cNvPr id="17657" name="AutoShape 1">
          <a:extLst>
            <a:ext uri="{FF2B5EF4-FFF2-40B4-BE49-F238E27FC236}">
              <a16:creationId xmlns:a16="http://schemas.microsoft.com/office/drawing/2014/main" id="{C472077B-7B50-4EC8-879E-EAE3A482C6E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7658" name="AutoShape 1">
          <a:extLst>
            <a:ext uri="{FF2B5EF4-FFF2-40B4-BE49-F238E27FC236}">
              <a16:creationId xmlns:a16="http://schemas.microsoft.com/office/drawing/2014/main" id="{1BF80538-F071-459F-B37A-C0E4584E22E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7659" name="AutoShape 1">
          <a:extLst>
            <a:ext uri="{FF2B5EF4-FFF2-40B4-BE49-F238E27FC236}">
              <a16:creationId xmlns:a16="http://schemas.microsoft.com/office/drawing/2014/main" id="{BCF2A297-7CA1-4864-9AA1-2894C5545B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7660" name="AutoShape 1">
          <a:extLst>
            <a:ext uri="{FF2B5EF4-FFF2-40B4-BE49-F238E27FC236}">
              <a16:creationId xmlns:a16="http://schemas.microsoft.com/office/drawing/2014/main" id="{3898FE1B-597B-4079-93A8-1BFB7692FF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812</xdr:row>
      <xdr:rowOff>0</xdr:rowOff>
    </xdr:from>
    <xdr:ext cx="304800" cy="304800"/>
    <xdr:sp macro="" textlink="">
      <xdr:nvSpPr>
        <xdr:cNvPr id="17661" name="AutoShape 1">
          <a:extLst>
            <a:ext uri="{FF2B5EF4-FFF2-40B4-BE49-F238E27FC236}">
              <a16:creationId xmlns:a16="http://schemas.microsoft.com/office/drawing/2014/main" id="{8185054E-7F76-46E6-8B86-7F70719A4FD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7662" name="AutoShape 1">
          <a:extLst>
            <a:ext uri="{FF2B5EF4-FFF2-40B4-BE49-F238E27FC236}">
              <a16:creationId xmlns:a16="http://schemas.microsoft.com/office/drawing/2014/main" id="{8C31E4CC-D789-4F64-B4F3-3727E00896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7663" name="AutoShape 1">
          <a:extLst>
            <a:ext uri="{FF2B5EF4-FFF2-40B4-BE49-F238E27FC236}">
              <a16:creationId xmlns:a16="http://schemas.microsoft.com/office/drawing/2014/main" id="{E0FF2EAF-C5C5-4F41-A537-228E6B44D0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7664" name="AutoShape 1">
          <a:extLst>
            <a:ext uri="{FF2B5EF4-FFF2-40B4-BE49-F238E27FC236}">
              <a16:creationId xmlns:a16="http://schemas.microsoft.com/office/drawing/2014/main" id="{64FB2D30-4D72-4AC5-85A1-FC9878B87A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813</xdr:row>
      <xdr:rowOff>0</xdr:rowOff>
    </xdr:from>
    <xdr:ext cx="304800" cy="304800"/>
    <xdr:sp macro="" textlink="">
      <xdr:nvSpPr>
        <xdr:cNvPr id="17665" name="AutoShape 1">
          <a:extLst>
            <a:ext uri="{FF2B5EF4-FFF2-40B4-BE49-F238E27FC236}">
              <a16:creationId xmlns:a16="http://schemas.microsoft.com/office/drawing/2014/main" id="{2B96AF4F-7848-4289-981F-C3B5F96F5B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7666" name="AutoShape 1">
          <a:extLst>
            <a:ext uri="{FF2B5EF4-FFF2-40B4-BE49-F238E27FC236}">
              <a16:creationId xmlns:a16="http://schemas.microsoft.com/office/drawing/2014/main" id="{58B77FFA-01C4-4087-A0F8-6A20928F2A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7667" name="AutoShape 1">
          <a:extLst>
            <a:ext uri="{FF2B5EF4-FFF2-40B4-BE49-F238E27FC236}">
              <a16:creationId xmlns:a16="http://schemas.microsoft.com/office/drawing/2014/main" id="{2CE2A7EE-559C-4EF3-BDB2-1D740F8198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7668" name="AutoShape 1">
          <a:extLst>
            <a:ext uri="{FF2B5EF4-FFF2-40B4-BE49-F238E27FC236}">
              <a16:creationId xmlns:a16="http://schemas.microsoft.com/office/drawing/2014/main" id="{9851EDA0-F382-4569-902F-9EB801C91D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814</xdr:row>
      <xdr:rowOff>0</xdr:rowOff>
    </xdr:from>
    <xdr:ext cx="304800" cy="304800"/>
    <xdr:sp macro="" textlink="">
      <xdr:nvSpPr>
        <xdr:cNvPr id="17669" name="AutoShape 1">
          <a:extLst>
            <a:ext uri="{FF2B5EF4-FFF2-40B4-BE49-F238E27FC236}">
              <a16:creationId xmlns:a16="http://schemas.microsoft.com/office/drawing/2014/main" id="{9737BF19-DAC9-493F-905D-12F5BCBF5A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7670" name="AutoShape 1">
          <a:extLst>
            <a:ext uri="{FF2B5EF4-FFF2-40B4-BE49-F238E27FC236}">
              <a16:creationId xmlns:a16="http://schemas.microsoft.com/office/drawing/2014/main" id="{33D6041D-22F4-45F2-B42F-6367ED2E6F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7671" name="AutoShape 1">
          <a:extLst>
            <a:ext uri="{FF2B5EF4-FFF2-40B4-BE49-F238E27FC236}">
              <a16:creationId xmlns:a16="http://schemas.microsoft.com/office/drawing/2014/main" id="{504BB0BD-4357-4B9C-B09B-09D7A175220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7672" name="AutoShape 1">
          <a:extLst>
            <a:ext uri="{FF2B5EF4-FFF2-40B4-BE49-F238E27FC236}">
              <a16:creationId xmlns:a16="http://schemas.microsoft.com/office/drawing/2014/main" id="{A6CBEE3F-AD19-446E-B0CA-D26FB21881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815</xdr:row>
      <xdr:rowOff>0</xdr:rowOff>
    </xdr:from>
    <xdr:ext cx="304800" cy="304800"/>
    <xdr:sp macro="" textlink="">
      <xdr:nvSpPr>
        <xdr:cNvPr id="17673" name="AutoShape 1">
          <a:extLst>
            <a:ext uri="{FF2B5EF4-FFF2-40B4-BE49-F238E27FC236}">
              <a16:creationId xmlns:a16="http://schemas.microsoft.com/office/drawing/2014/main" id="{777E713A-22F3-4258-AA50-A508DF4D99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7674" name="AutoShape 1">
          <a:extLst>
            <a:ext uri="{FF2B5EF4-FFF2-40B4-BE49-F238E27FC236}">
              <a16:creationId xmlns:a16="http://schemas.microsoft.com/office/drawing/2014/main" id="{7A2A44F5-DBE3-4942-B157-EB35DA36DEF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7675" name="AutoShape 1">
          <a:extLst>
            <a:ext uri="{FF2B5EF4-FFF2-40B4-BE49-F238E27FC236}">
              <a16:creationId xmlns:a16="http://schemas.microsoft.com/office/drawing/2014/main" id="{DB4A7966-FECF-4224-ABDE-618EF817D2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7676" name="AutoShape 1">
          <a:extLst>
            <a:ext uri="{FF2B5EF4-FFF2-40B4-BE49-F238E27FC236}">
              <a16:creationId xmlns:a16="http://schemas.microsoft.com/office/drawing/2014/main" id="{0EC10A8C-5B94-4BB4-BE1A-93898A6858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816</xdr:row>
      <xdr:rowOff>0</xdr:rowOff>
    </xdr:from>
    <xdr:ext cx="304800" cy="304800"/>
    <xdr:sp macro="" textlink="">
      <xdr:nvSpPr>
        <xdr:cNvPr id="17677" name="AutoShape 1">
          <a:extLst>
            <a:ext uri="{FF2B5EF4-FFF2-40B4-BE49-F238E27FC236}">
              <a16:creationId xmlns:a16="http://schemas.microsoft.com/office/drawing/2014/main" id="{25D23EDB-1FB2-4ED1-A886-66FF1E7D34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7678" name="AutoShape 1">
          <a:extLst>
            <a:ext uri="{FF2B5EF4-FFF2-40B4-BE49-F238E27FC236}">
              <a16:creationId xmlns:a16="http://schemas.microsoft.com/office/drawing/2014/main" id="{F6C7D263-2AC4-4F7E-9667-8B3D696DD3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7679" name="AutoShape 1">
          <a:extLst>
            <a:ext uri="{FF2B5EF4-FFF2-40B4-BE49-F238E27FC236}">
              <a16:creationId xmlns:a16="http://schemas.microsoft.com/office/drawing/2014/main" id="{38BED464-14A4-4432-8B42-1ACE12BAD2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7680" name="AutoShape 1">
          <a:extLst>
            <a:ext uri="{FF2B5EF4-FFF2-40B4-BE49-F238E27FC236}">
              <a16:creationId xmlns:a16="http://schemas.microsoft.com/office/drawing/2014/main" id="{5AD646D0-5A1E-416E-96C6-21461411B1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817</xdr:row>
      <xdr:rowOff>0</xdr:rowOff>
    </xdr:from>
    <xdr:ext cx="304800" cy="304800"/>
    <xdr:sp macro="" textlink="">
      <xdr:nvSpPr>
        <xdr:cNvPr id="17681" name="AutoShape 1">
          <a:extLst>
            <a:ext uri="{FF2B5EF4-FFF2-40B4-BE49-F238E27FC236}">
              <a16:creationId xmlns:a16="http://schemas.microsoft.com/office/drawing/2014/main" id="{93DD2909-E9F8-4D5A-B004-3389AA1422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7682" name="AutoShape 1">
          <a:extLst>
            <a:ext uri="{FF2B5EF4-FFF2-40B4-BE49-F238E27FC236}">
              <a16:creationId xmlns:a16="http://schemas.microsoft.com/office/drawing/2014/main" id="{7F0C88DA-C39C-497E-9FF4-752DE868887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7683" name="AutoShape 1">
          <a:extLst>
            <a:ext uri="{FF2B5EF4-FFF2-40B4-BE49-F238E27FC236}">
              <a16:creationId xmlns:a16="http://schemas.microsoft.com/office/drawing/2014/main" id="{70F7D7C9-A560-4118-84AA-5C12F3DDD5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7684" name="AutoShape 1">
          <a:extLst>
            <a:ext uri="{FF2B5EF4-FFF2-40B4-BE49-F238E27FC236}">
              <a16:creationId xmlns:a16="http://schemas.microsoft.com/office/drawing/2014/main" id="{24C38533-E513-471B-9A51-EE8880B96B6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818</xdr:row>
      <xdr:rowOff>0</xdr:rowOff>
    </xdr:from>
    <xdr:ext cx="304800" cy="304800"/>
    <xdr:sp macro="" textlink="">
      <xdr:nvSpPr>
        <xdr:cNvPr id="17685" name="AutoShape 1">
          <a:extLst>
            <a:ext uri="{FF2B5EF4-FFF2-40B4-BE49-F238E27FC236}">
              <a16:creationId xmlns:a16="http://schemas.microsoft.com/office/drawing/2014/main" id="{16CE357A-5913-41E2-B1EF-B3286192E3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7686" name="AutoShape 1">
          <a:extLst>
            <a:ext uri="{FF2B5EF4-FFF2-40B4-BE49-F238E27FC236}">
              <a16:creationId xmlns:a16="http://schemas.microsoft.com/office/drawing/2014/main" id="{13E1087B-737E-4C5C-A080-2E4F7092AE3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7687" name="AutoShape 1">
          <a:extLst>
            <a:ext uri="{FF2B5EF4-FFF2-40B4-BE49-F238E27FC236}">
              <a16:creationId xmlns:a16="http://schemas.microsoft.com/office/drawing/2014/main" id="{60AD0E4A-EB06-4F5E-B978-61D584000F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7688" name="AutoShape 1">
          <a:extLst>
            <a:ext uri="{FF2B5EF4-FFF2-40B4-BE49-F238E27FC236}">
              <a16:creationId xmlns:a16="http://schemas.microsoft.com/office/drawing/2014/main" id="{88A80A93-0D66-4174-8ACF-E0A31510AD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819</xdr:row>
      <xdr:rowOff>0</xdr:rowOff>
    </xdr:from>
    <xdr:ext cx="304800" cy="304800"/>
    <xdr:sp macro="" textlink="">
      <xdr:nvSpPr>
        <xdr:cNvPr id="17689" name="AutoShape 1">
          <a:extLst>
            <a:ext uri="{FF2B5EF4-FFF2-40B4-BE49-F238E27FC236}">
              <a16:creationId xmlns:a16="http://schemas.microsoft.com/office/drawing/2014/main" id="{C8297205-40C7-4FD9-AE93-A80AA5DCA4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7690" name="AutoShape 1">
          <a:extLst>
            <a:ext uri="{FF2B5EF4-FFF2-40B4-BE49-F238E27FC236}">
              <a16:creationId xmlns:a16="http://schemas.microsoft.com/office/drawing/2014/main" id="{4CA0A28B-D9E4-4693-B8DC-D60E94A08D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7691" name="AutoShape 1">
          <a:extLst>
            <a:ext uri="{FF2B5EF4-FFF2-40B4-BE49-F238E27FC236}">
              <a16:creationId xmlns:a16="http://schemas.microsoft.com/office/drawing/2014/main" id="{EC4EC718-2440-4B05-8BE2-CB41B200EA6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7692" name="AutoShape 1">
          <a:extLst>
            <a:ext uri="{FF2B5EF4-FFF2-40B4-BE49-F238E27FC236}">
              <a16:creationId xmlns:a16="http://schemas.microsoft.com/office/drawing/2014/main" id="{87786F14-AA65-4F3F-A296-22793640AB6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820</xdr:row>
      <xdr:rowOff>0</xdr:rowOff>
    </xdr:from>
    <xdr:ext cx="304800" cy="304800"/>
    <xdr:sp macro="" textlink="">
      <xdr:nvSpPr>
        <xdr:cNvPr id="17693" name="AutoShape 1">
          <a:extLst>
            <a:ext uri="{FF2B5EF4-FFF2-40B4-BE49-F238E27FC236}">
              <a16:creationId xmlns:a16="http://schemas.microsoft.com/office/drawing/2014/main" id="{FCF2B92C-6FE0-497F-8614-4C2666AB07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7694" name="AutoShape 1">
          <a:extLst>
            <a:ext uri="{FF2B5EF4-FFF2-40B4-BE49-F238E27FC236}">
              <a16:creationId xmlns:a16="http://schemas.microsoft.com/office/drawing/2014/main" id="{6C0CFCAF-6E4C-4EFD-85E6-C49C0E3C1F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7695" name="AutoShape 1">
          <a:extLst>
            <a:ext uri="{FF2B5EF4-FFF2-40B4-BE49-F238E27FC236}">
              <a16:creationId xmlns:a16="http://schemas.microsoft.com/office/drawing/2014/main" id="{BB5CF1D7-6F3A-47B7-8DCE-B760477C68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7696" name="AutoShape 1">
          <a:extLst>
            <a:ext uri="{FF2B5EF4-FFF2-40B4-BE49-F238E27FC236}">
              <a16:creationId xmlns:a16="http://schemas.microsoft.com/office/drawing/2014/main" id="{820BEFDB-ECF1-443D-BC36-9A0F7BE707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821</xdr:row>
      <xdr:rowOff>0</xdr:rowOff>
    </xdr:from>
    <xdr:ext cx="304800" cy="304800"/>
    <xdr:sp macro="" textlink="">
      <xdr:nvSpPr>
        <xdr:cNvPr id="17697" name="AutoShape 1">
          <a:extLst>
            <a:ext uri="{FF2B5EF4-FFF2-40B4-BE49-F238E27FC236}">
              <a16:creationId xmlns:a16="http://schemas.microsoft.com/office/drawing/2014/main" id="{203202E4-0647-43FC-80E5-96E69F2BEEE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7698" name="AutoShape 1">
          <a:extLst>
            <a:ext uri="{FF2B5EF4-FFF2-40B4-BE49-F238E27FC236}">
              <a16:creationId xmlns:a16="http://schemas.microsoft.com/office/drawing/2014/main" id="{A7EC8F0D-70DA-4F77-A70B-7B6EF7ADBAA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7699" name="AutoShape 1">
          <a:extLst>
            <a:ext uri="{FF2B5EF4-FFF2-40B4-BE49-F238E27FC236}">
              <a16:creationId xmlns:a16="http://schemas.microsoft.com/office/drawing/2014/main" id="{1EABC13E-86D0-4968-9791-A8DCCE3F22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7700" name="AutoShape 1">
          <a:extLst>
            <a:ext uri="{FF2B5EF4-FFF2-40B4-BE49-F238E27FC236}">
              <a16:creationId xmlns:a16="http://schemas.microsoft.com/office/drawing/2014/main" id="{625605A3-89AC-41F3-81F5-C4BC4EE7A5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822</xdr:row>
      <xdr:rowOff>0</xdr:rowOff>
    </xdr:from>
    <xdr:ext cx="304800" cy="304800"/>
    <xdr:sp macro="" textlink="">
      <xdr:nvSpPr>
        <xdr:cNvPr id="17701" name="AutoShape 1">
          <a:extLst>
            <a:ext uri="{FF2B5EF4-FFF2-40B4-BE49-F238E27FC236}">
              <a16:creationId xmlns:a16="http://schemas.microsoft.com/office/drawing/2014/main" id="{69E0042C-CE28-4DA4-98A5-3083FCAB07B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7702" name="AutoShape 1">
          <a:extLst>
            <a:ext uri="{FF2B5EF4-FFF2-40B4-BE49-F238E27FC236}">
              <a16:creationId xmlns:a16="http://schemas.microsoft.com/office/drawing/2014/main" id="{11035920-54B6-451A-A4C5-9CBAD92040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7703" name="AutoShape 1">
          <a:extLst>
            <a:ext uri="{FF2B5EF4-FFF2-40B4-BE49-F238E27FC236}">
              <a16:creationId xmlns:a16="http://schemas.microsoft.com/office/drawing/2014/main" id="{6BC31A61-B851-4EB3-8859-E452A508E03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7704" name="AutoShape 1">
          <a:extLst>
            <a:ext uri="{FF2B5EF4-FFF2-40B4-BE49-F238E27FC236}">
              <a16:creationId xmlns:a16="http://schemas.microsoft.com/office/drawing/2014/main" id="{B3BA1FD5-C11B-4098-89C6-962CBEFC71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823</xdr:row>
      <xdr:rowOff>0</xdr:rowOff>
    </xdr:from>
    <xdr:ext cx="304800" cy="304800"/>
    <xdr:sp macro="" textlink="">
      <xdr:nvSpPr>
        <xdr:cNvPr id="17705" name="AutoShape 1">
          <a:extLst>
            <a:ext uri="{FF2B5EF4-FFF2-40B4-BE49-F238E27FC236}">
              <a16:creationId xmlns:a16="http://schemas.microsoft.com/office/drawing/2014/main" id="{8CA9B6E9-D92D-477A-8C49-922F00D832E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7706" name="AutoShape 1">
          <a:extLst>
            <a:ext uri="{FF2B5EF4-FFF2-40B4-BE49-F238E27FC236}">
              <a16:creationId xmlns:a16="http://schemas.microsoft.com/office/drawing/2014/main" id="{CC5821C9-63CC-4DC0-A1A8-7684BD16E7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7707" name="AutoShape 1">
          <a:extLst>
            <a:ext uri="{FF2B5EF4-FFF2-40B4-BE49-F238E27FC236}">
              <a16:creationId xmlns:a16="http://schemas.microsoft.com/office/drawing/2014/main" id="{23DB611E-7CBA-4A2E-B07F-E37C126D59C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7708" name="AutoShape 1">
          <a:extLst>
            <a:ext uri="{FF2B5EF4-FFF2-40B4-BE49-F238E27FC236}">
              <a16:creationId xmlns:a16="http://schemas.microsoft.com/office/drawing/2014/main" id="{4FB23D08-1818-46FF-A3A3-2603936BC00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824</xdr:row>
      <xdr:rowOff>0</xdr:rowOff>
    </xdr:from>
    <xdr:ext cx="304800" cy="304800"/>
    <xdr:sp macro="" textlink="">
      <xdr:nvSpPr>
        <xdr:cNvPr id="17709" name="AutoShape 1">
          <a:extLst>
            <a:ext uri="{FF2B5EF4-FFF2-40B4-BE49-F238E27FC236}">
              <a16:creationId xmlns:a16="http://schemas.microsoft.com/office/drawing/2014/main" id="{6D7496D0-2197-4372-859B-52BC150B95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7710" name="AutoShape 1">
          <a:extLst>
            <a:ext uri="{FF2B5EF4-FFF2-40B4-BE49-F238E27FC236}">
              <a16:creationId xmlns:a16="http://schemas.microsoft.com/office/drawing/2014/main" id="{B2D0CAB4-715C-4BED-A12F-A907D7D251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7711" name="AutoShape 1">
          <a:extLst>
            <a:ext uri="{FF2B5EF4-FFF2-40B4-BE49-F238E27FC236}">
              <a16:creationId xmlns:a16="http://schemas.microsoft.com/office/drawing/2014/main" id="{370DD7BF-F73D-4C05-B1FF-1A224A64F5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7712" name="AutoShape 1">
          <a:extLst>
            <a:ext uri="{FF2B5EF4-FFF2-40B4-BE49-F238E27FC236}">
              <a16:creationId xmlns:a16="http://schemas.microsoft.com/office/drawing/2014/main" id="{D7E2C04C-8254-4371-986A-AD5401E8D50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825</xdr:row>
      <xdr:rowOff>0</xdr:rowOff>
    </xdr:from>
    <xdr:ext cx="304800" cy="304800"/>
    <xdr:sp macro="" textlink="">
      <xdr:nvSpPr>
        <xdr:cNvPr id="17713" name="AutoShape 1">
          <a:extLst>
            <a:ext uri="{FF2B5EF4-FFF2-40B4-BE49-F238E27FC236}">
              <a16:creationId xmlns:a16="http://schemas.microsoft.com/office/drawing/2014/main" id="{A1BCEBD0-1ECF-44DE-A1B0-5EAB70E2DB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7714" name="AutoShape 1">
          <a:extLst>
            <a:ext uri="{FF2B5EF4-FFF2-40B4-BE49-F238E27FC236}">
              <a16:creationId xmlns:a16="http://schemas.microsoft.com/office/drawing/2014/main" id="{D41CCC4B-3B81-4C69-BDF3-30580500835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7715" name="AutoShape 1">
          <a:extLst>
            <a:ext uri="{FF2B5EF4-FFF2-40B4-BE49-F238E27FC236}">
              <a16:creationId xmlns:a16="http://schemas.microsoft.com/office/drawing/2014/main" id="{2CA9DB86-688E-4573-8028-35544F5856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7716" name="AutoShape 1">
          <a:extLst>
            <a:ext uri="{FF2B5EF4-FFF2-40B4-BE49-F238E27FC236}">
              <a16:creationId xmlns:a16="http://schemas.microsoft.com/office/drawing/2014/main" id="{5C6E0745-D9E7-4829-9D96-77B70F0407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826</xdr:row>
      <xdr:rowOff>0</xdr:rowOff>
    </xdr:from>
    <xdr:ext cx="304800" cy="304800"/>
    <xdr:sp macro="" textlink="">
      <xdr:nvSpPr>
        <xdr:cNvPr id="17717" name="AutoShape 1">
          <a:extLst>
            <a:ext uri="{FF2B5EF4-FFF2-40B4-BE49-F238E27FC236}">
              <a16:creationId xmlns:a16="http://schemas.microsoft.com/office/drawing/2014/main" id="{7954CC93-00A7-4C4D-A32B-C0CE256219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7718" name="AutoShape 1">
          <a:extLst>
            <a:ext uri="{FF2B5EF4-FFF2-40B4-BE49-F238E27FC236}">
              <a16:creationId xmlns:a16="http://schemas.microsoft.com/office/drawing/2014/main" id="{BABB7A0F-BBAF-4F23-9EAC-C1552C53C7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7719" name="AutoShape 1">
          <a:extLst>
            <a:ext uri="{FF2B5EF4-FFF2-40B4-BE49-F238E27FC236}">
              <a16:creationId xmlns:a16="http://schemas.microsoft.com/office/drawing/2014/main" id="{5134CDF5-6B05-4920-9336-B29A1F3B68E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7720" name="AutoShape 1">
          <a:extLst>
            <a:ext uri="{FF2B5EF4-FFF2-40B4-BE49-F238E27FC236}">
              <a16:creationId xmlns:a16="http://schemas.microsoft.com/office/drawing/2014/main" id="{285657F4-F282-46BA-AD61-E236A3A830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827</xdr:row>
      <xdr:rowOff>0</xdr:rowOff>
    </xdr:from>
    <xdr:ext cx="304800" cy="304800"/>
    <xdr:sp macro="" textlink="">
      <xdr:nvSpPr>
        <xdr:cNvPr id="17721" name="AutoShape 1">
          <a:extLst>
            <a:ext uri="{FF2B5EF4-FFF2-40B4-BE49-F238E27FC236}">
              <a16:creationId xmlns:a16="http://schemas.microsoft.com/office/drawing/2014/main" id="{CD5C41BB-55FC-453A-95F9-976ACC3ACB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7722" name="AutoShape 1">
          <a:extLst>
            <a:ext uri="{FF2B5EF4-FFF2-40B4-BE49-F238E27FC236}">
              <a16:creationId xmlns:a16="http://schemas.microsoft.com/office/drawing/2014/main" id="{98126A15-82BE-416A-9609-0CB7E9352CD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7723" name="AutoShape 1">
          <a:extLst>
            <a:ext uri="{FF2B5EF4-FFF2-40B4-BE49-F238E27FC236}">
              <a16:creationId xmlns:a16="http://schemas.microsoft.com/office/drawing/2014/main" id="{13D6FB60-5375-4D67-9F3E-118848D63F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7724" name="AutoShape 1">
          <a:extLst>
            <a:ext uri="{FF2B5EF4-FFF2-40B4-BE49-F238E27FC236}">
              <a16:creationId xmlns:a16="http://schemas.microsoft.com/office/drawing/2014/main" id="{52DA769F-247E-47D7-ADD1-9172B49C66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828</xdr:row>
      <xdr:rowOff>0</xdr:rowOff>
    </xdr:from>
    <xdr:ext cx="304800" cy="304800"/>
    <xdr:sp macro="" textlink="">
      <xdr:nvSpPr>
        <xdr:cNvPr id="17725" name="AutoShape 1">
          <a:extLst>
            <a:ext uri="{FF2B5EF4-FFF2-40B4-BE49-F238E27FC236}">
              <a16:creationId xmlns:a16="http://schemas.microsoft.com/office/drawing/2014/main" id="{69FF83EE-2746-47BE-88A4-D3DCC0C4D6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7726" name="AutoShape 1">
          <a:extLst>
            <a:ext uri="{FF2B5EF4-FFF2-40B4-BE49-F238E27FC236}">
              <a16:creationId xmlns:a16="http://schemas.microsoft.com/office/drawing/2014/main" id="{713858C3-45F9-4769-97EF-47B68572B8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7727" name="AutoShape 1">
          <a:extLst>
            <a:ext uri="{FF2B5EF4-FFF2-40B4-BE49-F238E27FC236}">
              <a16:creationId xmlns:a16="http://schemas.microsoft.com/office/drawing/2014/main" id="{B1CBF414-8D6D-4570-8B2D-439768DC42C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7728" name="AutoShape 1">
          <a:extLst>
            <a:ext uri="{FF2B5EF4-FFF2-40B4-BE49-F238E27FC236}">
              <a16:creationId xmlns:a16="http://schemas.microsoft.com/office/drawing/2014/main" id="{DAFAE015-F593-4BA9-B3DB-6B30A1FB8E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829</xdr:row>
      <xdr:rowOff>0</xdr:rowOff>
    </xdr:from>
    <xdr:ext cx="304800" cy="304800"/>
    <xdr:sp macro="" textlink="">
      <xdr:nvSpPr>
        <xdr:cNvPr id="17729" name="AutoShape 1">
          <a:extLst>
            <a:ext uri="{FF2B5EF4-FFF2-40B4-BE49-F238E27FC236}">
              <a16:creationId xmlns:a16="http://schemas.microsoft.com/office/drawing/2014/main" id="{75963898-36BD-404A-8354-73F1DBD1E43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7730" name="AutoShape 1">
          <a:extLst>
            <a:ext uri="{FF2B5EF4-FFF2-40B4-BE49-F238E27FC236}">
              <a16:creationId xmlns:a16="http://schemas.microsoft.com/office/drawing/2014/main" id="{E341CE55-3881-4785-B46E-3C3B9BA010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7731" name="AutoShape 1">
          <a:extLst>
            <a:ext uri="{FF2B5EF4-FFF2-40B4-BE49-F238E27FC236}">
              <a16:creationId xmlns:a16="http://schemas.microsoft.com/office/drawing/2014/main" id="{C8987456-9420-4E20-A538-D381FFB1543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7732" name="AutoShape 1">
          <a:extLst>
            <a:ext uri="{FF2B5EF4-FFF2-40B4-BE49-F238E27FC236}">
              <a16:creationId xmlns:a16="http://schemas.microsoft.com/office/drawing/2014/main" id="{142216AC-B235-4E0B-9D82-5D5288DE297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830</xdr:row>
      <xdr:rowOff>0</xdr:rowOff>
    </xdr:from>
    <xdr:ext cx="304800" cy="304800"/>
    <xdr:sp macro="" textlink="">
      <xdr:nvSpPr>
        <xdr:cNvPr id="17733" name="AutoShape 1">
          <a:extLst>
            <a:ext uri="{FF2B5EF4-FFF2-40B4-BE49-F238E27FC236}">
              <a16:creationId xmlns:a16="http://schemas.microsoft.com/office/drawing/2014/main" id="{2F2ED5E2-E1F7-4BE6-9045-985F803BE0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7734" name="AutoShape 1">
          <a:extLst>
            <a:ext uri="{FF2B5EF4-FFF2-40B4-BE49-F238E27FC236}">
              <a16:creationId xmlns:a16="http://schemas.microsoft.com/office/drawing/2014/main" id="{86E611D4-1083-4BCD-BF98-78A66009CB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7735" name="AutoShape 1">
          <a:extLst>
            <a:ext uri="{FF2B5EF4-FFF2-40B4-BE49-F238E27FC236}">
              <a16:creationId xmlns:a16="http://schemas.microsoft.com/office/drawing/2014/main" id="{15BD8F67-75B2-4853-8579-99700B50C4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7736" name="AutoShape 1">
          <a:extLst>
            <a:ext uri="{FF2B5EF4-FFF2-40B4-BE49-F238E27FC236}">
              <a16:creationId xmlns:a16="http://schemas.microsoft.com/office/drawing/2014/main" id="{BA27D287-93F6-42B3-972D-2B7043729B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831</xdr:row>
      <xdr:rowOff>0</xdr:rowOff>
    </xdr:from>
    <xdr:ext cx="304800" cy="304800"/>
    <xdr:sp macro="" textlink="">
      <xdr:nvSpPr>
        <xdr:cNvPr id="17737" name="AutoShape 1">
          <a:extLst>
            <a:ext uri="{FF2B5EF4-FFF2-40B4-BE49-F238E27FC236}">
              <a16:creationId xmlns:a16="http://schemas.microsoft.com/office/drawing/2014/main" id="{B16C5697-A22B-4953-9178-FB5238E16D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7738" name="AutoShape 1">
          <a:extLst>
            <a:ext uri="{FF2B5EF4-FFF2-40B4-BE49-F238E27FC236}">
              <a16:creationId xmlns:a16="http://schemas.microsoft.com/office/drawing/2014/main" id="{1C2A69EB-DA5B-47BE-95C5-9FF6287885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7739" name="AutoShape 1">
          <a:extLst>
            <a:ext uri="{FF2B5EF4-FFF2-40B4-BE49-F238E27FC236}">
              <a16:creationId xmlns:a16="http://schemas.microsoft.com/office/drawing/2014/main" id="{15A859FB-3DF9-4EC3-86F0-1DD882C23E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7740" name="AutoShape 1">
          <a:extLst>
            <a:ext uri="{FF2B5EF4-FFF2-40B4-BE49-F238E27FC236}">
              <a16:creationId xmlns:a16="http://schemas.microsoft.com/office/drawing/2014/main" id="{7363F7DE-2710-450C-A0FA-38DE9FBAA1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832</xdr:row>
      <xdr:rowOff>0</xdr:rowOff>
    </xdr:from>
    <xdr:ext cx="304800" cy="304800"/>
    <xdr:sp macro="" textlink="">
      <xdr:nvSpPr>
        <xdr:cNvPr id="17741" name="AutoShape 1">
          <a:extLst>
            <a:ext uri="{FF2B5EF4-FFF2-40B4-BE49-F238E27FC236}">
              <a16:creationId xmlns:a16="http://schemas.microsoft.com/office/drawing/2014/main" id="{1D42D173-B1BF-4F4F-95D8-9FE4B02E50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7742" name="AutoShape 1">
          <a:extLst>
            <a:ext uri="{FF2B5EF4-FFF2-40B4-BE49-F238E27FC236}">
              <a16:creationId xmlns:a16="http://schemas.microsoft.com/office/drawing/2014/main" id="{982A964A-D1A1-46D8-AEC6-A88032AAE1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7743" name="AutoShape 1">
          <a:extLst>
            <a:ext uri="{FF2B5EF4-FFF2-40B4-BE49-F238E27FC236}">
              <a16:creationId xmlns:a16="http://schemas.microsoft.com/office/drawing/2014/main" id="{225EAE17-E7F1-4254-B91C-E79B776A7E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7744" name="AutoShape 1">
          <a:extLst>
            <a:ext uri="{FF2B5EF4-FFF2-40B4-BE49-F238E27FC236}">
              <a16:creationId xmlns:a16="http://schemas.microsoft.com/office/drawing/2014/main" id="{02EF6141-A2D2-4E80-8A99-0B8D33BD41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833</xdr:row>
      <xdr:rowOff>0</xdr:rowOff>
    </xdr:from>
    <xdr:ext cx="304800" cy="304800"/>
    <xdr:sp macro="" textlink="">
      <xdr:nvSpPr>
        <xdr:cNvPr id="17745" name="AutoShape 1">
          <a:extLst>
            <a:ext uri="{FF2B5EF4-FFF2-40B4-BE49-F238E27FC236}">
              <a16:creationId xmlns:a16="http://schemas.microsoft.com/office/drawing/2014/main" id="{56EF9FB9-F503-4883-8474-144F08D0F1A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7746" name="AutoShape 1">
          <a:extLst>
            <a:ext uri="{FF2B5EF4-FFF2-40B4-BE49-F238E27FC236}">
              <a16:creationId xmlns:a16="http://schemas.microsoft.com/office/drawing/2014/main" id="{FC74612E-9B41-4F44-AFD2-D0E7817C97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7747" name="AutoShape 1">
          <a:extLst>
            <a:ext uri="{FF2B5EF4-FFF2-40B4-BE49-F238E27FC236}">
              <a16:creationId xmlns:a16="http://schemas.microsoft.com/office/drawing/2014/main" id="{B13B7F42-8973-470A-AE86-21BB0CA6735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7748" name="AutoShape 1">
          <a:extLst>
            <a:ext uri="{FF2B5EF4-FFF2-40B4-BE49-F238E27FC236}">
              <a16:creationId xmlns:a16="http://schemas.microsoft.com/office/drawing/2014/main" id="{DE033F4C-4789-4BDB-BD3B-87A8F8350C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834</xdr:row>
      <xdr:rowOff>0</xdr:rowOff>
    </xdr:from>
    <xdr:ext cx="304800" cy="304800"/>
    <xdr:sp macro="" textlink="">
      <xdr:nvSpPr>
        <xdr:cNvPr id="17749" name="AutoShape 1">
          <a:extLst>
            <a:ext uri="{FF2B5EF4-FFF2-40B4-BE49-F238E27FC236}">
              <a16:creationId xmlns:a16="http://schemas.microsoft.com/office/drawing/2014/main" id="{9C549C41-F7A4-44CD-87C0-BC5389F4C8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7750" name="AutoShape 1">
          <a:extLst>
            <a:ext uri="{FF2B5EF4-FFF2-40B4-BE49-F238E27FC236}">
              <a16:creationId xmlns:a16="http://schemas.microsoft.com/office/drawing/2014/main" id="{54ECC211-72DF-422F-971A-E9CF4402BD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7751" name="AutoShape 1">
          <a:extLst>
            <a:ext uri="{FF2B5EF4-FFF2-40B4-BE49-F238E27FC236}">
              <a16:creationId xmlns:a16="http://schemas.microsoft.com/office/drawing/2014/main" id="{7D1C301F-1E38-4814-A617-4F2439103B4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7752" name="AutoShape 1">
          <a:extLst>
            <a:ext uri="{FF2B5EF4-FFF2-40B4-BE49-F238E27FC236}">
              <a16:creationId xmlns:a16="http://schemas.microsoft.com/office/drawing/2014/main" id="{5DE3656F-BA87-4BEE-B90C-C896F574079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835</xdr:row>
      <xdr:rowOff>0</xdr:rowOff>
    </xdr:from>
    <xdr:ext cx="304800" cy="304800"/>
    <xdr:sp macro="" textlink="">
      <xdr:nvSpPr>
        <xdr:cNvPr id="17753" name="AutoShape 1">
          <a:extLst>
            <a:ext uri="{FF2B5EF4-FFF2-40B4-BE49-F238E27FC236}">
              <a16:creationId xmlns:a16="http://schemas.microsoft.com/office/drawing/2014/main" id="{70E13C50-2CBB-4775-849A-F317B16E939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7754" name="AutoShape 1">
          <a:extLst>
            <a:ext uri="{FF2B5EF4-FFF2-40B4-BE49-F238E27FC236}">
              <a16:creationId xmlns:a16="http://schemas.microsoft.com/office/drawing/2014/main" id="{40EAB547-628A-4F27-AEEA-EBE146E895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7755" name="AutoShape 1">
          <a:extLst>
            <a:ext uri="{FF2B5EF4-FFF2-40B4-BE49-F238E27FC236}">
              <a16:creationId xmlns:a16="http://schemas.microsoft.com/office/drawing/2014/main" id="{A0E9BD29-AC91-4202-A7A7-97C076EB267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7756" name="AutoShape 1">
          <a:extLst>
            <a:ext uri="{FF2B5EF4-FFF2-40B4-BE49-F238E27FC236}">
              <a16:creationId xmlns:a16="http://schemas.microsoft.com/office/drawing/2014/main" id="{2EC5A922-4C6E-4222-8D7B-0ADA5CB964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836</xdr:row>
      <xdr:rowOff>0</xdr:rowOff>
    </xdr:from>
    <xdr:ext cx="304800" cy="304800"/>
    <xdr:sp macro="" textlink="">
      <xdr:nvSpPr>
        <xdr:cNvPr id="17757" name="AutoShape 1">
          <a:extLst>
            <a:ext uri="{FF2B5EF4-FFF2-40B4-BE49-F238E27FC236}">
              <a16:creationId xmlns:a16="http://schemas.microsoft.com/office/drawing/2014/main" id="{B483397A-671C-4C1B-ADFA-0762D328E03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7758" name="AutoShape 1">
          <a:extLst>
            <a:ext uri="{FF2B5EF4-FFF2-40B4-BE49-F238E27FC236}">
              <a16:creationId xmlns:a16="http://schemas.microsoft.com/office/drawing/2014/main" id="{63F8954E-0B3F-481D-BCD9-D800F6A410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7759" name="AutoShape 1">
          <a:extLst>
            <a:ext uri="{FF2B5EF4-FFF2-40B4-BE49-F238E27FC236}">
              <a16:creationId xmlns:a16="http://schemas.microsoft.com/office/drawing/2014/main" id="{ED7C6DFA-7054-4DDC-BFCD-FB37BE265FF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7760" name="AutoShape 1">
          <a:extLst>
            <a:ext uri="{FF2B5EF4-FFF2-40B4-BE49-F238E27FC236}">
              <a16:creationId xmlns:a16="http://schemas.microsoft.com/office/drawing/2014/main" id="{C843822A-F819-47A5-8D2F-CD52B8A6E0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837</xdr:row>
      <xdr:rowOff>0</xdr:rowOff>
    </xdr:from>
    <xdr:ext cx="304800" cy="304800"/>
    <xdr:sp macro="" textlink="">
      <xdr:nvSpPr>
        <xdr:cNvPr id="17761" name="AutoShape 1">
          <a:extLst>
            <a:ext uri="{FF2B5EF4-FFF2-40B4-BE49-F238E27FC236}">
              <a16:creationId xmlns:a16="http://schemas.microsoft.com/office/drawing/2014/main" id="{2BE88815-B9F8-4BB8-B38D-11E1784569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7762" name="AutoShape 1">
          <a:extLst>
            <a:ext uri="{FF2B5EF4-FFF2-40B4-BE49-F238E27FC236}">
              <a16:creationId xmlns:a16="http://schemas.microsoft.com/office/drawing/2014/main" id="{5EEFA48F-CB3F-47B6-83EE-669043CE90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7763" name="AutoShape 1">
          <a:extLst>
            <a:ext uri="{FF2B5EF4-FFF2-40B4-BE49-F238E27FC236}">
              <a16:creationId xmlns:a16="http://schemas.microsoft.com/office/drawing/2014/main" id="{598D6428-CD5B-42AD-82D1-926C98D88B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7764" name="AutoShape 1">
          <a:extLst>
            <a:ext uri="{FF2B5EF4-FFF2-40B4-BE49-F238E27FC236}">
              <a16:creationId xmlns:a16="http://schemas.microsoft.com/office/drawing/2014/main" id="{0E0F0FD1-5570-4DE9-B702-B7289784A2D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838</xdr:row>
      <xdr:rowOff>0</xdr:rowOff>
    </xdr:from>
    <xdr:ext cx="304800" cy="304800"/>
    <xdr:sp macro="" textlink="">
      <xdr:nvSpPr>
        <xdr:cNvPr id="17765" name="AutoShape 1">
          <a:extLst>
            <a:ext uri="{FF2B5EF4-FFF2-40B4-BE49-F238E27FC236}">
              <a16:creationId xmlns:a16="http://schemas.microsoft.com/office/drawing/2014/main" id="{114B46A6-520F-489A-B937-A257DFDB31F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7766" name="AutoShape 1">
          <a:extLst>
            <a:ext uri="{FF2B5EF4-FFF2-40B4-BE49-F238E27FC236}">
              <a16:creationId xmlns:a16="http://schemas.microsoft.com/office/drawing/2014/main" id="{368A1F47-DD3A-45B4-A2EF-77F3520B63B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7767" name="AutoShape 1">
          <a:extLst>
            <a:ext uri="{FF2B5EF4-FFF2-40B4-BE49-F238E27FC236}">
              <a16:creationId xmlns:a16="http://schemas.microsoft.com/office/drawing/2014/main" id="{9C5E3C67-D70F-4C87-A8E6-0C390AB1E90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7768" name="AutoShape 1">
          <a:extLst>
            <a:ext uri="{FF2B5EF4-FFF2-40B4-BE49-F238E27FC236}">
              <a16:creationId xmlns:a16="http://schemas.microsoft.com/office/drawing/2014/main" id="{026A697D-5F1A-4214-AADC-3F42D1A47D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839</xdr:row>
      <xdr:rowOff>0</xdr:rowOff>
    </xdr:from>
    <xdr:ext cx="304800" cy="304800"/>
    <xdr:sp macro="" textlink="">
      <xdr:nvSpPr>
        <xdr:cNvPr id="17769" name="AutoShape 1">
          <a:extLst>
            <a:ext uri="{FF2B5EF4-FFF2-40B4-BE49-F238E27FC236}">
              <a16:creationId xmlns:a16="http://schemas.microsoft.com/office/drawing/2014/main" id="{5E446EFC-A0AF-4D17-8337-DC4946AAD1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7770" name="AutoShape 1">
          <a:extLst>
            <a:ext uri="{FF2B5EF4-FFF2-40B4-BE49-F238E27FC236}">
              <a16:creationId xmlns:a16="http://schemas.microsoft.com/office/drawing/2014/main" id="{B8B9C9A6-C4D7-41FB-9F2F-A171C3336D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7771" name="AutoShape 1">
          <a:extLst>
            <a:ext uri="{FF2B5EF4-FFF2-40B4-BE49-F238E27FC236}">
              <a16:creationId xmlns:a16="http://schemas.microsoft.com/office/drawing/2014/main" id="{128331F8-4544-4E4B-9BCE-72DE29C1ED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7772" name="AutoShape 1">
          <a:extLst>
            <a:ext uri="{FF2B5EF4-FFF2-40B4-BE49-F238E27FC236}">
              <a16:creationId xmlns:a16="http://schemas.microsoft.com/office/drawing/2014/main" id="{FB4D07B5-3DE4-4737-885F-F8120A4EDB6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840</xdr:row>
      <xdr:rowOff>0</xdr:rowOff>
    </xdr:from>
    <xdr:ext cx="304800" cy="304800"/>
    <xdr:sp macro="" textlink="">
      <xdr:nvSpPr>
        <xdr:cNvPr id="17773" name="AutoShape 1">
          <a:extLst>
            <a:ext uri="{FF2B5EF4-FFF2-40B4-BE49-F238E27FC236}">
              <a16:creationId xmlns:a16="http://schemas.microsoft.com/office/drawing/2014/main" id="{29B0F215-5E42-4261-801A-7179574064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7774" name="AutoShape 1">
          <a:extLst>
            <a:ext uri="{FF2B5EF4-FFF2-40B4-BE49-F238E27FC236}">
              <a16:creationId xmlns:a16="http://schemas.microsoft.com/office/drawing/2014/main" id="{74DB8467-A40A-45C6-B3FE-42578DC2265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7775" name="AutoShape 1">
          <a:extLst>
            <a:ext uri="{FF2B5EF4-FFF2-40B4-BE49-F238E27FC236}">
              <a16:creationId xmlns:a16="http://schemas.microsoft.com/office/drawing/2014/main" id="{69C3C50E-CED5-4A26-B448-44E517D7B6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7776" name="AutoShape 1">
          <a:extLst>
            <a:ext uri="{FF2B5EF4-FFF2-40B4-BE49-F238E27FC236}">
              <a16:creationId xmlns:a16="http://schemas.microsoft.com/office/drawing/2014/main" id="{DF57E326-96C0-4CAC-BD78-135FAA3E390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841</xdr:row>
      <xdr:rowOff>0</xdr:rowOff>
    </xdr:from>
    <xdr:ext cx="304800" cy="304800"/>
    <xdr:sp macro="" textlink="">
      <xdr:nvSpPr>
        <xdr:cNvPr id="17777" name="AutoShape 1">
          <a:extLst>
            <a:ext uri="{FF2B5EF4-FFF2-40B4-BE49-F238E27FC236}">
              <a16:creationId xmlns:a16="http://schemas.microsoft.com/office/drawing/2014/main" id="{A953D96D-8A83-4721-AF09-BC0658DB508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7778" name="AutoShape 1">
          <a:extLst>
            <a:ext uri="{FF2B5EF4-FFF2-40B4-BE49-F238E27FC236}">
              <a16:creationId xmlns:a16="http://schemas.microsoft.com/office/drawing/2014/main" id="{7F7BB5F1-293C-465E-BEE2-BE9D106218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7779" name="AutoShape 1">
          <a:extLst>
            <a:ext uri="{FF2B5EF4-FFF2-40B4-BE49-F238E27FC236}">
              <a16:creationId xmlns:a16="http://schemas.microsoft.com/office/drawing/2014/main" id="{FAEA48CC-3E39-4F32-8603-DF92151834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7780" name="AutoShape 1">
          <a:extLst>
            <a:ext uri="{FF2B5EF4-FFF2-40B4-BE49-F238E27FC236}">
              <a16:creationId xmlns:a16="http://schemas.microsoft.com/office/drawing/2014/main" id="{6081EDEA-0B3D-45C0-A755-ABA647FBD2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842</xdr:row>
      <xdr:rowOff>0</xdr:rowOff>
    </xdr:from>
    <xdr:ext cx="304800" cy="304800"/>
    <xdr:sp macro="" textlink="">
      <xdr:nvSpPr>
        <xdr:cNvPr id="17781" name="AutoShape 1">
          <a:extLst>
            <a:ext uri="{FF2B5EF4-FFF2-40B4-BE49-F238E27FC236}">
              <a16:creationId xmlns:a16="http://schemas.microsoft.com/office/drawing/2014/main" id="{76830C3D-8D62-4380-A531-EF42B6295D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7782" name="AutoShape 1">
          <a:extLst>
            <a:ext uri="{FF2B5EF4-FFF2-40B4-BE49-F238E27FC236}">
              <a16:creationId xmlns:a16="http://schemas.microsoft.com/office/drawing/2014/main" id="{FAC5D3ED-890E-47DA-BC85-62E7B9B926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7783" name="AutoShape 1">
          <a:extLst>
            <a:ext uri="{FF2B5EF4-FFF2-40B4-BE49-F238E27FC236}">
              <a16:creationId xmlns:a16="http://schemas.microsoft.com/office/drawing/2014/main" id="{4A4086AD-BD97-441E-A892-33261B9E12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7784" name="AutoShape 1">
          <a:extLst>
            <a:ext uri="{FF2B5EF4-FFF2-40B4-BE49-F238E27FC236}">
              <a16:creationId xmlns:a16="http://schemas.microsoft.com/office/drawing/2014/main" id="{FD7F532A-6294-4020-89D0-D6BECD3A609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843</xdr:row>
      <xdr:rowOff>0</xdr:rowOff>
    </xdr:from>
    <xdr:ext cx="304800" cy="304800"/>
    <xdr:sp macro="" textlink="">
      <xdr:nvSpPr>
        <xdr:cNvPr id="17785" name="AutoShape 1">
          <a:extLst>
            <a:ext uri="{FF2B5EF4-FFF2-40B4-BE49-F238E27FC236}">
              <a16:creationId xmlns:a16="http://schemas.microsoft.com/office/drawing/2014/main" id="{0C70D0AF-A55E-4E32-93F7-B57CF619213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7786" name="AutoShape 1">
          <a:extLst>
            <a:ext uri="{FF2B5EF4-FFF2-40B4-BE49-F238E27FC236}">
              <a16:creationId xmlns:a16="http://schemas.microsoft.com/office/drawing/2014/main" id="{D44CDA4D-F0C1-4D4F-A322-701EE574D2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7787" name="AutoShape 1">
          <a:extLst>
            <a:ext uri="{FF2B5EF4-FFF2-40B4-BE49-F238E27FC236}">
              <a16:creationId xmlns:a16="http://schemas.microsoft.com/office/drawing/2014/main" id="{18D5EE31-C5D4-4A1D-A731-6737D18AAF4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7788" name="AutoShape 1">
          <a:extLst>
            <a:ext uri="{FF2B5EF4-FFF2-40B4-BE49-F238E27FC236}">
              <a16:creationId xmlns:a16="http://schemas.microsoft.com/office/drawing/2014/main" id="{00F20E7E-80B1-4E13-A71B-EEF3DB51A12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844</xdr:row>
      <xdr:rowOff>0</xdr:rowOff>
    </xdr:from>
    <xdr:ext cx="304800" cy="304800"/>
    <xdr:sp macro="" textlink="">
      <xdr:nvSpPr>
        <xdr:cNvPr id="17789" name="AutoShape 1">
          <a:extLst>
            <a:ext uri="{FF2B5EF4-FFF2-40B4-BE49-F238E27FC236}">
              <a16:creationId xmlns:a16="http://schemas.microsoft.com/office/drawing/2014/main" id="{40F7906D-357D-42ED-BBDF-5B7CA3FF9D6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7790" name="AutoShape 1">
          <a:extLst>
            <a:ext uri="{FF2B5EF4-FFF2-40B4-BE49-F238E27FC236}">
              <a16:creationId xmlns:a16="http://schemas.microsoft.com/office/drawing/2014/main" id="{FFEFE4F1-5797-4CCA-9A3D-63A96041BB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7791" name="AutoShape 1">
          <a:extLst>
            <a:ext uri="{FF2B5EF4-FFF2-40B4-BE49-F238E27FC236}">
              <a16:creationId xmlns:a16="http://schemas.microsoft.com/office/drawing/2014/main" id="{128F2066-D559-4327-8F90-AA751AD7DEE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7792" name="AutoShape 1">
          <a:extLst>
            <a:ext uri="{FF2B5EF4-FFF2-40B4-BE49-F238E27FC236}">
              <a16:creationId xmlns:a16="http://schemas.microsoft.com/office/drawing/2014/main" id="{9F550776-8525-41BA-9BF7-D55FB377D3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845</xdr:row>
      <xdr:rowOff>0</xdr:rowOff>
    </xdr:from>
    <xdr:ext cx="304800" cy="304800"/>
    <xdr:sp macro="" textlink="">
      <xdr:nvSpPr>
        <xdr:cNvPr id="17793" name="AutoShape 1">
          <a:extLst>
            <a:ext uri="{FF2B5EF4-FFF2-40B4-BE49-F238E27FC236}">
              <a16:creationId xmlns:a16="http://schemas.microsoft.com/office/drawing/2014/main" id="{20165903-3D8B-4B70-9C57-A97A8393D76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7794" name="AutoShape 1">
          <a:extLst>
            <a:ext uri="{FF2B5EF4-FFF2-40B4-BE49-F238E27FC236}">
              <a16:creationId xmlns:a16="http://schemas.microsoft.com/office/drawing/2014/main" id="{33D9E278-D914-49C1-8C36-217EFDFBB9E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7795" name="AutoShape 1">
          <a:extLst>
            <a:ext uri="{FF2B5EF4-FFF2-40B4-BE49-F238E27FC236}">
              <a16:creationId xmlns:a16="http://schemas.microsoft.com/office/drawing/2014/main" id="{509F15ED-9FCD-4394-B76D-E1EEBCD3BD4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7796" name="AutoShape 1">
          <a:extLst>
            <a:ext uri="{FF2B5EF4-FFF2-40B4-BE49-F238E27FC236}">
              <a16:creationId xmlns:a16="http://schemas.microsoft.com/office/drawing/2014/main" id="{FB9FB5B4-5690-466B-BF4A-445BE5BAFE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846</xdr:row>
      <xdr:rowOff>0</xdr:rowOff>
    </xdr:from>
    <xdr:ext cx="304800" cy="304800"/>
    <xdr:sp macro="" textlink="">
      <xdr:nvSpPr>
        <xdr:cNvPr id="17797" name="AutoShape 1">
          <a:extLst>
            <a:ext uri="{FF2B5EF4-FFF2-40B4-BE49-F238E27FC236}">
              <a16:creationId xmlns:a16="http://schemas.microsoft.com/office/drawing/2014/main" id="{612B8D48-B41B-49DC-9CAE-ED50F72C9EE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7798" name="AutoShape 1">
          <a:extLst>
            <a:ext uri="{FF2B5EF4-FFF2-40B4-BE49-F238E27FC236}">
              <a16:creationId xmlns:a16="http://schemas.microsoft.com/office/drawing/2014/main" id="{42368C85-925F-4E22-9910-2A4ABCC826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7799" name="AutoShape 1">
          <a:extLst>
            <a:ext uri="{FF2B5EF4-FFF2-40B4-BE49-F238E27FC236}">
              <a16:creationId xmlns:a16="http://schemas.microsoft.com/office/drawing/2014/main" id="{9CE2007C-2743-4724-9E98-8C76B717EB9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7800" name="AutoShape 1">
          <a:extLst>
            <a:ext uri="{FF2B5EF4-FFF2-40B4-BE49-F238E27FC236}">
              <a16:creationId xmlns:a16="http://schemas.microsoft.com/office/drawing/2014/main" id="{727F2F90-E517-47E9-A3AB-345E79334FE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847</xdr:row>
      <xdr:rowOff>0</xdr:rowOff>
    </xdr:from>
    <xdr:ext cx="304800" cy="304800"/>
    <xdr:sp macro="" textlink="">
      <xdr:nvSpPr>
        <xdr:cNvPr id="17801" name="AutoShape 1">
          <a:extLst>
            <a:ext uri="{FF2B5EF4-FFF2-40B4-BE49-F238E27FC236}">
              <a16:creationId xmlns:a16="http://schemas.microsoft.com/office/drawing/2014/main" id="{AC568CE5-325B-4B02-BA2F-348E62C878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7802" name="AutoShape 1">
          <a:extLst>
            <a:ext uri="{FF2B5EF4-FFF2-40B4-BE49-F238E27FC236}">
              <a16:creationId xmlns:a16="http://schemas.microsoft.com/office/drawing/2014/main" id="{4EFFB990-F3CE-4FB0-957E-DC58638892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7803" name="AutoShape 1">
          <a:extLst>
            <a:ext uri="{FF2B5EF4-FFF2-40B4-BE49-F238E27FC236}">
              <a16:creationId xmlns:a16="http://schemas.microsoft.com/office/drawing/2014/main" id="{85C2F76E-E15A-40BB-BBE8-015ACC4232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7804" name="AutoShape 1">
          <a:extLst>
            <a:ext uri="{FF2B5EF4-FFF2-40B4-BE49-F238E27FC236}">
              <a16:creationId xmlns:a16="http://schemas.microsoft.com/office/drawing/2014/main" id="{319BE071-E6EB-4CB3-A144-DB2EDF8F5B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848</xdr:row>
      <xdr:rowOff>0</xdr:rowOff>
    </xdr:from>
    <xdr:ext cx="304800" cy="304800"/>
    <xdr:sp macro="" textlink="">
      <xdr:nvSpPr>
        <xdr:cNvPr id="17805" name="AutoShape 1">
          <a:extLst>
            <a:ext uri="{FF2B5EF4-FFF2-40B4-BE49-F238E27FC236}">
              <a16:creationId xmlns:a16="http://schemas.microsoft.com/office/drawing/2014/main" id="{025A5447-3D2B-47C4-9902-A10202EFCF2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7806" name="AutoShape 1">
          <a:extLst>
            <a:ext uri="{FF2B5EF4-FFF2-40B4-BE49-F238E27FC236}">
              <a16:creationId xmlns:a16="http://schemas.microsoft.com/office/drawing/2014/main" id="{D3409B95-9B4B-4DF3-AEF8-E71FE85065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7807" name="AutoShape 1">
          <a:extLst>
            <a:ext uri="{FF2B5EF4-FFF2-40B4-BE49-F238E27FC236}">
              <a16:creationId xmlns:a16="http://schemas.microsoft.com/office/drawing/2014/main" id="{E8C917FA-A36B-4B5F-AF5C-68A90ABC48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7808" name="AutoShape 1">
          <a:extLst>
            <a:ext uri="{FF2B5EF4-FFF2-40B4-BE49-F238E27FC236}">
              <a16:creationId xmlns:a16="http://schemas.microsoft.com/office/drawing/2014/main" id="{B07813AE-E118-418E-9BF4-533195D31D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849</xdr:row>
      <xdr:rowOff>0</xdr:rowOff>
    </xdr:from>
    <xdr:ext cx="304800" cy="304800"/>
    <xdr:sp macro="" textlink="">
      <xdr:nvSpPr>
        <xdr:cNvPr id="17809" name="AutoShape 1">
          <a:extLst>
            <a:ext uri="{FF2B5EF4-FFF2-40B4-BE49-F238E27FC236}">
              <a16:creationId xmlns:a16="http://schemas.microsoft.com/office/drawing/2014/main" id="{B62A5120-65AB-4D29-8351-14FF6ADE0EA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7810" name="AutoShape 1">
          <a:extLst>
            <a:ext uri="{FF2B5EF4-FFF2-40B4-BE49-F238E27FC236}">
              <a16:creationId xmlns:a16="http://schemas.microsoft.com/office/drawing/2014/main" id="{F0FF1631-ECD0-470C-81A6-53054A397B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7811" name="AutoShape 1">
          <a:extLst>
            <a:ext uri="{FF2B5EF4-FFF2-40B4-BE49-F238E27FC236}">
              <a16:creationId xmlns:a16="http://schemas.microsoft.com/office/drawing/2014/main" id="{A0E1261C-051B-43D1-9FA1-98869EE5417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7812" name="AutoShape 1">
          <a:extLst>
            <a:ext uri="{FF2B5EF4-FFF2-40B4-BE49-F238E27FC236}">
              <a16:creationId xmlns:a16="http://schemas.microsoft.com/office/drawing/2014/main" id="{21D065BF-DB86-4254-87EB-76CDD9FFC2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850</xdr:row>
      <xdr:rowOff>0</xdr:rowOff>
    </xdr:from>
    <xdr:ext cx="304800" cy="304800"/>
    <xdr:sp macro="" textlink="">
      <xdr:nvSpPr>
        <xdr:cNvPr id="17813" name="AutoShape 1">
          <a:extLst>
            <a:ext uri="{FF2B5EF4-FFF2-40B4-BE49-F238E27FC236}">
              <a16:creationId xmlns:a16="http://schemas.microsoft.com/office/drawing/2014/main" id="{445BF73D-4CCB-4A7A-A487-332782FBD7B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7814" name="AutoShape 1">
          <a:extLst>
            <a:ext uri="{FF2B5EF4-FFF2-40B4-BE49-F238E27FC236}">
              <a16:creationId xmlns:a16="http://schemas.microsoft.com/office/drawing/2014/main" id="{71D75B34-EFAC-47BF-8C3A-AC32A5A733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7815" name="AutoShape 1">
          <a:extLst>
            <a:ext uri="{FF2B5EF4-FFF2-40B4-BE49-F238E27FC236}">
              <a16:creationId xmlns:a16="http://schemas.microsoft.com/office/drawing/2014/main" id="{01E3226C-11DA-47DE-A34E-5EFA9153F9C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7816" name="AutoShape 1">
          <a:extLst>
            <a:ext uri="{FF2B5EF4-FFF2-40B4-BE49-F238E27FC236}">
              <a16:creationId xmlns:a16="http://schemas.microsoft.com/office/drawing/2014/main" id="{B0E45077-5A28-4738-A5AF-56CCC4EADC0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851</xdr:row>
      <xdr:rowOff>0</xdr:rowOff>
    </xdr:from>
    <xdr:ext cx="304800" cy="304800"/>
    <xdr:sp macro="" textlink="">
      <xdr:nvSpPr>
        <xdr:cNvPr id="17817" name="AutoShape 1">
          <a:extLst>
            <a:ext uri="{FF2B5EF4-FFF2-40B4-BE49-F238E27FC236}">
              <a16:creationId xmlns:a16="http://schemas.microsoft.com/office/drawing/2014/main" id="{DA06E291-9E0D-46A2-BB50-5380111DF26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7818" name="AutoShape 1">
          <a:extLst>
            <a:ext uri="{FF2B5EF4-FFF2-40B4-BE49-F238E27FC236}">
              <a16:creationId xmlns:a16="http://schemas.microsoft.com/office/drawing/2014/main" id="{1A32EBD9-AD1F-46A1-95D3-8877CE7A7AC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7819" name="AutoShape 1">
          <a:extLst>
            <a:ext uri="{FF2B5EF4-FFF2-40B4-BE49-F238E27FC236}">
              <a16:creationId xmlns:a16="http://schemas.microsoft.com/office/drawing/2014/main" id="{8B71C049-6912-4157-9195-8EB18831042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7820" name="AutoShape 1">
          <a:extLst>
            <a:ext uri="{FF2B5EF4-FFF2-40B4-BE49-F238E27FC236}">
              <a16:creationId xmlns:a16="http://schemas.microsoft.com/office/drawing/2014/main" id="{4957BB54-C3AA-41A5-BBE0-6B2A9382CE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852</xdr:row>
      <xdr:rowOff>0</xdr:rowOff>
    </xdr:from>
    <xdr:ext cx="304800" cy="304800"/>
    <xdr:sp macro="" textlink="">
      <xdr:nvSpPr>
        <xdr:cNvPr id="17821" name="AutoShape 1">
          <a:extLst>
            <a:ext uri="{FF2B5EF4-FFF2-40B4-BE49-F238E27FC236}">
              <a16:creationId xmlns:a16="http://schemas.microsoft.com/office/drawing/2014/main" id="{978765B5-5224-40D7-89DF-1E2D0C7F6E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7822" name="AutoShape 1">
          <a:extLst>
            <a:ext uri="{FF2B5EF4-FFF2-40B4-BE49-F238E27FC236}">
              <a16:creationId xmlns:a16="http://schemas.microsoft.com/office/drawing/2014/main" id="{605733C2-0029-49F0-B6A6-93EE7E743EC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7823" name="AutoShape 1">
          <a:extLst>
            <a:ext uri="{FF2B5EF4-FFF2-40B4-BE49-F238E27FC236}">
              <a16:creationId xmlns:a16="http://schemas.microsoft.com/office/drawing/2014/main" id="{0EFB3FFB-67F8-4560-97BB-A0D54E8953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7824" name="AutoShape 1">
          <a:extLst>
            <a:ext uri="{FF2B5EF4-FFF2-40B4-BE49-F238E27FC236}">
              <a16:creationId xmlns:a16="http://schemas.microsoft.com/office/drawing/2014/main" id="{E2CE4E25-143C-42CF-869A-4724CFBAED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853</xdr:row>
      <xdr:rowOff>0</xdr:rowOff>
    </xdr:from>
    <xdr:ext cx="304800" cy="304800"/>
    <xdr:sp macro="" textlink="">
      <xdr:nvSpPr>
        <xdr:cNvPr id="17825" name="AutoShape 1">
          <a:extLst>
            <a:ext uri="{FF2B5EF4-FFF2-40B4-BE49-F238E27FC236}">
              <a16:creationId xmlns:a16="http://schemas.microsoft.com/office/drawing/2014/main" id="{F36C1EF1-A93E-41AF-AF7B-AF1D64629A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7826" name="AutoShape 1">
          <a:extLst>
            <a:ext uri="{FF2B5EF4-FFF2-40B4-BE49-F238E27FC236}">
              <a16:creationId xmlns:a16="http://schemas.microsoft.com/office/drawing/2014/main" id="{04647E0C-81AC-49BA-B1BA-A7EF241CC0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7827" name="AutoShape 1">
          <a:extLst>
            <a:ext uri="{FF2B5EF4-FFF2-40B4-BE49-F238E27FC236}">
              <a16:creationId xmlns:a16="http://schemas.microsoft.com/office/drawing/2014/main" id="{AF2D212B-5BC3-4D27-862D-20873E2EE4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7828" name="AutoShape 1">
          <a:extLst>
            <a:ext uri="{FF2B5EF4-FFF2-40B4-BE49-F238E27FC236}">
              <a16:creationId xmlns:a16="http://schemas.microsoft.com/office/drawing/2014/main" id="{7F925995-87F7-4149-8058-0DEDF1E914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854</xdr:row>
      <xdr:rowOff>0</xdr:rowOff>
    </xdr:from>
    <xdr:ext cx="304800" cy="304800"/>
    <xdr:sp macro="" textlink="">
      <xdr:nvSpPr>
        <xdr:cNvPr id="17829" name="AutoShape 1">
          <a:extLst>
            <a:ext uri="{FF2B5EF4-FFF2-40B4-BE49-F238E27FC236}">
              <a16:creationId xmlns:a16="http://schemas.microsoft.com/office/drawing/2014/main" id="{9E11ABB4-6B81-4F23-9A18-1098B73F61C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7830" name="AutoShape 1">
          <a:extLst>
            <a:ext uri="{FF2B5EF4-FFF2-40B4-BE49-F238E27FC236}">
              <a16:creationId xmlns:a16="http://schemas.microsoft.com/office/drawing/2014/main" id="{09244E41-973F-47EE-9BAD-CE1B1B7960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7831" name="AutoShape 1">
          <a:extLst>
            <a:ext uri="{FF2B5EF4-FFF2-40B4-BE49-F238E27FC236}">
              <a16:creationId xmlns:a16="http://schemas.microsoft.com/office/drawing/2014/main" id="{8745B7FB-1C01-4E7E-B2C7-B1B533C8D57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7832" name="AutoShape 1">
          <a:extLst>
            <a:ext uri="{FF2B5EF4-FFF2-40B4-BE49-F238E27FC236}">
              <a16:creationId xmlns:a16="http://schemas.microsoft.com/office/drawing/2014/main" id="{D970B726-3DD0-4706-8569-67BFF60B0F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855</xdr:row>
      <xdr:rowOff>0</xdr:rowOff>
    </xdr:from>
    <xdr:ext cx="304800" cy="304800"/>
    <xdr:sp macro="" textlink="">
      <xdr:nvSpPr>
        <xdr:cNvPr id="17833" name="AutoShape 1">
          <a:extLst>
            <a:ext uri="{FF2B5EF4-FFF2-40B4-BE49-F238E27FC236}">
              <a16:creationId xmlns:a16="http://schemas.microsoft.com/office/drawing/2014/main" id="{6E2AE58C-BFB1-4968-B079-C6E42E26D41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7834" name="AutoShape 1">
          <a:extLst>
            <a:ext uri="{FF2B5EF4-FFF2-40B4-BE49-F238E27FC236}">
              <a16:creationId xmlns:a16="http://schemas.microsoft.com/office/drawing/2014/main" id="{3F035282-6D27-4738-AF6A-6018EB5883D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7835" name="AutoShape 1">
          <a:extLst>
            <a:ext uri="{FF2B5EF4-FFF2-40B4-BE49-F238E27FC236}">
              <a16:creationId xmlns:a16="http://schemas.microsoft.com/office/drawing/2014/main" id="{A9ABCF9E-D46B-43A3-97B4-6D3715DC66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7836" name="AutoShape 1">
          <a:extLst>
            <a:ext uri="{FF2B5EF4-FFF2-40B4-BE49-F238E27FC236}">
              <a16:creationId xmlns:a16="http://schemas.microsoft.com/office/drawing/2014/main" id="{062F2EA1-4939-472D-9489-118344D3E1A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856</xdr:row>
      <xdr:rowOff>0</xdr:rowOff>
    </xdr:from>
    <xdr:ext cx="304800" cy="304800"/>
    <xdr:sp macro="" textlink="">
      <xdr:nvSpPr>
        <xdr:cNvPr id="17837" name="AutoShape 1">
          <a:extLst>
            <a:ext uri="{FF2B5EF4-FFF2-40B4-BE49-F238E27FC236}">
              <a16:creationId xmlns:a16="http://schemas.microsoft.com/office/drawing/2014/main" id="{228E24E1-0DD6-4CB8-96BC-72C4C7CAC61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7838" name="AutoShape 1">
          <a:extLst>
            <a:ext uri="{FF2B5EF4-FFF2-40B4-BE49-F238E27FC236}">
              <a16:creationId xmlns:a16="http://schemas.microsoft.com/office/drawing/2014/main" id="{FB64DFB4-DB0B-49F7-8771-4296593C444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7839" name="AutoShape 1">
          <a:extLst>
            <a:ext uri="{FF2B5EF4-FFF2-40B4-BE49-F238E27FC236}">
              <a16:creationId xmlns:a16="http://schemas.microsoft.com/office/drawing/2014/main" id="{D7868858-6605-4BF1-8188-7A74258860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7840" name="AutoShape 1">
          <a:extLst>
            <a:ext uri="{FF2B5EF4-FFF2-40B4-BE49-F238E27FC236}">
              <a16:creationId xmlns:a16="http://schemas.microsoft.com/office/drawing/2014/main" id="{89C0AB58-7AA8-497B-8B8D-E737311DA9E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857</xdr:row>
      <xdr:rowOff>0</xdr:rowOff>
    </xdr:from>
    <xdr:ext cx="304800" cy="304800"/>
    <xdr:sp macro="" textlink="">
      <xdr:nvSpPr>
        <xdr:cNvPr id="17841" name="AutoShape 1">
          <a:extLst>
            <a:ext uri="{FF2B5EF4-FFF2-40B4-BE49-F238E27FC236}">
              <a16:creationId xmlns:a16="http://schemas.microsoft.com/office/drawing/2014/main" id="{3B7F8F38-7A87-4092-A295-F66D0EAC64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7842" name="AutoShape 1">
          <a:extLst>
            <a:ext uri="{FF2B5EF4-FFF2-40B4-BE49-F238E27FC236}">
              <a16:creationId xmlns:a16="http://schemas.microsoft.com/office/drawing/2014/main" id="{589C09DE-4971-463D-BA49-5F997501C2B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7843" name="AutoShape 1">
          <a:extLst>
            <a:ext uri="{FF2B5EF4-FFF2-40B4-BE49-F238E27FC236}">
              <a16:creationId xmlns:a16="http://schemas.microsoft.com/office/drawing/2014/main" id="{8B6BEB33-50A6-4EA0-A61E-811C32CF23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7844" name="AutoShape 1">
          <a:extLst>
            <a:ext uri="{FF2B5EF4-FFF2-40B4-BE49-F238E27FC236}">
              <a16:creationId xmlns:a16="http://schemas.microsoft.com/office/drawing/2014/main" id="{F92FD5A6-CCC2-43DA-AD31-2B6D8BFBD4D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858</xdr:row>
      <xdr:rowOff>0</xdr:rowOff>
    </xdr:from>
    <xdr:ext cx="304800" cy="304800"/>
    <xdr:sp macro="" textlink="">
      <xdr:nvSpPr>
        <xdr:cNvPr id="17845" name="AutoShape 1">
          <a:extLst>
            <a:ext uri="{FF2B5EF4-FFF2-40B4-BE49-F238E27FC236}">
              <a16:creationId xmlns:a16="http://schemas.microsoft.com/office/drawing/2014/main" id="{1FFD472D-C5A5-44F4-B1A1-136A3C0DD8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7846" name="AutoShape 1">
          <a:extLst>
            <a:ext uri="{FF2B5EF4-FFF2-40B4-BE49-F238E27FC236}">
              <a16:creationId xmlns:a16="http://schemas.microsoft.com/office/drawing/2014/main" id="{374523D1-2C7E-4485-B213-7DB978AD372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7847" name="AutoShape 1">
          <a:extLst>
            <a:ext uri="{FF2B5EF4-FFF2-40B4-BE49-F238E27FC236}">
              <a16:creationId xmlns:a16="http://schemas.microsoft.com/office/drawing/2014/main" id="{6944B3F9-F294-40D4-98B4-39A3BC6CBBD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7848" name="AutoShape 1">
          <a:extLst>
            <a:ext uri="{FF2B5EF4-FFF2-40B4-BE49-F238E27FC236}">
              <a16:creationId xmlns:a16="http://schemas.microsoft.com/office/drawing/2014/main" id="{3ACC5116-D93B-4007-AAF6-D11493B18A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859</xdr:row>
      <xdr:rowOff>0</xdr:rowOff>
    </xdr:from>
    <xdr:ext cx="304800" cy="304800"/>
    <xdr:sp macro="" textlink="">
      <xdr:nvSpPr>
        <xdr:cNvPr id="17849" name="AutoShape 1">
          <a:extLst>
            <a:ext uri="{FF2B5EF4-FFF2-40B4-BE49-F238E27FC236}">
              <a16:creationId xmlns:a16="http://schemas.microsoft.com/office/drawing/2014/main" id="{F5CCA7BB-7FBF-48D8-B9FE-18468FF152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7850" name="AutoShape 1">
          <a:extLst>
            <a:ext uri="{FF2B5EF4-FFF2-40B4-BE49-F238E27FC236}">
              <a16:creationId xmlns:a16="http://schemas.microsoft.com/office/drawing/2014/main" id="{754B2287-8E9F-4690-A650-6B4D811E4C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7851" name="AutoShape 1">
          <a:extLst>
            <a:ext uri="{FF2B5EF4-FFF2-40B4-BE49-F238E27FC236}">
              <a16:creationId xmlns:a16="http://schemas.microsoft.com/office/drawing/2014/main" id="{985BBD3F-D37D-42A0-B7C4-02B3F52F8C0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7852" name="AutoShape 1">
          <a:extLst>
            <a:ext uri="{FF2B5EF4-FFF2-40B4-BE49-F238E27FC236}">
              <a16:creationId xmlns:a16="http://schemas.microsoft.com/office/drawing/2014/main" id="{973CB7E3-C14D-4EE5-A13E-858DFA44E69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860</xdr:row>
      <xdr:rowOff>0</xdr:rowOff>
    </xdr:from>
    <xdr:ext cx="304800" cy="304800"/>
    <xdr:sp macro="" textlink="">
      <xdr:nvSpPr>
        <xdr:cNvPr id="17853" name="AutoShape 1">
          <a:extLst>
            <a:ext uri="{FF2B5EF4-FFF2-40B4-BE49-F238E27FC236}">
              <a16:creationId xmlns:a16="http://schemas.microsoft.com/office/drawing/2014/main" id="{C3AD125F-EDB1-44E3-9064-0CB60846045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7854" name="AutoShape 1">
          <a:extLst>
            <a:ext uri="{FF2B5EF4-FFF2-40B4-BE49-F238E27FC236}">
              <a16:creationId xmlns:a16="http://schemas.microsoft.com/office/drawing/2014/main" id="{0E3EA83D-DE66-4E02-941B-F4C6CCAFF1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7855" name="AutoShape 1">
          <a:extLst>
            <a:ext uri="{FF2B5EF4-FFF2-40B4-BE49-F238E27FC236}">
              <a16:creationId xmlns:a16="http://schemas.microsoft.com/office/drawing/2014/main" id="{0F68DF6A-DA53-4191-85FC-64A1A43355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7856" name="AutoShape 1">
          <a:extLst>
            <a:ext uri="{FF2B5EF4-FFF2-40B4-BE49-F238E27FC236}">
              <a16:creationId xmlns:a16="http://schemas.microsoft.com/office/drawing/2014/main" id="{7832FE89-E17F-49B9-8F85-0740AA2763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861</xdr:row>
      <xdr:rowOff>0</xdr:rowOff>
    </xdr:from>
    <xdr:ext cx="304800" cy="304800"/>
    <xdr:sp macro="" textlink="">
      <xdr:nvSpPr>
        <xdr:cNvPr id="17857" name="AutoShape 1">
          <a:extLst>
            <a:ext uri="{FF2B5EF4-FFF2-40B4-BE49-F238E27FC236}">
              <a16:creationId xmlns:a16="http://schemas.microsoft.com/office/drawing/2014/main" id="{A18EC884-7CA0-4CBA-A470-A0119FEE20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7858" name="AutoShape 1">
          <a:extLst>
            <a:ext uri="{FF2B5EF4-FFF2-40B4-BE49-F238E27FC236}">
              <a16:creationId xmlns:a16="http://schemas.microsoft.com/office/drawing/2014/main" id="{FEFE8246-9663-4DF9-BD1A-DC2FF6FC59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7859" name="AutoShape 1">
          <a:extLst>
            <a:ext uri="{FF2B5EF4-FFF2-40B4-BE49-F238E27FC236}">
              <a16:creationId xmlns:a16="http://schemas.microsoft.com/office/drawing/2014/main" id="{0017CCC3-D621-413B-9C22-3BE45E09212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7860" name="AutoShape 1">
          <a:extLst>
            <a:ext uri="{FF2B5EF4-FFF2-40B4-BE49-F238E27FC236}">
              <a16:creationId xmlns:a16="http://schemas.microsoft.com/office/drawing/2014/main" id="{695C1AEE-5FC4-4CDF-8CBD-1C26953EBC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862</xdr:row>
      <xdr:rowOff>0</xdr:rowOff>
    </xdr:from>
    <xdr:ext cx="304800" cy="304800"/>
    <xdr:sp macro="" textlink="">
      <xdr:nvSpPr>
        <xdr:cNvPr id="17861" name="AutoShape 1">
          <a:extLst>
            <a:ext uri="{FF2B5EF4-FFF2-40B4-BE49-F238E27FC236}">
              <a16:creationId xmlns:a16="http://schemas.microsoft.com/office/drawing/2014/main" id="{9F14985F-E2A5-4BBC-9275-3D9E574C20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7862" name="AutoShape 1">
          <a:extLst>
            <a:ext uri="{FF2B5EF4-FFF2-40B4-BE49-F238E27FC236}">
              <a16:creationId xmlns:a16="http://schemas.microsoft.com/office/drawing/2014/main" id="{CC86CDD4-62C2-4B51-A19A-48DB6B433C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7863" name="AutoShape 1">
          <a:extLst>
            <a:ext uri="{FF2B5EF4-FFF2-40B4-BE49-F238E27FC236}">
              <a16:creationId xmlns:a16="http://schemas.microsoft.com/office/drawing/2014/main" id="{DF3C5D7E-D440-409C-B89B-D013D1E50F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7864" name="AutoShape 1">
          <a:extLst>
            <a:ext uri="{FF2B5EF4-FFF2-40B4-BE49-F238E27FC236}">
              <a16:creationId xmlns:a16="http://schemas.microsoft.com/office/drawing/2014/main" id="{9034ADE2-7766-4401-A267-FA760A07C9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863</xdr:row>
      <xdr:rowOff>0</xdr:rowOff>
    </xdr:from>
    <xdr:ext cx="304800" cy="304800"/>
    <xdr:sp macro="" textlink="">
      <xdr:nvSpPr>
        <xdr:cNvPr id="17865" name="AutoShape 1">
          <a:extLst>
            <a:ext uri="{FF2B5EF4-FFF2-40B4-BE49-F238E27FC236}">
              <a16:creationId xmlns:a16="http://schemas.microsoft.com/office/drawing/2014/main" id="{EC0DF14D-CC88-4D5F-8067-C2E9F7337FD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7866" name="AutoShape 1">
          <a:extLst>
            <a:ext uri="{FF2B5EF4-FFF2-40B4-BE49-F238E27FC236}">
              <a16:creationId xmlns:a16="http://schemas.microsoft.com/office/drawing/2014/main" id="{6CCAEC92-A8C9-4868-B0DD-D16C402FE42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7867" name="AutoShape 1">
          <a:extLst>
            <a:ext uri="{FF2B5EF4-FFF2-40B4-BE49-F238E27FC236}">
              <a16:creationId xmlns:a16="http://schemas.microsoft.com/office/drawing/2014/main" id="{2F5C0C74-0728-4825-8F18-0198CD57AD4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7868" name="AutoShape 1">
          <a:extLst>
            <a:ext uri="{FF2B5EF4-FFF2-40B4-BE49-F238E27FC236}">
              <a16:creationId xmlns:a16="http://schemas.microsoft.com/office/drawing/2014/main" id="{A75C682E-C1DB-40AA-B009-35FCAE4722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864</xdr:row>
      <xdr:rowOff>0</xdr:rowOff>
    </xdr:from>
    <xdr:ext cx="304800" cy="304800"/>
    <xdr:sp macro="" textlink="">
      <xdr:nvSpPr>
        <xdr:cNvPr id="17869" name="AutoShape 1">
          <a:extLst>
            <a:ext uri="{FF2B5EF4-FFF2-40B4-BE49-F238E27FC236}">
              <a16:creationId xmlns:a16="http://schemas.microsoft.com/office/drawing/2014/main" id="{5D8DDE13-2828-486C-858B-660F5D3D06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7870" name="AutoShape 1">
          <a:extLst>
            <a:ext uri="{FF2B5EF4-FFF2-40B4-BE49-F238E27FC236}">
              <a16:creationId xmlns:a16="http://schemas.microsoft.com/office/drawing/2014/main" id="{9EA8EB2E-F522-440B-9C7C-635749AA7D5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7871" name="AutoShape 1">
          <a:extLst>
            <a:ext uri="{FF2B5EF4-FFF2-40B4-BE49-F238E27FC236}">
              <a16:creationId xmlns:a16="http://schemas.microsoft.com/office/drawing/2014/main" id="{F02E7DC0-EB9F-4D5B-80AD-02AE04A1B9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7872" name="AutoShape 1">
          <a:extLst>
            <a:ext uri="{FF2B5EF4-FFF2-40B4-BE49-F238E27FC236}">
              <a16:creationId xmlns:a16="http://schemas.microsoft.com/office/drawing/2014/main" id="{135B653A-2424-4875-839B-C0BEC3C643F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865</xdr:row>
      <xdr:rowOff>0</xdr:rowOff>
    </xdr:from>
    <xdr:ext cx="304800" cy="304800"/>
    <xdr:sp macro="" textlink="">
      <xdr:nvSpPr>
        <xdr:cNvPr id="17873" name="AutoShape 1">
          <a:extLst>
            <a:ext uri="{FF2B5EF4-FFF2-40B4-BE49-F238E27FC236}">
              <a16:creationId xmlns:a16="http://schemas.microsoft.com/office/drawing/2014/main" id="{35720594-5DC3-4603-BDA0-8BF252DBA15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7874" name="AutoShape 1">
          <a:extLst>
            <a:ext uri="{FF2B5EF4-FFF2-40B4-BE49-F238E27FC236}">
              <a16:creationId xmlns:a16="http://schemas.microsoft.com/office/drawing/2014/main" id="{47FAEAE1-2DB9-433D-8CDA-D53533F52C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7875" name="AutoShape 1">
          <a:extLst>
            <a:ext uri="{FF2B5EF4-FFF2-40B4-BE49-F238E27FC236}">
              <a16:creationId xmlns:a16="http://schemas.microsoft.com/office/drawing/2014/main" id="{D65105EE-4929-496C-9D4D-1F9A304292B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7876" name="AutoShape 1">
          <a:extLst>
            <a:ext uri="{FF2B5EF4-FFF2-40B4-BE49-F238E27FC236}">
              <a16:creationId xmlns:a16="http://schemas.microsoft.com/office/drawing/2014/main" id="{12F53794-6F98-4F6E-8255-2D424101FC2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866</xdr:row>
      <xdr:rowOff>0</xdr:rowOff>
    </xdr:from>
    <xdr:ext cx="304800" cy="304800"/>
    <xdr:sp macro="" textlink="">
      <xdr:nvSpPr>
        <xdr:cNvPr id="17877" name="AutoShape 1">
          <a:extLst>
            <a:ext uri="{FF2B5EF4-FFF2-40B4-BE49-F238E27FC236}">
              <a16:creationId xmlns:a16="http://schemas.microsoft.com/office/drawing/2014/main" id="{A075F09F-6040-44C9-B74A-81ED1156391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7878" name="AutoShape 1">
          <a:extLst>
            <a:ext uri="{FF2B5EF4-FFF2-40B4-BE49-F238E27FC236}">
              <a16:creationId xmlns:a16="http://schemas.microsoft.com/office/drawing/2014/main" id="{00871B98-964D-46D8-B0F7-8DAF097E368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7879" name="AutoShape 1">
          <a:extLst>
            <a:ext uri="{FF2B5EF4-FFF2-40B4-BE49-F238E27FC236}">
              <a16:creationId xmlns:a16="http://schemas.microsoft.com/office/drawing/2014/main" id="{0B124A4F-5656-476C-B4C8-6C4FF125D6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7880" name="AutoShape 1">
          <a:extLst>
            <a:ext uri="{FF2B5EF4-FFF2-40B4-BE49-F238E27FC236}">
              <a16:creationId xmlns:a16="http://schemas.microsoft.com/office/drawing/2014/main" id="{F61DC03A-1703-4BB3-B2BB-BCAB550D95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867</xdr:row>
      <xdr:rowOff>0</xdr:rowOff>
    </xdr:from>
    <xdr:ext cx="304800" cy="304800"/>
    <xdr:sp macro="" textlink="">
      <xdr:nvSpPr>
        <xdr:cNvPr id="17881" name="AutoShape 1">
          <a:extLst>
            <a:ext uri="{FF2B5EF4-FFF2-40B4-BE49-F238E27FC236}">
              <a16:creationId xmlns:a16="http://schemas.microsoft.com/office/drawing/2014/main" id="{23EC64CC-B199-40F4-ABAE-A18FCD79B72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7882" name="AutoShape 1">
          <a:extLst>
            <a:ext uri="{FF2B5EF4-FFF2-40B4-BE49-F238E27FC236}">
              <a16:creationId xmlns:a16="http://schemas.microsoft.com/office/drawing/2014/main" id="{4E81B919-09B9-4877-AE43-156083A4368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7883" name="AutoShape 1">
          <a:extLst>
            <a:ext uri="{FF2B5EF4-FFF2-40B4-BE49-F238E27FC236}">
              <a16:creationId xmlns:a16="http://schemas.microsoft.com/office/drawing/2014/main" id="{B219D61C-0053-43C8-926D-3C8253A2EF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7884" name="AutoShape 1">
          <a:extLst>
            <a:ext uri="{FF2B5EF4-FFF2-40B4-BE49-F238E27FC236}">
              <a16:creationId xmlns:a16="http://schemas.microsoft.com/office/drawing/2014/main" id="{91B0F977-5BA3-49E4-89EC-EC224CA1F2D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868</xdr:row>
      <xdr:rowOff>0</xdr:rowOff>
    </xdr:from>
    <xdr:ext cx="304800" cy="304800"/>
    <xdr:sp macro="" textlink="">
      <xdr:nvSpPr>
        <xdr:cNvPr id="17885" name="AutoShape 1">
          <a:extLst>
            <a:ext uri="{FF2B5EF4-FFF2-40B4-BE49-F238E27FC236}">
              <a16:creationId xmlns:a16="http://schemas.microsoft.com/office/drawing/2014/main" id="{CBFE7CB5-8368-4695-81DA-959BC3B2BD1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7886" name="AutoShape 1">
          <a:extLst>
            <a:ext uri="{FF2B5EF4-FFF2-40B4-BE49-F238E27FC236}">
              <a16:creationId xmlns:a16="http://schemas.microsoft.com/office/drawing/2014/main" id="{833FF02C-646B-44B8-80C2-D46469B70B3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7887" name="AutoShape 1">
          <a:extLst>
            <a:ext uri="{FF2B5EF4-FFF2-40B4-BE49-F238E27FC236}">
              <a16:creationId xmlns:a16="http://schemas.microsoft.com/office/drawing/2014/main" id="{CB04C408-27FB-4E5E-AE76-3A2E7A739B2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7888" name="AutoShape 1">
          <a:extLst>
            <a:ext uri="{FF2B5EF4-FFF2-40B4-BE49-F238E27FC236}">
              <a16:creationId xmlns:a16="http://schemas.microsoft.com/office/drawing/2014/main" id="{349C678A-D9AB-493C-B692-8732D1E564F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869</xdr:row>
      <xdr:rowOff>0</xdr:rowOff>
    </xdr:from>
    <xdr:ext cx="304800" cy="304800"/>
    <xdr:sp macro="" textlink="">
      <xdr:nvSpPr>
        <xdr:cNvPr id="17889" name="AutoShape 1">
          <a:extLst>
            <a:ext uri="{FF2B5EF4-FFF2-40B4-BE49-F238E27FC236}">
              <a16:creationId xmlns:a16="http://schemas.microsoft.com/office/drawing/2014/main" id="{4D115780-0221-4BC1-A586-5D68B6840F1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7890" name="AutoShape 1">
          <a:extLst>
            <a:ext uri="{FF2B5EF4-FFF2-40B4-BE49-F238E27FC236}">
              <a16:creationId xmlns:a16="http://schemas.microsoft.com/office/drawing/2014/main" id="{41126373-EC88-4E48-9F64-745DDE5CDE8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7891" name="AutoShape 1">
          <a:extLst>
            <a:ext uri="{FF2B5EF4-FFF2-40B4-BE49-F238E27FC236}">
              <a16:creationId xmlns:a16="http://schemas.microsoft.com/office/drawing/2014/main" id="{06C74E49-7CC7-4CDA-AC2C-6D9F6A93E48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7892" name="AutoShape 1">
          <a:extLst>
            <a:ext uri="{FF2B5EF4-FFF2-40B4-BE49-F238E27FC236}">
              <a16:creationId xmlns:a16="http://schemas.microsoft.com/office/drawing/2014/main" id="{6E7857A2-1DA6-417C-9D32-8A982A5346A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870</xdr:row>
      <xdr:rowOff>0</xdr:rowOff>
    </xdr:from>
    <xdr:ext cx="304800" cy="304800"/>
    <xdr:sp macro="" textlink="">
      <xdr:nvSpPr>
        <xdr:cNvPr id="17893" name="AutoShape 1">
          <a:extLst>
            <a:ext uri="{FF2B5EF4-FFF2-40B4-BE49-F238E27FC236}">
              <a16:creationId xmlns:a16="http://schemas.microsoft.com/office/drawing/2014/main" id="{E71A0AA9-5B01-4183-9700-2DBF08C80FD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7894" name="AutoShape 1">
          <a:extLst>
            <a:ext uri="{FF2B5EF4-FFF2-40B4-BE49-F238E27FC236}">
              <a16:creationId xmlns:a16="http://schemas.microsoft.com/office/drawing/2014/main" id="{9AEC3AC8-A1FC-415F-B6B2-BF958C6A2F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7895" name="AutoShape 1">
          <a:extLst>
            <a:ext uri="{FF2B5EF4-FFF2-40B4-BE49-F238E27FC236}">
              <a16:creationId xmlns:a16="http://schemas.microsoft.com/office/drawing/2014/main" id="{0258F736-1977-4EF4-9537-764409478F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7896" name="AutoShape 1">
          <a:extLst>
            <a:ext uri="{FF2B5EF4-FFF2-40B4-BE49-F238E27FC236}">
              <a16:creationId xmlns:a16="http://schemas.microsoft.com/office/drawing/2014/main" id="{6885DF29-E04E-4A55-8036-1249AF6AC19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871</xdr:row>
      <xdr:rowOff>0</xdr:rowOff>
    </xdr:from>
    <xdr:ext cx="304800" cy="304800"/>
    <xdr:sp macro="" textlink="">
      <xdr:nvSpPr>
        <xdr:cNvPr id="17897" name="AutoShape 1">
          <a:extLst>
            <a:ext uri="{FF2B5EF4-FFF2-40B4-BE49-F238E27FC236}">
              <a16:creationId xmlns:a16="http://schemas.microsoft.com/office/drawing/2014/main" id="{5BE488D5-139B-4C43-82BD-4B30D90DDF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7898" name="AutoShape 1">
          <a:extLst>
            <a:ext uri="{FF2B5EF4-FFF2-40B4-BE49-F238E27FC236}">
              <a16:creationId xmlns:a16="http://schemas.microsoft.com/office/drawing/2014/main" id="{1504A01E-41D9-434F-B680-1D54531A93F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7899" name="AutoShape 1">
          <a:extLst>
            <a:ext uri="{FF2B5EF4-FFF2-40B4-BE49-F238E27FC236}">
              <a16:creationId xmlns:a16="http://schemas.microsoft.com/office/drawing/2014/main" id="{C9906F83-C17C-4A44-A361-4569A53C700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7900" name="AutoShape 1">
          <a:extLst>
            <a:ext uri="{FF2B5EF4-FFF2-40B4-BE49-F238E27FC236}">
              <a16:creationId xmlns:a16="http://schemas.microsoft.com/office/drawing/2014/main" id="{A0FFC737-77C7-4C2A-B74B-919F9C38549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872</xdr:row>
      <xdr:rowOff>0</xdr:rowOff>
    </xdr:from>
    <xdr:ext cx="304800" cy="304800"/>
    <xdr:sp macro="" textlink="">
      <xdr:nvSpPr>
        <xdr:cNvPr id="17901" name="AutoShape 1">
          <a:extLst>
            <a:ext uri="{FF2B5EF4-FFF2-40B4-BE49-F238E27FC236}">
              <a16:creationId xmlns:a16="http://schemas.microsoft.com/office/drawing/2014/main" id="{5685DCB5-8115-4820-8528-0F86F9A1E61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7902" name="AutoShape 1">
          <a:extLst>
            <a:ext uri="{FF2B5EF4-FFF2-40B4-BE49-F238E27FC236}">
              <a16:creationId xmlns:a16="http://schemas.microsoft.com/office/drawing/2014/main" id="{7F1CC430-C38A-429B-A884-0E1EA19429F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7903" name="AutoShape 1">
          <a:extLst>
            <a:ext uri="{FF2B5EF4-FFF2-40B4-BE49-F238E27FC236}">
              <a16:creationId xmlns:a16="http://schemas.microsoft.com/office/drawing/2014/main" id="{953FCC61-4F08-4842-A97B-8803716A8D0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7904" name="AutoShape 1">
          <a:extLst>
            <a:ext uri="{FF2B5EF4-FFF2-40B4-BE49-F238E27FC236}">
              <a16:creationId xmlns:a16="http://schemas.microsoft.com/office/drawing/2014/main" id="{851D57A7-00D5-4C44-9DFA-2A0892811E8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873</xdr:row>
      <xdr:rowOff>0</xdr:rowOff>
    </xdr:from>
    <xdr:ext cx="304800" cy="304800"/>
    <xdr:sp macro="" textlink="">
      <xdr:nvSpPr>
        <xdr:cNvPr id="17905" name="AutoShape 1">
          <a:extLst>
            <a:ext uri="{FF2B5EF4-FFF2-40B4-BE49-F238E27FC236}">
              <a16:creationId xmlns:a16="http://schemas.microsoft.com/office/drawing/2014/main" id="{E7F5FFBF-F1F3-49EF-A640-6A977611DCB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7906" name="AutoShape 1">
          <a:extLst>
            <a:ext uri="{FF2B5EF4-FFF2-40B4-BE49-F238E27FC236}">
              <a16:creationId xmlns:a16="http://schemas.microsoft.com/office/drawing/2014/main" id="{A523C01F-810C-4459-8B28-F735B67CCC8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7907" name="AutoShape 1">
          <a:extLst>
            <a:ext uri="{FF2B5EF4-FFF2-40B4-BE49-F238E27FC236}">
              <a16:creationId xmlns:a16="http://schemas.microsoft.com/office/drawing/2014/main" id="{0392AF03-BEDD-4C0D-A748-0033E8FB7C9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7908" name="AutoShape 1">
          <a:extLst>
            <a:ext uri="{FF2B5EF4-FFF2-40B4-BE49-F238E27FC236}">
              <a16:creationId xmlns:a16="http://schemas.microsoft.com/office/drawing/2014/main" id="{91AAE264-3E96-416E-A082-1594AA5FCD1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874</xdr:row>
      <xdr:rowOff>0</xdr:rowOff>
    </xdr:from>
    <xdr:ext cx="304800" cy="304800"/>
    <xdr:sp macro="" textlink="">
      <xdr:nvSpPr>
        <xdr:cNvPr id="17909" name="AutoShape 1">
          <a:extLst>
            <a:ext uri="{FF2B5EF4-FFF2-40B4-BE49-F238E27FC236}">
              <a16:creationId xmlns:a16="http://schemas.microsoft.com/office/drawing/2014/main" id="{14E7E9D5-3ADF-4A3A-A497-CA8B99E58B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7910" name="AutoShape 1">
          <a:extLst>
            <a:ext uri="{FF2B5EF4-FFF2-40B4-BE49-F238E27FC236}">
              <a16:creationId xmlns:a16="http://schemas.microsoft.com/office/drawing/2014/main" id="{67D05B46-B6D7-4E7E-ABAE-692B3783165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7911" name="AutoShape 1">
          <a:extLst>
            <a:ext uri="{FF2B5EF4-FFF2-40B4-BE49-F238E27FC236}">
              <a16:creationId xmlns:a16="http://schemas.microsoft.com/office/drawing/2014/main" id="{BA31A840-B3AA-4F76-83E5-E7FC272DB0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7912" name="AutoShape 1">
          <a:extLst>
            <a:ext uri="{FF2B5EF4-FFF2-40B4-BE49-F238E27FC236}">
              <a16:creationId xmlns:a16="http://schemas.microsoft.com/office/drawing/2014/main" id="{B18332C5-770A-4C4A-9E2C-57DEB35611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875</xdr:row>
      <xdr:rowOff>0</xdr:rowOff>
    </xdr:from>
    <xdr:ext cx="304800" cy="304800"/>
    <xdr:sp macro="" textlink="">
      <xdr:nvSpPr>
        <xdr:cNvPr id="17913" name="AutoShape 1">
          <a:extLst>
            <a:ext uri="{FF2B5EF4-FFF2-40B4-BE49-F238E27FC236}">
              <a16:creationId xmlns:a16="http://schemas.microsoft.com/office/drawing/2014/main" id="{4CE11F1B-504F-45B4-98DF-568B275DAC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7914" name="AutoShape 1">
          <a:extLst>
            <a:ext uri="{FF2B5EF4-FFF2-40B4-BE49-F238E27FC236}">
              <a16:creationId xmlns:a16="http://schemas.microsoft.com/office/drawing/2014/main" id="{5102D199-B4C1-439F-A1EC-D06DEB4ECCC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7915" name="AutoShape 1">
          <a:extLst>
            <a:ext uri="{FF2B5EF4-FFF2-40B4-BE49-F238E27FC236}">
              <a16:creationId xmlns:a16="http://schemas.microsoft.com/office/drawing/2014/main" id="{06E6E9F7-0BC2-4EEC-9C53-061B65347D4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7916" name="AutoShape 1">
          <a:extLst>
            <a:ext uri="{FF2B5EF4-FFF2-40B4-BE49-F238E27FC236}">
              <a16:creationId xmlns:a16="http://schemas.microsoft.com/office/drawing/2014/main" id="{404EB68F-72C4-47F3-8F16-1F25B96E309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876</xdr:row>
      <xdr:rowOff>0</xdr:rowOff>
    </xdr:from>
    <xdr:ext cx="304800" cy="304800"/>
    <xdr:sp macro="" textlink="">
      <xdr:nvSpPr>
        <xdr:cNvPr id="17917" name="AutoShape 1">
          <a:extLst>
            <a:ext uri="{FF2B5EF4-FFF2-40B4-BE49-F238E27FC236}">
              <a16:creationId xmlns:a16="http://schemas.microsoft.com/office/drawing/2014/main" id="{EF120D67-0768-413E-A4F6-B62DFC9FF7B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7918" name="AutoShape 1">
          <a:extLst>
            <a:ext uri="{FF2B5EF4-FFF2-40B4-BE49-F238E27FC236}">
              <a16:creationId xmlns:a16="http://schemas.microsoft.com/office/drawing/2014/main" id="{9C9528A6-B5C6-49BE-B7FA-6228D3D61C8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7919" name="AutoShape 1">
          <a:extLst>
            <a:ext uri="{FF2B5EF4-FFF2-40B4-BE49-F238E27FC236}">
              <a16:creationId xmlns:a16="http://schemas.microsoft.com/office/drawing/2014/main" id="{594D8BCF-C50B-49E7-BA1F-DAD0B6517E1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7920" name="AutoShape 1">
          <a:extLst>
            <a:ext uri="{FF2B5EF4-FFF2-40B4-BE49-F238E27FC236}">
              <a16:creationId xmlns:a16="http://schemas.microsoft.com/office/drawing/2014/main" id="{886F54A8-D402-42D2-A4BE-80C580E3865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877</xdr:row>
      <xdr:rowOff>0</xdr:rowOff>
    </xdr:from>
    <xdr:ext cx="304800" cy="304800"/>
    <xdr:sp macro="" textlink="">
      <xdr:nvSpPr>
        <xdr:cNvPr id="17921" name="AutoShape 1">
          <a:extLst>
            <a:ext uri="{FF2B5EF4-FFF2-40B4-BE49-F238E27FC236}">
              <a16:creationId xmlns:a16="http://schemas.microsoft.com/office/drawing/2014/main" id="{C918C87D-7696-4982-A3DE-0C6C55E4A57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7922" name="AutoShape 1">
          <a:extLst>
            <a:ext uri="{FF2B5EF4-FFF2-40B4-BE49-F238E27FC236}">
              <a16:creationId xmlns:a16="http://schemas.microsoft.com/office/drawing/2014/main" id="{0E5274E6-51AC-4848-9C17-B021865AFB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7923" name="AutoShape 1">
          <a:extLst>
            <a:ext uri="{FF2B5EF4-FFF2-40B4-BE49-F238E27FC236}">
              <a16:creationId xmlns:a16="http://schemas.microsoft.com/office/drawing/2014/main" id="{A1029C25-6AC5-4497-939A-E96A25260D6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7924" name="AutoShape 1">
          <a:extLst>
            <a:ext uri="{FF2B5EF4-FFF2-40B4-BE49-F238E27FC236}">
              <a16:creationId xmlns:a16="http://schemas.microsoft.com/office/drawing/2014/main" id="{487AE12B-4B36-460E-A4A7-7CC5E444B79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878</xdr:row>
      <xdr:rowOff>0</xdr:rowOff>
    </xdr:from>
    <xdr:ext cx="304800" cy="304800"/>
    <xdr:sp macro="" textlink="">
      <xdr:nvSpPr>
        <xdr:cNvPr id="17925" name="AutoShape 1">
          <a:extLst>
            <a:ext uri="{FF2B5EF4-FFF2-40B4-BE49-F238E27FC236}">
              <a16:creationId xmlns:a16="http://schemas.microsoft.com/office/drawing/2014/main" id="{1E885C4E-4EB2-47D8-A24B-09CF986754D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7926" name="AutoShape 1">
          <a:extLst>
            <a:ext uri="{FF2B5EF4-FFF2-40B4-BE49-F238E27FC236}">
              <a16:creationId xmlns:a16="http://schemas.microsoft.com/office/drawing/2014/main" id="{81EC5C3F-FA42-490F-8E15-72596524A7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7927" name="AutoShape 1">
          <a:extLst>
            <a:ext uri="{FF2B5EF4-FFF2-40B4-BE49-F238E27FC236}">
              <a16:creationId xmlns:a16="http://schemas.microsoft.com/office/drawing/2014/main" id="{F7668A3C-D24E-4D6A-A193-C7181D962F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7928" name="AutoShape 1">
          <a:extLst>
            <a:ext uri="{FF2B5EF4-FFF2-40B4-BE49-F238E27FC236}">
              <a16:creationId xmlns:a16="http://schemas.microsoft.com/office/drawing/2014/main" id="{DA29297C-8B2B-4EAD-8B9F-5C911EC1800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879</xdr:row>
      <xdr:rowOff>0</xdr:rowOff>
    </xdr:from>
    <xdr:ext cx="304800" cy="304800"/>
    <xdr:sp macro="" textlink="">
      <xdr:nvSpPr>
        <xdr:cNvPr id="17929" name="AutoShape 1">
          <a:extLst>
            <a:ext uri="{FF2B5EF4-FFF2-40B4-BE49-F238E27FC236}">
              <a16:creationId xmlns:a16="http://schemas.microsoft.com/office/drawing/2014/main" id="{68C60994-CAD2-4C22-8AC9-16FE6655C57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7930" name="AutoShape 1">
          <a:extLst>
            <a:ext uri="{FF2B5EF4-FFF2-40B4-BE49-F238E27FC236}">
              <a16:creationId xmlns:a16="http://schemas.microsoft.com/office/drawing/2014/main" id="{9F5A809C-AE23-42AA-93B9-11BB1C2FBB7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7931" name="AutoShape 1">
          <a:extLst>
            <a:ext uri="{FF2B5EF4-FFF2-40B4-BE49-F238E27FC236}">
              <a16:creationId xmlns:a16="http://schemas.microsoft.com/office/drawing/2014/main" id="{EAD6DE58-79C3-4A65-AA3C-96E714BE202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7932" name="AutoShape 1">
          <a:extLst>
            <a:ext uri="{FF2B5EF4-FFF2-40B4-BE49-F238E27FC236}">
              <a16:creationId xmlns:a16="http://schemas.microsoft.com/office/drawing/2014/main" id="{067AD450-1024-4C73-9778-49EDF431D1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880</xdr:row>
      <xdr:rowOff>0</xdr:rowOff>
    </xdr:from>
    <xdr:ext cx="304800" cy="304800"/>
    <xdr:sp macro="" textlink="">
      <xdr:nvSpPr>
        <xdr:cNvPr id="17933" name="AutoShape 1">
          <a:extLst>
            <a:ext uri="{FF2B5EF4-FFF2-40B4-BE49-F238E27FC236}">
              <a16:creationId xmlns:a16="http://schemas.microsoft.com/office/drawing/2014/main" id="{D74E5D6A-527A-4BFC-B7A7-ED9375E2876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7934" name="AutoShape 1">
          <a:extLst>
            <a:ext uri="{FF2B5EF4-FFF2-40B4-BE49-F238E27FC236}">
              <a16:creationId xmlns:a16="http://schemas.microsoft.com/office/drawing/2014/main" id="{16CA75DB-2976-4019-A934-6A1CAA1DBBB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7935" name="AutoShape 1">
          <a:extLst>
            <a:ext uri="{FF2B5EF4-FFF2-40B4-BE49-F238E27FC236}">
              <a16:creationId xmlns:a16="http://schemas.microsoft.com/office/drawing/2014/main" id="{192BC554-0F12-4460-B343-A5BA4CA6E7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7936" name="AutoShape 1">
          <a:extLst>
            <a:ext uri="{FF2B5EF4-FFF2-40B4-BE49-F238E27FC236}">
              <a16:creationId xmlns:a16="http://schemas.microsoft.com/office/drawing/2014/main" id="{9E468F46-464D-4354-A923-1C4DA5D55C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881</xdr:row>
      <xdr:rowOff>0</xdr:rowOff>
    </xdr:from>
    <xdr:ext cx="304800" cy="304800"/>
    <xdr:sp macro="" textlink="">
      <xdr:nvSpPr>
        <xdr:cNvPr id="17937" name="AutoShape 1">
          <a:extLst>
            <a:ext uri="{FF2B5EF4-FFF2-40B4-BE49-F238E27FC236}">
              <a16:creationId xmlns:a16="http://schemas.microsoft.com/office/drawing/2014/main" id="{7FF43AF0-2669-4983-95F4-129BF46683C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7938" name="AutoShape 1">
          <a:extLst>
            <a:ext uri="{FF2B5EF4-FFF2-40B4-BE49-F238E27FC236}">
              <a16:creationId xmlns:a16="http://schemas.microsoft.com/office/drawing/2014/main" id="{FB2D1F77-F6E3-4FCC-8A9D-1BA722989DA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7939" name="AutoShape 1">
          <a:extLst>
            <a:ext uri="{FF2B5EF4-FFF2-40B4-BE49-F238E27FC236}">
              <a16:creationId xmlns:a16="http://schemas.microsoft.com/office/drawing/2014/main" id="{B1876C6C-61C1-4511-AF6A-753769C48D4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7940" name="AutoShape 1">
          <a:extLst>
            <a:ext uri="{FF2B5EF4-FFF2-40B4-BE49-F238E27FC236}">
              <a16:creationId xmlns:a16="http://schemas.microsoft.com/office/drawing/2014/main" id="{275DBBD7-8205-45FD-AA26-8F51366B26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882</xdr:row>
      <xdr:rowOff>0</xdr:rowOff>
    </xdr:from>
    <xdr:ext cx="304800" cy="304800"/>
    <xdr:sp macro="" textlink="">
      <xdr:nvSpPr>
        <xdr:cNvPr id="17941" name="AutoShape 1">
          <a:extLst>
            <a:ext uri="{FF2B5EF4-FFF2-40B4-BE49-F238E27FC236}">
              <a16:creationId xmlns:a16="http://schemas.microsoft.com/office/drawing/2014/main" id="{32AB135C-6F82-47F8-9411-9B725A4168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7942" name="AutoShape 1">
          <a:extLst>
            <a:ext uri="{FF2B5EF4-FFF2-40B4-BE49-F238E27FC236}">
              <a16:creationId xmlns:a16="http://schemas.microsoft.com/office/drawing/2014/main" id="{A51E3228-DD7D-4223-BEB6-6EAE9E52EC8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7943" name="AutoShape 1">
          <a:extLst>
            <a:ext uri="{FF2B5EF4-FFF2-40B4-BE49-F238E27FC236}">
              <a16:creationId xmlns:a16="http://schemas.microsoft.com/office/drawing/2014/main" id="{CF9DA434-9129-4D24-BACA-F4036ECA2E6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7944" name="AutoShape 1">
          <a:extLst>
            <a:ext uri="{FF2B5EF4-FFF2-40B4-BE49-F238E27FC236}">
              <a16:creationId xmlns:a16="http://schemas.microsoft.com/office/drawing/2014/main" id="{DDC4ABDF-AFF6-4E32-853F-DA8E1BC0F9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883</xdr:row>
      <xdr:rowOff>0</xdr:rowOff>
    </xdr:from>
    <xdr:ext cx="304800" cy="304800"/>
    <xdr:sp macro="" textlink="">
      <xdr:nvSpPr>
        <xdr:cNvPr id="17945" name="AutoShape 1">
          <a:extLst>
            <a:ext uri="{FF2B5EF4-FFF2-40B4-BE49-F238E27FC236}">
              <a16:creationId xmlns:a16="http://schemas.microsoft.com/office/drawing/2014/main" id="{CE54DFDC-541A-426E-8C07-C625C71E549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7946" name="AutoShape 1">
          <a:extLst>
            <a:ext uri="{FF2B5EF4-FFF2-40B4-BE49-F238E27FC236}">
              <a16:creationId xmlns:a16="http://schemas.microsoft.com/office/drawing/2014/main" id="{109D36D4-5AA9-40E4-A06E-A8D3CF1F142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7947" name="AutoShape 1">
          <a:extLst>
            <a:ext uri="{FF2B5EF4-FFF2-40B4-BE49-F238E27FC236}">
              <a16:creationId xmlns:a16="http://schemas.microsoft.com/office/drawing/2014/main" id="{CC8B5910-CC63-4941-BCCC-B9FF070E064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7948" name="AutoShape 1">
          <a:extLst>
            <a:ext uri="{FF2B5EF4-FFF2-40B4-BE49-F238E27FC236}">
              <a16:creationId xmlns:a16="http://schemas.microsoft.com/office/drawing/2014/main" id="{09EA9343-6ECE-4E21-B4B3-B3B2085EE37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884</xdr:row>
      <xdr:rowOff>0</xdr:rowOff>
    </xdr:from>
    <xdr:ext cx="304800" cy="304800"/>
    <xdr:sp macro="" textlink="">
      <xdr:nvSpPr>
        <xdr:cNvPr id="17949" name="AutoShape 1">
          <a:extLst>
            <a:ext uri="{FF2B5EF4-FFF2-40B4-BE49-F238E27FC236}">
              <a16:creationId xmlns:a16="http://schemas.microsoft.com/office/drawing/2014/main" id="{D14CC3B1-D373-41A0-AA74-BE86C90EB57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7950" name="AutoShape 1">
          <a:extLst>
            <a:ext uri="{FF2B5EF4-FFF2-40B4-BE49-F238E27FC236}">
              <a16:creationId xmlns:a16="http://schemas.microsoft.com/office/drawing/2014/main" id="{CD2774DC-BFEA-418C-AEC7-E872CD4427B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7951" name="AutoShape 1">
          <a:extLst>
            <a:ext uri="{FF2B5EF4-FFF2-40B4-BE49-F238E27FC236}">
              <a16:creationId xmlns:a16="http://schemas.microsoft.com/office/drawing/2014/main" id="{6F3FD77F-8648-4FFA-8A0F-18777FF5DEB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7952" name="AutoShape 1">
          <a:extLst>
            <a:ext uri="{FF2B5EF4-FFF2-40B4-BE49-F238E27FC236}">
              <a16:creationId xmlns:a16="http://schemas.microsoft.com/office/drawing/2014/main" id="{F650095D-C313-43C6-8A6C-C40C344E294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885</xdr:row>
      <xdr:rowOff>0</xdr:rowOff>
    </xdr:from>
    <xdr:ext cx="304800" cy="304800"/>
    <xdr:sp macro="" textlink="">
      <xdr:nvSpPr>
        <xdr:cNvPr id="17953" name="AutoShape 1">
          <a:extLst>
            <a:ext uri="{FF2B5EF4-FFF2-40B4-BE49-F238E27FC236}">
              <a16:creationId xmlns:a16="http://schemas.microsoft.com/office/drawing/2014/main" id="{92B1306B-9C83-4562-ABB0-5462EC57827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7954" name="AutoShape 1">
          <a:extLst>
            <a:ext uri="{FF2B5EF4-FFF2-40B4-BE49-F238E27FC236}">
              <a16:creationId xmlns:a16="http://schemas.microsoft.com/office/drawing/2014/main" id="{2314CABB-3980-4257-B9B2-D36C0129CD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7955" name="AutoShape 1">
          <a:extLst>
            <a:ext uri="{FF2B5EF4-FFF2-40B4-BE49-F238E27FC236}">
              <a16:creationId xmlns:a16="http://schemas.microsoft.com/office/drawing/2014/main" id="{CD22C40C-D977-41FE-9825-B8FA3E1F3A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7956" name="AutoShape 1">
          <a:extLst>
            <a:ext uri="{FF2B5EF4-FFF2-40B4-BE49-F238E27FC236}">
              <a16:creationId xmlns:a16="http://schemas.microsoft.com/office/drawing/2014/main" id="{1D3432B9-7974-4A8B-9B43-5E5C3415A9A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886</xdr:row>
      <xdr:rowOff>0</xdr:rowOff>
    </xdr:from>
    <xdr:ext cx="304800" cy="304800"/>
    <xdr:sp macro="" textlink="">
      <xdr:nvSpPr>
        <xdr:cNvPr id="17957" name="AutoShape 1">
          <a:extLst>
            <a:ext uri="{FF2B5EF4-FFF2-40B4-BE49-F238E27FC236}">
              <a16:creationId xmlns:a16="http://schemas.microsoft.com/office/drawing/2014/main" id="{C3E58211-2694-46E6-B3F3-CEF1B46544DF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7958" name="AutoShape 1">
          <a:extLst>
            <a:ext uri="{FF2B5EF4-FFF2-40B4-BE49-F238E27FC236}">
              <a16:creationId xmlns:a16="http://schemas.microsoft.com/office/drawing/2014/main" id="{F0B0BB43-252D-4828-83AA-3A206A33E91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7959" name="AutoShape 1">
          <a:extLst>
            <a:ext uri="{FF2B5EF4-FFF2-40B4-BE49-F238E27FC236}">
              <a16:creationId xmlns:a16="http://schemas.microsoft.com/office/drawing/2014/main" id="{DEBEC4C6-4368-454D-B981-6DB7BE56A7B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7960" name="AutoShape 1">
          <a:extLst>
            <a:ext uri="{FF2B5EF4-FFF2-40B4-BE49-F238E27FC236}">
              <a16:creationId xmlns:a16="http://schemas.microsoft.com/office/drawing/2014/main" id="{113247AC-AB15-4091-B945-6D32BAB6559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887</xdr:row>
      <xdr:rowOff>0</xdr:rowOff>
    </xdr:from>
    <xdr:ext cx="304800" cy="304800"/>
    <xdr:sp macro="" textlink="">
      <xdr:nvSpPr>
        <xdr:cNvPr id="17961" name="AutoShape 1">
          <a:extLst>
            <a:ext uri="{FF2B5EF4-FFF2-40B4-BE49-F238E27FC236}">
              <a16:creationId xmlns:a16="http://schemas.microsoft.com/office/drawing/2014/main" id="{729D44BC-42C1-4824-ADE1-0B1BDC44055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7962" name="AutoShape 1">
          <a:extLst>
            <a:ext uri="{FF2B5EF4-FFF2-40B4-BE49-F238E27FC236}">
              <a16:creationId xmlns:a16="http://schemas.microsoft.com/office/drawing/2014/main" id="{CF83E657-23AE-4B92-B7C7-F346668BC1E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7963" name="AutoShape 1">
          <a:extLst>
            <a:ext uri="{FF2B5EF4-FFF2-40B4-BE49-F238E27FC236}">
              <a16:creationId xmlns:a16="http://schemas.microsoft.com/office/drawing/2014/main" id="{2ABDCE6A-52E0-415D-81BB-6C87FBE9F62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7964" name="AutoShape 1">
          <a:extLst>
            <a:ext uri="{FF2B5EF4-FFF2-40B4-BE49-F238E27FC236}">
              <a16:creationId xmlns:a16="http://schemas.microsoft.com/office/drawing/2014/main" id="{9BFE23E8-9ABE-46FE-9142-FB6C0EEC2E7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888</xdr:row>
      <xdr:rowOff>0</xdr:rowOff>
    </xdr:from>
    <xdr:ext cx="304800" cy="304800"/>
    <xdr:sp macro="" textlink="">
      <xdr:nvSpPr>
        <xdr:cNvPr id="17965" name="AutoShape 1">
          <a:extLst>
            <a:ext uri="{FF2B5EF4-FFF2-40B4-BE49-F238E27FC236}">
              <a16:creationId xmlns:a16="http://schemas.microsoft.com/office/drawing/2014/main" id="{2692FDBB-227B-43D2-BCC5-0068B80B11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7966" name="AutoShape 1">
          <a:extLst>
            <a:ext uri="{FF2B5EF4-FFF2-40B4-BE49-F238E27FC236}">
              <a16:creationId xmlns:a16="http://schemas.microsoft.com/office/drawing/2014/main" id="{8A6FE223-E0D0-4F27-A1BC-347228B4EB0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7967" name="AutoShape 1">
          <a:extLst>
            <a:ext uri="{FF2B5EF4-FFF2-40B4-BE49-F238E27FC236}">
              <a16:creationId xmlns:a16="http://schemas.microsoft.com/office/drawing/2014/main" id="{2F0C56C7-6CA6-44C9-BE82-84BC0CCDBB7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7968" name="AutoShape 1">
          <a:extLst>
            <a:ext uri="{FF2B5EF4-FFF2-40B4-BE49-F238E27FC236}">
              <a16:creationId xmlns:a16="http://schemas.microsoft.com/office/drawing/2014/main" id="{9FA0BD29-4CB7-45B7-8361-EF5E46AA8CB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889</xdr:row>
      <xdr:rowOff>0</xdr:rowOff>
    </xdr:from>
    <xdr:ext cx="304800" cy="304800"/>
    <xdr:sp macro="" textlink="">
      <xdr:nvSpPr>
        <xdr:cNvPr id="17969" name="AutoShape 1">
          <a:extLst>
            <a:ext uri="{FF2B5EF4-FFF2-40B4-BE49-F238E27FC236}">
              <a16:creationId xmlns:a16="http://schemas.microsoft.com/office/drawing/2014/main" id="{C700C98C-5F67-4E4E-AFA7-DB1420F9407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7970" name="AutoShape 1">
          <a:extLst>
            <a:ext uri="{FF2B5EF4-FFF2-40B4-BE49-F238E27FC236}">
              <a16:creationId xmlns:a16="http://schemas.microsoft.com/office/drawing/2014/main" id="{EB9D6E36-2565-4576-A572-1BC875900388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7971" name="AutoShape 1">
          <a:extLst>
            <a:ext uri="{FF2B5EF4-FFF2-40B4-BE49-F238E27FC236}">
              <a16:creationId xmlns:a16="http://schemas.microsoft.com/office/drawing/2014/main" id="{DC2FA842-1502-4C85-925F-B2B67DFD19F9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7972" name="AutoShape 1">
          <a:extLst>
            <a:ext uri="{FF2B5EF4-FFF2-40B4-BE49-F238E27FC236}">
              <a16:creationId xmlns:a16="http://schemas.microsoft.com/office/drawing/2014/main" id="{BE5B2141-B809-4F8B-81B9-12A0E43AA6F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890</xdr:row>
      <xdr:rowOff>0</xdr:rowOff>
    </xdr:from>
    <xdr:ext cx="304800" cy="304800"/>
    <xdr:sp macro="" textlink="">
      <xdr:nvSpPr>
        <xdr:cNvPr id="17973" name="AutoShape 1">
          <a:extLst>
            <a:ext uri="{FF2B5EF4-FFF2-40B4-BE49-F238E27FC236}">
              <a16:creationId xmlns:a16="http://schemas.microsoft.com/office/drawing/2014/main" id="{AC538613-6973-4A42-A16F-E55239A5A70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7974" name="AutoShape 1">
          <a:extLst>
            <a:ext uri="{FF2B5EF4-FFF2-40B4-BE49-F238E27FC236}">
              <a16:creationId xmlns:a16="http://schemas.microsoft.com/office/drawing/2014/main" id="{015DDC11-D426-4DFE-B323-2E5F6868FE0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7975" name="AutoShape 1">
          <a:extLst>
            <a:ext uri="{FF2B5EF4-FFF2-40B4-BE49-F238E27FC236}">
              <a16:creationId xmlns:a16="http://schemas.microsoft.com/office/drawing/2014/main" id="{7C817082-9EF4-4AE6-A03E-B45D761B883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7976" name="AutoShape 1">
          <a:extLst>
            <a:ext uri="{FF2B5EF4-FFF2-40B4-BE49-F238E27FC236}">
              <a16:creationId xmlns:a16="http://schemas.microsoft.com/office/drawing/2014/main" id="{834B9C94-B176-4AED-AB75-1BE86ACB486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891</xdr:row>
      <xdr:rowOff>0</xdr:rowOff>
    </xdr:from>
    <xdr:ext cx="304800" cy="304800"/>
    <xdr:sp macro="" textlink="">
      <xdr:nvSpPr>
        <xdr:cNvPr id="17977" name="AutoShape 1">
          <a:extLst>
            <a:ext uri="{FF2B5EF4-FFF2-40B4-BE49-F238E27FC236}">
              <a16:creationId xmlns:a16="http://schemas.microsoft.com/office/drawing/2014/main" id="{14EFE5F2-3801-41C9-8CFB-836EF1D4F86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7978" name="AutoShape 1">
          <a:extLst>
            <a:ext uri="{FF2B5EF4-FFF2-40B4-BE49-F238E27FC236}">
              <a16:creationId xmlns:a16="http://schemas.microsoft.com/office/drawing/2014/main" id="{F22C6E05-F081-4437-AB05-1EA5D1EB38C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7979" name="AutoShape 1">
          <a:extLst>
            <a:ext uri="{FF2B5EF4-FFF2-40B4-BE49-F238E27FC236}">
              <a16:creationId xmlns:a16="http://schemas.microsoft.com/office/drawing/2014/main" id="{F348E02A-9055-437D-AB95-C41F5C6D579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7980" name="AutoShape 1">
          <a:extLst>
            <a:ext uri="{FF2B5EF4-FFF2-40B4-BE49-F238E27FC236}">
              <a16:creationId xmlns:a16="http://schemas.microsoft.com/office/drawing/2014/main" id="{182BEC91-F7FD-4B3D-8E88-DB0C922750D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892</xdr:row>
      <xdr:rowOff>0</xdr:rowOff>
    </xdr:from>
    <xdr:ext cx="304800" cy="304800"/>
    <xdr:sp macro="" textlink="">
      <xdr:nvSpPr>
        <xdr:cNvPr id="17981" name="AutoShape 1">
          <a:extLst>
            <a:ext uri="{FF2B5EF4-FFF2-40B4-BE49-F238E27FC236}">
              <a16:creationId xmlns:a16="http://schemas.microsoft.com/office/drawing/2014/main" id="{CD7324CE-B1D4-435C-B830-6766D3A423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7982" name="AutoShape 1">
          <a:extLst>
            <a:ext uri="{FF2B5EF4-FFF2-40B4-BE49-F238E27FC236}">
              <a16:creationId xmlns:a16="http://schemas.microsoft.com/office/drawing/2014/main" id="{8BC68EA9-EF1A-43EF-A204-8475FEF78BE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7983" name="AutoShape 1">
          <a:extLst>
            <a:ext uri="{FF2B5EF4-FFF2-40B4-BE49-F238E27FC236}">
              <a16:creationId xmlns:a16="http://schemas.microsoft.com/office/drawing/2014/main" id="{3DB68C49-5CFA-4968-ACD6-B119C7B0F3A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7984" name="AutoShape 1">
          <a:extLst>
            <a:ext uri="{FF2B5EF4-FFF2-40B4-BE49-F238E27FC236}">
              <a16:creationId xmlns:a16="http://schemas.microsoft.com/office/drawing/2014/main" id="{C6E1268C-1B90-4E1D-B9BD-6E73B0603CA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893</xdr:row>
      <xdr:rowOff>0</xdr:rowOff>
    </xdr:from>
    <xdr:ext cx="304800" cy="304800"/>
    <xdr:sp macro="" textlink="">
      <xdr:nvSpPr>
        <xdr:cNvPr id="17985" name="AutoShape 1">
          <a:extLst>
            <a:ext uri="{FF2B5EF4-FFF2-40B4-BE49-F238E27FC236}">
              <a16:creationId xmlns:a16="http://schemas.microsoft.com/office/drawing/2014/main" id="{B093B812-C7E4-4AE9-A5C5-9738154CAB16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7986" name="AutoShape 1">
          <a:extLst>
            <a:ext uri="{FF2B5EF4-FFF2-40B4-BE49-F238E27FC236}">
              <a16:creationId xmlns:a16="http://schemas.microsoft.com/office/drawing/2014/main" id="{ABBCF0BC-9865-4023-8676-5E061798D4C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7987" name="AutoShape 1">
          <a:extLst>
            <a:ext uri="{FF2B5EF4-FFF2-40B4-BE49-F238E27FC236}">
              <a16:creationId xmlns:a16="http://schemas.microsoft.com/office/drawing/2014/main" id="{EC4396BD-3789-4581-B39F-240CAA2395B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7988" name="AutoShape 1">
          <a:extLst>
            <a:ext uri="{FF2B5EF4-FFF2-40B4-BE49-F238E27FC236}">
              <a16:creationId xmlns:a16="http://schemas.microsoft.com/office/drawing/2014/main" id="{0D4A9577-CC41-486E-ADDB-57643634BF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894</xdr:row>
      <xdr:rowOff>0</xdr:rowOff>
    </xdr:from>
    <xdr:ext cx="304800" cy="304800"/>
    <xdr:sp macro="" textlink="">
      <xdr:nvSpPr>
        <xdr:cNvPr id="17989" name="AutoShape 1">
          <a:extLst>
            <a:ext uri="{FF2B5EF4-FFF2-40B4-BE49-F238E27FC236}">
              <a16:creationId xmlns:a16="http://schemas.microsoft.com/office/drawing/2014/main" id="{409170D5-5D94-40F7-9310-E55C6803AE23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7990" name="AutoShape 1">
          <a:extLst>
            <a:ext uri="{FF2B5EF4-FFF2-40B4-BE49-F238E27FC236}">
              <a16:creationId xmlns:a16="http://schemas.microsoft.com/office/drawing/2014/main" id="{FB423F11-6448-47AE-8B48-4275EA490BA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7991" name="AutoShape 1">
          <a:extLst>
            <a:ext uri="{FF2B5EF4-FFF2-40B4-BE49-F238E27FC236}">
              <a16:creationId xmlns:a16="http://schemas.microsoft.com/office/drawing/2014/main" id="{48D0B9A0-1212-4514-96A7-0BB5847ECD1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7992" name="AutoShape 1">
          <a:extLst>
            <a:ext uri="{FF2B5EF4-FFF2-40B4-BE49-F238E27FC236}">
              <a16:creationId xmlns:a16="http://schemas.microsoft.com/office/drawing/2014/main" id="{7637609B-47B4-43B0-BB12-CC86DCBF5E85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895</xdr:row>
      <xdr:rowOff>0</xdr:rowOff>
    </xdr:from>
    <xdr:ext cx="304800" cy="304800"/>
    <xdr:sp macro="" textlink="">
      <xdr:nvSpPr>
        <xdr:cNvPr id="17993" name="AutoShape 1">
          <a:extLst>
            <a:ext uri="{FF2B5EF4-FFF2-40B4-BE49-F238E27FC236}">
              <a16:creationId xmlns:a16="http://schemas.microsoft.com/office/drawing/2014/main" id="{D3ABFA57-5C2F-41D5-A858-801D953009E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7994" name="AutoShape 1">
          <a:extLst>
            <a:ext uri="{FF2B5EF4-FFF2-40B4-BE49-F238E27FC236}">
              <a16:creationId xmlns:a16="http://schemas.microsoft.com/office/drawing/2014/main" id="{D9427AD5-99AE-4D48-8FC1-F1E026A4519E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7995" name="AutoShape 1">
          <a:extLst>
            <a:ext uri="{FF2B5EF4-FFF2-40B4-BE49-F238E27FC236}">
              <a16:creationId xmlns:a16="http://schemas.microsoft.com/office/drawing/2014/main" id="{4592CF56-1939-4A8B-A4AE-AF94589F594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7996" name="AutoShape 1">
          <a:extLst>
            <a:ext uri="{FF2B5EF4-FFF2-40B4-BE49-F238E27FC236}">
              <a16:creationId xmlns:a16="http://schemas.microsoft.com/office/drawing/2014/main" id="{36E6E96B-0883-403B-81F3-BC70FBF0E844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896</xdr:row>
      <xdr:rowOff>0</xdr:rowOff>
    </xdr:from>
    <xdr:ext cx="304800" cy="304800"/>
    <xdr:sp macro="" textlink="">
      <xdr:nvSpPr>
        <xdr:cNvPr id="17997" name="AutoShape 1">
          <a:extLst>
            <a:ext uri="{FF2B5EF4-FFF2-40B4-BE49-F238E27FC236}">
              <a16:creationId xmlns:a16="http://schemas.microsoft.com/office/drawing/2014/main" id="{8340CFB3-17CA-4A29-9455-200D8561C3A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7998" name="AutoShape 1">
          <a:extLst>
            <a:ext uri="{FF2B5EF4-FFF2-40B4-BE49-F238E27FC236}">
              <a16:creationId xmlns:a16="http://schemas.microsoft.com/office/drawing/2014/main" id="{26912E61-A7F9-4C07-B9E2-A2BBDD6FCEA7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7999" name="AutoShape 1">
          <a:extLst>
            <a:ext uri="{FF2B5EF4-FFF2-40B4-BE49-F238E27FC236}">
              <a16:creationId xmlns:a16="http://schemas.microsoft.com/office/drawing/2014/main" id="{A32152D4-86E5-4448-8AC7-BEE4A407FFD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8000" name="AutoShape 1">
          <a:extLst>
            <a:ext uri="{FF2B5EF4-FFF2-40B4-BE49-F238E27FC236}">
              <a16:creationId xmlns:a16="http://schemas.microsoft.com/office/drawing/2014/main" id="{964C7D8F-E7F3-485F-83CC-6A091B5D0C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897</xdr:row>
      <xdr:rowOff>0</xdr:rowOff>
    </xdr:from>
    <xdr:ext cx="304800" cy="304800"/>
    <xdr:sp macro="" textlink="">
      <xdr:nvSpPr>
        <xdr:cNvPr id="18001" name="AutoShape 1">
          <a:extLst>
            <a:ext uri="{FF2B5EF4-FFF2-40B4-BE49-F238E27FC236}">
              <a16:creationId xmlns:a16="http://schemas.microsoft.com/office/drawing/2014/main" id="{5F548C9F-C406-4393-A14F-EA92AB66BB30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8002" name="AutoShape 1">
          <a:extLst>
            <a:ext uri="{FF2B5EF4-FFF2-40B4-BE49-F238E27FC236}">
              <a16:creationId xmlns:a16="http://schemas.microsoft.com/office/drawing/2014/main" id="{979AAC39-520B-406F-B389-D2126498972D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8003" name="AutoShape 1">
          <a:extLst>
            <a:ext uri="{FF2B5EF4-FFF2-40B4-BE49-F238E27FC236}">
              <a16:creationId xmlns:a16="http://schemas.microsoft.com/office/drawing/2014/main" id="{6D588DC8-6D2F-4682-B10A-5C1871766D1B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8004" name="AutoShape 1">
          <a:extLst>
            <a:ext uri="{FF2B5EF4-FFF2-40B4-BE49-F238E27FC236}">
              <a16:creationId xmlns:a16="http://schemas.microsoft.com/office/drawing/2014/main" id="{C0F4CC04-01A1-4F84-911F-B52127B5DE61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898</xdr:row>
      <xdr:rowOff>0</xdr:rowOff>
    </xdr:from>
    <xdr:ext cx="304800" cy="304800"/>
    <xdr:sp macro="" textlink="">
      <xdr:nvSpPr>
        <xdr:cNvPr id="18005" name="AutoShape 1">
          <a:extLst>
            <a:ext uri="{FF2B5EF4-FFF2-40B4-BE49-F238E27FC236}">
              <a16:creationId xmlns:a16="http://schemas.microsoft.com/office/drawing/2014/main" id="{2A6E69B1-6C2F-4641-BEDA-E9EF73B3764A}"/>
            </a:ext>
          </a:extLst>
        </xdr:cNvPr>
        <xdr:cNvSpPr>
          <a:spLocks noChangeAspect="1" noChangeArrowheads="1"/>
        </xdr:cNvSpPr>
      </xdr:nvSpPr>
      <xdr:spPr bwMode="auto">
        <a:xfrm>
          <a:off x="4676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899</xdr:row>
      <xdr:rowOff>0</xdr:rowOff>
    </xdr:from>
    <xdr:ext cx="304800" cy="304800"/>
    <xdr:sp macro="" textlink="">
      <xdr:nvSpPr>
        <xdr:cNvPr id="18006" name="AutoShape 1">
          <a:extLst>
            <a:ext uri="{FF2B5EF4-FFF2-40B4-BE49-F238E27FC236}">
              <a16:creationId xmlns:a16="http://schemas.microsoft.com/office/drawing/2014/main" id="{3A7B3D1C-E073-4B13-BE66-1773B473D8F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899</xdr:row>
      <xdr:rowOff>0</xdr:rowOff>
    </xdr:from>
    <xdr:ext cx="304800" cy="304800"/>
    <xdr:sp macro="" textlink="">
      <xdr:nvSpPr>
        <xdr:cNvPr id="18007" name="AutoShape 1">
          <a:extLst>
            <a:ext uri="{FF2B5EF4-FFF2-40B4-BE49-F238E27FC236}">
              <a16:creationId xmlns:a16="http://schemas.microsoft.com/office/drawing/2014/main" id="{94C4B661-704F-4AEB-A7EF-D81BAD9D8EAC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899</xdr:row>
      <xdr:rowOff>0</xdr:rowOff>
    </xdr:from>
    <xdr:ext cx="304800" cy="304800"/>
    <xdr:sp macro="" textlink="">
      <xdr:nvSpPr>
        <xdr:cNvPr id="18008" name="AutoShape 1">
          <a:extLst>
            <a:ext uri="{FF2B5EF4-FFF2-40B4-BE49-F238E27FC236}">
              <a16:creationId xmlns:a16="http://schemas.microsoft.com/office/drawing/2014/main" id="{1E9258EC-E867-4AEF-BE7C-4EE140FF1DC2}"/>
            </a:ext>
          </a:extLst>
        </xdr:cNvPr>
        <xdr:cNvSpPr>
          <a:spLocks noChangeAspect="1" noChangeArrowheads="1"/>
        </xdr:cNvSpPr>
      </xdr:nvSpPr>
      <xdr:spPr bwMode="auto">
        <a:xfrm>
          <a:off x="46767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533400</xdr:colOff>
      <xdr:row>4</xdr:row>
      <xdr:rowOff>85725</xdr:rowOff>
    </xdr:from>
    <xdr:to>
      <xdr:col>16</xdr:col>
      <xdr:colOff>199226</xdr:colOff>
      <xdr:row>15</xdr:row>
      <xdr:rowOff>9246</xdr:rowOff>
    </xdr:to>
    <xdr:pic>
      <xdr:nvPicPr>
        <xdr:cNvPr id="9931" name="Picture 9930">
          <a:extLst>
            <a:ext uri="{FF2B5EF4-FFF2-40B4-BE49-F238E27FC236}">
              <a16:creationId xmlns:a16="http://schemas.microsoft.com/office/drawing/2014/main" id="{AD7E682C-B361-E389-ACEC-B7D2A323D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8" r="1"/>
        <a:stretch>
          <a:fillRect/>
        </a:stretch>
      </xdr:blipFill>
      <xdr:spPr>
        <a:xfrm>
          <a:off x="8439150" y="1104900"/>
          <a:ext cx="6371426" cy="22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804F3-0DD4-4994-B511-C0C34F64F0C9}">
  <sheetPr>
    <tabColor rgb="FF00B050"/>
  </sheetPr>
  <dimension ref="B2:J28"/>
  <sheetViews>
    <sheetView showGridLines="0" zoomScale="80" zoomScaleNormal="80" workbookViewId="0">
      <selection activeCell="Y24" sqref="Y24"/>
    </sheetView>
  </sheetViews>
  <sheetFormatPr defaultRowHeight="15" x14ac:dyDescent="0.25"/>
  <sheetData>
    <row r="2" spans="2:10" ht="26.25" x14ac:dyDescent="0.25">
      <c r="B2" s="115"/>
    </row>
    <row r="3" spans="2:10" ht="26.25" x14ac:dyDescent="0.25">
      <c r="B3" s="115"/>
    </row>
    <row r="4" spans="2:10" ht="15.75" x14ac:dyDescent="0.25">
      <c r="B4" s="116"/>
    </row>
    <row r="5" spans="2:10" ht="15.75" x14ac:dyDescent="0.25">
      <c r="B5" s="117"/>
    </row>
    <row r="6" spans="2:10" ht="15.75" x14ac:dyDescent="0.25">
      <c r="B6" s="117"/>
    </row>
    <row r="7" spans="2:10" ht="15.75" x14ac:dyDescent="0.25">
      <c r="B7" s="116"/>
    </row>
    <row r="8" spans="2:10" ht="15.75" x14ac:dyDescent="0.25">
      <c r="B8" s="118"/>
    </row>
    <row r="9" spans="2:10" ht="15.75" x14ac:dyDescent="0.25">
      <c r="B9" s="118"/>
    </row>
    <row r="10" spans="2:10" ht="15" customHeight="1" x14ac:dyDescent="0.25">
      <c r="B10" s="116"/>
      <c r="C10" s="116"/>
      <c r="D10" s="116"/>
      <c r="E10" s="116"/>
      <c r="F10" s="116"/>
      <c r="G10" s="116"/>
      <c r="H10" s="116"/>
      <c r="I10" s="116"/>
      <c r="J10" s="116"/>
    </row>
    <row r="11" spans="2:10" ht="15" customHeight="1" x14ac:dyDescent="0.25">
      <c r="B11" s="116"/>
      <c r="C11" s="116"/>
      <c r="D11" s="116"/>
      <c r="E11" s="116"/>
      <c r="F11" s="116"/>
      <c r="G11" s="116"/>
      <c r="H11" s="116"/>
      <c r="I11" s="116"/>
      <c r="J11" s="116"/>
    </row>
    <row r="12" spans="2:10" ht="15" customHeight="1" x14ac:dyDescent="0.25">
      <c r="B12" s="116"/>
      <c r="C12" s="116"/>
      <c r="D12" s="116"/>
      <c r="E12" s="116"/>
      <c r="F12" s="116"/>
      <c r="G12" s="116"/>
      <c r="H12" s="116"/>
      <c r="I12" s="116"/>
      <c r="J12" s="116"/>
    </row>
    <row r="13" spans="2:10" ht="15.75" x14ac:dyDescent="0.25">
      <c r="B13" s="116"/>
    </row>
    <row r="14" spans="2:10" ht="15.75" x14ac:dyDescent="0.25">
      <c r="B14" s="117"/>
    </row>
    <row r="15" spans="2:10" x14ac:dyDescent="0.25">
      <c r="B15" s="119"/>
    </row>
    <row r="16" spans="2:10" ht="15.75" customHeight="1" x14ac:dyDescent="0.25">
      <c r="B16" s="135"/>
      <c r="C16" s="135"/>
      <c r="D16" s="135"/>
      <c r="E16" s="135"/>
      <c r="F16" s="135"/>
    </row>
    <row r="17" spans="2:6" ht="15.75" customHeight="1" x14ac:dyDescent="0.25">
      <c r="B17" s="135"/>
      <c r="C17" s="135"/>
      <c r="D17" s="135"/>
      <c r="E17" s="135"/>
      <c r="F17" s="135"/>
    </row>
    <row r="18" spans="2:6" ht="15.75" customHeight="1" x14ac:dyDescent="0.25">
      <c r="B18" s="135"/>
      <c r="C18" s="135"/>
      <c r="D18" s="135"/>
      <c r="E18" s="135"/>
      <c r="F18" s="135"/>
    </row>
    <row r="19" spans="2:6" ht="15.75" customHeight="1" x14ac:dyDescent="0.25">
      <c r="B19" s="135"/>
      <c r="C19" s="135"/>
      <c r="D19" s="135"/>
      <c r="E19" s="135"/>
      <c r="F19" s="135"/>
    </row>
    <row r="21" spans="2:6" ht="15.75" x14ac:dyDescent="0.25">
      <c r="B21" s="116"/>
    </row>
    <row r="22" spans="2:6" ht="15.75" x14ac:dyDescent="0.25">
      <c r="B22" s="117"/>
    </row>
    <row r="23" spans="2:6" ht="15.75" x14ac:dyDescent="0.25">
      <c r="B23" s="117"/>
    </row>
    <row r="24" spans="2:6" ht="15.75" x14ac:dyDescent="0.25">
      <c r="B24" s="116"/>
    </row>
    <row r="25" spans="2:6" ht="15.75" x14ac:dyDescent="0.25">
      <c r="B25" s="116"/>
    </row>
    <row r="26" spans="2:6" ht="15.75" x14ac:dyDescent="0.25">
      <c r="B26" s="120"/>
    </row>
    <row r="27" spans="2:6" ht="15.75" x14ac:dyDescent="0.25">
      <c r="B27" s="120"/>
    </row>
    <row r="28" spans="2:6" ht="15.75" x14ac:dyDescent="0.25">
      <c r="B28" s="120"/>
    </row>
  </sheetData>
  <mergeCells count="1">
    <mergeCell ref="B16:F19"/>
  </mergeCells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47FB-EF08-45C8-8CDD-E49FD429DED7}">
  <dimension ref="A1:W999"/>
  <sheetViews>
    <sheetView workbookViewId="0">
      <pane ySplit="1" topLeftCell="A3" activePane="bottomLeft" state="frozen"/>
      <selection pane="bottomLeft" sqref="A1:W1048576"/>
    </sheetView>
  </sheetViews>
  <sheetFormatPr defaultRowHeight="15" x14ac:dyDescent="0.25"/>
  <cols>
    <col min="1" max="1" width="14" style="1" bestFit="1" customWidth="1"/>
    <col min="2" max="2" width="24.85546875" customWidth="1"/>
    <col min="3" max="3" width="15.85546875" customWidth="1"/>
    <col min="4" max="4" width="5.85546875" customWidth="1"/>
    <col min="5" max="5" width="17.7109375" bestFit="1" customWidth="1"/>
    <col min="6" max="6" width="6" bestFit="1" customWidth="1"/>
    <col min="7" max="7" width="8.140625" style="4" customWidth="1"/>
    <col min="8" max="8" width="10.42578125" customWidth="1"/>
    <col min="9" max="9" width="9.140625" style="9" customWidth="1"/>
    <col min="10" max="10" width="11.42578125" customWidth="1"/>
    <col min="11" max="11" width="9" style="10" customWidth="1"/>
    <col min="12" max="12" width="8.5703125" style="3" customWidth="1"/>
    <col min="13" max="13" width="8.28515625" style="3" customWidth="1"/>
    <col min="14" max="14" width="7" customWidth="1"/>
    <col min="15" max="15" width="10.7109375" customWidth="1"/>
    <col min="16" max="16" width="7.85546875" customWidth="1"/>
    <col min="17" max="17" width="8.5703125" customWidth="1"/>
    <col min="18" max="18" width="8.140625" style="4" customWidth="1"/>
    <col min="19" max="19" width="7.7109375" bestFit="1" customWidth="1"/>
    <col min="20" max="20" width="9.42578125" style="1" customWidth="1"/>
    <col min="21" max="21" width="9.140625" style="1"/>
  </cols>
  <sheetData>
    <row r="1" spans="1:23" ht="79.5" customHeight="1" thickBot="1" x14ac:dyDescent="0.3">
      <c r="A1" s="11" t="s">
        <v>0</v>
      </c>
      <c r="B1" s="12" t="s">
        <v>1</v>
      </c>
      <c r="C1" s="13" t="s">
        <v>11</v>
      </c>
      <c r="D1" s="13" t="s">
        <v>12</v>
      </c>
      <c r="E1" s="13" t="s">
        <v>13</v>
      </c>
      <c r="F1" s="13" t="s">
        <v>14</v>
      </c>
      <c r="G1" s="14" t="s">
        <v>2</v>
      </c>
      <c r="H1" s="13" t="s">
        <v>4</v>
      </c>
      <c r="I1" s="15" t="s">
        <v>62</v>
      </c>
      <c r="J1" s="13" t="s">
        <v>82</v>
      </c>
      <c r="K1" s="16" t="s">
        <v>3</v>
      </c>
      <c r="L1" s="17" t="s">
        <v>25</v>
      </c>
      <c r="M1" s="17" t="s">
        <v>30</v>
      </c>
      <c r="N1" s="13" t="s">
        <v>28</v>
      </c>
      <c r="O1" s="13" t="s">
        <v>24</v>
      </c>
      <c r="P1" s="13" t="s">
        <v>29</v>
      </c>
      <c r="Q1" s="13" t="s">
        <v>81</v>
      </c>
      <c r="R1" s="14" t="s">
        <v>15</v>
      </c>
      <c r="S1" s="18" t="s">
        <v>78</v>
      </c>
      <c r="T1" s="19" t="s">
        <v>79</v>
      </c>
      <c r="U1" s="20" t="s">
        <v>80</v>
      </c>
      <c r="V1" s="20" t="s">
        <v>85</v>
      </c>
      <c r="W1" s="20" t="s">
        <v>86</v>
      </c>
    </row>
    <row r="2" spans="1:23" ht="15.75" thickBot="1" x14ac:dyDescent="0.3">
      <c r="A2" s="23" t="str">
        <f>IF(Population!$A2="","",Population!$A2)</f>
        <v/>
      </c>
      <c r="B2" s="23" t="str">
        <f>IF($A2="","",IFERROR(VLOOKUP($A2,Facilities!$A$2:$B$1001,2,FALSE),""))</f>
        <v/>
      </c>
      <c r="C2" s="23" t="str">
        <f>IFERROR(IF(VLOOKUP($A2,'Facility Locations'!$A$2:$E$1000,2,FALSE)="","no address",VLOOKUP($A2,'Facility Locations'!$A$2:$E$1000,2,FALSE)),"no address")</f>
        <v>no address</v>
      </c>
      <c r="D2" s="23" t="str">
        <f>IFERROR(IF(VLOOKUP($A2,'Facility Locations'!$A$2:$E$1000,3,FALSE)="","",VLOOKUP($A2,'Facility Locations'!$A$2:$E$1000,3,FALSE)),"")</f>
        <v/>
      </c>
      <c r="E2" s="23" t="str">
        <f>IFERROR(IF(VLOOKUP($A2,'Facility Locations'!$A$2:$E$1000,4,FALSE)="","",VLOOKUP($A2,'Facility Locations'!$A$2:$E$1000,4,FALSE)),"")</f>
        <v/>
      </c>
      <c r="F2" s="23" t="str">
        <f>IFERROR(IF(VLOOKUP($A2,'Facility Locations'!$A$2:$E$1000,5,FALSE)="","",VLOOKUP($A2,'Facility Locations'!$A$2:$E$1000,5,FALSE)),"")</f>
        <v/>
      </c>
      <c r="G2" s="23" t="str">
        <f>IFERROR(VLOOKUP($A2,Counties!$A$2:$C$1000,2,FALSE),"no county listed")</f>
        <v>no county listed</v>
      </c>
      <c r="H2" s="23" t="str">
        <f>IFERROR(VLOOKUP($A2,Counties!$A$2:$C$1000,3,FALSE),"no county listed")</f>
        <v>no county listed</v>
      </c>
      <c r="I2" s="23" t="e">
        <f>VLOOKUP($G2,Rural_Urban!A2:B1000,2,FALSE)</f>
        <v>#N/A</v>
      </c>
      <c r="J2" s="23" t="e">
        <f t="shared" ref="J2:J65" si="0">IF(I2&lt;=3,"Urban","Rural")</f>
        <v>#N/A</v>
      </c>
      <c r="K2" s="23" t="str">
        <f>IF($A2="","",_xlfn.LET(_xlpm.x,VLOOKUP($A2,Population!$A$2:$B$1000,2,FALSE),IF(_xlpm.x="","none listed",_xlpm.x)))</f>
        <v/>
      </c>
      <c r="L2" s="23" t="e">
        <f>VLOOKUP($A2,Population!$A$2:$D$1000,4,FALSE)</f>
        <v>#N/A</v>
      </c>
      <c r="M2" s="23">
        <f>VLOOKUP("Population",'Program Priorities&amp;Goals'!$B$5:$E$7,4,FALSE)</f>
        <v>0.66666666666666663</v>
      </c>
      <c r="N2" s="23" t="e">
        <f>VLOOKUP($G2,'SVI Data'!$C$2:$F$200,3,FALSE)</f>
        <v>#N/A</v>
      </c>
      <c r="O2" s="23">
        <f>VLOOKUP("SVI",'Program Priorities&amp;Goals'!$B$5:$E$7,4,FALSE)</f>
        <v>0.66666666666666663</v>
      </c>
      <c r="P2" s="23" t="e">
        <f>VLOOKUP($A2,'Partnership Readiness'!$A$2:$D$1000,4,FALSE)</f>
        <v>#N/A</v>
      </c>
      <c r="Q2" s="23">
        <f>VLOOKUP("Partnership",'Program Priorities&amp;Goals'!$B$5:$E$7,4,FALSE)</f>
        <v>0.66666666666666663</v>
      </c>
      <c r="R2" s="23">
        <f t="shared" ref="R2:R65" si="1">IFERROR(SUM($L2*$M2,$N2*$O2,$P2*$Q2),0)</f>
        <v>0</v>
      </c>
      <c r="S2" s="23">
        <f t="shared" ref="S2:S65" si="2">_xlfn.IFNA(_xlfn.RANK.EQ(R2,$R$2:$R$999,0),"incomplete data")</f>
        <v>1</v>
      </c>
      <c r="T2" s="23" t="e">
        <f t="shared" ref="T2:T65" si="3">IF(J2="Rural",COUNTIFS($J$2:$J$999,"Rural",$R$2:$R$999,"&gt;"&amp;R2)+1,"")</f>
        <v>#N/A</v>
      </c>
      <c r="U2" s="23" t="e">
        <f t="shared" ref="U2:U65" si="4">IF(J2="Urban",COUNTIFS($J$2:$J$999,"Urban",$R$2:$R$999,"&gt;"&amp;R2)+1,"")</f>
        <v>#N/A</v>
      </c>
      <c r="V2" s="23" t="e">
        <f>IF(J2="Urban",IF(U2&lt;='Recommended Sites'!$L$17,"Include",""),IF(J2="Rural",IF(T2&lt;='Recommended Sites'!$L$18,"Include",""),""))</f>
        <v>#N/A</v>
      </c>
      <c r="W2" s="23" t="e">
        <f>IF(V2="Include",COUNTIFS($V$2:$V$999,"Include",$R$2:$R$999,"&gt;"&amp;R2)+COUNTIFS($V$2:V2,"Include",$R$2:R2,R2),"")</f>
        <v>#N/A</v>
      </c>
    </row>
    <row r="3" spans="1:23" ht="15.75" thickBot="1" x14ac:dyDescent="0.3">
      <c r="A3" s="23" t="str">
        <f>IF(Population!$A3="","",Population!$A3)</f>
        <v/>
      </c>
      <c r="B3" s="23" t="str">
        <f>IF($A3="","",IFERROR(VLOOKUP($A3,Facilities!$A$2:$B$1001,2,FALSE),""))</f>
        <v/>
      </c>
      <c r="C3" s="23" t="str">
        <f>IFERROR(IF(VLOOKUP($A3,'Facility Locations'!$A$2:$E$1000,2,FALSE)="","no address",VLOOKUP($A3,'Facility Locations'!$A$2:$E$1000,2,FALSE)),"no address")</f>
        <v>no address</v>
      </c>
      <c r="D3" s="23" t="str">
        <f>IFERROR(IF(VLOOKUP($A3,'Facility Locations'!$A$2:$E$1000,3,FALSE)="","",VLOOKUP($A3,'Facility Locations'!$A$2:$E$1000,3,FALSE)),"")</f>
        <v/>
      </c>
      <c r="E3" s="23" t="str">
        <f>IFERROR(IF(VLOOKUP($A3,'Facility Locations'!$A$2:$E$1000,4,FALSE)="","",VLOOKUP($A3,'Facility Locations'!$A$2:$E$1000,4,FALSE)),"")</f>
        <v/>
      </c>
      <c r="F3" s="23" t="str">
        <f>IFERROR(IF(VLOOKUP($A3,'Facility Locations'!$A$2:$E$1000,5,FALSE)="","",VLOOKUP($A3,'Facility Locations'!$A$2:$E$1000,5,FALSE)),"")</f>
        <v/>
      </c>
      <c r="G3" s="23" t="str">
        <f>IFERROR(VLOOKUP($A3,Counties!$A$2:$C$1000,2,FALSE),"no county listed")</f>
        <v>no county listed</v>
      </c>
      <c r="H3" s="23" t="str">
        <f>IFERROR(VLOOKUP($A3,Counties!$A$2:$C$1000,3,FALSE),"no county listed")</f>
        <v>no county listed</v>
      </c>
      <c r="I3" s="23" t="e">
        <f>VLOOKUP($G3,Rural_Urban!A3:B1001,2,FALSE)</f>
        <v>#N/A</v>
      </c>
      <c r="J3" s="23" t="e">
        <f t="shared" si="0"/>
        <v>#N/A</v>
      </c>
      <c r="K3" s="23" t="str">
        <f>IF($A3="","",_xlfn.LET(_xlpm.x,VLOOKUP($A3,Population!$A$2:$B$1000,2,FALSE),IF(_xlpm.x="","none listed",_xlpm.x)))</f>
        <v/>
      </c>
      <c r="L3" s="23" t="e">
        <f>VLOOKUP($A3,Population!$A$2:$D$1000,4,FALSE)</f>
        <v>#N/A</v>
      </c>
      <c r="M3" s="23">
        <f>VLOOKUP("Population",'Program Priorities&amp;Goals'!$B$5:$E$7,4,FALSE)</f>
        <v>0.66666666666666663</v>
      </c>
      <c r="N3" s="23" t="e">
        <f>VLOOKUP($G3,'SVI Data'!$C$2:$F$200,3,FALSE)</f>
        <v>#N/A</v>
      </c>
      <c r="O3" s="23">
        <f>VLOOKUP("SVI",'Program Priorities&amp;Goals'!$B$5:$E$7,4,FALSE)</f>
        <v>0.66666666666666663</v>
      </c>
      <c r="P3" s="23" t="e">
        <f>VLOOKUP($A3,'Partnership Readiness'!$A$2:$D$1000,5,FALSE)</f>
        <v>#N/A</v>
      </c>
      <c r="Q3" s="23">
        <f>VLOOKUP("Partnership",'Program Priorities&amp;Goals'!$B$5:$E$7,4,FALSE)</f>
        <v>0.66666666666666663</v>
      </c>
      <c r="R3" s="23">
        <f t="shared" si="1"/>
        <v>0</v>
      </c>
      <c r="S3" s="23">
        <f t="shared" si="2"/>
        <v>1</v>
      </c>
      <c r="T3" s="23" t="e">
        <f t="shared" si="3"/>
        <v>#N/A</v>
      </c>
      <c r="U3" s="23" t="e">
        <f t="shared" si="4"/>
        <v>#N/A</v>
      </c>
      <c r="V3" s="23" t="e">
        <f>IF(J3="Urban",IF(U3&lt;='Recommended Sites'!$L$17,"Include",""),IF(J3="Rural",IF(T3&lt;='Recommended Sites'!$L$18,"Include",""),""))</f>
        <v>#N/A</v>
      </c>
      <c r="W3" s="23" t="e">
        <f>IF(V3="Include",COUNTIFS($V$2:$V$999,"Include",$R$2:$R$999,"&gt;"&amp;R3)+COUNTIFS($V$2:V3,"Include",$R$2:R3,R3),"")</f>
        <v>#N/A</v>
      </c>
    </row>
    <row r="4" spans="1:23" ht="15.75" thickBot="1" x14ac:dyDescent="0.3">
      <c r="A4" s="23" t="str">
        <f>IF(Population!$A4="","",Population!$A4)</f>
        <v/>
      </c>
      <c r="B4" s="23" t="str">
        <f>IF($A4="","",IFERROR(VLOOKUP($A4,Facilities!$A$2:$B$1001,2,FALSE),""))</f>
        <v/>
      </c>
      <c r="C4" s="23" t="str">
        <f>IFERROR(IF(VLOOKUP($A4,'Facility Locations'!$A$2:$E$1000,2,FALSE)="","no address",VLOOKUP($A4,'Facility Locations'!$A$2:$E$1000,2,FALSE)),"no address")</f>
        <v>no address</v>
      </c>
      <c r="D4" s="23" t="str">
        <f>IFERROR(IF(VLOOKUP($A4,'Facility Locations'!$A$2:$E$1000,3,FALSE)="","",VLOOKUP($A4,'Facility Locations'!$A$2:$E$1000,3,FALSE)),"")</f>
        <v/>
      </c>
      <c r="E4" s="23" t="str">
        <f>IFERROR(IF(VLOOKUP($A4,'Facility Locations'!$A$2:$E$1000,4,FALSE)="","",VLOOKUP($A4,'Facility Locations'!$A$2:$E$1000,4,FALSE)),"")</f>
        <v/>
      </c>
      <c r="F4" s="23" t="str">
        <f>IFERROR(IF(VLOOKUP($A4,'Facility Locations'!$A$2:$E$1000,5,FALSE)="","",VLOOKUP($A4,'Facility Locations'!$A$2:$E$1000,5,FALSE)),"")</f>
        <v/>
      </c>
      <c r="G4" s="23" t="str">
        <f>IFERROR(VLOOKUP($A4,Counties!$A$2:$C$1000,2,FALSE),"no county listed")</f>
        <v>no county listed</v>
      </c>
      <c r="H4" s="23" t="str">
        <f>IFERROR(VLOOKUP($A4,Counties!$A$2:$C$1000,3,FALSE),"no county listed")</f>
        <v>no county listed</v>
      </c>
      <c r="I4" s="23" t="e">
        <f>VLOOKUP($G4,Rural_Urban!A4:B1002,2,FALSE)</f>
        <v>#N/A</v>
      </c>
      <c r="J4" s="23" t="e">
        <f t="shared" si="0"/>
        <v>#N/A</v>
      </c>
      <c r="K4" s="23" t="str">
        <f>IF($A4="","",_xlfn.LET(_xlpm.x,VLOOKUP($A4,Population!$A$2:$B$1000,2,FALSE),IF(_xlpm.x="","none listed",_xlpm.x)))</f>
        <v/>
      </c>
      <c r="L4" s="23" t="e">
        <f>VLOOKUP($A4,Population!$A$2:$D$1000,4,FALSE)</f>
        <v>#N/A</v>
      </c>
      <c r="M4" s="23">
        <f>VLOOKUP("Population",'Program Priorities&amp;Goals'!$B$5:$E$7,4,FALSE)</f>
        <v>0.66666666666666663</v>
      </c>
      <c r="N4" s="23" t="e">
        <f>VLOOKUP($G4,'SVI Data'!$C$2:$F$200,3,FALSE)</f>
        <v>#N/A</v>
      </c>
      <c r="O4" s="23">
        <f>VLOOKUP("SVI",'Program Priorities&amp;Goals'!$B$5:$E$7,4,FALSE)</f>
        <v>0.66666666666666663</v>
      </c>
      <c r="P4" s="23" t="e">
        <f>VLOOKUP($A4,'Partnership Readiness'!$A$2:$D$1000,5,FALSE)</f>
        <v>#N/A</v>
      </c>
      <c r="Q4" s="23">
        <f>VLOOKUP("Partnership",'Program Priorities&amp;Goals'!$B$5:$E$7,4,FALSE)</f>
        <v>0.66666666666666663</v>
      </c>
      <c r="R4" s="23">
        <f t="shared" si="1"/>
        <v>0</v>
      </c>
      <c r="S4" s="23">
        <f t="shared" si="2"/>
        <v>1</v>
      </c>
      <c r="T4" s="23" t="e">
        <f t="shared" si="3"/>
        <v>#N/A</v>
      </c>
      <c r="U4" s="23" t="e">
        <f t="shared" si="4"/>
        <v>#N/A</v>
      </c>
      <c r="V4" s="23" t="e">
        <f>IF(J4="Urban",IF(U4&lt;='Recommended Sites'!$L$17,"Include",""),IF(J4="Rural",IF(T4&lt;='Recommended Sites'!$L$18,"Include",""),""))</f>
        <v>#N/A</v>
      </c>
      <c r="W4" s="23" t="e">
        <f>IF(V4="Include",COUNTIFS($V$2:$V$999,"Include",$R$2:$R$999,"&gt;"&amp;R4)+COUNTIFS($V$2:V4,"Include",$R$2:R4,R4),"")</f>
        <v>#N/A</v>
      </c>
    </row>
    <row r="5" spans="1:23" ht="15.75" thickBot="1" x14ac:dyDescent="0.3">
      <c r="A5" s="23" t="str">
        <f>IF(Population!$A5="","",Population!$A5)</f>
        <v/>
      </c>
      <c r="B5" s="23" t="str">
        <f>IF($A5="","",IFERROR(VLOOKUP($A5,Facilities!$A$2:$B$1001,2,FALSE),""))</f>
        <v/>
      </c>
      <c r="C5" s="23" t="str">
        <f>IFERROR(IF(VLOOKUP($A5,'Facility Locations'!$A$2:$E$1000,2,FALSE)="","no address",VLOOKUP($A5,'Facility Locations'!$A$2:$E$1000,2,FALSE)),"no address")</f>
        <v>no address</v>
      </c>
      <c r="D5" s="23" t="str">
        <f>IFERROR(IF(VLOOKUP($A5,'Facility Locations'!$A$2:$E$1000,3,FALSE)="","",VLOOKUP($A5,'Facility Locations'!$A$2:$E$1000,3,FALSE)),"")</f>
        <v/>
      </c>
      <c r="E5" s="23" t="str">
        <f>IFERROR(IF(VLOOKUP($A5,'Facility Locations'!$A$2:$E$1000,4,FALSE)="","",VLOOKUP($A5,'Facility Locations'!$A$2:$E$1000,4,FALSE)),"")</f>
        <v/>
      </c>
      <c r="F5" s="23" t="str">
        <f>IFERROR(IF(VLOOKUP($A5,'Facility Locations'!$A$2:$E$1000,5,FALSE)="","",VLOOKUP($A5,'Facility Locations'!$A$2:$E$1000,5,FALSE)),"")</f>
        <v/>
      </c>
      <c r="G5" s="23" t="str">
        <f>IFERROR(VLOOKUP($A5,Counties!$A$2:$C$1000,2,FALSE),"no county listed")</f>
        <v>no county listed</v>
      </c>
      <c r="H5" s="23" t="str">
        <f>IFERROR(VLOOKUP($A5,Counties!$A$2:$C$1000,3,FALSE),"no county listed")</f>
        <v>no county listed</v>
      </c>
      <c r="I5" s="23" t="e">
        <f>VLOOKUP($G5,Rural_Urban!A5:B1003,2,FALSE)</f>
        <v>#N/A</v>
      </c>
      <c r="J5" s="23" t="e">
        <f t="shared" si="0"/>
        <v>#N/A</v>
      </c>
      <c r="K5" s="23" t="str">
        <f>IF($A5="","",_xlfn.LET(_xlpm.x,VLOOKUP($A5,Population!$A$2:$B$1000,2,FALSE),IF(_xlpm.x="","none listed",_xlpm.x)))</f>
        <v/>
      </c>
      <c r="L5" s="23" t="e">
        <f>VLOOKUP($A5,Population!$A$2:$D$1000,4,FALSE)</f>
        <v>#N/A</v>
      </c>
      <c r="M5" s="23">
        <f>VLOOKUP("Population",'Program Priorities&amp;Goals'!$B$5:$E$7,4,FALSE)</f>
        <v>0.66666666666666663</v>
      </c>
      <c r="N5" s="23" t="e">
        <f>VLOOKUP($G5,'SVI Data'!$C$2:$F$200,3,FALSE)</f>
        <v>#N/A</v>
      </c>
      <c r="O5" s="23">
        <f>VLOOKUP("SVI",'Program Priorities&amp;Goals'!$B$5:$E$7,4,FALSE)</f>
        <v>0.66666666666666663</v>
      </c>
      <c r="P5" s="23" t="e">
        <f>VLOOKUP($A5,'Partnership Readiness'!$A$2:$D$1000,5,FALSE)</f>
        <v>#N/A</v>
      </c>
      <c r="Q5" s="23">
        <f>VLOOKUP("Partnership",'Program Priorities&amp;Goals'!$B$5:$E$7,4,FALSE)</f>
        <v>0.66666666666666663</v>
      </c>
      <c r="R5" s="23">
        <f t="shared" si="1"/>
        <v>0</v>
      </c>
      <c r="S5" s="23">
        <f t="shared" si="2"/>
        <v>1</v>
      </c>
      <c r="T5" s="23" t="e">
        <f t="shared" si="3"/>
        <v>#N/A</v>
      </c>
      <c r="U5" s="23" t="e">
        <f t="shared" si="4"/>
        <v>#N/A</v>
      </c>
      <c r="V5" s="23" t="e">
        <f>IF(J5="Urban",IF(U5&lt;='Recommended Sites'!$L$17,"Include",""),IF(J5="Rural",IF(T5&lt;='Recommended Sites'!$L$18,"Include",""),""))</f>
        <v>#N/A</v>
      </c>
      <c r="W5" s="23" t="e">
        <f>IF(V5="Include",COUNTIFS($V$2:$V$999,"Include",$R$2:$R$999,"&gt;"&amp;R5)+COUNTIFS($V$2:V5,"Include",$R$2:R5,R5),"")</f>
        <v>#N/A</v>
      </c>
    </row>
    <row r="6" spans="1:23" ht="15.75" thickBot="1" x14ac:dyDescent="0.3">
      <c r="A6" s="23" t="str">
        <f>IF(Population!$A6="","",Population!$A6)</f>
        <v/>
      </c>
      <c r="B6" s="23" t="str">
        <f>IF($A6="","",IFERROR(VLOOKUP($A6,Facilities!$A$2:$B$1001,2,FALSE),""))</f>
        <v/>
      </c>
      <c r="C6" s="23" t="str">
        <f>IFERROR(IF(VLOOKUP($A6,'Facility Locations'!$A$2:$E$1000,2,FALSE)="","no address",VLOOKUP($A6,'Facility Locations'!$A$2:$E$1000,2,FALSE)),"no address")</f>
        <v>no address</v>
      </c>
      <c r="D6" s="23" t="str">
        <f>IFERROR(IF(VLOOKUP($A6,'Facility Locations'!$A$2:$E$1000,3,FALSE)="","",VLOOKUP($A6,'Facility Locations'!$A$2:$E$1000,3,FALSE)),"")</f>
        <v/>
      </c>
      <c r="E6" s="23" t="str">
        <f>IFERROR(IF(VLOOKUP($A6,'Facility Locations'!$A$2:$E$1000,4,FALSE)="","",VLOOKUP($A6,'Facility Locations'!$A$2:$E$1000,4,FALSE)),"")</f>
        <v/>
      </c>
      <c r="F6" s="23" t="str">
        <f>IFERROR(IF(VLOOKUP($A6,'Facility Locations'!$A$2:$E$1000,5,FALSE)="","",VLOOKUP($A6,'Facility Locations'!$A$2:$E$1000,5,FALSE)),"")</f>
        <v/>
      </c>
      <c r="G6" s="23" t="str">
        <f>IFERROR(VLOOKUP($A6,Counties!$A$2:$C$1000,2,FALSE),"no county listed")</f>
        <v>no county listed</v>
      </c>
      <c r="H6" s="23" t="str">
        <f>IFERROR(VLOOKUP($A6,Counties!$A$2:$C$1000,3,FALSE),"no county listed")</f>
        <v>no county listed</v>
      </c>
      <c r="I6" s="23" t="e">
        <f>VLOOKUP($G6,Rural_Urban!A6:B1004,2,FALSE)</f>
        <v>#N/A</v>
      </c>
      <c r="J6" s="23" t="e">
        <f t="shared" si="0"/>
        <v>#N/A</v>
      </c>
      <c r="K6" s="23" t="str">
        <f>IF($A6="","",_xlfn.LET(_xlpm.x,VLOOKUP($A6,Population!$A$2:$B$1000,2,FALSE),IF(_xlpm.x="","none listed",_xlpm.x)))</f>
        <v/>
      </c>
      <c r="L6" s="23" t="e">
        <f>VLOOKUP($A6,Population!$A$2:$D$1000,4,FALSE)</f>
        <v>#N/A</v>
      </c>
      <c r="M6" s="23">
        <f>VLOOKUP("Population",'Program Priorities&amp;Goals'!$B$5:$E$7,4,FALSE)</f>
        <v>0.66666666666666663</v>
      </c>
      <c r="N6" s="23" t="e">
        <f>VLOOKUP($G6,'SVI Data'!$C$2:$F$200,3,FALSE)</f>
        <v>#N/A</v>
      </c>
      <c r="O6" s="23">
        <f>VLOOKUP("SVI",'Program Priorities&amp;Goals'!$B$5:$E$7,4,FALSE)</f>
        <v>0.66666666666666663</v>
      </c>
      <c r="P6" s="23" t="e">
        <f>VLOOKUP($A6,'Partnership Readiness'!$A$2:$D$1000,5,FALSE)</f>
        <v>#N/A</v>
      </c>
      <c r="Q6" s="23">
        <f>VLOOKUP("Partnership",'Program Priorities&amp;Goals'!$B$5:$E$7,4,FALSE)</f>
        <v>0.66666666666666663</v>
      </c>
      <c r="R6" s="23">
        <f t="shared" si="1"/>
        <v>0</v>
      </c>
      <c r="S6" s="23">
        <f t="shared" si="2"/>
        <v>1</v>
      </c>
      <c r="T6" s="23" t="e">
        <f t="shared" si="3"/>
        <v>#N/A</v>
      </c>
      <c r="U6" s="23" t="e">
        <f t="shared" si="4"/>
        <v>#N/A</v>
      </c>
      <c r="V6" s="23" t="e">
        <f>IF(J6="Urban",IF(U6&lt;='Recommended Sites'!$L$17,"Include",""),IF(J6="Rural",IF(T6&lt;='Recommended Sites'!$L$18,"Include",""),""))</f>
        <v>#N/A</v>
      </c>
      <c r="W6" s="23" t="e">
        <f>IF(V6="Include",COUNTIFS($V$2:$V$999,"Include",$R$2:$R$999,"&gt;"&amp;R6)+COUNTIFS($V$2:V6,"Include",$R$2:R6,R6),"")</f>
        <v>#N/A</v>
      </c>
    </row>
    <row r="7" spans="1:23" ht="15.75" thickBot="1" x14ac:dyDescent="0.3">
      <c r="A7" s="23" t="str">
        <f>IF(Population!$A7="","",Population!$A7)</f>
        <v/>
      </c>
      <c r="B7" s="23" t="str">
        <f>IF($A7="","",IFERROR(VLOOKUP($A7,Facilities!$A$2:$B$1001,2,FALSE),""))</f>
        <v/>
      </c>
      <c r="C7" s="23" t="str">
        <f>IFERROR(IF(VLOOKUP($A7,'Facility Locations'!$A$2:$E$1000,2,FALSE)="","no address",VLOOKUP($A7,'Facility Locations'!$A$2:$E$1000,2,FALSE)),"no address")</f>
        <v>no address</v>
      </c>
      <c r="D7" s="23" t="str">
        <f>IFERROR(IF(VLOOKUP($A7,'Facility Locations'!$A$2:$E$1000,3,FALSE)="","",VLOOKUP($A7,'Facility Locations'!$A$2:$E$1000,3,FALSE)),"")</f>
        <v/>
      </c>
      <c r="E7" s="23" t="str">
        <f>IFERROR(IF(VLOOKUP($A7,'Facility Locations'!$A$2:$E$1000,4,FALSE)="","",VLOOKUP($A7,'Facility Locations'!$A$2:$E$1000,4,FALSE)),"")</f>
        <v/>
      </c>
      <c r="F7" s="23" t="str">
        <f>IFERROR(IF(VLOOKUP($A7,'Facility Locations'!$A$2:$E$1000,5,FALSE)="","",VLOOKUP($A7,'Facility Locations'!$A$2:$E$1000,5,FALSE)),"")</f>
        <v/>
      </c>
      <c r="G7" s="23" t="str">
        <f>IFERROR(VLOOKUP($A7,Counties!$A$2:$C$1000,2,FALSE),"no county listed")</f>
        <v>no county listed</v>
      </c>
      <c r="H7" s="23" t="str">
        <f>IFERROR(VLOOKUP($A7,Counties!$A$2:$C$1000,3,FALSE),"no county listed")</f>
        <v>no county listed</v>
      </c>
      <c r="I7" s="23" t="e">
        <f>VLOOKUP($G7,Rural_Urban!A7:B1005,2,FALSE)</f>
        <v>#N/A</v>
      </c>
      <c r="J7" s="23" t="e">
        <f t="shared" si="0"/>
        <v>#N/A</v>
      </c>
      <c r="K7" s="23" t="str">
        <f>IF($A7="","",_xlfn.LET(_xlpm.x,VLOOKUP($A7,Population!$A$2:$B$1000,2,FALSE),IF(_xlpm.x="","none listed",_xlpm.x)))</f>
        <v/>
      </c>
      <c r="L7" s="23" t="e">
        <f>VLOOKUP($A7,Population!$A$2:$D$1000,4,FALSE)</f>
        <v>#N/A</v>
      </c>
      <c r="M7" s="23">
        <f>VLOOKUP("Population",'Program Priorities&amp;Goals'!$B$5:$E$7,4,FALSE)</f>
        <v>0.66666666666666663</v>
      </c>
      <c r="N7" s="23" t="e">
        <f>VLOOKUP($G7,'SVI Data'!$C$2:$F$200,3,FALSE)</f>
        <v>#N/A</v>
      </c>
      <c r="O7" s="23">
        <f>VLOOKUP("SVI",'Program Priorities&amp;Goals'!$B$5:$E$7,4,FALSE)</f>
        <v>0.66666666666666663</v>
      </c>
      <c r="P7" s="23" t="e">
        <f>VLOOKUP($A7,'Partnership Readiness'!$A$2:$D$1000,5,FALSE)</f>
        <v>#N/A</v>
      </c>
      <c r="Q7" s="23">
        <f>VLOOKUP("Partnership",'Program Priorities&amp;Goals'!$B$5:$E$7,4,FALSE)</f>
        <v>0.66666666666666663</v>
      </c>
      <c r="R7" s="23">
        <f t="shared" si="1"/>
        <v>0</v>
      </c>
      <c r="S7" s="23">
        <f t="shared" si="2"/>
        <v>1</v>
      </c>
      <c r="T7" s="23" t="e">
        <f t="shared" si="3"/>
        <v>#N/A</v>
      </c>
      <c r="U7" s="23" t="e">
        <f t="shared" si="4"/>
        <v>#N/A</v>
      </c>
      <c r="V7" s="23" t="e">
        <f>IF(J7="Urban",IF(U7&lt;='Recommended Sites'!$L$17,"Include",""),IF(J7="Rural",IF(T7&lt;='Recommended Sites'!$L$18,"Include",""),""))</f>
        <v>#N/A</v>
      </c>
      <c r="W7" s="23" t="e">
        <f>IF(V7="Include",COUNTIFS($V$2:$V$999,"Include",$R$2:$R$999,"&gt;"&amp;R7)+COUNTIFS($V$2:V7,"Include",$R$2:R7,R7),"")</f>
        <v>#N/A</v>
      </c>
    </row>
    <row r="8" spans="1:23" ht="15.75" thickBot="1" x14ac:dyDescent="0.3">
      <c r="A8" s="23" t="str">
        <f>IF(Population!$A8="","",Population!$A8)</f>
        <v/>
      </c>
      <c r="B8" s="23" t="str">
        <f>IF($A8="","",IFERROR(VLOOKUP($A8,Facilities!$A$2:$B$1001,2,FALSE),""))</f>
        <v/>
      </c>
      <c r="C8" s="23" t="str">
        <f>IFERROR(IF(VLOOKUP($A8,'Facility Locations'!$A$2:$E$1000,2,FALSE)="","no address",VLOOKUP($A8,'Facility Locations'!$A$2:$E$1000,2,FALSE)),"no address")</f>
        <v>no address</v>
      </c>
      <c r="D8" s="23" t="str">
        <f>IFERROR(IF(VLOOKUP($A8,'Facility Locations'!$A$2:$E$1000,3,FALSE)="","",VLOOKUP($A8,'Facility Locations'!$A$2:$E$1000,3,FALSE)),"")</f>
        <v/>
      </c>
      <c r="E8" s="23" t="str">
        <f>IFERROR(IF(VLOOKUP($A8,'Facility Locations'!$A$2:$E$1000,4,FALSE)="","",VLOOKUP($A8,'Facility Locations'!$A$2:$E$1000,4,FALSE)),"")</f>
        <v/>
      </c>
      <c r="F8" s="23" t="str">
        <f>IFERROR(IF(VLOOKUP($A8,'Facility Locations'!$A$2:$E$1000,5,FALSE)="","",VLOOKUP($A8,'Facility Locations'!$A$2:$E$1000,5,FALSE)),"")</f>
        <v/>
      </c>
      <c r="G8" s="23" t="str">
        <f>IFERROR(VLOOKUP($A8,Counties!$A$2:$C$1000,2,FALSE),"no county listed")</f>
        <v>no county listed</v>
      </c>
      <c r="H8" s="23" t="str">
        <f>IFERROR(VLOOKUP($A8,Counties!$A$2:$C$1000,3,FALSE),"no county listed")</f>
        <v>no county listed</v>
      </c>
      <c r="I8" s="23" t="e">
        <f>VLOOKUP($G8,Rural_Urban!A8:B1006,2,FALSE)</f>
        <v>#N/A</v>
      </c>
      <c r="J8" s="23" t="e">
        <f t="shared" si="0"/>
        <v>#N/A</v>
      </c>
      <c r="K8" s="23" t="str">
        <f>IF($A8="","",_xlfn.LET(_xlpm.x,VLOOKUP($A8,Population!$A$2:$B$1000,2,FALSE),IF(_xlpm.x="","none listed",_xlpm.x)))</f>
        <v/>
      </c>
      <c r="L8" s="23" t="e">
        <f>VLOOKUP($A8,Population!$A$2:$D$1000,4,FALSE)</f>
        <v>#N/A</v>
      </c>
      <c r="M8" s="23">
        <f>VLOOKUP("Population",'Program Priorities&amp;Goals'!$B$5:$E$7,4,FALSE)</f>
        <v>0.66666666666666663</v>
      </c>
      <c r="N8" s="23" t="e">
        <f>VLOOKUP($G8,'SVI Data'!$C$2:$F$200,3,FALSE)</f>
        <v>#N/A</v>
      </c>
      <c r="O8" s="23">
        <f>VLOOKUP("SVI",'Program Priorities&amp;Goals'!$B$5:$E$7,4,FALSE)</f>
        <v>0.66666666666666663</v>
      </c>
      <c r="P8" s="23" t="e">
        <f>VLOOKUP($A8,'Partnership Readiness'!$A$2:$D$1000,5,FALSE)</f>
        <v>#N/A</v>
      </c>
      <c r="Q8" s="23">
        <f>VLOOKUP("Partnership",'Program Priorities&amp;Goals'!$B$5:$E$7,4,FALSE)</f>
        <v>0.66666666666666663</v>
      </c>
      <c r="R8" s="23">
        <f t="shared" si="1"/>
        <v>0</v>
      </c>
      <c r="S8" s="23">
        <f t="shared" si="2"/>
        <v>1</v>
      </c>
      <c r="T8" s="23" t="e">
        <f t="shared" si="3"/>
        <v>#N/A</v>
      </c>
      <c r="U8" s="23" t="e">
        <f t="shared" si="4"/>
        <v>#N/A</v>
      </c>
      <c r="V8" s="23" t="e">
        <f>IF(J8="Urban",IF(U8&lt;='Recommended Sites'!$L$17,"Include",""),IF(J8="Rural",IF(T8&lt;='Recommended Sites'!$L$18,"Include",""),""))</f>
        <v>#N/A</v>
      </c>
      <c r="W8" s="23" t="e">
        <f>IF(V8="Include",COUNTIFS($V$2:$V$999,"Include",$R$2:$R$999,"&gt;"&amp;R8)+COUNTIFS($V$2:V8,"Include",$R$2:R8,R8),"")</f>
        <v>#N/A</v>
      </c>
    </row>
    <row r="9" spans="1:23" ht="15.75" thickBot="1" x14ac:dyDescent="0.3">
      <c r="A9" s="23" t="str">
        <f>IF(Population!$A9="","",Population!$A9)</f>
        <v/>
      </c>
      <c r="B9" s="23" t="str">
        <f>IF($A9="","",IFERROR(VLOOKUP($A9,Facilities!$A$2:$B$1001,2,FALSE),""))</f>
        <v/>
      </c>
      <c r="C9" s="23" t="str">
        <f>IFERROR(IF(VLOOKUP($A9,'Facility Locations'!$A$2:$E$1000,2,FALSE)="","no address",VLOOKUP($A9,'Facility Locations'!$A$2:$E$1000,2,FALSE)),"no address")</f>
        <v>no address</v>
      </c>
      <c r="D9" s="23" t="str">
        <f>IFERROR(IF(VLOOKUP($A9,'Facility Locations'!$A$2:$E$1000,3,FALSE)="","",VLOOKUP($A9,'Facility Locations'!$A$2:$E$1000,3,FALSE)),"")</f>
        <v/>
      </c>
      <c r="E9" s="23" t="str">
        <f>IFERROR(IF(VLOOKUP($A9,'Facility Locations'!$A$2:$E$1000,4,FALSE)="","",VLOOKUP($A9,'Facility Locations'!$A$2:$E$1000,4,FALSE)),"")</f>
        <v/>
      </c>
      <c r="F9" s="23" t="str">
        <f>IFERROR(IF(VLOOKUP($A9,'Facility Locations'!$A$2:$E$1000,5,FALSE)="","",VLOOKUP($A9,'Facility Locations'!$A$2:$E$1000,5,FALSE)),"")</f>
        <v/>
      </c>
      <c r="G9" s="23" t="str">
        <f>IFERROR(VLOOKUP($A9,Counties!$A$2:$C$1000,2,FALSE),"no county listed")</f>
        <v>no county listed</v>
      </c>
      <c r="H9" s="23" t="str">
        <f>IFERROR(VLOOKUP($A9,Counties!$A$2:$C$1000,3,FALSE),"no county listed")</f>
        <v>no county listed</v>
      </c>
      <c r="I9" s="23" t="e">
        <f>VLOOKUP($G9,Rural_Urban!A9:B1007,2,FALSE)</f>
        <v>#N/A</v>
      </c>
      <c r="J9" s="23" t="e">
        <f t="shared" si="0"/>
        <v>#N/A</v>
      </c>
      <c r="K9" s="23" t="str">
        <f>IF($A9="","",_xlfn.LET(_xlpm.x,VLOOKUP($A9,Population!$A$2:$B$1000,2,FALSE),IF(_xlpm.x="","none listed",_xlpm.x)))</f>
        <v/>
      </c>
      <c r="L9" s="23" t="e">
        <f>VLOOKUP($A9,Population!$A$2:$D$1000,4,FALSE)</f>
        <v>#N/A</v>
      </c>
      <c r="M9" s="23">
        <f>VLOOKUP("Population",'Program Priorities&amp;Goals'!$B$5:$E$7,4,FALSE)</f>
        <v>0.66666666666666663</v>
      </c>
      <c r="N9" s="23" t="e">
        <f>VLOOKUP($G9,'SVI Data'!$C$2:$F$200,3,FALSE)</f>
        <v>#N/A</v>
      </c>
      <c r="O9" s="23">
        <f>VLOOKUP("SVI",'Program Priorities&amp;Goals'!$B$5:$E$7,4,FALSE)</f>
        <v>0.66666666666666663</v>
      </c>
      <c r="P9" s="23" t="e">
        <f>VLOOKUP($A9,'Partnership Readiness'!$A$2:$D$1000,5,FALSE)</f>
        <v>#N/A</v>
      </c>
      <c r="Q9" s="23">
        <f>VLOOKUP("Partnership",'Program Priorities&amp;Goals'!$B$5:$E$7,4,FALSE)</f>
        <v>0.66666666666666663</v>
      </c>
      <c r="R9" s="23">
        <f t="shared" si="1"/>
        <v>0</v>
      </c>
      <c r="S9" s="23">
        <f t="shared" si="2"/>
        <v>1</v>
      </c>
      <c r="T9" s="23" t="e">
        <f t="shared" si="3"/>
        <v>#N/A</v>
      </c>
      <c r="U9" s="23" t="e">
        <f t="shared" si="4"/>
        <v>#N/A</v>
      </c>
      <c r="V9" s="23" t="e">
        <f>IF(J9="Urban",IF(U9&lt;='Recommended Sites'!$L$17,"Include",""),IF(J9="Rural",IF(T9&lt;='Recommended Sites'!$L$18,"Include",""),""))</f>
        <v>#N/A</v>
      </c>
      <c r="W9" s="23" t="e">
        <f>IF(V9="Include",COUNTIFS($V$2:$V$999,"Include",$R$2:$R$999,"&gt;"&amp;R9)+COUNTIFS($V$2:V9,"Include",$R$2:R9,R9),"")</f>
        <v>#N/A</v>
      </c>
    </row>
    <row r="10" spans="1:23" ht="15.75" thickBot="1" x14ac:dyDescent="0.3">
      <c r="A10" s="23" t="str">
        <f>IF(Population!$A10="","",Population!$A10)</f>
        <v/>
      </c>
      <c r="B10" s="23" t="str">
        <f>IF($A10="","",IFERROR(VLOOKUP($A10,Facilities!$A$2:$B$1001,2,FALSE),""))</f>
        <v/>
      </c>
      <c r="C10" s="23" t="str">
        <f>IFERROR(IF(VLOOKUP($A10,'Facility Locations'!$A$2:$E$1000,2,FALSE)="","no address",VLOOKUP($A10,'Facility Locations'!$A$2:$E$1000,2,FALSE)),"no address")</f>
        <v>no address</v>
      </c>
      <c r="D10" s="23" t="str">
        <f>IFERROR(IF(VLOOKUP($A10,'Facility Locations'!$A$2:$E$1000,3,FALSE)="","",VLOOKUP($A10,'Facility Locations'!$A$2:$E$1000,3,FALSE)),"")</f>
        <v/>
      </c>
      <c r="E10" s="23" t="str">
        <f>IFERROR(IF(VLOOKUP($A10,'Facility Locations'!$A$2:$E$1000,4,FALSE)="","",VLOOKUP($A10,'Facility Locations'!$A$2:$E$1000,4,FALSE)),"")</f>
        <v/>
      </c>
      <c r="F10" s="23" t="str">
        <f>IFERROR(IF(VLOOKUP($A10,'Facility Locations'!$A$2:$E$1000,5,FALSE)="","",VLOOKUP($A10,'Facility Locations'!$A$2:$E$1000,5,FALSE)),"")</f>
        <v/>
      </c>
      <c r="G10" s="23" t="str">
        <f>IFERROR(VLOOKUP($A10,Counties!$A$2:$C$1000,2,FALSE),"no county listed")</f>
        <v>no county listed</v>
      </c>
      <c r="H10" s="23" t="str">
        <f>IFERROR(VLOOKUP($A10,Counties!$A$2:$C$1000,3,FALSE),"no county listed")</f>
        <v>no county listed</v>
      </c>
      <c r="I10" s="23" t="e">
        <f>VLOOKUP($G10,Rural_Urban!A10:B1008,2,FALSE)</f>
        <v>#N/A</v>
      </c>
      <c r="J10" s="23" t="e">
        <f t="shared" si="0"/>
        <v>#N/A</v>
      </c>
      <c r="K10" s="23" t="str">
        <f>IF($A10="","",_xlfn.LET(_xlpm.x,VLOOKUP($A10,Population!$A$2:$B$1000,2,FALSE),IF(_xlpm.x="","none listed",_xlpm.x)))</f>
        <v/>
      </c>
      <c r="L10" s="23" t="e">
        <f>VLOOKUP($A10,Population!$A$2:$D$1000,4,FALSE)</f>
        <v>#N/A</v>
      </c>
      <c r="M10" s="23">
        <f>VLOOKUP("Population",'Program Priorities&amp;Goals'!$B$5:$E$7,4,FALSE)</f>
        <v>0.66666666666666663</v>
      </c>
      <c r="N10" s="23" t="e">
        <f>VLOOKUP($G10,'SVI Data'!$C$2:$F$200,3,FALSE)</f>
        <v>#N/A</v>
      </c>
      <c r="O10" s="23">
        <f>VLOOKUP("SVI",'Program Priorities&amp;Goals'!$B$5:$E$7,4,FALSE)</f>
        <v>0.66666666666666663</v>
      </c>
      <c r="P10" s="23" t="e">
        <f>VLOOKUP($A10,'Partnership Readiness'!$A$2:$D$1000,5,FALSE)</f>
        <v>#N/A</v>
      </c>
      <c r="Q10" s="23">
        <f>VLOOKUP("Partnership",'Program Priorities&amp;Goals'!$B$5:$E$7,4,FALSE)</f>
        <v>0.66666666666666663</v>
      </c>
      <c r="R10" s="23">
        <f t="shared" si="1"/>
        <v>0</v>
      </c>
      <c r="S10" s="23">
        <f t="shared" si="2"/>
        <v>1</v>
      </c>
      <c r="T10" s="23" t="e">
        <f t="shared" si="3"/>
        <v>#N/A</v>
      </c>
      <c r="U10" s="23" t="e">
        <f t="shared" si="4"/>
        <v>#N/A</v>
      </c>
      <c r="V10" s="23" t="e">
        <f>IF(J10="Urban",IF(U10&lt;='Recommended Sites'!$L$17,"Include",""),IF(J10="Rural",IF(T10&lt;='Recommended Sites'!$L$18,"Include",""),""))</f>
        <v>#N/A</v>
      </c>
      <c r="W10" s="23" t="e">
        <f>IF(V10="Include",COUNTIFS($V$2:$V$999,"Include",$R$2:$R$999,"&gt;"&amp;R10)+COUNTIFS($V$2:V10,"Include",$R$2:R10,R10),"")</f>
        <v>#N/A</v>
      </c>
    </row>
    <row r="11" spans="1:23" ht="15.75" thickBot="1" x14ac:dyDescent="0.3">
      <c r="A11" s="23" t="str">
        <f>IF(Population!$A11="","",Population!$A11)</f>
        <v/>
      </c>
      <c r="B11" s="23" t="str">
        <f>IF($A11="","",IFERROR(VLOOKUP($A11,Facilities!$A$2:$B$1001,2,FALSE),""))</f>
        <v/>
      </c>
      <c r="C11" s="23" t="str">
        <f>IFERROR(IF(VLOOKUP($A11,'Facility Locations'!$A$2:$E$1000,2,FALSE)="","no address",VLOOKUP($A11,'Facility Locations'!$A$2:$E$1000,2,FALSE)),"no address")</f>
        <v>no address</v>
      </c>
      <c r="D11" s="23" t="str">
        <f>IFERROR(IF(VLOOKUP($A11,'Facility Locations'!$A$2:$E$1000,3,FALSE)="","",VLOOKUP($A11,'Facility Locations'!$A$2:$E$1000,3,FALSE)),"")</f>
        <v/>
      </c>
      <c r="E11" s="23" t="str">
        <f>IFERROR(IF(VLOOKUP($A11,'Facility Locations'!$A$2:$E$1000,4,FALSE)="","",VLOOKUP($A11,'Facility Locations'!$A$2:$E$1000,4,FALSE)),"")</f>
        <v/>
      </c>
      <c r="F11" s="23" t="str">
        <f>IFERROR(IF(VLOOKUP($A11,'Facility Locations'!$A$2:$E$1000,5,FALSE)="","",VLOOKUP($A11,'Facility Locations'!$A$2:$E$1000,5,FALSE)),"")</f>
        <v/>
      </c>
      <c r="G11" s="23" t="str">
        <f>IFERROR(VLOOKUP($A11,Counties!$A$2:$C$1000,2,FALSE),"no county listed")</f>
        <v>no county listed</v>
      </c>
      <c r="H11" s="23" t="str">
        <f>IFERROR(VLOOKUP($A11,Counties!$A$2:$C$1000,3,FALSE),"no county listed")</f>
        <v>no county listed</v>
      </c>
      <c r="I11" s="23" t="e">
        <f>VLOOKUP($G11,Rural_Urban!A11:B1009,2,FALSE)</f>
        <v>#N/A</v>
      </c>
      <c r="J11" s="23" t="e">
        <f t="shared" si="0"/>
        <v>#N/A</v>
      </c>
      <c r="K11" s="23" t="str">
        <f>IF($A11="","",_xlfn.LET(_xlpm.x,VLOOKUP($A11,Population!$A$2:$B$1000,2,FALSE),IF(_xlpm.x="","none listed",_xlpm.x)))</f>
        <v/>
      </c>
      <c r="L11" s="23" t="e">
        <f>VLOOKUP($A11,Population!$A$2:$D$1000,4,FALSE)</f>
        <v>#N/A</v>
      </c>
      <c r="M11" s="23">
        <f>VLOOKUP("Population",'Program Priorities&amp;Goals'!$B$5:$E$7,4,FALSE)</f>
        <v>0.66666666666666663</v>
      </c>
      <c r="N11" s="23" t="e">
        <f>VLOOKUP($G11,'SVI Data'!$C$2:$F$200,3,FALSE)</f>
        <v>#N/A</v>
      </c>
      <c r="O11" s="23">
        <f>VLOOKUP("SVI",'Program Priorities&amp;Goals'!$B$5:$E$7,4,FALSE)</f>
        <v>0.66666666666666663</v>
      </c>
      <c r="P11" s="23" t="e">
        <f>VLOOKUP($A11,'Partnership Readiness'!$A$2:$D$1000,5,FALSE)</f>
        <v>#N/A</v>
      </c>
      <c r="Q11" s="23">
        <f>VLOOKUP("Partnership",'Program Priorities&amp;Goals'!$B$5:$E$7,4,FALSE)</f>
        <v>0.66666666666666663</v>
      </c>
      <c r="R11" s="23">
        <f t="shared" si="1"/>
        <v>0</v>
      </c>
      <c r="S11" s="23">
        <f t="shared" si="2"/>
        <v>1</v>
      </c>
      <c r="T11" s="23" t="e">
        <f t="shared" si="3"/>
        <v>#N/A</v>
      </c>
      <c r="U11" s="23" t="e">
        <f t="shared" si="4"/>
        <v>#N/A</v>
      </c>
      <c r="V11" s="23" t="e">
        <f>IF(J11="Urban",IF(U11&lt;='Recommended Sites'!$L$17,"Include",""),IF(J11="Rural",IF(T11&lt;='Recommended Sites'!$L$18,"Include",""),""))</f>
        <v>#N/A</v>
      </c>
      <c r="W11" s="23" t="e">
        <f>IF(V11="Include",COUNTIFS($V$2:$V$999,"Include",$R$2:$R$999,"&gt;"&amp;R11)+COUNTIFS($V$2:V11,"Include",$R$2:R11,R11),"")</f>
        <v>#N/A</v>
      </c>
    </row>
    <row r="12" spans="1:23" ht="15.75" thickBot="1" x14ac:dyDescent="0.3">
      <c r="A12" s="23" t="str">
        <f>IF(Population!$A12="","",Population!$A12)</f>
        <v/>
      </c>
      <c r="B12" s="24" t="str">
        <f>IF($A12="","",IFERROR(VLOOKUP($A12,Facilities!$A$2:$B$1001,2,FALSE),""))</f>
        <v/>
      </c>
      <c r="C12" s="24" t="str">
        <f>IFERROR(IF(VLOOKUP($A12,'Facility Locations'!$A$2:$E$1000,2,FALSE)="","no address",VLOOKUP($A12,'Facility Locations'!$A$2:$E$1000,2,FALSE)),"no address")</f>
        <v>no address</v>
      </c>
      <c r="D12" s="24" t="str">
        <f>IFERROR(IF(VLOOKUP($A12,'Facility Locations'!$A$2:$E$1000,3,FALSE)="","",VLOOKUP($A12,'Facility Locations'!$A$2:$E$1000,3,FALSE)),"")</f>
        <v/>
      </c>
      <c r="E12" s="24" t="str">
        <f>IFERROR(IF(VLOOKUP($A12,'Facility Locations'!$A$2:$E$1000,4,FALSE)="","",VLOOKUP($A12,'Facility Locations'!$A$2:$E$1000,4,FALSE)),"")</f>
        <v/>
      </c>
      <c r="F12" s="24" t="str">
        <f>IFERROR(IF(VLOOKUP($A12,'Facility Locations'!$A$2:$E$1000,5,FALSE)="","",VLOOKUP($A12,'Facility Locations'!$A$2:$E$1000,5,FALSE)),"")</f>
        <v/>
      </c>
      <c r="G12" s="25" t="str">
        <f>IFERROR(VLOOKUP($A12,Counties!$A$2:$C$1000,2,FALSE),"no county listed")</f>
        <v>no county listed</v>
      </c>
      <c r="H12" s="24" t="str">
        <f>IFERROR(VLOOKUP($A12,Counties!$A$2:$C$1000,3,FALSE),"no county listed")</f>
        <v>no county listed</v>
      </c>
      <c r="I12" s="24" t="e">
        <f>VLOOKUP($G12,Rural_Urban!A12:B1010,2,FALSE)</f>
        <v>#N/A</v>
      </c>
      <c r="J12" s="24" t="e">
        <f t="shared" si="0"/>
        <v>#N/A</v>
      </c>
      <c r="K12" s="26" t="str">
        <f>IF($A12="","",_xlfn.LET(_xlpm.x,VLOOKUP($A12,Population!$A$2:$B$1000,2,FALSE),IF(_xlpm.x="","none listed",_xlpm.x)))</f>
        <v/>
      </c>
      <c r="L12" s="24" t="e">
        <f>VLOOKUP($A12,Population!$A$2:$D$1000,4,FALSE)</f>
        <v>#N/A</v>
      </c>
      <c r="M12" s="24">
        <f>VLOOKUP("Population",'Program Priorities&amp;Goals'!$B$5:$E$7,4,FALSE)</f>
        <v>0.66666666666666663</v>
      </c>
      <c r="N12" s="24" t="e">
        <f>VLOOKUP($G12,'SVI Data'!$C$2:$F$200,3,FALSE)</f>
        <v>#N/A</v>
      </c>
      <c r="O12" s="24">
        <f>VLOOKUP("SVI",'Program Priorities&amp;Goals'!$B$5:$E$7,4,FALSE)</f>
        <v>0.66666666666666663</v>
      </c>
      <c r="P12" s="23" t="e">
        <f>VLOOKUP($A12,'Partnership Readiness'!$A$2:$D$1000,5,FALSE)</f>
        <v>#N/A</v>
      </c>
      <c r="Q12" s="24">
        <f>VLOOKUP("Partnership",'Program Priorities&amp;Goals'!$B$5:$E$7,4,FALSE)</f>
        <v>0.66666666666666663</v>
      </c>
      <c r="R12" s="25">
        <f t="shared" si="1"/>
        <v>0</v>
      </c>
      <c r="S12" s="24">
        <f t="shared" si="2"/>
        <v>1</v>
      </c>
      <c r="T12" s="24" t="e">
        <f t="shared" si="3"/>
        <v>#N/A</v>
      </c>
      <c r="U12" s="27" t="e">
        <f t="shared" si="4"/>
        <v>#N/A</v>
      </c>
      <c r="V12" s="24" t="e">
        <f>IF(J12="Urban",IF(U12&lt;='Recommended Sites'!$L$17,"Include",""),IF(J12="Rural",IF(T12&lt;='Recommended Sites'!$L$18,"Include",""),""))</f>
        <v>#N/A</v>
      </c>
      <c r="W12" s="24" t="e">
        <f>IF(V12="Include",COUNTIFS($V$2:$V$999,"Include",$R$2:$R$999,"&gt;"&amp;R12)+COUNTIFS($V$2:V12,"Include",$R$2:R12,R12),"")</f>
        <v>#N/A</v>
      </c>
    </row>
    <row r="13" spans="1:23" ht="15.75" thickBot="1" x14ac:dyDescent="0.3">
      <c r="A13" s="23" t="str">
        <f>IF(Population!$A13="","",Population!$A13)</f>
        <v/>
      </c>
      <c r="B13" s="24" t="str">
        <f>IF($A13="","",IFERROR(VLOOKUP($A13,Facilities!$A$2:$B$1001,2,FALSE),""))</f>
        <v/>
      </c>
      <c r="C13" s="24" t="str">
        <f>IFERROR(IF(VLOOKUP($A13,'Facility Locations'!$A$2:$E$1000,2,FALSE)="","no address",VLOOKUP($A13,'Facility Locations'!$A$2:$E$1000,2,FALSE)),"no address")</f>
        <v>no address</v>
      </c>
      <c r="D13" s="24" t="str">
        <f>IFERROR(IF(VLOOKUP($A13,'Facility Locations'!$A$2:$E$1000,3,FALSE)="","",VLOOKUP($A13,'Facility Locations'!$A$2:$E$1000,3,FALSE)),"")</f>
        <v/>
      </c>
      <c r="E13" s="24" t="str">
        <f>IFERROR(IF(VLOOKUP($A13,'Facility Locations'!$A$2:$E$1000,4,FALSE)="","",VLOOKUP($A13,'Facility Locations'!$A$2:$E$1000,4,FALSE)),"")</f>
        <v/>
      </c>
      <c r="F13" s="24" t="str">
        <f>IFERROR(IF(VLOOKUP($A13,'Facility Locations'!$A$2:$E$1000,5,FALSE)="","",VLOOKUP($A13,'Facility Locations'!$A$2:$E$1000,5,FALSE)),"")</f>
        <v/>
      </c>
      <c r="G13" s="25" t="str">
        <f>IFERROR(VLOOKUP($A13,Counties!$A$2:$C$1000,2,FALSE),"no county listed")</f>
        <v>no county listed</v>
      </c>
      <c r="H13" s="24" t="str">
        <f>IFERROR(VLOOKUP($A13,Counties!$A$2:$C$1000,3,FALSE),"no county listed")</f>
        <v>no county listed</v>
      </c>
      <c r="I13" s="24" t="e">
        <f>VLOOKUP($G13,Rural_Urban!A13:B1011,2,FALSE)</f>
        <v>#N/A</v>
      </c>
      <c r="J13" s="24" t="e">
        <f t="shared" si="0"/>
        <v>#N/A</v>
      </c>
      <c r="K13" s="26" t="str">
        <f>IF($A13="","",_xlfn.LET(_xlpm.x,VLOOKUP($A13,Population!$A$2:$B$1000,2,FALSE),IF(_xlpm.x="","none listed",_xlpm.x)))</f>
        <v/>
      </c>
      <c r="L13" s="24" t="e">
        <f>VLOOKUP($A13,Population!$A$2:$D$1000,4,FALSE)</f>
        <v>#N/A</v>
      </c>
      <c r="M13" s="24">
        <f>VLOOKUP("Population",'Program Priorities&amp;Goals'!$B$5:$E$7,4,FALSE)</f>
        <v>0.66666666666666663</v>
      </c>
      <c r="N13" s="24" t="e">
        <f>VLOOKUP($G13,'SVI Data'!$C$2:$F$200,3,FALSE)</f>
        <v>#N/A</v>
      </c>
      <c r="O13" s="24">
        <f>VLOOKUP("SVI",'Program Priorities&amp;Goals'!$B$5:$E$7,4,FALSE)</f>
        <v>0.66666666666666663</v>
      </c>
      <c r="P13" s="23" t="e">
        <f>VLOOKUP($A13,'Partnership Readiness'!$A$2:$D$1000,5,FALSE)</f>
        <v>#N/A</v>
      </c>
      <c r="Q13" s="24">
        <f>VLOOKUP("Partnership",'Program Priorities&amp;Goals'!$B$5:$E$7,4,FALSE)</f>
        <v>0.66666666666666663</v>
      </c>
      <c r="R13" s="25">
        <f t="shared" si="1"/>
        <v>0</v>
      </c>
      <c r="S13" s="24">
        <f t="shared" si="2"/>
        <v>1</v>
      </c>
      <c r="T13" s="24" t="e">
        <f t="shared" si="3"/>
        <v>#N/A</v>
      </c>
      <c r="U13" s="27" t="e">
        <f t="shared" si="4"/>
        <v>#N/A</v>
      </c>
      <c r="V13" s="24" t="e">
        <f>IF(J13="Urban",IF(U13&lt;='Recommended Sites'!$L$17,"Include",""),IF(J13="Rural",IF(T13&lt;='Recommended Sites'!$L$18,"Include",""),""))</f>
        <v>#N/A</v>
      </c>
      <c r="W13" s="24" t="e">
        <f>IF(V13="Include",COUNTIFS($V$2:$V$999,"Include",$R$2:$R$999,"&gt;"&amp;R13)+COUNTIFS($V$2:V13,"Include",$R$2:R13,R13),"")</f>
        <v>#N/A</v>
      </c>
    </row>
    <row r="14" spans="1:23" ht="15.75" thickBot="1" x14ac:dyDescent="0.3">
      <c r="A14" s="23" t="str">
        <f>IF(Population!$A14="","",Population!$A14)</f>
        <v/>
      </c>
      <c r="B14" s="24" t="str">
        <f>IF($A14="","",IFERROR(VLOOKUP($A14,Facilities!$A$2:$B$1001,2,FALSE),""))</f>
        <v/>
      </c>
      <c r="C14" s="24" t="str">
        <f>IFERROR(IF(VLOOKUP($A14,'Facility Locations'!$A$2:$E$1000,2,FALSE)="","no address",VLOOKUP($A14,'Facility Locations'!$A$2:$E$1000,2,FALSE)),"no address")</f>
        <v>no address</v>
      </c>
      <c r="D14" s="24" t="str">
        <f>IFERROR(IF(VLOOKUP($A14,'Facility Locations'!$A$2:$E$1000,3,FALSE)="","",VLOOKUP($A14,'Facility Locations'!$A$2:$E$1000,3,FALSE)),"")</f>
        <v/>
      </c>
      <c r="E14" s="24" t="str">
        <f>IFERROR(IF(VLOOKUP($A14,'Facility Locations'!$A$2:$E$1000,4,FALSE)="","",VLOOKUP($A14,'Facility Locations'!$A$2:$E$1000,4,FALSE)),"")</f>
        <v/>
      </c>
      <c r="F14" s="24" t="str">
        <f>IFERROR(IF(VLOOKUP($A14,'Facility Locations'!$A$2:$E$1000,5,FALSE)="","",VLOOKUP($A14,'Facility Locations'!$A$2:$E$1000,5,FALSE)),"")</f>
        <v/>
      </c>
      <c r="G14" s="25" t="str">
        <f>IFERROR(VLOOKUP($A14,Counties!$A$2:$C$1000,2,FALSE),"no county listed")</f>
        <v>no county listed</v>
      </c>
      <c r="H14" s="24" t="str">
        <f>IFERROR(VLOOKUP($A14,Counties!$A$2:$C$1000,3,FALSE),"no county listed")</f>
        <v>no county listed</v>
      </c>
      <c r="I14" s="24" t="e">
        <f>VLOOKUP($G14,Rural_Urban!A14:B1012,2,FALSE)</f>
        <v>#N/A</v>
      </c>
      <c r="J14" s="24" t="e">
        <f t="shared" si="0"/>
        <v>#N/A</v>
      </c>
      <c r="K14" s="26" t="str">
        <f>IF($A14="","",_xlfn.LET(_xlpm.x,VLOOKUP($A14,Population!$A$2:$B$1000,2,FALSE),IF(_xlpm.x="","none listed",_xlpm.x)))</f>
        <v/>
      </c>
      <c r="L14" s="24" t="e">
        <f>VLOOKUP($A14,Population!$A$2:$D$1000,4,FALSE)</f>
        <v>#N/A</v>
      </c>
      <c r="M14" s="24">
        <f>VLOOKUP("Population",'Program Priorities&amp;Goals'!$B$5:$E$7,4,FALSE)</f>
        <v>0.66666666666666663</v>
      </c>
      <c r="N14" s="24" t="e">
        <f>VLOOKUP($G14,'SVI Data'!$C$2:$F$200,3,FALSE)</f>
        <v>#N/A</v>
      </c>
      <c r="O14" s="24">
        <f>VLOOKUP("SVI",'Program Priorities&amp;Goals'!$B$5:$E$7,4,FALSE)</f>
        <v>0.66666666666666663</v>
      </c>
      <c r="P14" s="23" t="e">
        <f>VLOOKUP($A14,'Partnership Readiness'!$A$2:$D$1000,5,FALSE)</f>
        <v>#N/A</v>
      </c>
      <c r="Q14" s="24">
        <f>VLOOKUP("Partnership",'Program Priorities&amp;Goals'!$B$5:$E$7,4,FALSE)</f>
        <v>0.66666666666666663</v>
      </c>
      <c r="R14" s="25">
        <f t="shared" si="1"/>
        <v>0</v>
      </c>
      <c r="S14" s="24">
        <f t="shared" si="2"/>
        <v>1</v>
      </c>
      <c r="T14" s="24" t="e">
        <f t="shared" si="3"/>
        <v>#N/A</v>
      </c>
      <c r="U14" s="27" t="e">
        <f t="shared" si="4"/>
        <v>#N/A</v>
      </c>
      <c r="V14" s="24" t="e">
        <f>IF(J14="Urban",IF(U14&lt;='Recommended Sites'!$L$17,"Include",""),IF(J14="Rural",IF(T14&lt;='Recommended Sites'!$L$18,"Include",""),""))</f>
        <v>#N/A</v>
      </c>
      <c r="W14" s="24" t="e">
        <f>IF(V14="Include",COUNTIFS($V$2:$V$999,"Include",$R$2:$R$999,"&gt;"&amp;R14)+COUNTIFS($V$2:V14,"Include",$R$2:R14,R14),"")</f>
        <v>#N/A</v>
      </c>
    </row>
    <row r="15" spans="1:23" ht="15.75" thickBot="1" x14ac:dyDescent="0.3">
      <c r="A15" s="23" t="str">
        <f>IF(Population!$A15="","",Population!$A15)</f>
        <v/>
      </c>
      <c r="B15" s="24" t="str">
        <f>IF($A15="","",IFERROR(VLOOKUP($A15,Facilities!$A$2:$B$1001,2,FALSE),""))</f>
        <v/>
      </c>
      <c r="C15" s="24" t="str">
        <f>IFERROR(IF(VLOOKUP($A15,'Facility Locations'!$A$2:$E$1000,2,FALSE)="","no address",VLOOKUP($A15,'Facility Locations'!$A$2:$E$1000,2,FALSE)),"no address")</f>
        <v>no address</v>
      </c>
      <c r="D15" s="24" t="str">
        <f>IFERROR(IF(VLOOKUP($A15,'Facility Locations'!$A$2:$E$1000,3,FALSE)="","",VLOOKUP($A15,'Facility Locations'!$A$2:$E$1000,3,FALSE)),"")</f>
        <v/>
      </c>
      <c r="E15" s="24" t="str">
        <f>IFERROR(IF(VLOOKUP($A15,'Facility Locations'!$A$2:$E$1000,4,FALSE)="","",VLOOKUP($A15,'Facility Locations'!$A$2:$E$1000,4,FALSE)),"")</f>
        <v/>
      </c>
      <c r="F15" s="24" t="str">
        <f>IFERROR(IF(VLOOKUP($A15,'Facility Locations'!$A$2:$E$1000,5,FALSE)="","",VLOOKUP($A15,'Facility Locations'!$A$2:$E$1000,5,FALSE)),"")</f>
        <v/>
      </c>
      <c r="G15" s="25" t="str">
        <f>IFERROR(VLOOKUP($A15,Counties!$A$2:$C$1000,2,FALSE),"no county listed")</f>
        <v>no county listed</v>
      </c>
      <c r="H15" s="24" t="str">
        <f>IFERROR(VLOOKUP($A15,Counties!$A$2:$C$1000,3,FALSE),"no county listed")</f>
        <v>no county listed</v>
      </c>
      <c r="I15" s="24" t="e">
        <f>VLOOKUP($G15,Rural_Urban!A15:B1013,2,FALSE)</f>
        <v>#N/A</v>
      </c>
      <c r="J15" s="24" t="e">
        <f t="shared" si="0"/>
        <v>#N/A</v>
      </c>
      <c r="K15" s="26" t="str">
        <f>IF($A15="","",_xlfn.LET(_xlpm.x,VLOOKUP($A15,Population!$A$2:$B$1000,2,FALSE),IF(_xlpm.x="","none listed",_xlpm.x)))</f>
        <v/>
      </c>
      <c r="L15" s="24" t="e">
        <f>VLOOKUP($A15,Population!$A$2:$D$1000,4,FALSE)</f>
        <v>#N/A</v>
      </c>
      <c r="M15" s="24">
        <f>VLOOKUP("Population",'Program Priorities&amp;Goals'!$B$5:$E$7,4,FALSE)</f>
        <v>0.66666666666666663</v>
      </c>
      <c r="N15" s="24" t="e">
        <f>VLOOKUP($G15,'SVI Data'!$C$2:$F$200,3,FALSE)</f>
        <v>#N/A</v>
      </c>
      <c r="O15" s="24">
        <f>VLOOKUP("SVI",'Program Priorities&amp;Goals'!$B$5:$E$7,4,FALSE)</f>
        <v>0.66666666666666663</v>
      </c>
      <c r="P15" s="23" t="e">
        <f>VLOOKUP($A15,'Partnership Readiness'!$A$2:$D$1000,5,FALSE)</f>
        <v>#N/A</v>
      </c>
      <c r="Q15" s="24">
        <f>VLOOKUP("Partnership",'Program Priorities&amp;Goals'!$B$5:$E$7,4,FALSE)</f>
        <v>0.66666666666666663</v>
      </c>
      <c r="R15" s="25">
        <f t="shared" si="1"/>
        <v>0</v>
      </c>
      <c r="S15" s="24">
        <f t="shared" si="2"/>
        <v>1</v>
      </c>
      <c r="T15" s="24" t="e">
        <f t="shared" si="3"/>
        <v>#N/A</v>
      </c>
      <c r="U15" s="27" t="e">
        <f t="shared" si="4"/>
        <v>#N/A</v>
      </c>
      <c r="V15" s="24" t="e">
        <f>IF(J15="Urban",IF(U15&lt;='Recommended Sites'!$L$17,"Include",""),IF(J15="Rural",IF(T15&lt;='Recommended Sites'!$L$18,"Include",""),""))</f>
        <v>#N/A</v>
      </c>
      <c r="W15" s="24" t="e">
        <f>IF(V15="Include",COUNTIFS($V$2:$V$999,"Include",$R$2:$R$999,"&gt;"&amp;R15)+COUNTIFS($V$2:V15,"Include",$R$2:R15,R15),"")</f>
        <v>#N/A</v>
      </c>
    </row>
    <row r="16" spans="1:23" ht="15.75" thickBot="1" x14ac:dyDescent="0.3">
      <c r="A16" s="23" t="str">
        <f>IF(Population!$A16="","",Population!$A16)</f>
        <v/>
      </c>
      <c r="B16" s="24" t="str">
        <f>IF($A16="","",IFERROR(VLOOKUP($A16,Facilities!$A$2:$B$1001,2,FALSE),""))</f>
        <v/>
      </c>
      <c r="C16" s="24" t="str">
        <f>IFERROR(IF(VLOOKUP($A16,'Facility Locations'!$A$2:$E$1000,2,FALSE)="","no address",VLOOKUP($A16,'Facility Locations'!$A$2:$E$1000,2,FALSE)),"no address")</f>
        <v>no address</v>
      </c>
      <c r="D16" s="24" t="str">
        <f>IFERROR(IF(VLOOKUP($A16,'Facility Locations'!$A$2:$E$1000,3,FALSE)="","",VLOOKUP($A16,'Facility Locations'!$A$2:$E$1000,3,FALSE)),"")</f>
        <v/>
      </c>
      <c r="E16" s="24" t="str">
        <f>IFERROR(IF(VLOOKUP($A16,'Facility Locations'!$A$2:$E$1000,4,FALSE)="","",VLOOKUP($A16,'Facility Locations'!$A$2:$E$1000,4,FALSE)),"")</f>
        <v/>
      </c>
      <c r="F16" s="24" t="str">
        <f>IFERROR(IF(VLOOKUP($A16,'Facility Locations'!$A$2:$E$1000,5,FALSE)="","",VLOOKUP($A16,'Facility Locations'!$A$2:$E$1000,5,FALSE)),"")</f>
        <v/>
      </c>
      <c r="G16" s="25" t="str">
        <f>IFERROR(VLOOKUP($A16,Counties!$A$2:$C$1000,2,FALSE),"no county listed")</f>
        <v>no county listed</v>
      </c>
      <c r="H16" s="24" t="str">
        <f>IFERROR(VLOOKUP($A16,Counties!$A$2:$C$1000,3,FALSE),"no county listed")</f>
        <v>no county listed</v>
      </c>
      <c r="I16" s="24" t="e">
        <f>VLOOKUP($G16,Rural_Urban!A16:B1014,2,FALSE)</f>
        <v>#N/A</v>
      </c>
      <c r="J16" s="24" t="e">
        <f t="shared" si="0"/>
        <v>#N/A</v>
      </c>
      <c r="K16" s="26" t="str">
        <f>IF($A16="","",_xlfn.LET(_xlpm.x,VLOOKUP($A16,Population!$A$2:$B$1000,2,FALSE),IF(_xlpm.x="","none listed",_xlpm.x)))</f>
        <v/>
      </c>
      <c r="L16" s="24" t="e">
        <f>VLOOKUP($A16,Population!$A$2:$D$1000,4,FALSE)</f>
        <v>#N/A</v>
      </c>
      <c r="M16" s="24">
        <f>VLOOKUP("Population",'Program Priorities&amp;Goals'!$B$5:$E$7,4,FALSE)</f>
        <v>0.66666666666666663</v>
      </c>
      <c r="N16" s="24" t="e">
        <f>VLOOKUP($G16,'SVI Data'!$C$2:$F$200,3,FALSE)</f>
        <v>#N/A</v>
      </c>
      <c r="O16" s="24">
        <f>VLOOKUP("SVI",'Program Priorities&amp;Goals'!$B$5:$E$7,4,FALSE)</f>
        <v>0.66666666666666663</v>
      </c>
      <c r="P16" s="23" t="e">
        <f>VLOOKUP($A16,'Partnership Readiness'!$A$2:$D$1000,5,FALSE)</f>
        <v>#N/A</v>
      </c>
      <c r="Q16" s="24">
        <f>VLOOKUP("Partnership",'Program Priorities&amp;Goals'!$B$5:$E$7,4,FALSE)</f>
        <v>0.66666666666666663</v>
      </c>
      <c r="R16" s="25">
        <f t="shared" si="1"/>
        <v>0</v>
      </c>
      <c r="S16" s="24">
        <f t="shared" si="2"/>
        <v>1</v>
      </c>
      <c r="T16" s="24" t="e">
        <f t="shared" si="3"/>
        <v>#N/A</v>
      </c>
      <c r="U16" s="27" t="e">
        <f t="shared" si="4"/>
        <v>#N/A</v>
      </c>
      <c r="V16" s="24" t="e">
        <f>IF(J16="Urban",IF(U16&lt;='Recommended Sites'!$L$17,"Include",""),IF(J16="Rural",IF(T16&lt;='Recommended Sites'!$L$18,"Include",""),""))</f>
        <v>#N/A</v>
      </c>
      <c r="W16" s="24" t="e">
        <f>IF(V16="Include",COUNTIFS($V$2:$V$999,"Include",$R$2:$R$999,"&gt;"&amp;R16)+COUNTIFS($V$2:V16,"Include",$R$2:R16,R16),"")</f>
        <v>#N/A</v>
      </c>
    </row>
    <row r="17" spans="1:23" ht="15.75" thickBot="1" x14ac:dyDescent="0.3">
      <c r="A17" s="23" t="str">
        <f>IF(Population!$A17="","",Population!$A17)</f>
        <v/>
      </c>
      <c r="B17" s="24" t="str">
        <f>IF($A17="","",IFERROR(VLOOKUP($A17,Facilities!$A$2:$B$1001,2,FALSE),""))</f>
        <v/>
      </c>
      <c r="C17" s="24" t="str">
        <f>IFERROR(IF(VLOOKUP($A17,'Facility Locations'!$A$2:$E$1000,2,FALSE)="","no address",VLOOKUP($A17,'Facility Locations'!$A$2:$E$1000,2,FALSE)),"no address")</f>
        <v>no address</v>
      </c>
      <c r="D17" s="24" t="str">
        <f>IFERROR(IF(VLOOKUP($A17,'Facility Locations'!$A$2:$E$1000,3,FALSE)="","",VLOOKUP($A17,'Facility Locations'!$A$2:$E$1000,3,FALSE)),"")</f>
        <v/>
      </c>
      <c r="E17" s="24" t="str">
        <f>IFERROR(IF(VLOOKUP($A17,'Facility Locations'!$A$2:$E$1000,4,FALSE)="","",VLOOKUP($A17,'Facility Locations'!$A$2:$E$1000,4,FALSE)),"")</f>
        <v/>
      </c>
      <c r="F17" s="24" t="str">
        <f>IFERROR(IF(VLOOKUP($A17,'Facility Locations'!$A$2:$E$1000,5,FALSE)="","",VLOOKUP($A17,'Facility Locations'!$A$2:$E$1000,5,FALSE)),"")</f>
        <v/>
      </c>
      <c r="G17" s="25" t="str">
        <f>IFERROR(VLOOKUP($A17,Counties!$A$2:$C$1000,2,FALSE),"no county listed")</f>
        <v>no county listed</v>
      </c>
      <c r="H17" s="24" t="str">
        <f>IFERROR(VLOOKUP($A17,Counties!$A$2:$C$1000,3,FALSE),"no county listed")</f>
        <v>no county listed</v>
      </c>
      <c r="I17" s="24" t="e">
        <f>VLOOKUP($G17,Rural_Urban!A17:B1015,2,FALSE)</f>
        <v>#N/A</v>
      </c>
      <c r="J17" s="24" t="e">
        <f t="shared" si="0"/>
        <v>#N/A</v>
      </c>
      <c r="K17" s="26" t="str">
        <f>IF($A17="","",_xlfn.LET(_xlpm.x,VLOOKUP($A17,Population!$A$2:$B$1000,2,FALSE),IF(_xlpm.x="","none listed",_xlpm.x)))</f>
        <v/>
      </c>
      <c r="L17" s="24" t="e">
        <f>VLOOKUP($A17,Population!$A$2:$D$1000,4,FALSE)</f>
        <v>#N/A</v>
      </c>
      <c r="M17" s="24">
        <f>VLOOKUP("Population",'Program Priorities&amp;Goals'!$B$5:$E$7,4,FALSE)</f>
        <v>0.66666666666666663</v>
      </c>
      <c r="N17" s="24" t="e">
        <f>VLOOKUP($G17,'SVI Data'!$C$2:$F$200,3,FALSE)</f>
        <v>#N/A</v>
      </c>
      <c r="O17" s="24">
        <f>VLOOKUP("SVI",'Program Priorities&amp;Goals'!$B$5:$E$7,4,FALSE)</f>
        <v>0.66666666666666663</v>
      </c>
      <c r="P17" s="23" t="e">
        <f>VLOOKUP($A17,'Partnership Readiness'!$A$2:$D$1000,5,FALSE)</f>
        <v>#N/A</v>
      </c>
      <c r="Q17" s="24">
        <f>VLOOKUP("Partnership",'Program Priorities&amp;Goals'!$B$5:$E$7,4,FALSE)</f>
        <v>0.66666666666666663</v>
      </c>
      <c r="R17" s="25">
        <f t="shared" si="1"/>
        <v>0</v>
      </c>
      <c r="S17" s="24">
        <f t="shared" si="2"/>
        <v>1</v>
      </c>
      <c r="T17" s="24" t="e">
        <f t="shared" si="3"/>
        <v>#N/A</v>
      </c>
      <c r="U17" s="27" t="e">
        <f t="shared" si="4"/>
        <v>#N/A</v>
      </c>
      <c r="V17" s="24" t="e">
        <f>IF(J17="Urban",IF(U17&lt;='Recommended Sites'!$L$17,"Include",""),IF(J17="Rural",IF(T17&lt;='Recommended Sites'!$L$18,"Include",""),""))</f>
        <v>#N/A</v>
      </c>
      <c r="W17" s="24" t="e">
        <f>IF(V17="Include",COUNTIFS($V$2:$V$999,"Include",$R$2:$R$999,"&gt;"&amp;R17)+COUNTIFS($V$2:V17,"Include",$R$2:R17,R17),"")</f>
        <v>#N/A</v>
      </c>
    </row>
    <row r="18" spans="1:23" ht="15.75" thickBot="1" x14ac:dyDescent="0.3">
      <c r="A18" s="23" t="str">
        <f>IF(Population!$A18="","",Population!$A18)</f>
        <v/>
      </c>
      <c r="B18" s="24" t="str">
        <f>IF($A18="","",IFERROR(VLOOKUP($A18,Facilities!$A$2:$B$1001,2,FALSE),""))</f>
        <v/>
      </c>
      <c r="C18" s="24" t="str">
        <f>IFERROR(IF(VLOOKUP($A18,'Facility Locations'!$A$2:$E$1000,2,FALSE)="","no address",VLOOKUP($A18,'Facility Locations'!$A$2:$E$1000,2,FALSE)),"no address")</f>
        <v>no address</v>
      </c>
      <c r="D18" s="24" t="str">
        <f>IFERROR(IF(VLOOKUP($A18,'Facility Locations'!$A$2:$E$1000,3,FALSE)="","",VLOOKUP($A18,'Facility Locations'!$A$2:$E$1000,3,FALSE)),"")</f>
        <v/>
      </c>
      <c r="E18" s="24" t="str">
        <f>IFERROR(IF(VLOOKUP($A18,'Facility Locations'!$A$2:$E$1000,4,FALSE)="","",VLOOKUP($A18,'Facility Locations'!$A$2:$E$1000,4,FALSE)),"")</f>
        <v/>
      </c>
      <c r="F18" s="24" t="str">
        <f>IFERROR(IF(VLOOKUP($A18,'Facility Locations'!$A$2:$E$1000,5,FALSE)="","",VLOOKUP($A18,'Facility Locations'!$A$2:$E$1000,5,FALSE)),"")</f>
        <v/>
      </c>
      <c r="G18" s="25" t="str">
        <f>IFERROR(VLOOKUP($A18,Counties!$A$2:$C$1000,2,FALSE),"no county listed")</f>
        <v>no county listed</v>
      </c>
      <c r="H18" s="24" t="str">
        <f>IFERROR(VLOOKUP($A18,Counties!$A$2:$C$1000,3,FALSE),"no county listed")</f>
        <v>no county listed</v>
      </c>
      <c r="I18" s="24" t="e">
        <f>VLOOKUP($G18,Rural_Urban!A18:B1016,2,FALSE)</f>
        <v>#N/A</v>
      </c>
      <c r="J18" s="24" t="e">
        <f t="shared" si="0"/>
        <v>#N/A</v>
      </c>
      <c r="K18" s="26" t="str">
        <f>IF($A18="","",_xlfn.LET(_xlpm.x,VLOOKUP($A18,Population!$A$2:$B$1000,2,FALSE),IF(_xlpm.x="","none listed",_xlpm.x)))</f>
        <v/>
      </c>
      <c r="L18" s="24" t="e">
        <f>VLOOKUP($A18,Population!$A$2:$D$1000,4,FALSE)</f>
        <v>#N/A</v>
      </c>
      <c r="M18" s="24">
        <f>VLOOKUP("Population",'Program Priorities&amp;Goals'!$B$5:$E$7,4,FALSE)</f>
        <v>0.66666666666666663</v>
      </c>
      <c r="N18" s="24" t="e">
        <f>VLOOKUP($G18,'SVI Data'!$C$2:$F$200,3,FALSE)</f>
        <v>#N/A</v>
      </c>
      <c r="O18" s="24">
        <f>VLOOKUP("SVI",'Program Priorities&amp;Goals'!$B$5:$E$7,4,FALSE)</f>
        <v>0.66666666666666663</v>
      </c>
      <c r="P18" s="23" t="e">
        <f>VLOOKUP($A18,'Partnership Readiness'!$A$2:$D$1000,5,FALSE)</f>
        <v>#N/A</v>
      </c>
      <c r="Q18" s="24">
        <f>VLOOKUP("Partnership",'Program Priorities&amp;Goals'!$B$5:$E$7,4,FALSE)</f>
        <v>0.66666666666666663</v>
      </c>
      <c r="R18" s="25">
        <f t="shared" si="1"/>
        <v>0</v>
      </c>
      <c r="S18" s="24">
        <f t="shared" si="2"/>
        <v>1</v>
      </c>
      <c r="T18" s="24" t="e">
        <f t="shared" si="3"/>
        <v>#N/A</v>
      </c>
      <c r="U18" s="27" t="e">
        <f t="shared" si="4"/>
        <v>#N/A</v>
      </c>
      <c r="V18" s="24" t="e">
        <f>IF(J18="Urban",IF(U18&lt;='Recommended Sites'!$L$17,"Include",""),IF(J18="Rural",IF(T18&lt;='Recommended Sites'!$L$18,"Include",""),""))</f>
        <v>#N/A</v>
      </c>
      <c r="W18" s="24" t="e">
        <f>IF(V18="Include",COUNTIFS($V$2:$V$999,"Include",$R$2:$R$999,"&gt;"&amp;R18)+COUNTIFS($V$2:V18,"Include",$R$2:R18,R18),"")</f>
        <v>#N/A</v>
      </c>
    </row>
    <row r="19" spans="1:23" ht="15.75" thickBot="1" x14ac:dyDescent="0.3">
      <c r="A19" s="23" t="str">
        <f>IF(Population!$A19="","",Population!$A19)</f>
        <v/>
      </c>
      <c r="B19" s="24" t="str">
        <f>IF($A19="","",IFERROR(VLOOKUP($A19,Facilities!$A$2:$B$1001,2,FALSE),""))</f>
        <v/>
      </c>
      <c r="C19" s="24" t="str">
        <f>IFERROR(IF(VLOOKUP($A19,'Facility Locations'!$A$2:$E$1000,2,FALSE)="","no address",VLOOKUP($A19,'Facility Locations'!$A$2:$E$1000,2,FALSE)),"no address")</f>
        <v>no address</v>
      </c>
      <c r="D19" s="24" t="str">
        <f>IFERROR(IF(VLOOKUP($A19,'Facility Locations'!$A$2:$E$1000,3,FALSE)="","",VLOOKUP($A19,'Facility Locations'!$A$2:$E$1000,3,FALSE)),"")</f>
        <v/>
      </c>
      <c r="E19" s="24" t="str">
        <f>IFERROR(IF(VLOOKUP($A19,'Facility Locations'!$A$2:$E$1000,4,FALSE)="","",VLOOKUP($A19,'Facility Locations'!$A$2:$E$1000,4,FALSE)),"")</f>
        <v/>
      </c>
      <c r="F19" s="24" t="str">
        <f>IFERROR(IF(VLOOKUP($A19,'Facility Locations'!$A$2:$E$1000,5,FALSE)="","",VLOOKUP($A19,'Facility Locations'!$A$2:$E$1000,5,FALSE)),"")</f>
        <v/>
      </c>
      <c r="G19" s="25" t="str">
        <f>IFERROR(VLOOKUP($A19,Counties!$A$2:$C$1000,2,FALSE),"no county listed")</f>
        <v>no county listed</v>
      </c>
      <c r="H19" s="24" t="str">
        <f>IFERROR(VLOOKUP($A19,Counties!$A$2:$C$1000,3,FALSE),"no county listed")</f>
        <v>no county listed</v>
      </c>
      <c r="I19" s="24" t="e">
        <f>VLOOKUP($G19,Rural_Urban!A19:B1017,2,FALSE)</f>
        <v>#N/A</v>
      </c>
      <c r="J19" s="24" t="e">
        <f t="shared" si="0"/>
        <v>#N/A</v>
      </c>
      <c r="K19" s="26" t="str">
        <f>IF($A19="","",_xlfn.LET(_xlpm.x,VLOOKUP($A19,Population!$A$2:$B$1000,2,FALSE),IF(_xlpm.x="","none listed",_xlpm.x)))</f>
        <v/>
      </c>
      <c r="L19" s="24" t="e">
        <f>VLOOKUP($A19,Population!$A$2:$D$1000,4,FALSE)</f>
        <v>#N/A</v>
      </c>
      <c r="M19" s="24">
        <f>VLOOKUP("Population",'Program Priorities&amp;Goals'!$B$5:$E$7,4,FALSE)</f>
        <v>0.66666666666666663</v>
      </c>
      <c r="N19" s="24" t="e">
        <f>VLOOKUP($G19,'SVI Data'!$C$2:$F$200,3,FALSE)</f>
        <v>#N/A</v>
      </c>
      <c r="O19" s="24">
        <f>VLOOKUP("SVI",'Program Priorities&amp;Goals'!$B$5:$E$7,4,FALSE)</f>
        <v>0.66666666666666663</v>
      </c>
      <c r="P19" s="23" t="e">
        <f>VLOOKUP($A19,'Partnership Readiness'!$A$2:$D$1000,5,FALSE)</f>
        <v>#N/A</v>
      </c>
      <c r="Q19" s="24">
        <f>VLOOKUP("Partnership",'Program Priorities&amp;Goals'!$B$5:$E$7,4,FALSE)</f>
        <v>0.66666666666666663</v>
      </c>
      <c r="R19" s="25">
        <f t="shared" si="1"/>
        <v>0</v>
      </c>
      <c r="S19" s="24">
        <f t="shared" si="2"/>
        <v>1</v>
      </c>
      <c r="T19" s="24" t="e">
        <f t="shared" si="3"/>
        <v>#N/A</v>
      </c>
      <c r="U19" s="27" t="e">
        <f t="shared" si="4"/>
        <v>#N/A</v>
      </c>
      <c r="V19" s="24" t="e">
        <f>IF(J19="Urban",IF(U19&lt;='Recommended Sites'!$L$17,"Include",""),IF(J19="Rural",IF(T19&lt;='Recommended Sites'!$L$18,"Include",""),""))</f>
        <v>#N/A</v>
      </c>
      <c r="W19" s="24" t="e">
        <f>IF(V19="Include",COUNTIFS($V$2:$V$999,"Include",$R$2:$R$999,"&gt;"&amp;R19)+COUNTIFS($V$2:V19,"Include",$R$2:R19,R19),"")</f>
        <v>#N/A</v>
      </c>
    </row>
    <row r="20" spans="1:23" ht="15.75" thickBot="1" x14ac:dyDescent="0.3">
      <c r="A20" s="23" t="str">
        <f>IF(Population!$A20="","",Population!$A20)</f>
        <v/>
      </c>
      <c r="B20" s="24" t="str">
        <f>IF($A20="","",IFERROR(VLOOKUP($A20,Facilities!$A$2:$B$1001,2,FALSE),""))</f>
        <v/>
      </c>
      <c r="C20" s="24" t="str">
        <f>IFERROR(IF(VLOOKUP($A20,'Facility Locations'!$A$2:$E$1000,2,FALSE)="","no address",VLOOKUP($A20,'Facility Locations'!$A$2:$E$1000,2,FALSE)),"no address")</f>
        <v>no address</v>
      </c>
      <c r="D20" s="24" t="str">
        <f>IFERROR(IF(VLOOKUP($A20,'Facility Locations'!$A$2:$E$1000,3,FALSE)="","",VLOOKUP($A20,'Facility Locations'!$A$2:$E$1000,3,FALSE)),"")</f>
        <v/>
      </c>
      <c r="E20" s="24" t="str">
        <f>IFERROR(IF(VLOOKUP($A20,'Facility Locations'!$A$2:$E$1000,4,FALSE)="","",VLOOKUP($A20,'Facility Locations'!$A$2:$E$1000,4,FALSE)),"")</f>
        <v/>
      </c>
      <c r="F20" s="24" t="str">
        <f>IFERROR(IF(VLOOKUP($A20,'Facility Locations'!$A$2:$E$1000,5,FALSE)="","",VLOOKUP($A20,'Facility Locations'!$A$2:$E$1000,5,FALSE)),"")</f>
        <v/>
      </c>
      <c r="G20" s="25" t="str">
        <f>IFERROR(VLOOKUP($A20,Counties!$A$2:$C$1000,2,FALSE),"no county listed")</f>
        <v>no county listed</v>
      </c>
      <c r="H20" s="24" t="str">
        <f>IFERROR(VLOOKUP($A20,Counties!$A$2:$C$1000,3,FALSE),"no county listed")</f>
        <v>no county listed</v>
      </c>
      <c r="I20" s="24" t="e">
        <f>VLOOKUP($G20,Rural_Urban!A20:B1018,2,FALSE)</f>
        <v>#N/A</v>
      </c>
      <c r="J20" s="24" t="e">
        <f t="shared" si="0"/>
        <v>#N/A</v>
      </c>
      <c r="K20" s="26" t="str">
        <f>IF($A20="","",_xlfn.LET(_xlpm.x,VLOOKUP($A20,Population!$A$2:$B$1000,2,FALSE),IF(_xlpm.x="","none listed",_xlpm.x)))</f>
        <v/>
      </c>
      <c r="L20" s="24" t="e">
        <f>VLOOKUP($A20,Population!$A$2:$D$1000,4,FALSE)</f>
        <v>#N/A</v>
      </c>
      <c r="M20" s="24">
        <f>VLOOKUP("Population",'Program Priorities&amp;Goals'!$B$5:$E$7,4,FALSE)</f>
        <v>0.66666666666666663</v>
      </c>
      <c r="N20" s="24" t="e">
        <f>VLOOKUP($G20,'SVI Data'!$C$2:$F$200,3,FALSE)</f>
        <v>#N/A</v>
      </c>
      <c r="O20" s="24">
        <f>VLOOKUP("SVI",'Program Priorities&amp;Goals'!$B$5:$E$7,4,FALSE)</f>
        <v>0.66666666666666663</v>
      </c>
      <c r="P20" s="23" t="e">
        <f>VLOOKUP($A20,'Partnership Readiness'!$A$2:$D$1000,5,FALSE)</f>
        <v>#N/A</v>
      </c>
      <c r="Q20" s="24">
        <f>VLOOKUP("Partnership",'Program Priorities&amp;Goals'!$B$5:$E$7,4,FALSE)</f>
        <v>0.66666666666666663</v>
      </c>
      <c r="R20" s="25">
        <f t="shared" si="1"/>
        <v>0</v>
      </c>
      <c r="S20" s="24">
        <f t="shared" si="2"/>
        <v>1</v>
      </c>
      <c r="T20" s="24" t="e">
        <f t="shared" si="3"/>
        <v>#N/A</v>
      </c>
      <c r="U20" s="27" t="e">
        <f t="shared" si="4"/>
        <v>#N/A</v>
      </c>
      <c r="V20" s="24" t="e">
        <f>IF(J20="Urban",IF(U20&lt;='Recommended Sites'!$L$17,"Include",""),IF(J20="Rural",IF(T20&lt;='Recommended Sites'!$L$18,"Include",""),""))</f>
        <v>#N/A</v>
      </c>
      <c r="W20" s="24" t="e">
        <f>IF(V20="Include",COUNTIFS($V$2:$V$999,"Include",$R$2:$R$999,"&gt;"&amp;R20)+COUNTIFS($V$2:V20,"Include",$R$2:R20,R20),"")</f>
        <v>#N/A</v>
      </c>
    </row>
    <row r="21" spans="1:23" ht="15.75" thickBot="1" x14ac:dyDescent="0.3">
      <c r="A21" s="23" t="str">
        <f>IF(Population!$A21="","",Population!$A21)</f>
        <v/>
      </c>
      <c r="B21" s="24" t="str">
        <f>IF($A21="","",IFERROR(VLOOKUP($A21,Facilities!$A$2:$B$1001,2,FALSE),""))</f>
        <v/>
      </c>
      <c r="C21" s="24" t="str">
        <f>IFERROR(IF(VLOOKUP($A21,'Facility Locations'!$A$2:$E$1000,2,FALSE)="","no address",VLOOKUP($A21,'Facility Locations'!$A$2:$E$1000,2,FALSE)),"no address")</f>
        <v>no address</v>
      </c>
      <c r="D21" s="24" t="str">
        <f>IFERROR(IF(VLOOKUP($A21,'Facility Locations'!$A$2:$E$1000,3,FALSE)="","",VLOOKUP($A21,'Facility Locations'!$A$2:$E$1000,3,FALSE)),"")</f>
        <v/>
      </c>
      <c r="E21" s="24" t="str">
        <f>IFERROR(IF(VLOOKUP($A21,'Facility Locations'!$A$2:$E$1000,4,FALSE)="","",VLOOKUP($A21,'Facility Locations'!$A$2:$E$1000,4,FALSE)),"")</f>
        <v/>
      </c>
      <c r="F21" s="24" t="str">
        <f>IFERROR(IF(VLOOKUP($A21,'Facility Locations'!$A$2:$E$1000,5,FALSE)="","",VLOOKUP($A21,'Facility Locations'!$A$2:$E$1000,5,FALSE)),"")</f>
        <v/>
      </c>
      <c r="G21" s="25" t="str">
        <f>IFERROR(VLOOKUP($A21,Counties!$A$2:$C$1000,2,FALSE),"no county listed")</f>
        <v>no county listed</v>
      </c>
      <c r="H21" s="24" t="str">
        <f>IFERROR(VLOOKUP($A21,Counties!$A$2:$C$1000,3,FALSE),"no county listed")</f>
        <v>no county listed</v>
      </c>
      <c r="I21" s="24" t="e">
        <f>VLOOKUP($G21,Rural_Urban!A21:B1019,2,FALSE)</f>
        <v>#N/A</v>
      </c>
      <c r="J21" s="24" t="e">
        <f t="shared" si="0"/>
        <v>#N/A</v>
      </c>
      <c r="K21" s="26" t="str">
        <f>IF($A21="","",_xlfn.LET(_xlpm.x,VLOOKUP($A21,Population!$A$2:$B$1000,2,FALSE),IF(_xlpm.x="","none listed",_xlpm.x)))</f>
        <v/>
      </c>
      <c r="L21" s="24" t="e">
        <f>VLOOKUP($A21,Population!$A$2:$D$1000,4,FALSE)</f>
        <v>#N/A</v>
      </c>
      <c r="M21" s="24">
        <f>VLOOKUP("Population",'Program Priorities&amp;Goals'!$B$5:$E$7,4,FALSE)</f>
        <v>0.66666666666666663</v>
      </c>
      <c r="N21" s="24" t="e">
        <f>VLOOKUP($G21,'SVI Data'!$C$2:$F$200,3,FALSE)</f>
        <v>#N/A</v>
      </c>
      <c r="O21" s="24">
        <f>VLOOKUP("SVI",'Program Priorities&amp;Goals'!$B$5:$E$7,4,FALSE)</f>
        <v>0.66666666666666663</v>
      </c>
      <c r="P21" s="23" t="e">
        <f>VLOOKUP($A21,'Partnership Readiness'!$A$2:$D$1000,5,FALSE)</f>
        <v>#N/A</v>
      </c>
      <c r="Q21" s="24">
        <f>VLOOKUP("Partnership",'Program Priorities&amp;Goals'!$B$5:$E$7,4,FALSE)</f>
        <v>0.66666666666666663</v>
      </c>
      <c r="R21" s="25">
        <f t="shared" si="1"/>
        <v>0</v>
      </c>
      <c r="S21" s="24">
        <f t="shared" si="2"/>
        <v>1</v>
      </c>
      <c r="T21" s="24" t="e">
        <f t="shared" si="3"/>
        <v>#N/A</v>
      </c>
      <c r="U21" s="27" t="e">
        <f t="shared" si="4"/>
        <v>#N/A</v>
      </c>
      <c r="V21" s="24" t="e">
        <f>IF(J21="Urban",IF(U21&lt;='Recommended Sites'!$L$17,"Include",""),IF(J21="Rural",IF(T21&lt;='Recommended Sites'!$L$18,"Include",""),""))</f>
        <v>#N/A</v>
      </c>
      <c r="W21" s="24" t="e">
        <f>IF(V21="Include",COUNTIFS($V$2:$V$999,"Include",$R$2:$R$999,"&gt;"&amp;R21)+COUNTIFS($V$2:V21,"Include",$R$2:R21,R21),"")</f>
        <v>#N/A</v>
      </c>
    </row>
    <row r="22" spans="1:23" ht="15.75" thickBot="1" x14ac:dyDescent="0.3">
      <c r="A22" s="23" t="str">
        <f>IF(Population!$A22="","",Population!$A22)</f>
        <v/>
      </c>
      <c r="B22" s="24" t="str">
        <f>IF($A22="","",IFERROR(VLOOKUP($A22,Facilities!$A$2:$B$1001,2,FALSE),""))</f>
        <v/>
      </c>
      <c r="C22" s="24" t="str">
        <f>IFERROR(IF(VLOOKUP($A22,'Facility Locations'!$A$2:$E$1000,2,FALSE)="","no address",VLOOKUP($A22,'Facility Locations'!$A$2:$E$1000,2,FALSE)),"no address")</f>
        <v>no address</v>
      </c>
      <c r="D22" s="24" t="str">
        <f>IFERROR(IF(VLOOKUP($A22,'Facility Locations'!$A$2:$E$1000,3,FALSE)="","",VLOOKUP($A22,'Facility Locations'!$A$2:$E$1000,3,FALSE)),"")</f>
        <v/>
      </c>
      <c r="E22" s="24" t="str">
        <f>IFERROR(IF(VLOOKUP($A22,'Facility Locations'!$A$2:$E$1000,4,FALSE)="","",VLOOKUP($A22,'Facility Locations'!$A$2:$E$1000,4,FALSE)),"")</f>
        <v/>
      </c>
      <c r="F22" s="24" t="str">
        <f>IFERROR(IF(VLOOKUP($A22,'Facility Locations'!$A$2:$E$1000,5,FALSE)="","",VLOOKUP($A22,'Facility Locations'!$A$2:$E$1000,5,FALSE)),"")</f>
        <v/>
      </c>
      <c r="G22" s="25" t="str">
        <f>IFERROR(VLOOKUP($A22,Counties!$A$2:$C$1000,2,FALSE),"no county listed")</f>
        <v>no county listed</v>
      </c>
      <c r="H22" s="24" t="str">
        <f>IFERROR(VLOOKUP($A22,Counties!$A$2:$C$1000,3,FALSE),"no county listed")</f>
        <v>no county listed</v>
      </c>
      <c r="I22" s="24" t="e">
        <f>VLOOKUP($G22,Rural_Urban!A22:B1020,2,FALSE)</f>
        <v>#N/A</v>
      </c>
      <c r="J22" s="24" t="e">
        <f t="shared" si="0"/>
        <v>#N/A</v>
      </c>
      <c r="K22" s="26" t="str">
        <f>IF($A22="","",_xlfn.LET(_xlpm.x,VLOOKUP($A22,Population!$A$2:$B$1000,2,FALSE),IF(_xlpm.x="","none listed",_xlpm.x)))</f>
        <v/>
      </c>
      <c r="L22" s="24" t="e">
        <f>VLOOKUP($A22,Population!$A$2:$D$1000,4,FALSE)</f>
        <v>#N/A</v>
      </c>
      <c r="M22" s="24">
        <f>VLOOKUP("Population",'Program Priorities&amp;Goals'!$B$5:$E$7,4,FALSE)</f>
        <v>0.66666666666666663</v>
      </c>
      <c r="N22" s="24" t="e">
        <f>VLOOKUP($G22,'SVI Data'!$C$2:$F$200,3,FALSE)</f>
        <v>#N/A</v>
      </c>
      <c r="O22" s="24">
        <f>VLOOKUP("SVI",'Program Priorities&amp;Goals'!$B$5:$E$7,4,FALSE)</f>
        <v>0.66666666666666663</v>
      </c>
      <c r="P22" s="23" t="e">
        <f>VLOOKUP($A22,'Partnership Readiness'!$A$2:$D$1000,5,FALSE)</f>
        <v>#N/A</v>
      </c>
      <c r="Q22" s="24">
        <f>VLOOKUP("Partnership",'Program Priorities&amp;Goals'!$B$5:$E$7,4,FALSE)</f>
        <v>0.66666666666666663</v>
      </c>
      <c r="R22" s="25">
        <f t="shared" si="1"/>
        <v>0</v>
      </c>
      <c r="S22" s="24">
        <f t="shared" si="2"/>
        <v>1</v>
      </c>
      <c r="T22" s="24" t="e">
        <f t="shared" si="3"/>
        <v>#N/A</v>
      </c>
      <c r="U22" s="27" t="e">
        <f t="shared" si="4"/>
        <v>#N/A</v>
      </c>
      <c r="V22" s="24" t="e">
        <f>IF(J22="Urban",IF(U22&lt;='Recommended Sites'!$L$17,"Include",""),IF(J22="Rural",IF(T22&lt;='Recommended Sites'!$L$18,"Include",""),""))</f>
        <v>#N/A</v>
      </c>
      <c r="W22" s="24" t="e">
        <f>IF(V22="Include",COUNTIFS($V$2:$V$999,"Include",$R$2:$R$999,"&gt;"&amp;R22)+COUNTIFS($V$2:V22,"Include",$R$2:R22,R22),"")</f>
        <v>#N/A</v>
      </c>
    </row>
    <row r="23" spans="1:23" ht="15.75" thickBot="1" x14ac:dyDescent="0.3">
      <c r="A23" s="23" t="str">
        <f>IF(Population!$A23="","",Population!$A23)</f>
        <v/>
      </c>
      <c r="B23" s="24" t="str">
        <f>IF($A23="","",IFERROR(VLOOKUP($A23,Facilities!$A$2:$B$1001,2,FALSE),""))</f>
        <v/>
      </c>
      <c r="C23" s="24" t="str">
        <f>IFERROR(IF(VLOOKUP($A23,'Facility Locations'!$A$2:$E$1000,2,FALSE)="","no address",VLOOKUP($A23,'Facility Locations'!$A$2:$E$1000,2,FALSE)),"no address")</f>
        <v>no address</v>
      </c>
      <c r="D23" s="24" t="str">
        <f>IFERROR(IF(VLOOKUP($A23,'Facility Locations'!$A$2:$E$1000,3,FALSE)="","",VLOOKUP($A23,'Facility Locations'!$A$2:$E$1000,3,FALSE)),"")</f>
        <v/>
      </c>
      <c r="E23" s="24" t="str">
        <f>IFERROR(IF(VLOOKUP($A23,'Facility Locations'!$A$2:$E$1000,4,FALSE)="","",VLOOKUP($A23,'Facility Locations'!$A$2:$E$1000,4,FALSE)),"")</f>
        <v/>
      </c>
      <c r="F23" s="24" t="str">
        <f>IFERROR(IF(VLOOKUP($A23,'Facility Locations'!$A$2:$E$1000,5,FALSE)="","",VLOOKUP($A23,'Facility Locations'!$A$2:$E$1000,5,FALSE)),"")</f>
        <v/>
      </c>
      <c r="G23" s="25" t="str">
        <f>IFERROR(VLOOKUP($A23,Counties!$A$2:$C$1000,2,FALSE),"no county listed")</f>
        <v>no county listed</v>
      </c>
      <c r="H23" s="24" t="str">
        <f>IFERROR(VLOOKUP($A23,Counties!$A$2:$C$1000,3,FALSE),"no county listed")</f>
        <v>no county listed</v>
      </c>
      <c r="I23" s="24" t="e">
        <f>VLOOKUP($G23,Rural_Urban!A23:B1021,2,FALSE)</f>
        <v>#N/A</v>
      </c>
      <c r="J23" s="24" t="e">
        <f t="shared" si="0"/>
        <v>#N/A</v>
      </c>
      <c r="K23" s="26" t="str">
        <f>IF($A23="","",_xlfn.LET(_xlpm.x,VLOOKUP($A23,Population!$A$2:$B$1000,2,FALSE),IF(_xlpm.x="","none listed",_xlpm.x)))</f>
        <v/>
      </c>
      <c r="L23" s="24" t="e">
        <f>VLOOKUP($A23,Population!$A$2:$D$1000,4,FALSE)</f>
        <v>#N/A</v>
      </c>
      <c r="M23" s="24">
        <f>VLOOKUP("Population",'Program Priorities&amp;Goals'!$B$5:$E$7,4,FALSE)</f>
        <v>0.66666666666666663</v>
      </c>
      <c r="N23" s="24" t="e">
        <f>VLOOKUP($G23,'SVI Data'!$C$2:$F$200,3,FALSE)</f>
        <v>#N/A</v>
      </c>
      <c r="O23" s="24">
        <f>VLOOKUP("SVI",'Program Priorities&amp;Goals'!$B$5:$E$7,4,FALSE)</f>
        <v>0.66666666666666663</v>
      </c>
      <c r="P23" s="23" t="e">
        <f>VLOOKUP($A23,'Partnership Readiness'!$A$2:$D$1000,5,FALSE)</f>
        <v>#N/A</v>
      </c>
      <c r="Q23" s="24">
        <f>VLOOKUP("Partnership",'Program Priorities&amp;Goals'!$B$5:$E$7,4,FALSE)</f>
        <v>0.66666666666666663</v>
      </c>
      <c r="R23" s="25">
        <f t="shared" si="1"/>
        <v>0</v>
      </c>
      <c r="S23" s="24">
        <f t="shared" si="2"/>
        <v>1</v>
      </c>
      <c r="T23" s="24" t="e">
        <f t="shared" si="3"/>
        <v>#N/A</v>
      </c>
      <c r="U23" s="27" t="e">
        <f t="shared" si="4"/>
        <v>#N/A</v>
      </c>
      <c r="V23" s="24" t="e">
        <f>IF(J23="Urban",IF(U23&lt;='Recommended Sites'!$L$17,"Include",""),IF(J23="Rural",IF(T23&lt;='Recommended Sites'!$L$18,"Include",""),""))</f>
        <v>#N/A</v>
      </c>
      <c r="W23" s="24" t="e">
        <f>IF(V23="Include",COUNTIFS($V$2:$V$999,"Include",$R$2:$R$999,"&gt;"&amp;R23)+COUNTIFS($V$2:V23,"Include",$R$2:R23,R23),"")</f>
        <v>#N/A</v>
      </c>
    </row>
    <row r="24" spans="1:23" ht="15.75" thickBot="1" x14ac:dyDescent="0.3">
      <c r="A24" s="23" t="str">
        <f>IF(Population!$A24="","",Population!$A24)</f>
        <v/>
      </c>
      <c r="B24" s="24" t="str">
        <f>IF($A24="","",IFERROR(VLOOKUP($A24,Facilities!$A$2:$B$1001,2,FALSE),""))</f>
        <v/>
      </c>
      <c r="C24" s="24" t="str">
        <f>IFERROR(IF(VLOOKUP($A24,'Facility Locations'!$A$2:$E$1000,2,FALSE)="","no address",VLOOKUP($A24,'Facility Locations'!$A$2:$E$1000,2,FALSE)),"no address")</f>
        <v>no address</v>
      </c>
      <c r="D24" s="24" t="str">
        <f>IFERROR(IF(VLOOKUP($A24,'Facility Locations'!$A$2:$E$1000,3,FALSE)="","",VLOOKUP($A24,'Facility Locations'!$A$2:$E$1000,3,FALSE)),"")</f>
        <v/>
      </c>
      <c r="E24" s="24" t="str">
        <f>IFERROR(IF(VLOOKUP($A24,'Facility Locations'!$A$2:$E$1000,4,FALSE)="","",VLOOKUP($A24,'Facility Locations'!$A$2:$E$1000,4,FALSE)),"")</f>
        <v/>
      </c>
      <c r="F24" s="24" t="str">
        <f>IFERROR(IF(VLOOKUP($A24,'Facility Locations'!$A$2:$E$1000,5,FALSE)="","",VLOOKUP($A24,'Facility Locations'!$A$2:$E$1000,5,FALSE)),"")</f>
        <v/>
      </c>
      <c r="G24" s="25" t="str">
        <f>IFERROR(VLOOKUP($A24,Counties!$A$2:$C$1000,2,FALSE),"no county listed")</f>
        <v>no county listed</v>
      </c>
      <c r="H24" s="24" t="str">
        <f>IFERROR(VLOOKUP($A24,Counties!$A$2:$C$1000,3,FALSE),"no county listed")</f>
        <v>no county listed</v>
      </c>
      <c r="I24" s="24" t="e">
        <f>VLOOKUP($G24,Rural_Urban!A24:B1022,2,FALSE)</f>
        <v>#N/A</v>
      </c>
      <c r="J24" s="24" t="e">
        <f t="shared" si="0"/>
        <v>#N/A</v>
      </c>
      <c r="K24" s="26" t="str">
        <f>IF($A24="","",_xlfn.LET(_xlpm.x,VLOOKUP($A24,Population!$A$2:$B$1000,2,FALSE),IF(_xlpm.x="","none listed",_xlpm.x)))</f>
        <v/>
      </c>
      <c r="L24" s="24" t="e">
        <f>VLOOKUP($A24,Population!$A$2:$D$1000,4,FALSE)</f>
        <v>#N/A</v>
      </c>
      <c r="M24" s="24">
        <f>VLOOKUP("Population",'Program Priorities&amp;Goals'!$B$5:$E$7,4,FALSE)</f>
        <v>0.66666666666666663</v>
      </c>
      <c r="N24" s="24" t="e">
        <f>VLOOKUP($G24,'SVI Data'!$C$2:$F$200,3,FALSE)</f>
        <v>#N/A</v>
      </c>
      <c r="O24" s="24">
        <f>VLOOKUP("SVI",'Program Priorities&amp;Goals'!$B$5:$E$7,4,FALSE)</f>
        <v>0.66666666666666663</v>
      </c>
      <c r="P24" s="23" t="e">
        <f>VLOOKUP($A24,'Partnership Readiness'!$A$2:$D$1000,5,FALSE)</f>
        <v>#N/A</v>
      </c>
      <c r="Q24" s="24">
        <f>VLOOKUP("Partnership",'Program Priorities&amp;Goals'!$B$5:$E$7,4,FALSE)</f>
        <v>0.66666666666666663</v>
      </c>
      <c r="R24" s="25">
        <f t="shared" si="1"/>
        <v>0</v>
      </c>
      <c r="S24" s="24">
        <f t="shared" si="2"/>
        <v>1</v>
      </c>
      <c r="T24" s="24" t="e">
        <f t="shared" si="3"/>
        <v>#N/A</v>
      </c>
      <c r="U24" s="27" t="e">
        <f t="shared" si="4"/>
        <v>#N/A</v>
      </c>
      <c r="V24" s="24" t="e">
        <f>IF(J24="Urban",IF(U24&lt;='Recommended Sites'!$L$17,"Include",""),IF(J24="Rural",IF(T24&lt;='Recommended Sites'!$L$18,"Include",""),""))</f>
        <v>#N/A</v>
      </c>
      <c r="W24" s="24" t="e">
        <f>IF(V24="Include",COUNTIFS($V$2:$V$999,"Include",$R$2:$R$999,"&gt;"&amp;R24)+COUNTIFS($V$2:V24,"Include",$R$2:R24,R24),"")</f>
        <v>#N/A</v>
      </c>
    </row>
    <row r="25" spans="1:23" ht="15.75" thickBot="1" x14ac:dyDescent="0.3">
      <c r="A25" s="23" t="str">
        <f>IF(Population!$A25="","",Population!$A25)</f>
        <v/>
      </c>
      <c r="B25" s="24" t="str">
        <f>IF($A25="","",IFERROR(VLOOKUP($A25,Facilities!$A$2:$B$1001,2,FALSE),""))</f>
        <v/>
      </c>
      <c r="C25" s="24" t="str">
        <f>IFERROR(IF(VLOOKUP($A25,'Facility Locations'!$A$2:$E$1000,2,FALSE)="","no address",VLOOKUP($A25,'Facility Locations'!$A$2:$E$1000,2,FALSE)),"no address")</f>
        <v>no address</v>
      </c>
      <c r="D25" s="24" t="str">
        <f>IFERROR(IF(VLOOKUP($A25,'Facility Locations'!$A$2:$E$1000,3,FALSE)="","",VLOOKUP($A25,'Facility Locations'!$A$2:$E$1000,3,FALSE)),"")</f>
        <v/>
      </c>
      <c r="E25" s="24" t="str">
        <f>IFERROR(IF(VLOOKUP($A25,'Facility Locations'!$A$2:$E$1000,4,FALSE)="","",VLOOKUP($A25,'Facility Locations'!$A$2:$E$1000,4,FALSE)),"")</f>
        <v/>
      </c>
      <c r="F25" s="24" t="str">
        <f>IFERROR(IF(VLOOKUP($A25,'Facility Locations'!$A$2:$E$1000,5,FALSE)="","",VLOOKUP($A25,'Facility Locations'!$A$2:$E$1000,5,FALSE)),"")</f>
        <v/>
      </c>
      <c r="G25" s="25" t="str">
        <f>IFERROR(VLOOKUP($A25,Counties!$A$2:$C$1000,2,FALSE),"no county listed")</f>
        <v>no county listed</v>
      </c>
      <c r="H25" s="24" t="str">
        <f>IFERROR(VLOOKUP($A25,Counties!$A$2:$C$1000,3,FALSE),"no county listed")</f>
        <v>no county listed</v>
      </c>
      <c r="I25" s="24" t="e">
        <f>VLOOKUP($G25,Rural_Urban!A25:B1023,2,FALSE)</f>
        <v>#N/A</v>
      </c>
      <c r="J25" s="24" t="e">
        <f t="shared" si="0"/>
        <v>#N/A</v>
      </c>
      <c r="K25" s="26" t="str">
        <f>IF($A25="","",_xlfn.LET(_xlpm.x,VLOOKUP($A25,Population!$A$2:$B$1000,2,FALSE),IF(_xlpm.x="","none listed",_xlpm.x)))</f>
        <v/>
      </c>
      <c r="L25" s="24" t="e">
        <f>VLOOKUP($A25,Population!$A$2:$D$1000,4,FALSE)</f>
        <v>#N/A</v>
      </c>
      <c r="M25" s="24">
        <f>VLOOKUP("Population",'Program Priorities&amp;Goals'!$B$5:$E$7,4,FALSE)</f>
        <v>0.66666666666666663</v>
      </c>
      <c r="N25" s="24" t="e">
        <f>VLOOKUP($G25,'SVI Data'!$C$2:$F$200,3,FALSE)</f>
        <v>#N/A</v>
      </c>
      <c r="O25" s="24">
        <f>VLOOKUP("SVI",'Program Priorities&amp;Goals'!$B$5:$E$7,4,FALSE)</f>
        <v>0.66666666666666663</v>
      </c>
      <c r="P25" s="23" t="e">
        <f>VLOOKUP($A25,'Partnership Readiness'!$A$2:$D$1000,5,FALSE)</f>
        <v>#N/A</v>
      </c>
      <c r="Q25" s="24">
        <f>VLOOKUP("Partnership",'Program Priorities&amp;Goals'!$B$5:$E$7,4,FALSE)</f>
        <v>0.66666666666666663</v>
      </c>
      <c r="R25" s="25">
        <f t="shared" si="1"/>
        <v>0</v>
      </c>
      <c r="S25" s="24">
        <f t="shared" si="2"/>
        <v>1</v>
      </c>
      <c r="T25" s="24" t="e">
        <f t="shared" si="3"/>
        <v>#N/A</v>
      </c>
      <c r="U25" s="27" t="e">
        <f t="shared" si="4"/>
        <v>#N/A</v>
      </c>
      <c r="V25" s="24" t="e">
        <f>IF(J25="Urban",IF(U25&lt;='Recommended Sites'!$L$17,"Include",""),IF(J25="Rural",IF(T25&lt;='Recommended Sites'!$L$18,"Include",""),""))</f>
        <v>#N/A</v>
      </c>
      <c r="W25" s="24" t="e">
        <f>IF(V25="Include",COUNTIFS($V$2:$V$999,"Include",$R$2:$R$999,"&gt;"&amp;R25)+COUNTIFS($V$2:V25,"Include",$R$2:R25,R25),"")</f>
        <v>#N/A</v>
      </c>
    </row>
    <row r="26" spans="1:23" ht="15.75" thickBot="1" x14ac:dyDescent="0.3">
      <c r="A26" s="23" t="str">
        <f>IF(Population!$A26="","",Population!$A26)</f>
        <v/>
      </c>
      <c r="B26" s="24" t="str">
        <f>IF($A26="","",IFERROR(VLOOKUP($A26,Facilities!$A$2:$B$1001,2,FALSE),""))</f>
        <v/>
      </c>
      <c r="C26" s="24" t="str">
        <f>IFERROR(IF(VLOOKUP($A26,'Facility Locations'!$A$2:$E$1000,2,FALSE)="","no address",VLOOKUP($A26,'Facility Locations'!$A$2:$E$1000,2,FALSE)),"no address")</f>
        <v>no address</v>
      </c>
      <c r="D26" s="24" t="str">
        <f>IFERROR(IF(VLOOKUP($A26,'Facility Locations'!$A$2:$E$1000,3,FALSE)="","",VLOOKUP($A26,'Facility Locations'!$A$2:$E$1000,3,FALSE)),"")</f>
        <v/>
      </c>
      <c r="E26" s="24" t="str">
        <f>IFERROR(IF(VLOOKUP($A26,'Facility Locations'!$A$2:$E$1000,4,FALSE)="","",VLOOKUP($A26,'Facility Locations'!$A$2:$E$1000,4,FALSE)),"")</f>
        <v/>
      </c>
      <c r="F26" s="24" t="str">
        <f>IFERROR(IF(VLOOKUP($A26,'Facility Locations'!$A$2:$E$1000,5,FALSE)="","",VLOOKUP($A26,'Facility Locations'!$A$2:$E$1000,5,FALSE)),"")</f>
        <v/>
      </c>
      <c r="G26" s="25" t="str">
        <f>IFERROR(VLOOKUP($A26,Counties!$A$2:$C$1000,2,FALSE),"no county listed")</f>
        <v>no county listed</v>
      </c>
      <c r="H26" s="24" t="str">
        <f>IFERROR(VLOOKUP($A26,Counties!$A$2:$C$1000,3,FALSE),"no county listed")</f>
        <v>no county listed</v>
      </c>
      <c r="I26" s="24" t="e">
        <f>VLOOKUP($G26,Rural_Urban!A26:B1024,2,FALSE)</f>
        <v>#N/A</v>
      </c>
      <c r="J26" s="24" t="e">
        <f t="shared" si="0"/>
        <v>#N/A</v>
      </c>
      <c r="K26" s="26" t="str">
        <f>IF($A26="","",_xlfn.LET(_xlpm.x,VLOOKUP($A26,Population!$A$2:$B$1000,2,FALSE),IF(_xlpm.x="","none listed",_xlpm.x)))</f>
        <v/>
      </c>
      <c r="L26" s="24" t="e">
        <f>VLOOKUP($A26,Population!$A$2:$D$1000,4,FALSE)</f>
        <v>#N/A</v>
      </c>
      <c r="M26" s="24">
        <f>VLOOKUP("Population",'Program Priorities&amp;Goals'!$B$5:$E$7,4,FALSE)</f>
        <v>0.66666666666666663</v>
      </c>
      <c r="N26" s="24" t="e">
        <f>VLOOKUP($G26,'SVI Data'!$C$2:$F$200,3,FALSE)</f>
        <v>#N/A</v>
      </c>
      <c r="O26" s="24">
        <f>VLOOKUP("SVI",'Program Priorities&amp;Goals'!$B$5:$E$7,4,FALSE)</f>
        <v>0.66666666666666663</v>
      </c>
      <c r="P26" s="23" t="e">
        <f>VLOOKUP($A26,'Partnership Readiness'!$A$2:$D$1000,5,FALSE)</f>
        <v>#N/A</v>
      </c>
      <c r="Q26" s="24">
        <f>VLOOKUP("Partnership",'Program Priorities&amp;Goals'!$B$5:$E$7,4,FALSE)</f>
        <v>0.66666666666666663</v>
      </c>
      <c r="R26" s="25">
        <f t="shared" si="1"/>
        <v>0</v>
      </c>
      <c r="S26" s="24">
        <f t="shared" si="2"/>
        <v>1</v>
      </c>
      <c r="T26" s="24" t="e">
        <f t="shared" si="3"/>
        <v>#N/A</v>
      </c>
      <c r="U26" s="27" t="e">
        <f t="shared" si="4"/>
        <v>#N/A</v>
      </c>
      <c r="V26" s="24" t="e">
        <f>IF(J26="Urban",IF(U26&lt;='Recommended Sites'!$L$17,"Include",""),IF(J26="Rural",IF(T26&lt;='Recommended Sites'!$L$18,"Include",""),""))</f>
        <v>#N/A</v>
      </c>
      <c r="W26" s="24" t="e">
        <f>IF(V26="Include",COUNTIFS($V$2:$V$999,"Include",$R$2:$R$999,"&gt;"&amp;R26)+COUNTIFS($V$2:V26,"Include",$R$2:R26,R26),"")</f>
        <v>#N/A</v>
      </c>
    </row>
    <row r="27" spans="1:23" ht="15.75" thickBot="1" x14ac:dyDescent="0.3">
      <c r="A27" s="23" t="str">
        <f>IF(Population!$A27="","",Population!$A27)</f>
        <v/>
      </c>
      <c r="B27" s="24" t="str">
        <f>IF($A27="","",IFERROR(VLOOKUP($A27,Facilities!$A$2:$B$1001,2,FALSE),""))</f>
        <v/>
      </c>
      <c r="C27" s="24" t="str">
        <f>IFERROR(IF(VLOOKUP($A27,'Facility Locations'!$A$2:$E$1000,2,FALSE)="","no address",VLOOKUP($A27,'Facility Locations'!$A$2:$E$1000,2,FALSE)),"no address")</f>
        <v>no address</v>
      </c>
      <c r="D27" s="24" t="str">
        <f>IFERROR(IF(VLOOKUP($A27,'Facility Locations'!$A$2:$E$1000,3,FALSE)="","",VLOOKUP($A27,'Facility Locations'!$A$2:$E$1000,3,FALSE)),"")</f>
        <v/>
      </c>
      <c r="E27" s="24" t="str">
        <f>IFERROR(IF(VLOOKUP($A27,'Facility Locations'!$A$2:$E$1000,4,FALSE)="","",VLOOKUP($A27,'Facility Locations'!$A$2:$E$1000,4,FALSE)),"")</f>
        <v/>
      </c>
      <c r="F27" s="24" t="str">
        <f>IFERROR(IF(VLOOKUP($A27,'Facility Locations'!$A$2:$E$1000,5,FALSE)="","",VLOOKUP($A27,'Facility Locations'!$A$2:$E$1000,5,FALSE)),"")</f>
        <v/>
      </c>
      <c r="G27" s="25" t="str">
        <f>IFERROR(VLOOKUP($A27,Counties!$A$2:$C$1000,2,FALSE),"no county listed")</f>
        <v>no county listed</v>
      </c>
      <c r="H27" s="24" t="str">
        <f>IFERROR(VLOOKUP($A27,Counties!$A$2:$C$1000,3,FALSE),"no county listed")</f>
        <v>no county listed</v>
      </c>
      <c r="I27" s="24" t="e">
        <f>VLOOKUP($G27,Rural_Urban!A27:B1025,2,FALSE)</f>
        <v>#N/A</v>
      </c>
      <c r="J27" s="24" t="e">
        <f t="shared" si="0"/>
        <v>#N/A</v>
      </c>
      <c r="K27" s="26" t="str">
        <f>IF($A27="","",_xlfn.LET(_xlpm.x,VLOOKUP($A27,Population!$A$2:$B$1000,2,FALSE),IF(_xlpm.x="","none listed",_xlpm.x)))</f>
        <v/>
      </c>
      <c r="L27" s="24" t="e">
        <f>VLOOKUP($A27,Population!$A$2:$D$1000,4,FALSE)</f>
        <v>#N/A</v>
      </c>
      <c r="M27" s="24">
        <f>VLOOKUP("Population",'Program Priorities&amp;Goals'!$B$5:$E$7,4,FALSE)</f>
        <v>0.66666666666666663</v>
      </c>
      <c r="N27" s="24" t="e">
        <f>VLOOKUP($G27,'SVI Data'!$C$2:$F$200,3,FALSE)</f>
        <v>#N/A</v>
      </c>
      <c r="O27" s="24">
        <f>VLOOKUP("SVI",'Program Priorities&amp;Goals'!$B$5:$E$7,4,FALSE)</f>
        <v>0.66666666666666663</v>
      </c>
      <c r="P27" s="23" t="e">
        <f>VLOOKUP($A27,'Partnership Readiness'!$A$2:$D$1000,5,FALSE)</f>
        <v>#N/A</v>
      </c>
      <c r="Q27" s="24">
        <f>VLOOKUP("Partnership",'Program Priorities&amp;Goals'!$B$5:$E$7,4,FALSE)</f>
        <v>0.66666666666666663</v>
      </c>
      <c r="R27" s="25">
        <f t="shared" si="1"/>
        <v>0</v>
      </c>
      <c r="S27" s="24">
        <f t="shared" si="2"/>
        <v>1</v>
      </c>
      <c r="T27" s="24" t="e">
        <f t="shared" si="3"/>
        <v>#N/A</v>
      </c>
      <c r="U27" s="27" t="e">
        <f t="shared" si="4"/>
        <v>#N/A</v>
      </c>
      <c r="V27" s="24" t="e">
        <f>IF(J27="Urban",IF(U27&lt;='Recommended Sites'!$L$17,"Include",""),IF(J27="Rural",IF(T27&lt;='Recommended Sites'!$L$18,"Include",""),""))</f>
        <v>#N/A</v>
      </c>
      <c r="W27" s="24" t="e">
        <f>IF(V27="Include",COUNTIFS($V$2:$V$999,"Include",$R$2:$R$999,"&gt;"&amp;R27)+COUNTIFS($V$2:V27,"Include",$R$2:R27,R27),"")</f>
        <v>#N/A</v>
      </c>
    </row>
    <row r="28" spans="1:23" ht="15.75" thickBot="1" x14ac:dyDescent="0.3">
      <c r="A28" s="23" t="str">
        <f>IF(Population!$A28="","",Population!$A28)</f>
        <v/>
      </c>
      <c r="B28" s="24" t="str">
        <f>IF($A28="","",IFERROR(VLOOKUP($A28,Facilities!$A$2:$B$1001,2,FALSE),""))</f>
        <v/>
      </c>
      <c r="C28" s="24" t="str">
        <f>IFERROR(IF(VLOOKUP($A28,'Facility Locations'!$A$2:$E$1000,2,FALSE)="","no address",VLOOKUP($A28,'Facility Locations'!$A$2:$E$1000,2,FALSE)),"no address")</f>
        <v>no address</v>
      </c>
      <c r="D28" s="24" t="str">
        <f>IFERROR(IF(VLOOKUP($A28,'Facility Locations'!$A$2:$E$1000,3,FALSE)="","",VLOOKUP($A28,'Facility Locations'!$A$2:$E$1000,3,FALSE)),"")</f>
        <v/>
      </c>
      <c r="E28" s="24" t="str">
        <f>IFERROR(IF(VLOOKUP($A28,'Facility Locations'!$A$2:$E$1000,4,FALSE)="","",VLOOKUP($A28,'Facility Locations'!$A$2:$E$1000,4,FALSE)),"")</f>
        <v/>
      </c>
      <c r="F28" s="24" t="str">
        <f>IFERROR(IF(VLOOKUP($A28,'Facility Locations'!$A$2:$E$1000,5,FALSE)="","",VLOOKUP($A28,'Facility Locations'!$A$2:$E$1000,5,FALSE)),"")</f>
        <v/>
      </c>
      <c r="G28" s="25" t="str">
        <f>IFERROR(VLOOKUP($A28,Counties!$A$2:$C$1000,2,FALSE),"no county listed")</f>
        <v>no county listed</v>
      </c>
      <c r="H28" s="24" t="str">
        <f>IFERROR(VLOOKUP($A28,Counties!$A$2:$C$1000,3,FALSE),"no county listed")</f>
        <v>no county listed</v>
      </c>
      <c r="I28" s="24" t="e">
        <f>VLOOKUP($G28,Rural_Urban!A28:B1026,2,FALSE)</f>
        <v>#N/A</v>
      </c>
      <c r="J28" s="24" t="e">
        <f t="shared" si="0"/>
        <v>#N/A</v>
      </c>
      <c r="K28" s="26" t="str">
        <f>IF($A28="","",_xlfn.LET(_xlpm.x,VLOOKUP($A28,Population!$A$2:$B$1000,2,FALSE),IF(_xlpm.x="","none listed",_xlpm.x)))</f>
        <v/>
      </c>
      <c r="L28" s="24" t="e">
        <f>VLOOKUP($A28,Population!$A$2:$D$1000,4,FALSE)</f>
        <v>#N/A</v>
      </c>
      <c r="M28" s="24">
        <f>VLOOKUP("Population",'Program Priorities&amp;Goals'!$B$5:$E$7,4,FALSE)</f>
        <v>0.66666666666666663</v>
      </c>
      <c r="N28" s="24" t="e">
        <f>VLOOKUP($G28,'SVI Data'!$C$2:$F$200,3,FALSE)</f>
        <v>#N/A</v>
      </c>
      <c r="O28" s="24">
        <f>VLOOKUP("SVI",'Program Priorities&amp;Goals'!$B$5:$E$7,4,FALSE)</f>
        <v>0.66666666666666663</v>
      </c>
      <c r="P28" s="23" t="e">
        <f>VLOOKUP($A28,'Partnership Readiness'!$A$2:$D$1000,5,FALSE)</f>
        <v>#N/A</v>
      </c>
      <c r="Q28" s="24">
        <f>VLOOKUP("Partnership",'Program Priorities&amp;Goals'!$B$5:$E$7,4,FALSE)</f>
        <v>0.66666666666666663</v>
      </c>
      <c r="R28" s="25">
        <f t="shared" si="1"/>
        <v>0</v>
      </c>
      <c r="S28" s="24">
        <f t="shared" si="2"/>
        <v>1</v>
      </c>
      <c r="T28" s="24" t="e">
        <f t="shared" si="3"/>
        <v>#N/A</v>
      </c>
      <c r="U28" s="27" t="e">
        <f t="shared" si="4"/>
        <v>#N/A</v>
      </c>
      <c r="V28" s="24" t="e">
        <f>IF(J28="Urban",IF(U28&lt;='Recommended Sites'!$L$17,"Include",""),IF(J28="Rural",IF(T28&lt;='Recommended Sites'!$L$18,"Include",""),""))</f>
        <v>#N/A</v>
      </c>
      <c r="W28" s="24" t="e">
        <f>IF(V28="Include",COUNTIFS($V$2:$V$999,"Include",$R$2:$R$999,"&gt;"&amp;R28)+COUNTIFS($V$2:V28,"Include",$R$2:R28,R28),"")</f>
        <v>#N/A</v>
      </c>
    </row>
    <row r="29" spans="1:23" ht="15.75" thickBot="1" x14ac:dyDescent="0.3">
      <c r="A29" s="23" t="str">
        <f>IF(Population!$A29="","",Population!$A29)</f>
        <v/>
      </c>
      <c r="B29" s="24" t="str">
        <f>IF($A29="","",IFERROR(VLOOKUP($A29,Facilities!$A$2:$B$1001,2,FALSE),""))</f>
        <v/>
      </c>
      <c r="C29" s="24" t="str">
        <f>IFERROR(IF(VLOOKUP($A29,'Facility Locations'!$A$2:$E$1000,2,FALSE)="","no address",VLOOKUP($A29,'Facility Locations'!$A$2:$E$1000,2,FALSE)),"no address")</f>
        <v>no address</v>
      </c>
      <c r="D29" s="24" t="str">
        <f>IFERROR(IF(VLOOKUP($A29,'Facility Locations'!$A$2:$E$1000,3,FALSE)="","",VLOOKUP($A29,'Facility Locations'!$A$2:$E$1000,3,FALSE)),"")</f>
        <v/>
      </c>
      <c r="E29" s="24" t="str">
        <f>IFERROR(IF(VLOOKUP($A29,'Facility Locations'!$A$2:$E$1000,4,FALSE)="","",VLOOKUP($A29,'Facility Locations'!$A$2:$E$1000,4,FALSE)),"")</f>
        <v/>
      </c>
      <c r="F29" s="24" t="str">
        <f>IFERROR(IF(VLOOKUP($A29,'Facility Locations'!$A$2:$E$1000,5,FALSE)="","",VLOOKUP($A29,'Facility Locations'!$A$2:$E$1000,5,FALSE)),"")</f>
        <v/>
      </c>
      <c r="G29" s="25" t="str">
        <f>IFERROR(VLOOKUP($A29,Counties!$A$2:$C$1000,2,FALSE),"no county listed")</f>
        <v>no county listed</v>
      </c>
      <c r="H29" s="24" t="str">
        <f>IFERROR(VLOOKUP($A29,Counties!$A$2:$C$1000,3,FALSE),"no county listed")</f>
        <v>no county listed</v>
      </c>
      <c r="I29" s="24" t="e">
        <f>VLOOKUP($G29,Rural_Urban!A29:B1027,2,FALSE)</f>
        <v>#N/A</v>
      </c>
      <c r="J29" s="24" t="e">
        <f t="shared" si="0"/>
        <v>#N/A</v>
      </c>
      <c r="K29" s="26" t="str">
        <f>IF($A29="","",_xlfn.LET(_xlpm.x,VLOOKUP($A29,Population!$A$2:$B$1000,2,FALSE),IF(_xlpm.x="","none listed",_xlpm.x)))</f>
        <v/>
      </c>
      <c r="L29" s="24" t="e">
        <f>VLOOKUP($A29,Population!$A$2:$D$1000,4,FALSE)</f>
        <v>#N/A</v>
      </c>
      <c r="M29" s="24">
        <f>VLOOKUP("Population",'Program Priorities&amp;Goals'!$B$5:$E$7,4,FALSE)</f>
        <v>0.66666666666666663</v>
      </c>
      <c r="N29" s="24" t="e">
        <f>VLOOKUP($G29,'SVI Data'!$C$2:$F$200,3,FALSE)</f>
        <v>#N/A</v>
      </c>
      <c r="O29" s="24">
        <f>VLOOKUP("SVI",'Program Priorities&amp;Goals'!$B$5:$E$7,4,FALSE)</f>
        <v>0.66666666666666663</v>
      </c>
      <c r="P29" s="23" t="e">
        <f>VLOOKUP($A29,'Partnership Readiness'!$A$2:$D$1000,5,FALSE)</f>
        <v>#N/A</v>
      </c>
      <c r="Q29" s="24">
        <f>VLOOKUP("Partnership",'Program Priorities&amp;Goals'!$B$5:$E$7,4,FALSE)</f>
        <v>0.66666666666666663</v>
      </c>
      <c r="R29" s="25">
        <f t="shared" si="1"/>
        <v>0</v>
      </c>
      <c r="S29" s="24">
        <f t="shared" si="2"/>
        <v>1</v>
      </c>
      <c r="T29" s="24" t="e">
        <f t="shared" si="3"/>
        <v>#N/A</v>
      </c>
      <c r="U29" s="27" t="e">
        <f t="shared" si="4"/>
        <v>#N/A</v>
      </c>
      <c r="V29" s="24" t="e">
        <f>IF(J29="Urban",IF(U29&lt;='Recommended Sites'!$L$17,"Include",""),IF(J29="Rural",IF(T29&lt;='Recommended Sites'!$L$18,"Include",""),""))</f>
        <v>#N/A</v>
      </c>
      <c r="W29" s="24" t="e">
        <f>IF(V29="Include",COUNTIFS($V$2:$V$999,"Include",$R$2:$R$999,"&gt;"&amp;R29)+COUNTIFS($V$2:V29,"Include",$R$2:R29,R29),"")</f>
        <v>#N/A</v>
      </c>
    </row>
    <row r="30" spans="1:23" ht="15.75" thickBot="1" x14ac:dyDescent="0.3">
      <c r="A30" s="23" t="str">
        <f>IF(Population!$A30="","",Population!$A30)</f>
        <v/>
      </c>
      <c r="B30" s="24" t="str">
        <f>IF($A30="","",IFERROR(VLOOKUP($A30,Facilities!$A$2:$B$1001,2,FALSE),""))</f>
        <v/>
      </c>
      <c r="C30" s="24" t="str">
        <f>IFERROR(IF(VLOOKUP($A30,'Facility Locations'!$A$2:$E$1000,2,FALSE)="","no address",VLOOKUP($A30,'Facility Locations'!$A$2:$E$1000,2,FALSE)),"no address")</f>
        <v>no address</v>
      </c>
      <c r="D30" s="24" t="str">
        <f>IFERROR(IF(VLOOKUP($A30,'Facility Locations'!$A$2:$E$1000,3,FALSE)="","",VLOOKUP($A30,'Facility Locations'!$A$2:$E$1000,3,FALSE)),"")</f>
        <v/>
      </c>
      <c r="E30" s="24" t="str">
        <f>IFERROR(IF(VLOOKUP($A30,'Facility Locations'!$A$2:$E$1000,4,FALSE)="","",VLOOKUP($A30,'Facility Locations'!$A$2:$E$1000,4,FALSE)),"")</f>
        <v/>
      </c>
      <c r="F30" s="24" t="str">
        <f>IFERROR(IF(VLOOKUP($A30,'Facility Locations'!$A$2:$E$1000,5,FALSE)="","",VLOOKUP($A30,'Facility Locations'!$A$2:$E$1000,5,FALSE)),"")</f>
        <v/>
      </c>
      <c r="G30" s="25" t="str">
        <f>IFERROR(VLOOKUP($A30,Counties!$A$2:$C$1000,2,FALSE),"no county listed")</f>
        <v>no county listed</v>
      </c>
      <c r="H30" s="24" t="str">
        <f>IFERROR(VLOOKUP($A30,Counties!$A$2:$C$1000,3,FALSE),"no county listed")</f>
        <v>no county listed</v>
      </c>
      <c r="I30" s="24" t="e">
        <f>VLOOKUP($G30,Rural_Urban!A30:B1028,2,FALSE)</f>
        <v>#N/A</v>
      </c>
      <c r="J30" s="24" t="e">
        <f t="shared" si="0"/>
        <v>#N/A</v>
      </c>
      <c r="K30" s="26" t="str">
        <f>IF($A30="","",_xlfn.LET(_xlpm.x,VLOOKUP($A30,Population!$A$2:$B$1000,2,FALSE),IF(_xlpm.x="","none listed",_xlpm.x)))</f>
        <v/>
      </c>
      <c r="L30" s="24" t="e">
        <f>VLOOKUP($A30,Population!$A$2:$D$1000,4,FALSE)</f>
        <v>#N/A</v>
      </c>
      <c r="M30" s="24">
        <f>VLOOKUP("Population",'Program Priorities&amp;Goals'!$B$5:$E$7,4,FALSE)</f>
        <v>0.66666666666666663</v>
      </c>
      <c r="N30" s="24" t="e">
        <f>VLOOKUP($G30,'SVI Data'!$C$2:$F$200,3,FALSE)</f>
        <v>#N/A</v>
      </c>
      <c r="O30" s="24">
        <f>VLOOKUP("SVI",'Program Priorities&amp;Goals'!$B$5:$E$7,4,FALSE)</f>
        <v>0.66666666666666663</v>
      </c>
      <c r="P30" s="23" t="e">
        <f>VLOOKUP($A30,'Partnership Readiness'!$A$2:$D$1000,5,FALSE)</f>
        <v>#N/A</v>
      </c>
      <c r="Q30" s="24">
        <f>VLOOKUP("Partnership",'Program Priorities&amp;Goals'!$B$5:$E$7,4,FALSE)</f>
        <v>0.66666666666666663</v>
      </c>
      <c r="R30" s="25">
        <f t="shared" si="1"/>
        <v>0</v>
      </c>
      <c r="S30" s="24">
        <f t="shared" si="2"/>
        <v>1</v>
      </c>
      <c r="T30" s="24" t="e">
        <f t="shared" si="3"/>
        <v>#N/A</v>
      </c>
      <c r="U30" s="27" t="e">
        <f t="shared" si="4"/>
        <v>#N/A</v>
      </c>
      <c r="V30" s="24" t="e">
        <f>IF(J30="Urban",IF(U30&lt;='Recommended Sites'!$L$17,"Include",""),IF(J30="Rural",IF(T30&lt;='Recommended Sites'!$L$18,"Include",""),""))</f>
        <v>#N/A</v>
      </c>
      <c r="W30" s="24" t="e">
        <f>IF(V30="Include",COUNTIFS($V$2:$V$999,"Include",$R$2:$R$999,"&gt;"&amp;R30)+COUNTIFS($V$2:V30,"Include",$R$2:R30,R30),"")</f>
        <v>#N/A</v>
      </c>
    </row>
    <row r="31" spans="1:23" ht="15.75" thickBot="1" x14ac:dyDescent="0.3">
      <c r="A31" s="23" t="str">
        <f>IF(Population!$A31="","",Population!$A31)</f>
        <v/>
      </c>
      <c r="B31" s="24" t="str">
        <f>IF($A31="","",IFERROR(VLOOKUP($A31,Facilities!$A$2:$B$1001,2,FALSE),""))</f>
        <v/>
      </c>
      <c r="C31" s="24" t="str">
        <f>IFERROR(IF(VLOOKUP($A31,'Facility Locations'!$A$2:$E$1000,2,FALSE)="","no address",VLOOKUP($A31,'Facility Locations'!$A$2:$E$1000,2,FALSE)),"no address")</f>
        <v>no address</v>
      </c>
      <c r="D31" s="24" t="str">
        <f>IFERROR(IF(VLOOKUP($A31,'Facility Locations'!$A$2:$E$1000,3,FALSE)="","",VLOOKUP($A31,'Facility Locations'!$A$2:$E$1000,3,FALSE)),"")</f>
        <v/>
      </c>
      <c r="E31" s="24" t="str">
        <f>IFERROR(IF(VLOOKUP($A31,'Facility Locations'!$A$2:$E$1000,4,FALSE)="","",VLOOKUP($A31,'Facility Locations'!$A$2:$E$1000,4,FALSE)),"")</f>
        <v/>
      </c>
      <c r="F31" s="24" t="str">
        <f>IFERROR(IF(VLOOKUP($A31,'Facility Locations'!$A$2:$E$1000,5,FALSE)="","",VLOOKUP($A31,'Facility Locations'!$A$2:$E$1000,5,FALSE)),"")</f>
        <v/>
      </c>
      <c r="G31" s="25" t="str">
        <f>IFERROR(VLOOKUP($A31,Counties!$A$2:$C$1000,2,FALSE),"no county listed")</f>
        <v>no county listed</v>
      </c>
      <c r="H31" s="24" t="str">
        <f>IFERROR(VLOOKUP($A31,Counties!$A$2:$C$1000,3,FALSE),"no county listed")</f>
        <v>no county listed</v>
      </c>
      <c r="I31" s="24" t="e">
        <f>VLOOKUP($G31,Rural_Urban!A31:B1029,2,FALSE)</f>
        <v>#N/A</v>
      </c>
      <c r="J31" s="24" t="e">
        <f t="shared" si="0"/>
        <v>#N/A</v>
      </c>
      <c r="K31" s="26" t="str">
        <f>IF($A31="","",_xlfn.LET(_xlpm.x,VLOOKUP($A31,Population!$A$2:$B$1000,2,FALSE),IF(_xlpm.x="","none listed",_xlpm.x)))</f>
        <v/>
      </c>
      <c r="L31" s="24" t="e">
        <f>VLOOKUP($A31,Population!$A$2:$D$1000,4,FALSE)</f>
        <v>#N/A</v>
      </c>
      <c r="M31" s="24">
        <f>VLOOKUP("Population",'Program Priorities&amp;Goals'!$B$5:$E$7,4,FALSE)</f>
        <v>0.66666666666666663</v>
      </c>
      <c r="N31" s="24" t="e">
        <f>VLOOKUP($G31,'SVI Data'!$C$2:$F$200,3,FALSE)</f>
        <v>#N/A</v>
      </c>
      <c r="O31" s="24">
        <f>VLOOKUP("SVI",'Program Priorities&amp;Goals'!$B$5:$E$7,4,FALSE)</f>
        <v>0.66666666666666663</v>
      </c>
      <c r="P31" s="23" t="e">
        <f>VLOOKUP($A31,'Partnership Readiness'!$A$2:$D$1000,5,FALSE)</f>
        <v>#N/A</v>
      </c>
      <c r="Q31" s="24">
        <f>VLOOKUP("Partnership",'Program Priorities&amp;Goals'!$B$5:$E$7,4,FALSE)</f>
        <v>0.66666666666666663</v>
      </c>
      <c r="R31" s="25">
        <f t="shared" si="1"/>
        <v>0</v>
      </c>
      <c r="S31" s="24">
        <f t="shared" si="2"/>
        <v>1</v>
      </c>
      <c r="T31" s="24" t="e">
        <f t="shared" si="3"/>
        <v>#N/A</v>
      </c>
      <c r="U31" s="27" t="e">
        <f t="shared" si="4"/>
        <v>#N/A</v>
      </c>
      <c r="V31" s="24" t="e">
        <f>IF(J31="Urban",IF(U31&lt;='Recommended Sites'!$L$17,"Include",""),IF(J31="Rural",IF(T31&lt;='Recommended Sites'!$L$18,"Include",""),""))</f>
        <v>#N/A</v>
      </c>
      <c r="W31" s="24" t="e">
        <f>IF(V31="Include",COUNTIFS($V$2:$V$999,"Include",$R$2:$R$999,"&gt;"&amp;R31)+COUNTIFS($V$2:V31,"Include",$R$2:R31,R31),"")</f>
        <v>#N/A</v>
      </c>
    </row>
    <row r="32" spans="1:23" ht="15.75" thickBot="1" x14ac:dyDescent="0.3">
      <c r="A32" s="23" t="str">
        <f>IF(Population!$A32="","",Population!$A32)</f>
        <v/>
      </c>
      <c r="B32" s="24" t="str">
        <f>IF($A32="","",IFERROR(VLOOKUP($A32,Facilities!$A$2:$B$1001,2,FALSE),""))</f>
        <v/>
      </c>
      <c r="C32" s="24" t="str">
        <f>IFERROR(IF(VLOOKUP($A32,'Facility Locations'!$A$2:$E$1000,2,FALSE)="","no address",VLOOKUP($A32,'Facility Locations'!$A$2:$E$1000,2,FALSE)),"no address")</f>
        <v>no address</v>
      </c>
      <c r="D32" s="24" t="str">
        <f>IFERROR(IF(VLOOKUP($A32,'Facility Locations'!$A$2:$E$1000,3,FALSE)="","",VLOOKUP($A32,'Facility Locations'!$A$2:$E$1000,3,FALSE)),"")</f>
        <v/>
      </c>
      <c r="E32" s="24" t="str">
        <f>IFERROR(IF(VLOOKUP($A32,'Facility Locations'!$A$2:$E$1000,4,FALSE)="","",VLOOKUP($A32,'Facility Locations'!$A$2:$E$1000,4,FALSE)),"")</f>
        <v/>
      </c>
      <c r="F32" s="24" t="str">
        <f>IFERROR(IF(VLOOKUP($A32,'Facility Locations'!$A$2:$E$1000,5,FALSE)="","",VLOOKUP($A32,'Facility Locations'!$A$2:$E$1000,5,FALSE)),"")</f>
        <v/>
      </c>
      <c r="G32" s="25" t="str">
        <f>IFERROR(VLOOKUP($A32,Counties!$A$2:$C$1000,2,FALSE),"no county listed")</f>
        <v>no county listed</v>
      </c>
      <c r="H32" s="24" t="str">
        <f>IFERROR(VLOOKUP($A32,Counties!$A$2:$C$1000,3,FALSE),"no county listed")</f>
        <v>no county listed</v>
      </c>
      <c r="I32" s="24" t="e">
        <f>VLOOKUP($G32,Rural_Urban!A32:B1030,2,FALSE)</f>
        <v>#N/A</v>
      </c>
      <c r="J32" s="24" t="e">
        <f t="shared" si="0"/>
        <v>#N/A</v>
      </c>
      <c r="K32" s="26" t="str">
        <f>IF($A32="","",_xlfn.LET(_xlpm.x,VLOOKUP($A32,Population!$A$2:$B$1000,2,FALSE),IF(_xlpm.x="","none listed",_xlpm.x)))</f>
        <v/>
      </c>
      <c r="L32" s="24" t="e">
        <f>VLOOKUP($A32,Population!$A$2:$D$1000,4,FALSE)</f>
        <v>#N/A</v>
      </c>
      <c r="M32" s="24">
        <f>VLOOKUP("Population",'Program Priorities&amp;Goals'!$B$5:$E$7,4,FALSE)</f>
        <v>0.66666666666666663</v>
      </c>
      <c r="N32" s="24" t="e">
        <f>VLOOKUP($G32,'SVI Data'!$C$2:$F$200,3,FALSE)</f>
        <v>#N/A</v>
      </c>
      <c r="O32" s="24">
        <f>VLOOKUP("SVI",'Program Priorities&amp;Goals'!$B$5:$E$7,4,FALSE)</f>
        <v>0.66666666666666663</v>
      </c>
      <c r="P32" s="23" t="e">
        <f>VLOOKUP($A32,'Partnership Readiness'!$A$2:$D$1000,5,FALSE)</f>
        <v>#N/A</v>
      </c>
      <c r="Q32" s="24">
        <f>VLOOKUP("Partnership",'Program Priorities&amp;Goals'!$B$5:$E$7,4,FALSE)</f>
        <v>0.66666666666666663</v>
      </c>
      <c r="R32" s="25">
        <f t="shared" si="1"/>
        <v>0</v>
      </c>
      <c r="S32" s="24">
        <f t="shared" si="2"/>
        <v>1</v>
      </c>
      <c r="T32" s="24" t="e">
        <f t="shared" si="3"/>
        <v>#N/A</v>
      </c>
      <c r="U32" s="27" t="e">
        <f t="shared" si="4"/>
        <v>#N/A</v>
      </c>
      <c r="V32" s="24" t="e">
        <f>IF(J32="Urban",IF(U32&lt;='Recommended Sites'!$L$17,"Include",""),IF(J32="Rural",IF(T32&lt;='Recommended Sites'!$L$18,"Include",""),""))</f>
        <v>#N/A</v>
      </c>
      <c r="W32" s="24" t="e">
        <f>IF(V32="Include",COUNTIFS($V$2:$V$999,"Include",$R$2:$R$999,"&gt;"&amp;R32)+COUNTIFS($V$2:V32,"Include",$R$2:R32,R32),"")</f>
        <v>#N/A</v>
      </c>
    </row>
    <row r="33" spans="1:23" ht="15.75" thickBot="1" x14ac:dyDescent="0.3">
      <c r="A33" s="23" t="str">
        <f>IF(Population!$A33="","",Population!$A33)</f>
        <v/>
      </c>
      <c r="B33" s="24" t="str">
        <f>IF($A33="","",IFERROR(VLOOKUP($A33,Facilities!$A$2:$B$1001,2,FALSE),""))</f>
        <v/>
      </c>
      <c r="C33" s="24" t="str">
        <f>IFERROR(IF(VLOOKUP($A33,'Facility Locations'!$A$2:$E$1000,2,FALSE)="","no address",VLOOKUP($A33,'Facility Locations'!$A$2:$E$1000,2,FALSE)),"no address")</f>
        <v>no address</v>
      </c>
      <c r="D33" s="24" t="str">
        <f>IFERROR(IF(VLOOKUP($A33,'Facility Locations'!$A$2:$E$1000,3,FALSE)="","",VLOOKUP($A33,'Facility Locations'!$A$2:$E$1000,3,FALSE)),"")</f>
        <v/>
      </c>
      <c r="E33" s="24" t="str">
        <f>IFERROR(IF(VLOOKUP($A33,'Facility Locations'!$A$2:$E$1000,4,FALSE)="","",VLOOKUP($A33,'Facility Locations'!$A$2:$E$1000,4,FALSE)),"")</f>
        <v/>
      </c>
      <c r="F33" s="24" t="str">
        <f>IFERROR(IF(VLOOKUP($A33,'Facility Locations'!$A$2:$E$1000,5,FALSE)="","",VLOOKUP($A33,'Facility Locations'!$A$2:$E$1000,5,FALSE)),"")</f>
        <v/>
      </c>
      <c r="G33" s="25" t="str">
        <f>IFERROR(VLOOKUP($A33,Counties!$A$2:$C$1000,2,FALSE),"no county listed")</f>
        <v>no county listed</v>
      </c>
      <c r="H33" s="24" t="str">
        <f>IFERROR(VLOOKUP($A33,Counties!$A$2:$C$1000,3,FALSE),"no county listed")</f>
        <v>no county listed</v>
      </c>
      <c r="I33" s="24" t="e">
        <f>VLOOKUP($G33,Rural_Urban!A33:B1031,2,FALSE)</f>
        <v>#N/A</v>
      </c>
      <c r="J33" s="24" t="e">
        <f t="shared" si="0"/>
        <v>#N/A</v>
      </c>
      <c r="K33" s="26" t="str">
        <f>IF($A33="","",_xlfn.LET(_xlpm.x,VLOOKUP($A33,Population!$A$2:$B$1000,2,FALSE),IF(_xlpm.x="","none listed",_xlpm.x)))</f>
        <v/>
      </c>
      <c r="L33" s="24" t="e">
        <f>VLOOKUP($A33,Population!$A$2:$D$1000,4,FALSE)</f>
        <v>#N/A</v>
      </c>
      <c r="M33" s="24">
        <f>VLOOKUP("Population",'Program Priorities&amp;Goals'!$B$5:$E$7,4,FALSE)</f>
        <v>0.66666666666666663</v>
      </c>
      <c r="N33" s="24" t="e">
        <f>VLOOKUP($G33,'SVI Data'!$C$2:$F$200,3,FALSE)</f>
        <v>#N/A</v>
      </c>
      <c r="O33" s="24">
        <f>VLOOKUP("SVI",'Program Priorities&amp;Goals'!$B$5:$E$7,4,FALSE)</f>
        <v>0.66666666666666663</v>
      </c>
      <c r="P33" s="23" t="e">
        <f>VLOOKUP($A33,'Partnership Readiness'!$A$2:$D$1000,5,FALSE)</f>
        <v>#N/A</v>
      </c>
      <c r="Q33" s="24">
        <f>VLOOKUP("Partnership",'Program Priorities&amp;Goals'!$B$5:$E$7,4,FALSE)</f>
        <v>0.66666666666666663</v>
      </c>
      <c r="R33" s="25">
        <f t="shared" si="1"/>
        <v>0</v>
      </c>
      <c r="S33" s="24">
        <f t="shared" si="2"/>
        <v>1</v>
      </c>
      <c r="T33" s="24" t="e">
        <f t="shared" si="3"/>
        <v>#N/A</v>
      </c>
      <c r="U33" s="27" t="e">
        <f t="shared" si="4"/>
        <v>#N/A</v>
      </c>
      <c r="V33" s="24" t="e">
        <f>IF(J33="Urban",IF(U33&lt;='Recommended Sites'!$L$17,"Include",""),IF(J33="Rural",IF(T33&lt;='Recommended Sites'!$L$18,"Include",""),""))</f>
        <v>#N/A</v>
      </c>
      <c r="W33" s="24" t="e">
        <f>IF(V33="Include",COUNTIFS($V$2:$V$999,"Include",$R$2:$R$999,"&gt;"&amp;R33)+COUNTIFS($V$2:V33,"Include",$R$2:R33,R33),"")</f>
        <v>#N/A</v>
      </c>
    </row>
    <row r="34" spans="1:23" ht="15.75" thickBot="1" x14ac:dyDescent="0.3">
      <c r="A34" s="23" t="str">
        <f>IF(Population!$A34="","",Population!$A34)</f>
        <v/>
      </c>
      <c r="B34" s="24" t="str">
        <f>IF($A34="","",IFERROR(VLOOKUP($A34,Facilities!$A$2:$B$1001,2,FALSE),""))</f>
        <v/>
      </c>
      <c r="C34" s="24" t="str">
        <f>IFERROR(IF(VLOOKUP($A34,'Facility Locations'!$A$2:$E$1000,2,FALSE)="","no address",VLOOKUP($A34,'Facility Locations'!$A$2:$E$1000,2,FALSE)),"no address")</f>
        <v>no address</v>
      </c>
      <c r="D34" s="24" t="str">
        <f>IFERROR(IF(VLOOKUP($A34,'Facility Locations'!$A$2:$E$1000,3,FALSE)="","",VLOOKUP($A34,'Facility Locations'!$A$2:$E$1000,3,FALSE)),"")</f>
        <v/>
      </c>
      <c r="E34" s="24" t="str">
        <f>IFERROR(IF(VLOOKUP($A34,'Facility Locations'!$A$2:$E$1000,4,FALSE)="","",VLOOKUP($A34,'Facility Locations'!$A$2:$E$1000,4,FALSE)),"")</f>
        <v/>
      </c>
      <c r="F34" s="24" t="str">
        <f>IFERROR(IF(VLOOKUP($A34,'Facility Locations'!$A$2:$E$1000,5,FALSE)="","",VLOOKUP($A34,'Facility Locations'!$A$2:$E$1000,5,FALSE)),"")</f>
        <v/>
      </c>
      <c r="G34" s="25" t="str">
        <f>IFERROR(VLOOKUP($A34,Counties!$A$2:$C$1000,2,FALSE),"no county listed")</f>
        <v>no county listed</v>
      </c>
      <c r="H34" s="24" t="str">
        <f>IFERROR(VLOOKUP($A34,Counties!$A$2:$C$1000,3,FALSE),"no county listed")</f>
        <v>no county listed</v>
      </c>
      <c r="I34" s="24" t="e">
        <f>VLOOKUP($G34,Rural_Urban!A34:B1032,2,FALSE)</f>
        <v>#N/A</v>
      </c>
      <c r="J34" s="24" t="e">
        <f t="shared" si="0"/>
        <v>#N/A</v>
      </c>
      <c r="K34" s="26" t="str">
        <f>IF($A34="","",_xlfn.LET(_xlpm.x,VLOOKUP($A34,Population!$A$2:$B$1000,2,FALSE),IF(_xlpm.x="","none listed",_xlpm.x)))</f>
        <v/>
      </c>
      <c r="L34" s="24" t="e">
        <f>VLOOKUP($A34,Population!$A$2:$D$1000,4,FALSE)</f>
        <v>#N/A</v>
      </c>
      <c r="M34" s="24">
        <f>VLOOKUP("Population",'Program Priorities&amp;Goals'!$B$5:$E$7,4,FALSE)</f>
        <v>0.66666666666666663</v>
      </c>
      <c r="N34" s="24" t="e">
        <f>VLOOKUP($G34,'SVI Data'!$C$2:$F$200,3,FALSE)</f>
        <v>#N/A</v>
      </c>
      <c r="O34" s="24">
        <f>VLOOKUP("SVI",'Program Priorities&amp;Goals'!$B$5:$E$7,4,FALSE)</f>
        <v>0.66666666666666663</v>
      </c>
      <c r="P34" s="23" t="e">
        <f>VLOOKUP($A34,'Partnership Readiness'!$A$2:$D$1000,5,FALSE)</f>
        <v>#N/A</v>
      </c>
      <c r="Q34" s="24">
        <f>VLOOKUP("Partnership",'Program Priorities&amp;Goals'!$B$5:$E$7,4,FALSE)</f>
        <v>0.66666666666666663</v>
      </c>
      <c r="R34" s="25">
        <f t="shared" si="1"/>
        <v>0</v>
      </c>
      <c r="S34" s="24">
        <f t="shared" si="2"/>
        <v>1</v>
      </c>
      <c r="T34" s="24" t="e">
        <f t="shared" si="3"/>
        <v>#N/A</v>
      </c>
      <c r="U34" s="27" t="e">
        <f t="shared" si="4"/>
        <v>#N/A</v>
      </c>
      <c r="V34" s="24" t="e">
        <f>IF(J34="Urban",IF(U34&lt;='Recommended Sites'!$L$17,"Include",""),IF(J34="Rural",IF(T34&lt;='Recommended Sites'!$L$18,"Include",""),""))</f>
        <v>#N/A</v>
      </c>
      <c r="W34" s="24" t="e">
        <f>IF(V34="Include",COUNTIFS($V$2:$V$999,"Include",$R$2:$R$999,"&gt;"&amp;R34)+COUNTIFS($V$2:V34,"Include",$R$2:R34,R34),"")</f>
        <v>#N/A</v>
      </c>
    </row>
    <row r="35" spans="1:23" ht="15.75" thickBot="1" x14ac:dyDescent="0.3">
      <c r="A35" s="23" t="str">
        <f>IF(Population!$A35="","",Population!$A35)</f>
        <v/>
      </c>
      <c r="B35" s="24" t="str">
        <f>IF($A35="","",IFERROR(VLOOKUP($A35,Facilities!$A$2:$B$1001,2,FALSE),""))</f>
        <v/>
      </c>
      <c r="C35" s="24" t="str">
        <f>IFERROR(IF(VLOOKUP($A35,'Facility Locations'!$A$2:$E$1000,2,FALSE)="","no address",VLOOKUP($A35,'Facility Locations'!$A$2:$E$1000,2,FALSE)),"no address")</f>
        <v>no address</v>
      </c>
      <c r="D35" s="24" t="str">
        <f>IFERROR(IF(VLOOKUP($A35,'Facility Locations'!$A$2:$E$1000,3,FALSE)="","",VLOOKUP($A35,'Facility Locations'!$A$2:$E$1000,3,FALSE)),"")</f>
        <v/>
      </c>
      <c r="E35" s="24" t="str">
        <f>IFERROR(IF(VLOOKUP($A35,'Facility Locations'!$A$2:$E$1000,4,FALSE)="","",VLOOKUP($A35,'Facility Locations'!$A$2:$E$1000,4,FALSE)),"")</f>
        <v/>
      </c>
      <c r="F35" s="24" t="str">
        <f>IFERROR(IF(VLOOKUP($A35,'Facility Locations'!$A$2:$E$1000,5,FALSE)="","",VLOOKUP($A35,'Facility Locations'!$A$2:$E$1000,5,FALSE)),"")</f>
        <v/>
      </c>
      <c r="G35" s="25" t="str">
        <f>IFERROR(VLOOKUP($A35,Counties!$A$2:$C$1000,2,FALSE),"no county listed")</f>
        <v>no county listed</v>
      </c>
      <c r="H35" s="24" t="str">
        <f>IFERROR(VLOOKUP($A35,Counties!$A$2:$C$1000,3,FALSE),"no county listed")</f>
        <v>no county listed</v>
      </c>
      <c r="I35" s="24" t="e">
        <f>VLOOKUP($G35,Rural_Urban!A35:B1033,2,FALSE)</f>
        <v>#N/A</v>
      </c>
      <c r="J35" s="24" t="e">
        <f t="shared" si="0"/>
        <v>#N/A</v>
      </c>
      <c r="K35" s="26" t="str">
        <f>IF($A35="","",_xlfn.LET(_xlpm.x,VLOOKUP($A35,Population!$A$2:$B$1000,2,FALSE),IF(_xlpm.x="","none listed",_xlpm.x)))</f>
        <v/>
      </c>
      <c r="L35" s="24" t="e">
        <f>VLOOKUP($A35,Population!$A$2:$D$1000,4,FALSE)</f>
        <v>#N/A</v>
      </c>
      <c r="M35" s="24">
        <f>VLOOKUP("Population",'Program Priorities&amp;Goals'!$B$5:$E$7,4,FALSE)</f>
        <v>0.66666666666666663</v>
      </c>
      <c r="N35" s="24" t="e">
        <f>VLOOKUP($G35,'SVI Data'!$C$2:$F$200,3,FALSE)</f>
        <v>#N/A</v>
      </c>
      <c r="O35" s="24">
        <f>VLOOKUP("SVI",'Program Priorities&amp;Goals'!$B$5:$E$7,4,FALSE)</f>
        <v>0.66666666666666663</v>
      </c>
      <c r="P35" s="23" t="e">
        <f>VLOOKUP($A35,'Partnership Readiness'!$A$2:$D$1000,5,FALSE)</f>
        <v>#N/A</v>
      </c>
      <c r="Q35" s="24">
        <f>VLOOKUP("Partnership",'Program Priorities&amp;Goals'!$B$5:$E$7,4,FALSE)</f>
        <v>0.66666666666666663</v>
      </c>
      <c r="R35" s="25">
        <f t="shared" si="1"/>
        <v>0</v>
      </c>
      <c r="S35" s="24">
        <f t="shared" si="2"/>
        <v>1</v>
      </c>
      <c r="T35" s="24" t="e">
        <f t="shared" si="3"/>
        <v>#N/A</v>
      </c>
      <c r="U35" s="27" t="e">
        <f t="shared" si="4"/>
        <v>#N/A</v>
      </c>
      <c r="V35" s="24" t="e">
        <f>IF(J35="Urban",IF(U35&lt;='Recommended Sites'!$L$17,"Include",""),IF(J35="Rural",IF(T35&lt;='Recommended Sites'!$L$18,"Include",""),""))</f>
        <v>#N/A</v>
      </c>
      <c r="W35" s="24" t="e">
        <f>IF(V35="Include",COUNTIFS($V$2:$V$999,"Include",$R$2:$R$999,"&gt;"&amp;R35)+COUNTIFS($V$2:V35,"Include",$R$2:R35,R35),"")</f>
        <v>#N/A</v>
      </c>
    </row>
    <row r="36" spans="1:23" ht="15.75" thickBot="1" x14ac:dyDescent="0.3">
      <c r="A36" s="23" t="str">
        <f>IF(Population!$A36="","",Population!$A36)</f>
        <v/>
      </c>
      <c r="B36" s="24" t="str">
        <f>IF($A36="","",IFERROR(VLOOKUP($A36,Facilities!$A$2:$B$1001,2,FALSE),""))</f>
        <v/>
      </c>
      <c r="C36" s="24" t="str">
        <f>IFERROR(IF(VLOOKUP($A36,'Facility Locations'!$A$2:$E$1000,2,FALSE)="","no address",VLOOKUP($A36,'Facility Locations'!$A$2:$E$1000,2,FALSE)),"no address")</f>
        <v>no address</v>
      </c>
      <c r="D36" s="24" t="str">
        <f>IFERROR(IF(VLOOKUP($A36,'Facility Locations'!$A$2:$E$1000,3,FALSE)="","",VLOOKUP($A36,'Facility Locations'!$A$2:$E$1000,3,FALSE)),"")</f>
        <v/>
      </c>
      <c r="E36" s="24" t="str">
        <f>IFERROR(IF(VLOOKUP($A36,'Facility Locations'!$A$2:$E$1000,4,FALSE)="","",VLOOKUP($A36,'Facility Locations'!$A$2:$E$1000,4,FALSE)),"")</f>
        <v/>
      </c>
      <c r="F36" s="24" t="str">
        <f>IFERROR(IF(VLOOKUP($A36,'Facility Locations'!$A$2:$E$1000,5,FALSE)="","",VLOOKUP($A36,'Facility Locations'!$A$2:$E$1000,5,FALSE)),"")</f>
        <v/>
      </c>
      <c r="G36" s="25" t="str">
        <f>IFERROR(VLOOKUP($A36,Counties!$A$2:$C$1000,2,FALSE),"no county listed")</f>
        <v>no county listed</v>
      </c>
      <c r="H36" s="24" t="str">
        <f>IFERROR(VLOOKUP($A36,Counties!$A$2:$C$1000,3,FALSE),"no county listed")</f>
        <v>no county listed</v>
      </c>
      <c r="I36" s="24" t="e">
        <f>VLOOKUP($G36,Rural_Urban!A36:B1034,2,FALSE)</f>
        <v>#N/A</v>
      </c>
      <c r="J36" s="24" t="e">
        <f t="shared" si="0"/>
        <v>#N/A</v>
      </c>
      <c r="K36" s="26" t="str">
        <f>IF($A36="","",_xlfn.LET(_xlpm.x,VLOOKUP($A36,Population!$A$2:$B$1000,2,FALSE),IF(_xlpm.x="","none listed",_xlpm.x)))</f>
        <v/>
      </c>
      <c r="L36" s="24" t="e">
        <f>VLOOKUP($A36,Population!$A$2:$D$1000,4,FALSE)</f>
        <v>#N/A</v>
      </c>
      <c r="M36" s="24">
        <f>VLOOKUP("Population",'Program Priorities&amp;Goals'!$B$5:$E$7,4,FALSE)</f>
        <v>0.66666666666666663</v>
      </c>
      <c r="N36" s="24" t="e">
        <f>VLOOKUP($G36,'SVI Data'!$C$2:$F$200,3,FALSE)</f>
        <v>#N/A</v>
      </c>
      <c r="O36" s="24">
        <f>VLOOKUP("SVI",'Program Priorities&amp;Goals'!$B$5:$E$7,4,FALSE)</f>
        <v>0.66666666666666663</v>
      </c>
      <c r="P36" s="23" t="e">
        <f>VLOOKUP($A36,'Partnership Readiness'!$A$2:$D$1000,5,FALSE)</f>
        <v>#N/A</v>
      </c>
      <c r="Q36" s="24">
        <f>VLOOKUP("Partnership",'Program Priorities&amp;Goals'!$B$5:$E$7,4,FALSE)</f>
        <v>0.66666666666666663</v>
      </c>
      <c r="R36" s="25">
        <f t="shared" si="1"/>
        <v>0</v>
      </c>
      <c r="S36" s="24">
        <f t="shared" si="2"/>
        <v>1</v>
      </c>
      <c r="T36" s="24" t="e">
        <f t="shared" si="3"/>
        <v>#N/A</v>
      </c>
      <c r="U36" s="27" t="e">
        <f t="shared" si="4"/>
        <v>#N/A</v>
      </c>
      <c r="V36" s="24" t="e">
        <f>IF(J36="Urban",IF(U36&lt;='Recommended Sites'!$L$17,"Include",""),IF(J36="Rural",IF(T36&lt;='Recommended Sites'!$L$18,"Include",""),""))</f>
        <v>#N/A</v>
      </c>
      <c r="W36" s="24" t="e">
        <f>IF(V36="Include",COUNTIFS($V$2:$V$999,"Include",$R$2:$R$999,"&gt;"&amp;R36)+COUNTIFS($V$2:V36,"Include",$R$2:R36,R36),"")</f>
        <v>#N/A</v>
      </c>
    </row>
    <row r="37" spans="1:23" ht="15.75" thickBot="1" x14ac:dyDescent="0.3">
      <c r="A37" s="23" t="str">
        <f>IF(Population!$A37="","",Population!$A37)</f>
        <v/>
      </c>
      <c r="B37" s="24" t="str">
        <f>IF($A37="","",IFERROR(VLOOKUP($A37,Facilities!$A$2:$B$1001,2,FALSE),""))</f>
        <v/>
      </c>
      <c r="C37" s="24" t="str">
        <f>IFERROR(IF(VLOOKUP($A37,'Facility Locations'!$A$2:$E$1000,2,FALSE)="","no address",VLOOKUP($A37,'Facility Locations'!$A$2:$E$1000,2,FALSE)),"no address")</f>
        <v>no address</v>
      </c>
      <c r="D37" s="24" t="str">
        <f>IFERROR(IF(VLOOKUP($A37,'Facility Locations'!$A$2:$E$1000,3,FALSE)="","",VLOOKUP($A37,'Facility Locations'!$A$2:$E$1000,3,FALSE)),"")</f>
        <v/>
      </c>
      <c r="E37" s="24" t="str">
        <f>IFERROR(IF(VLOOKUP($A37,'Facility Locations'!$A$2:$E$1000,4,FALSE)="","",VLOOKUP($A37,'Facility Locations'!$A$2:$E$1000,4,FALSE)),"")</f>
        <v/>
      </c>
      <c r="F37" s="24" t="str">
        <f>IFERROR(IF(VLOOKUP($A37,'Facility Locations'!$A$2:$E$1000,5,FALSE)="","",VLOOKUP($A37,'Facility Locations'!$A$2:$E$1000,5,FALSE)),"")</f>
        <v/>
      </c>
      <c r="G37" s="25" t="str">
        <f>IFERROR(VLOOKUP($A37,Counties!$A$2:$C$1000,2,FALSE),"no county listed")</f>
        <v>no county listed</v>
      </c>
      <c r="H37" s="24" t="str">
        <f>IFERROR(VLOOKUP($A37,Counties!$A$2:$C$1000,3,FALSE),"no county listed")</f>
        <v>no county listed</v>
      </c>
      <c r="I37" s="24" t="e">
        <f>VLOOKUP($G37,Rural_Urban!A37:B1035,2,FALSE)</f>
        <v>#N/A</v>
      </c>
      <c r="J37" s="24" t="e">
        <f t="shared" si="0"/>
        <v>#N/A</v>
      </c>
      <c r="K37" s="26" t="str">
        <f>IF($A37="","",_xlfn.LET(_xlpm.x,VLOOKUP($A37,Population!$A$2:$B$1000,2,FALSE),IF(_xlpm.x="","none listed",_xlpm.x)))</f>
        <v/>
      </c>
      <c r="L37" s="24" t="e">
        <f>VLOOKUP($A37,Population!$A$2:$D$1000,4,FALSE)</f>
        <v>#N/A</v>
      </c>
      <c r="M37" s="24">
        <f>VLOOKUP("Population",'Program Priorities&amp;Goals'!$B$5:$E$7,4,FALSE)</f>
        <v>0.66666666666666663</v>
      </c>
      <c r="N37" s="24" t="e">
        <f>VLOOKUP($G37,'SVI Data'!$C$2:$F$200,3,FALSE)</f>
        <v>#N/A</v>
      </c>
      <c r="O37" s="24">
        <f>VLOOKUP("SVI",'Program Priorities&amp;Goals'!$B$5:$E$7,4,FALSE)</f>
        <v>0.66666666666666663</v>
      </c>
      <c r="P37" s="23" t="e">
        <f>VLOOKUP($A37,'Partnership Readiness'!$A$2:$D$1000,5,FALSE)</f>
        <v>#N/A</v>
      </c>
      <c r="Q37" s="24">
        <f>VLOOKUP("Partnership",'Program Priorities&amp;Goals'!$B$5:$E$7,4,FALSE)</f>
        <v>0.66666666666666663</v>
      </c>
      <c r="R37" s="25">
        <f t="shared" si="1"/>
        <v>0</v>
      </c>
      <c r="S37" s="24">
        <f t="shared" si="2"/>
        <v>1</v>
      </c>
      <c r="T37" s="24" t="e">
        <f t="shared" si="3"/>
        <v>#N/A</v>
      </c>
      <c r="U37" s="27" t="e">
        <f t="shared" si="4"/>
        <v>#N/A</v>
      </c>
      <c r="V37" s="24" t="e">
        <f>IF(J37="Urban",IF(U37&lt;='Recommended Sites'!$L$17,"Include",""),IF(J37="Rural",IF(T37&lt;='Recommended Sites'!$L$18,"Include",""),""))</f>
        <v>#N/A</v>
      </c>
      <c r="W37" s="24" t="e">
        <f>IF(V37="Include",COUNTIFS($V$2:$V$999,"Include",$R$2:$R$999,"&gt;"&amp;R37)+COUNTIFS($V$2:V37,"Include",$R$2:R37,R37),"")</f>
        <v>#N/A</v>
      </c>
    </row>
    <row r="38" spans="1:23" ht="15.75" thickBot="1" x14ac:dyDescent="0.3">
      <c r="A38" s="23" t="str">
        <f>IF(Population!$A38="","",Population!$A38)</f>
        <v/>
      </c>
      <c r="B38" s="24" t="str">
        <f>IF($A38="","",IFERROR(VLOOKUP($A38,Facilities!$A$2:$B$1001,2,FALSE),""))</f>
        <v/>
      </c>
      <c r="C38" s="24" t="str">
        <f>IFERROR(IF(VLOOKUP($A38,'Facility Locations'!$A$2:$E$1000,2,FALSE)="","no address",VLOOKUP($A38,'Facility Locations'!$A$2:$E$1000,2,FALSE)),"no address")</f>
        <v>no address</v>
      </c>
      <c r="D38" s="24" t="str">
        <f>IFERROR(IF(VLOOKUP($A38,'Facility Locations'!$A$2:$E$1000,3,FALSE)="","",VLOOKUP($A38,'Facility Locations'!$A$2:$E$1000,3,FALSE)),"")</f>
        <v/>
      </c>
      <c r="E38" s="24" t="str">
        <f>IFERROR(IF(VLOOKUP($A38,'Facility Locations'!$A$2:$E$1000,4,FALSE)="","",VLOOKUP($A38,'Facility Locations'!$A$2:$E$1000,4,FALSE)),"")</f>
        <v/>
      </c>
      <c r="F38" s="24" t="str">
        <f>IFERROR(IF(VLOOKUP($A38,'Facility Locations'!$A$2:$E$1000,5,FALSE)="","",VLOOKUP($A38,'Facility Locations'!$A$2:$E$1000,5,FALSE)),"")</f>
        <v/>
      </c>
      <c r="G38" s="25" t="str">
        <f>IFERROR(VLOOKUP($A38,Counties!$A$2:$C$1000,2,FALSE),"no county listed")</f>
        <v>no county listed</v>
      </c>
      <c r="H38" s="24" t="str">
        <f>IFERROR(VLOOKUP($A38,Counties!$A$2:$C$1000,3,FALSE),"no county listed")</f>
        <v>no county listed</v>
      </c>
      <c r="I38" s="24" t="e">
        <f>VLOOKUP($G38,Rural_Urban!A38:B1036,2,FALSE)</f>
        <v>#N/A</v>
      </c>
      <c r="J38" s="24" t="e">
        <f t="shared" si="0"/>
        <v>#N/A</v>
      </c>
      <c r="K38" s="26" t="str">
        <f>IF($A38="","",_xlfn.LET(_xlpm.x,VLOOKUP($A38,Population!$A$2:$B$1000,2,FALSE),IF(_xlpm.x="","none listed",_xlpm.x)))</f>
        <v/>
      </c>
      <c r="L38" s="24" t="e">
        <f>VLOOKUP($A38,Population!$A$2:$D$1000,4,FALSE)</f>
        <v>#N/A</v>
      </c>
      <c r="M38" s="24">
        <f>VLOOKUP("Population",'Program Priorities&amp;Goals'!$B$5:$E$7,4,FALSE)</f>
        <v>0.66666666666666663</v>
      </c>
      <c r="N38" s="24" t="e">
        <f>VLOOKUP($G38,'SVI Data'!$C$2:$F$200,3,FALSE)</f>
        <v>#N/A</v>
      </c>
      <c r="O38" s="24">
        <f>VLOOKUP("SVI",'Program Priorities&amp;Goals'!$B$5:$E$7,4,FALSE)</f>
        <v>0.66666666666666663</v>
      </c>
      <c r="P38" s="23" t="e">
        <f>VLOOKUP($A38,'Partnership Readiness'!$A$2:$D$1000,5,FALSE)</f>
        <v>#N/A</v>
      </c>
      <c r="Q38" s="24">
        <f>VLOOKUP("Partnership",'Program Priorities&amp;Goals'!$B$5:$E$7,4,FALSE)</f>
        <v>0.66666666666666663</v>
      </c>
      <c r="R38" s="25">
        <f t="shared" si="1"/>
        <v>0</v>
      </c>
      <c r="S38" s="24">
        <f t="shared" si="2"/>
        <v>1</v>
      </c>
      <c r="T38" s="24" t="e">
        <f t="shared" si="3"/>
        <v>#N/A</v>
      </c>
      <c r="U38" s="27" t="e">
        <f t="shared" si="4"/>
        <v>#N/A</v>
      </c>
      <c r="V38" s="24" t="e">
        <f>IF(J38="Urban",IF(U38&lt;='Recommended Sites'!$L$17,"Include",""),IF(J38="Rural",IF(T38&lt;='Recommended Sites'!$L$18,"Include",""),""))</f>
        <v>#N/A</v>
      </c>
      <c r="W38" s="24" t="e">
        <f>IF(V38="Include",COUNTIFS($V$2:$V$999,"Include",$R$2:$R$999,"&gt;"&amp;R38)+COUNTIFS($V$2:V38,"Include",$R$2:R38,R38),"")</f>
        <v>#N/A</v>
      </c>
    </row>
    <row r="39" spans="1:23" ht="15.75" thickBot="1" x14ac:dyDescent="0.3">
      <c r="A39" s="23" t="str">
        <f>IF(Population!$A39="","",Population!$A39)</f>
        <v/>
      </c>
      <c r="B39" s="24" t="str">
        <f>IF($A39="","",IFERROR(VLOOKUP($A39,Facilities!$A$2:$B$1001,2,FALSE),""))</f>
        <v/>
      </c>
      <c r="C39" s="24" t="str">
        <f>IFERROR(IF(VLOOKUP($A39,'Facility Locations'!$A$2:$E$1000,2,FALSE)="","no address",VLOOKUP($A39,'Facility Locations'!$A$2:$E$1000,2,FALSE)),"no address")</f>
        <v>no address</v>
      </c>
      <c r="D39" s="24" t="str">
        <f>IFERROR(IF(VLOOKUP($A39,'Facility Locations'!$A$2:$E$1000,3,FALSE)="","",VLOOKUP($A39,'Facility Locations'!$A$2:$E$1000,3,FALSE)),"")</f>
        <v/>
      </c>
      <c r="E39" s="24" t="str">
        <f>IFERROR(IF(VLOOKUP($A39,'Facility Locations'!$A$2:$E$1000,4,FALSE)="","",VLOOKUP($A39,'Facility Locations'!$A$2:$E$1000,4,FALSE)),"")</f>
        <v/>
      </c>
      <c r="F39" s="24" t="str">
        <f>IFERROR(IF(VLOOKUP($A39,'Facility Locations'!$A$2:$E$1000,5,FALSE)="","",VLOOKUP($A39,'Facility Locations'!$A$2:$E$1000,5,FALSE)),"")</f>
        <v/>
      </c>
      <c r="G39" s="25" t="str">
        <f>IFERROR(VLOOKUP($A39,Counties!$A$2:$C$1000,2,FALSE),"no county listed")</f>
        <v>no county listed</v>
      </c>
      <c r="H39" s="24" t="str">
        <f>IFERROR(VLOOKUP($A39,Counties!$A$2:$C$1000,3,FALSE),"no county listed")</f>
        <v>no county listed</v>
      </c>
      <c r="I39" s="24" t="e">
        <f>VLOOKUP($G39,Rural_Urban!A39:B1037,2,FALSE)</f>
        <v>#N/A</v>
      </c>
      <c r="J39" s="24" t="e">
        <f t="shared" si="0"/>
        <v>#N/A</v>
      </c>
      <c r="K39" s="26" t="str">
        <f>IF($A39="","",_xlfn.LET(_xlpm.x,VLOOKUP($A39,Population!$A$2:$B$1000,2,FALSE),IF(_xlpm.x="","none listed",_xlpm.x)))</f>
        <v/>
      </c>
      <c r="L39" s="24" t="e">
        <f>VLOOKUP($A39,Population!$A$2:$D$1000,4,FALSE)</f>
        <v>#N/A</v>
      </c>
      <c r="M39" s="24">
        <f>VLOOKUP("Population",'Program Priorities&amp;Goals'!$B$5:$E$7,4,FALSE)</f>
        <v>0.66666666666666663</v>
      </c>
      <c r="N39" s="24" t="e">
        <f>VLOOKUP($G39,'SVI Data'!$C$2:$F$200,3,FALSE)</f>
        <v>#N/A</v>
      </c>
      <c r="O39" s="24">
        <f>VLOOKUP("SVI",'Program Priorities&amp;Goals'!$B$5:$E$7,4,FALSE)</f>
        <v>0.66666666666666663</v>
      </c>
      <c r="P39" s="23" t="e">
        <f>VLOOKUP($A39,'Partnership Readiness'!$A$2:$D$1000,5,FALSE)</f>
        <v>#N/A</v>
      </c>
      <c r="Q39" s="24">
        <f>VLOOKUP("Partnership",'Program Priorities&amp;Goals'!$B$5:$E$7,4,FALSE)</f>
        <v>0.66666666666666663</v>
      </c>
      <c r="R39" s="25">
        <f t="shared" si="1"/>
        <v>0</v>
      </c>
      <c r="S39" s="24">
        <f t="shared" si="2"/>
        <v>1</v>
      </c>
      <c r="T39" s="24" t="e">
        <f t="shared" si="3"/>
        <v>#N/A</v>
      </c>
      <c r="U39" s="27" t="e">
        <f t="shared" si="4"/>
        <v>#N/A</v>
      </c>
      <c r="V39" s="24" t="e">
        <f>IF(J39="Urban",IF(U39&lt;='Recommended Sites'!$L$17,"Include",""),IF(J39="Rural",IF(T39&lt;='Recommended Sites'!$L$18,"Include",""),""))</f>
        <v>#N/A</v>
      </c>
      <c r="W39" s="24" t="e">
        <f>IF(V39="Include",COUNTIFS($V$2:$V$999,"Include",$R$2:$R$999,"&gt;"&amp;R39)+COUNTIFS($V$2:V39,"Include",$R$2:R39,R39),"")</f>
        <v>#N/A</v>
      </c>
    </row>
    <row r="40" spans="1:23" ht="15.75" thickBot="1" x14ac:dyDescent="0.3">
      <c r="A40" s="23" t="str">
        <f>IF(Population!$A40="","",Population!$A40)</f>
        <v/>
      </c>
      <c r="B40" s="24" t="str">
        <f>IF($A40="","",IFERROR(VLOOKUP($A40,Facilities!$A$2:$B$1001,2,FALSE),""))</f>
        <v/>
      </c>
      <c r="C40" s="24" t="str">
        <f>IFERROR(IF(VLOOKUP($A40,'Facility Locations'!$A$2:$E$1000,2,FALSE)="","no address",VLOOKUP($A40,'Facility Locations'!$A$2:$E$1000,2,FALSE)),"no address")</f>
        <v>no address</v>
      </c>
      <c r="D40" s="24" t="str">
        <f>IFERROR(IF(VLOOKUP($A40,'Facility Locations'!$A$2:$E$1000,3,FALSE)="","",VLOOKUP($A40,'Facility Locations'!$A$2:$E$1000,3,FALSE)),"")</f>
        <v/>
      </c>
      <c r="E40" s="24" t="str">
        <f>IFERROR(IF(VLOOKUP($A40,'Facility Locations'!$A$2:$E$1000,4,FALSE)="","",VLOOKUP($A40,'Facility Locations'!$A$2:$E$1000,4,FALSE)),"")</f>
        <v/>
      </c>
      <c r="F40" s="24" t="str">
        <f>IFERROR(IF(VLOOKUP($A40,'Facility Locations'!$A$2:$E$1000,5,FALSE)="","",VLOOKUP($A40,'Facility Locations'!$A$2:$E$1000,5,FALSE)),"")</f>
        <v/>
      </c>
      <c r="G40" s="25" t="str">
        <f>IFERROR(VLOOKUP($A40,Counties!$A$2:$C$1000,2,FALSE),"no county listed")</f>
        <v>no county listed</v>
      </c>
      <c r="H40" s="24" t="str">
        <f>IFERROR(VLOOKUP($A40,Counties!$A$2:$C$1000,3,FALSE),"no county listed")</f>
        <v>no county listed</v>
      </c>
      <c r="I40" s="24" t="e">
        <f>VLOOKUP($G40,Rural_Urban!A40:B1038,2,FALSE)</f>
        <v>#N/A</v>
      </c>
      <c r="J40" s="24" t="e">
        <f t="shared" si="0"/>
        <v>#N/A</v>
      </c>
      <c r="K40" s="26" t="str">
        <f>IF($A40="","",_xlfn.LET(_xlpm.x,VLOOKUP($A40,Population!$A$2:$B$1000,2,FALSE),IF(_xlpm.x="","none listed",_xlpm.x)))</f>
        <v/>
      </c>
      <c r="L40" s="24" t="e">
        <f>VLOOKUP($A40,Population!$A$2:$D$1000,4,FALSE)</f>
        <v>#N/A</v>
      </c>
      <c r="M40" s="24">
        <f>VLOOKUP("Population",'Program Priorities&amp;Goals'!$B$5:$E$7,4,FALSE)</f>
        <v>0.66666666666666663</v>
      </c>
      <c r="N40" s="24" t="e">
        <f>VLOOKUP($G40,'SVI Data'!$C$2:$F$200,3,FALSE)</f>
        <v>#N/A</v>
      </c>
      <c r="O40" s="24">
        <f>VLOOKUP("SVI",'Program Priorities&amp;Goals'!$B$5:$E$7,4,FALSE)</f>
        <v>0.66666666666666663</v>
      </c>
      <c r="P40" s="23" t="e">
        <f>VLOOKUP($A40,'Partnership Readiness'!$A$2:$D$1000,5,FALSE)</f>
        <v>#N/A</v>
      </c>
      <c r="Q40" s="24">
        <f>VLOOKUP("Partnership",'Program Priorities&amp;Goals'!$B$5:$E$7,4,FALSE)</f>
        <v>0.66666666666666663</v>
      </c>
      <c r="R40" s="25">
        <f t="shared" si="1"/>
        <v>0</v>
      </c>
      <c r="S40" s="24">
        <f t="shared" si="2"/>
        <v>1</v>
      </c>
      <c r="T40" s="24" t="e">
        <f t="shared" si="3"/>
        <v>#N/A</v>
      </c>
      <c r="U40" s="27" t="e">
        <f t="shared" si="4"/>
        <v>#N/A</v>
      </c>
      <c r="V40" s="24" t="e">
        <f>IF(J40="Urban",IF(U40&lt;='Recommended Sites'!$L$17,"Include",""),IF(J40="Rural",IF(T40&lt;='Recommended Sites'!$L$18,"Include",""),""))</f>
        <v>#N/A</v>
      </c>
      <c r="W40" s="24" t="e">
        <f>IF(V40="Include",COUNTIFS($V$2:$V$999,"Include",$R$2:$R$999,"&gt;"&amp;R40)+COUNTIFS($V$2:V40,"Include",$R$2:R40,R40),"")</f>
        <v>#N/A</v>
      </c>
    </row>
    <row r="41" spans="1:23" ht="15.75" thickBot="1" x14ac:dyDescent="0.3">
      <c r="A41" s="23" t="str">
        <f>IF(Population!$A41="","",Population!$A41)</f>
        <v/>
      </c>
      <c r="B41" s="24" t="str">
        <f>IF($A41="","",IFERROR(VLOOKUP($A41,Facilities!$A$2:$B$1001,2,FALSE),""))</f>
        <v/>
      </c>
      <c r="C41" s="24" t="str">
        <f>IFERROR(IF(VLOOKUP($A41,'Facility Locations'!$A$2:$E$1000,2,FALSE)="","no address",VLOOKUP($A41,'Facility Locations'!$A$2:$E$1000,2,FALSE)),"no address")</f>
        <v>no address</v>
      </c>
      <c r="D41" s="24" t="str">
        <f>IFERROR(IF(VLOOKUP($A41,'Facility Locations'!$A$2:$E$1000,3,FALSE)="","",VLOOKUP($A41,'Facility Locations'!$A$2:$E$1000,3,FALSE)),"")</f>
        <v/>
      </c>
      <c r="E41" s="24" t="str">
        <f>IFERROR(IF(VLOOKUP($A41,'Facility Locations'!$A$2:$E$1000,4,FALSE)="","",VLOOKUP($A41,'Facility Locations'!$A$2:$E$1000,4,FALSE)),"")</f>
        <v/>
      </c>
      <c r="F41" s="24" t="str">
        <f>IFERROR(IF(VLOOKUP($A41,'Facility Locations'!$A$2:$E$1000,5,FALSE)="","",VLOOKUP($A41,'Facility Locations'!$A$2:$E$1000,5,FALSE)),"")</f>
        <v/>
      </c>
      <c r="G41" s="25" t="str">
        <f>IFERROR(VLOOKUP($A41,Counties!$A$2:$C$1000,2,FALSE),"no county listed")</f>
        <v>no county listed</v>
      </c>
      <c r="H41" s="24" t="str">
        <f>IFERROR(VLOOKUP($A41,Counties!$A$2:$C$1000,3,FALSE),"no county listed")</f>
        <v>no county listed</v>
      </c>
      <c r="I41" s="24" t="e">
        <f>VLOOKUP($G41,Rural_Urban!A41:B1039,2,FALSE)</f>
        <v>#N/A</v>
      </c>
      <c r="J41" s="24" t="e">
        <f t="shared" si="0"/>
        <v>#N/A</v>
      </c>
      <c r="K41" s="26" t="str">
        <f>IF($A41="","",_xlfn.LET(_xlpm.x,VLOOKUP($A41,Population!$A$2:$B$1000,2,FALSE),IF(_xlpm.x="","none listed",_xlpm.x)))</f>
        <v/>
      </c>
      <c r="L41" s="24" t="e">
        <f>VLOOKUP($A41,Population!$A$2:$D$1000,4,FALSE)</f>
        <v>#N/A</v>
      </c>
      <c r="M41" s="24">
        <f>VLOOKUP("Population",'Program Priorities&amp;Goals'!$B$5:$E$7,4,FALSE)</f>
        <v>0.66666666666666663</v>
      </c>
      <c r="N41" s="24" t="e">
        <f>VLOOKUP($G41,'SVI Data'!$C$2:$F$200,3,FALSE)</f>
        <v>#N/A</v>
      </c>
      <c r="O41" s="24">
        <f>VLOOKUP("SVI",'Program Priorities&amp;Goals'!$B$5:$E$7,4,FALSE)</f>
        <v>0.66666666666666663</v>
      </c>
      <c r="P41" s="23" t="e">
        <f>VLOOKUP($A41,'Partnership Readiness'!$A$2:$D$1000,5,FALSE)</f>
        <v>#N/A</v>
      </c>
      <c r="Q41" s="24">
        <f>VLOOKUP("Partnership",'Program Priorities&amp;Goals'!$B$5:$E$7,4,FALSE)</f>
        <v>0.66666666666666663</v>
      </c>
      <c r="R41" s="25">
        <f t="shared" si="1"/>
        <v>0</v>
      </c>
      <c r="S41" s="24">
        <f t="shared" si="2"/>
        <v>1</v>
      </c>
      <c r="T41" s="24" t="e">
        <f t="shared" si="3"/>
        <v>#N/A</v>
      </c>
      <c r="U41" s="27" t="e">
        <f t="shared" si="4"/>
        <v>#N/A</v>
      </c>
      <c r="V41" s="24" t="e">
        <f>IF(J41="Urban",IF(U41&lt;='Recommended Sites'!$L$17,"Include",""),IF(J41="Rural",IF(T41&lt;='Recommended Sites'!$L$18,"Include",""),""))</f>
        <v>#N/A</v>
      </c>
      <c r="W41" s="24" t="e">
        <f>IF(V41="Include",COUNTIFS($V$2:$V$999,"Include",$R$2:$R$999,"&gt;"&amp;R41)+COUNTIFS($V$2:V41,"Include",$R$2:R41,R41),"")</f>
        <v>#N/A</v>
      </c>
    </row>
    <row r="42" spans="1:23" ht="15.75" thickBot="1" x14ac:dyDescent="0.3">
      <c r="A42" s="23" t="str">
        <f>IF(Population!$A42="","",Population!$A42)</f>
        <v/>
      </c>
      <c r="B42" s="24" t="str">
        <f>IF($A42="","",IFERROR(VLOOKUP($A42,Facilities!$A$2:$B$1001,2,FALSE),""))</f>
        <v/>
      </c>
      <c r="C42" s="24" t="str">
        <f>IFERROR(IF(VLOOKUP($A42,'Facility Locations'!$A$2:$E$1000,2,FALSE)="","no address",VLOOKUP($A42,'Facility Locations'!$A$2:$E$1000,2,FALSE)),"no address")</f>
        <v>no address</v>
      </c>
      <c r="D42" s="24" t="str">
        <f>IFERROR(IF(VLOOKUP($A42,'Facility Locations'!$A$2:$E$1000,3,FALSE)="","",VLOOKUP($A42,'Facility Locations'!$A$2:$E$1000,3,FALSE)),"")</f>
        <v/>
      </c>
      <c r="E42" s="24" t="str">
        <f>IFERROR(IF(VLOOKUP($A42,'Facility Locations'!$A$2:$E$1000,4,FALSE)="","",VLOOKUP($A42,'Facility Locations'!$A$2:$E$1000,4,FALSE)),"")</f>
        <v/>
      </c>
      <c r="F42" s="24" t="str">
        <f>IFERROR(IF(VLOOKUP($A42,'Facility Locations'!$A$2:$E$1000,5,FALSE)="","",VLOOKUP($A42,'Facility Locations'!$A$2:$E$1000,5,FALSE)),"")</f>
        <v/>
      </c>
      <c r="G42" s="25" t="str">
        <f>IFERROR(VLOOKUP($A42,Counties!$A$2:$C$1000,2,FALSE),"no county listed")</f>
        <v>no county listed</v>
      </c>
      <c r="H42" s="24" t="str">
        <f>IFERROR(VLOOKUP($A42,Counties!$A$2:$C$1000,3,FALSE),"no county listed")</f>
        <v>no county listed</v>
      </c>
      <c r="I42" s="24" t="e">
        <f>VLOOKUP($G42,Rural_Urban!A42:B1040,2,FALSE)</f>
        <v>#N/A</v>
      </c>
      <c r="J42" s="24" t="e">
        <f t="shared" si="0"/>
        <v>#N/A</v>
      </c>
      <c r="K42" s="26" t="str">
        <f>IF($A42="","",_xlfn.LET(_xlpm.x,VLOOKUP($A42,Population!$A$2:$B$1000,2,FALSE),IF(_xlpm.x="","none listed",_xlpm.x)))</f>
        <v/>
      </c>
      <c r="L42" s="24" t="e">
        <f>VLOOKUP($A42,Population!$A$2:$D$1000,4,FALSE)</f>
        <v>#N/A</v>
      </c>
      <c r="M42" s="24">
        <f>VLOOKUP("Population",'Program Priorities&amp;Goals'!$B$5:$E$7,4,FALSE)</f>
        <v>0.66666666666666663</v>
      </c>
      <c r="N42" s="24" t="e">
        <f>VLOOKUP($G42,'SVI Data'!$C$2:$F$200,3,FALSE)</f>
        <v>#N/A</v>
      </c>
      <c r="O42" s="24">
        <f>VLOOKUP("SVI",'Program Priorities&amp;Goals'!$B$5:$E$7,4,FALSE)</f>
        <v>0.66666666666666663</v>
      </c>
      <c r="P42" s="23" t="e">
        <f>VLOOKUP($A42,'Partnership Readiness'!$A$2:$D$1000,5,FALSE)</f>
        <v>#N/A</v>
      </c>
      <c r="Q42" s="24">
        <f>VLOOKUP("Partnership",'Program Priorities&amp;Goals'!$B$5:$E$7,4,FALSE)</f>
        <v>0.66666666666666663</v>
      </c>
      <c r="R42" s="25">
        <f t="shared" si="1"/>
        <v>0</v>
      </c>
      <c r="S42" s="24">
        <f t="shared" si="2"/>
        <v>1</v>
      </c>
      <c r="T42" s="24" t="e">
        <f t="shared" si="3"/>
        <v>#N/A</v>
      </c>
      <c r="U42" s="27" t="e">
        <f t="shared" si="4"/>
        <v>#N/A</v>
      </c>
      <c r="V42" s="24" t="e">
        <f>IF(J42="Urban",IF(U42&lt;='Recommended Sites'!$L$17,"Include",""),IF(J42="Rural",IF(T42&lt;='Recommended Sites'!$L$18,"Include",""),""))</f>
        <v>#N/A</v>
      </c>
      <c r="W42" s="24" t="e">
        <f>IF(V42="Include",COUNTIFS($V$2:$V$999,"Include",$R$2:$R$999,"&gt;"&amp;R42)+COUNTIFS($V$2:V42,"Include",$R$2:R42,R42),"")</f>
        <v>#N/A</v>
      </c>
    </row>
    <row r="43" spans="1:23" ht="15.75" thickBot="1" x14ac:dyDescent="0.3">
      <c r="A43" s="23" t="str">
        <f>IF(Population!$A43="","",Population!$A43)</f>
        <v/>
      </c>
      <c r="B43" s="24" t="str">
        <f>IF($A43="","",IFERROR(VLOOKUP($A43,Facilities!$A$2:$B$1001,2,FALSE),""))</f>
        <v/>
      </c>
      <c r="C43" s="24" t="str">
        <f>IFERROR(IF(VLOOKUP($A43,'Facility Locations'!$A$2:$E$1000,2,FALSE)="","no address",VLOOKUP($A43,'Facility Locations'!$A$2:$E$1000,2,FALSE)),"no address")</f>
        <v>no address</v>
      </c>
      <c r="D43" s="24" t="str">
        <f>IFERROR(IF(VLOOKUP($A43,'Facility Locations'!$A$2:$E$1000,3,FALSE)="","",VLOOKUP($A43,'Facility Locations'!$A$2:$E$1000,3,FALSE)),"")</f>
        <v/>
      </c>
      <c r="E43" s="24" t="str">
        <f>IFERROR(IF(VLOOKUP($A43,'Facility Locations'!$A$2:$E$1000,4,FALSE)="","",VLOOKUP($A43,'Facility Locations'!$A$2:$E$1000,4,FALSE)),"")</f>
        <v/>
      </c>
      <c r="F43" s="24" t="str">
        <f>IFERROR(IF(VLOOKUP($A43,'Facility Locations'!$A$2:$E$1000,5,FALSE)="","",VLOOKUP($A43,'Facility Locations'!$A$2:$E$1000,5,FALSE)),"")</f>
        <v/>
      </c>
      <c r="G43" s="25" t="str">
        <f>IFERROR(VLOOKUP($A43,Counties!$A$2:$C$1000,2,FALSE),"no county listed")</f>
        <v>no county listed</v>
      </c>
      <c r="H43" s="24" t="str">
        <f>IFERROR(VLOOKUP($A43,Counties!$A$2:$C$1000,3,FALSE),"no county listed")</f>
        <v>no county listed</v>
      </c>
      <c r="I43" s="24" t="e">
        <f>VLOOKUP($G43,Rural_Urban!A43:B1041,2,FALSE)</f>
        <v>#N/A</v>
      </c>
      <c r="J43" s="24" t="e">
        <f t="shared" si="0"/>
        <v>#N/A</v>
      </c>
      <c r="K43" s="26" t="str">
        <f>IF($A43="","",_xlfn.LET(_xlpm.x,VLOOKUP($A43,Population!$A$2:$B$1000,2,FALSE),IF(_xlpm.x="","none listed",_xlpm.x)))</f>
        <v/>
      </c>
      <c r="L43" s="24" t="e">
        <f>VLOOKUP($A43,Population!$A$2:$D$1000,4,FALSE)</f>
        <v>#N/A</v>
      </c>
      <c r="M43" s="24">
        <f>VLOOKUP("Population",'Program Priorities&amp;Goals'!$B$5:$E$7,4,FALSE)</f>
        <v>0.66666666666666663</v>
      </c>
      <c r="N43" s="24" t="e">
        <f>VLOOKUP($G43,'SVI Data'!$C$2:$F$200,3,FALSE)</f>
        <v>#N/A</v>
      </c>
      <c r="O43" s="24">
        <f>VLOOKUP("SVI",'Program Priorities&amp;Goals'!$B$5:$E$7,4,FALSE)</f>
        <v>0.66666666666666663</v>
      </c>
      <c r="P43" s="23" t="e">
        <f>VLOOKUP($A43,'Partnership Readiness'!$A$2:$D$1000,5,FALSE)</f>
        <v>#N/A</v>
      </c>
      <c r="Q43" s="24">
        <f>VLOOKUP("Partnership",'Program Priorities&amp;Goals'!$B$5:$E$7,4,FALSE)</f>
        <v>0.66666666666666663</v>
      </c>
      <c r="R43" s="25">
        <f t="shared" si="1"/>
        <v>0</v>
      </c>
      <c r="S43" s="24">
        <f t="shared" si="2"/>
        <v>1</v>
      </c>
      <c r="T43" s="24" t="e">
        <f t="shared" si="3"/>
        <v>#N/A</v>
      </c>
      <c r="U43" s="27" t="e">
        <f t="shared" si="4"/>
        <v>#N/A</v>
      </c>
      <c r="V43" s="24" t="e">
        <f>IF(J43="Urban",IF(U43&lt;='Recommended Sites'!$L$17,"Include",""),IF(J43="Rural",IF(T43&lt;='Recommended Sites'!$L$18,"Include",""),""))</f>
        <v>#N/A</v>
      </c>
      <c r="W43" s="24" t="e">
        <f>IF(V43="Include",COUNTIFS($V$2:$V$999,"Include",$R$2:$R$999,"&gt;"&amp;R43)+COUNTIFS($V$2:V43,"Include",$R$2:R43,R43),"")</f>
        <v>#N/A</v>
      </c>
    </row>
    <row r="44" spans="1:23" ht="15.75" thickBot="1" x14ac:dyDescent="0.3">
      <c r="A44" s="23" t="str">
        <f>IF(Population!$A44="","",Population!$A44)</f>
        <v/>
      </c>
      <c r="B44" s="24" t="str">
        <f>IF($A44="","",IFERROR(VLOOKUP($A44,Facilities!$A$2:$B$1001,2,FALSE),""))</f>
        <v/>
      </c>
      <c r="C44" s="24" t="str">
        <f>IFERROR(IF(VLOOKUP($A44,'Facility Locations'!$A$2:$E$1000,2,FALSE)="","no address",VLOOKUP($A44,'Facility Locations'!$A$2:$E$1000,2,FALSE)),"no address")</f>
        <v>no address</v>
      </c>
      <c r="D44" s="24" t="str">
        <f>IFERROR(IF(VLOOKUP($A44,'Facility Locations'!$A$2:$E$1000,3,FALSE)="","",VLOOKUP($A44,'Facility Locations'!$A$2:$E$1000,3,FALSE)),"")</f>
        <v/>
      </c>
      <c r="E44" s="24" t="str">
        <f>IFERROR(IF(VLOOKUP($A44,'Facility Locations'!$A$2:$E$1000,4,FALSE)="","",VLOOKUP($A44,'Facility Locations'!$A$2:$E$1000,4,FALSE)),"")</f>
        <v/>
      </c>
      <c r="F44" s="24" t="str">
        <f>IFERROR(IF(VLOOKUP($A44,'Facility Locations'!$A$2:$E$1000,5,FALSE)="","",VLOOKUP($A44,'Facility Locations'!$A$2:$E$1000,5,FALSE)),"")</f>
        <v/>
      </c>
      <c r="G44" s="25" t="str">
        <f>IFERROR(VLOOKUP($A44,Counties!$A$2:$C$1000,2,FALSE),"no county listed")</f>
        <v>no county listed</v>
      </c>
      <c r="H44" s="24" t="str">
        <f>IFERROR(VLOOKUP($A44,Counties!$A$2:$C$1000,3,FALSE),"no county listed")</f>
        <v>no county listed</v>
      </c>
      <c r="I44" s="24" t="e">
        <f>VLOOKUP($G44,Rural_Urban!A44:B1042,2,FALSE)</f>
        <v>#N/A</v>
      </c>
      <c r="J44" s="24" t="e">
        <f t="shared" si="0"/>
        <v>#N/A</v>
      </c>
      <c r="K44" s="26" t="str">
        <f>IF($A44="","",_xlfn.LET(_xlpm.x,VLOOKUP($A44,Population!$A$2:$B$1000,2,FALSE),IF(_xlpm.x="","none listed",_xlpm.x)))</f>
        <v/>
      </c>
      <c r="L44" s="24" t="e">
        <f>VLOOKUP($A44,Population!$A$2:$D$1000,4,FALSE)</f>
        <v>#N/A</v>
      </c>
      <c r="M44" s="24">
        <f>VLOOKUP("Population",'Program Priorities&amp;Goals'!$B$5:$E$7,4,FALSE)</f>
        <v>0.66666666666666663</v>
      </c>
      <c r="N44" s="24" t="e">
        <f>VLOOKUP($G44,'SVI Data'!$C$2:$F$200,3,FALSE)</f>
        <v>#N/A</v>
      </c>
      <c r="O44" s="24">
        <f>VLOOKUP("SVI",'Program Priorities&amp;Goals'!$B$5:$E$7,4,FALSE)</f>
        <v>0.66666666666666663</v>
      </c>
      <c r="P44" s="23" t="e">
        <f>VLOOKUP($A44,'Partnership Readiness'!$A$2:$D$1000,5,FALSE)</f>
        <v>#N/A</v>
      </c>
      <c r="Q44" s="24">
        <f>VLOOKUP("Partnership",'Program Priorities&amp;Goals'!$B$5:$E$7,4,FALSE)</f>
        <v>0.66666666666666663</v>
      </c>
      <c r="R44" s="25">
        <f t="shared" si="1"/>
        <v>0</v>
      </c>
      <c r="S44" s="24">
        <f t="shared" si="2"/>
        <v>1</v>
      </c>
      <c r="T44" s="24" t="e">
        <f t="shared" si="3"/>
        <v>#N/A</v>
      </c>
      <c r="U44" s="27" t="e">
        <f t="shared" si="4"/>
        <v>#N/A</v>
      </c>
      <c r="V44" s="24" t="e">
        <f>IF(J44="Urban",IF(U44&lt;='Recommended Sites'!$L$17,"Include",""),IF(J44="Rural",IF(T44&lt;='Recommended Sites'!$L$18,"Include",""),""))</f>
        <v>#N/A</v>
      </c>
      <c r="W44" s="24" t="e">
        <f>IF(V44="Include",COUNTIFS($V$2:$V$999,"Include",$R$2:$R$999,"&gt;"&amp;R44)+COUNTIFS($V$2:V44,"Include",$R$2:R44,R44),"")</f>
        <v>#N/A</v>
      </c>
    </row>
    <row r="45" spans="1:23" ht="15.75" thickBot="1" x14ac:dyDescent="0.3">
      <c r="A45" s="23" t="str">
        <f>IF(Population!$A45="","",Population!$A45)</f>
        <v/>
      </c>
      <c r="B45" s="24" t="str">
        <f>IF($A45="","",IFERROR(VLOOKUP($A45,Facilities!$A$2:$B$1001,2,FALSE),""))</f>
        <v/>
      </c>
      <c r="C45" s="24" t="str">
        <f>IFERROR(IF(VLOOKUP($A45,'Facility Locations'!$A$2:$E$1000,2,FALSE)="","no address",VLOOKUP($A45,'Facility Locations'!$A$2:$E$1000,2,FALSE)),"no address")</f>
        <v>no address</v>
      </c>
      <c r="D45" s="24" t="str">
        <f>IFERROR(IF(VLOOKUP($A45,'Facility Locations'!$A$2:$E$1000,3,FALSE)="","",VLOOKUP($A45,'Facility Locations'!$A$2:$E$1000,3,FALSE)),"")</f>
        <v/>
      </c>
      <c r="E45" s="24" t="str">
        <f>IFERROR(IF(VLOOKUP($A45,'Facility Locations'!$A$2:$E$1000,4,FALSE)="","",VLOOKUP($A45,'Facility Locations'!$A$2:$E$1000,4,FALSE)),"")</f>
        <v/>
      </c>
      <c r="F45" s="24" t="str">
        <f>IFERROR(IF(VLOOKUP($A45,'Facility Locations'!$A$2:$E$1000,5,FALSE)="","",VLOOKUP($A45,'Facility Locations'!$A$2:$E$1000,5,FALSE)),"")</f>
        <v/>
      </c>
      <c r="G45" s="25" t="str">
        <f>IFERROR(VLOOKUP($A45,Counties!$A$2:$C$1000,2,FALSE),"no county listed")</f>
        <v>no county listed</v>
      </c>
      <c r="H45" s="24" t="str">
        <f>IFERROR(VLOOKUP($A45,Counties!$A$2:$C$1000,3,FALSE),"no county listed")</f>
        <v>no county listed</v>
      </c>
      <c r="I45" s="24" t="e">
        <f>VLOOKUP($G45,Rural_Urban!A45:B1043,2,FALSE)</f>
        <v>#N/A</v>
      </c>
      <c r="J45" s="24" t="e">
        <f t="shared" si="0"/>
        <v>#N/A</v>
      </c>
      <c r="K45" s="26" t="str">
        <f>IF($A45="","",_xlfn.LET(_xlpm.x,VLOOKUP($A45,Population!$A$2:$B$1000,2,FALSE),IF(_xlpm.x="","none listed",_xlpm.x)))</f>
        <v/>
      </c>
      <c r="L45" s="24" t="e">
        <f>VLOOKUP($A45,Population!$A$2:$D$1000,4,FALSE)</f>
        <v>#N/A</v>
      </c>
      <c r="M45" s="24">
        <f>VLOOKUP("Population",'Program Priorities&amp;Goals'!$B$5:$E$7,4,FALSE)</f>
        <v>0.66666666666666663</v>
      </c>
      <c r="N45" s="24" t="e">
        <f>VLOOKUP($G45,'SVI Data'!$C$2:$F$200,3,FALSE)</f>
        <v>#N/A</v>
      </c>
      <c r="O45" s="24">
        <f>VLOOKUP("SVI",'Program Priorities&amp;Goals'!$B$5:$E$7,4,FALSE)</f>
        <v>0.66666666666666663</v>
      </c>
      <c r="P45" s="23" t="e">
        <f>VLOOKUP($A45,'Partnership Readiness'!$A$2:$D$1000,5,FALSE)</f>
        <v>#N/A</v>
      </c>
      <c r="Q45" s="24">
        <f>VLOOKUP("Partnership",'Program Priorities&amp;Goals'!$B$5:$E$7,4,FALSE)</f>
        <v>0.66666666666666663</v>
      </c>
      <c r="R45" s="25">
        <f t="shared" si="1"/>
        <v>0</v>
      </c>
      <c r="S45" s="24">
        <f t="shared" si="2"/>
        <v>1</v>
      </c>
      <c r="T45" s="24" t="e">
        <f t="shared" si="3"/>
        <v>#N/A</v>
      </c>
      <c r="U45" s="27" t="e">
        <f t="shared" si="4"/>
        <v>#N/A</v>
      </c>
      <c r="V45" s="24" t="e">
        <f>IF(J45="Urban",IF(U45&lt;='Recommended Sites'!$L$17,"Include",""),IF(J45="Rural",IF(T45&lt;='Recommended Sites'!$L$18,"Include",""),""))</f>
        <v>#N/A</v>
      </c>
      <c r="W45" s="24" t="e">
        <f>IF(V45="Include",COUNTIFS($V$2:$V$999,"Include",$R$2:$R$999,"&gt;"&amp;R45)+COUNTIFS($V$2:V45,"Include",$R$2:R45,R45),"")</f>
        <v>#N/A</v>
      </c>
    </row>
    <row r="46" spans="1:23" ht="15.75" thickBot="1" x14ac:dyDescent="0.3">
      <c r="A46" s="23" t="str">
        <f>IF(Population!$A46="","",Population!$A46)</f>
        <v/>
      </c>
      <c r="B46" s="24" t="str">
        <f>IF($A46="","",IFERROR(VLOOKUP($A46,Facilities!$A$2:$B$1001,2,FALSE),""))</f>
        <v/>
      </c>
      <c r="C46" s="24" t="str">
        <f>IFERROR(IF(VLOOKUP($A46,'Facility Locations'!$A$2:$E$1000,2,FALSE)="","no address",VLOOKUP($A46,'Facility Locations'!$A$2:$E$1000,2,FALSE)),"no address")</f>
        <v>no address</v>
      </c>
      <c r="D46" s="24" t="str">
        <f>IFERROR(IF(VLOOKUP($A46,'Facility Locations'!$A$2:$E$1000,3,FALSE)="","",VLOOKUP($A46,'Facility Locations'!$A$2:$E$1000,3,FALSE)),"")</f>
        <v/>
      </c>
      <c r="E46" s="24" t="str">
        <f>IFERROR(IF(VLOOKUP($A46,'Facility Locations'!$A$2:$E$1000,4,FALSE)="","",VLOOKUP($A46,'Facility Locations'!$A$2:$E$1000,4,FALSE)),"")</f>
        <v/>
      </c>
      <c r="F46" s="24" t="str">
        <f>IFERROR(IF(VLOOKUP($A46,'Facility Locations'!$A$2:$E$1000,5,FALSE)="","",VLOOKUP($A46,'Facility Locations'!$A$2:$E$1000,5,FALSE)),"")</f>
        <v/>
      </c>
      <c r="G46" s="25" t="str">
        <f>IFERROR(VLOOKUP($A46,Counties!$A$2:$C$1000,2,FALSE),"no county listed")</f>
        <v>no county listed</v>
      </c>
      <c r="H46" s="24" t="str">
        <f>IFERROR(VLOOKUP($A46,Counties!$A$2:$C$1000,3,FALSE),"no county listed")</f>
        <v>no county listed</v>
      </c>
      <c r="I46" s="24" t="e">
        <f>VLOOKUP($G46,Rural_Urban!A46:B1044,2,FALSE)</f>
        <v>#N/A</v>
      </c>
      <c r="J46" s="24" t="e">
        <f t="shared" si="0"/>
        <v>#N/A</v>
      </c>
      <c r="K46" s="26" t="str">
        <f>IF($A46="","",_xlfn.LET(_xlpm.x,VLOOKUP($A46,Population!$A$2:$B$1000,2,FALSE),IF(_xlpm.x="","none listed",_xlpm.x)))</f>
        <v/>
      </c>
      <c r="L46" s="24" t="e">
        <f>VLOOKUP($A46,Population!$A$2:$D$1000,4,FALSE)</f>
        <v>#N/A</v>
      </c>
      <c r="M46" s="24">
        <f>VLOOKUP("Population",'Program Priorities&amp;Goals'!$B$5:$E$7,4,FALSE)</f>
        <v>0.66666666666666663</v>
      </c>
      <c r="N46" s="24" t="e">
        <f>VLOOKUP($G46,'SVI Data'!$C$2:$F$200,3,FALSE)</f>
        <v>#N/A</v>
      </c>
      <c r="O46" s="24">
        <f>VLOOKUP("SVI",'Program Priorities&amp;Goals'!$B$5:$E$7,4,FALSE)</f>
        <v>0.66666666666666663</v>
      </c>
      <c r="P46" s="23" t="e">
        <f>VLOOKUP($A46,'Partnership Readiness'!$A$2:$D$1000,5,FALSE)</f>
        <v>#N/A</v>
      </c>
      <c r="Q46" s="24">
        <f>VLOOKUP("Partnership",'Program Priorities&amp;Goals'!$B$5:$E$7,4,FALSE)</f>
        <v>0.66666666666666663</v>
      </c>
      <c r="R46" s="25">
        <f t="shared" si="1"/>
        <v>0</v>
      </c>
      <c r="S46" s="24">
        <f t="shared" si="2"/>
        <v>1</v>
      </c>
      <c r="T46" s="24" t="e">
        <f t="shared" si="3"/>
        <v>#N/A</v>
      </c>
      <c r="U46" s="27" t="e">
        <f t="shared" si="4"/>
        <v>#N/A</v>
      </c>
      <c r="V46" s="24" t="e">
        <f>IF(J46="Urban",IF(U46&lt;='Recommended Sites'!$L$17,"Include",""),IF(J46="Rural",IF(T46&lt;='Recommended Sites'!$L$18,"Include",""),""))</f>
        <v>#N/A</v>
      </c>
      <c r="W46" s="24" t="e">
        <f>IF(V46="Include",COUNTIFS($V$2:$V$999,"Include",$R$2:$R$999,"&gt;"&amp;R46)+COUNTIFS($V$2:V46,"Include",$R$2:R46,R46),"")</f>
        <v>#N/A</v>
      </c>
    </row>
    <row r="47" spans="1:23" ht="15.75" thickBot="1" x14ac:dyDescent="0.3">
      <c r="A47" s="23" t="str">
        <f>IF(Population!$A47="","",Population!$A47)</f>
        <v/>
      </c>
      <c r="B47" s="24" t="str">
        <f>IF($A47="","",IFERROR(VLOOKUP($A47,Facilities!$A$2:$B$1001,2,FALSE),""))</f>
        <v/>
      </c>
      <c r="C47" s="24" t="str">
        <f>IFERROR(IF(VLOOKUP($A47,'Facility Locations'!$A$2:$E$1000,2,FALSE)="","no address",VLOOKUP($A47,'Facility Locations'!$A$2:$E$1000,2,FALSE)),"no address")</f>
        <v>no address</v>
      </c>
      <c r="D47" s="24" t="str">
        <f>IFERROR(IF(VLOOKUP($A47,'Facility Locations'!$A$2:$E$1000,3,FALSE)="","",VLOOKUP($A47,'Facility Locations'!$A$2:$E$1000,3,FALSE)),"")</f>
        <v/>
      </c>
      <c r="E47" s="24" t="str">
        <f>IFERROR(IF(VLOOKUP($A47,'Facility Locations'!$A$2:$E$1000,4,FALSE)="","",VLOOKUP($A47,'Facility Locations'!$A$2:$E$1000,4,FALSE)),"")</f>
        <v/>
      </c>
      <c r="F47" s="24" t="str">
        <f>IFERROR(IF(VLOOKUP($A47,'Facility Locations'!$A$2:$E$1000,5,FALSE)="","",VLOOKUP($A47,'Facility Locations'!$A$2:$E$1000,5,FALSE)),"")</f>
        <v/>
      </c>
      <c r="G47" s="25" t="str">
        <f>IFERROR(VLOOKUP($A47,Counties!$A$2:$C$1000,2,FALSE),"no county listed")</f>
        <v>no county listed</v>
      </c>
      <c r="H47" s="24" t="str">
        <f>IFERROR(VLOOKUP($A47,Counties!$A$2:$C$1000,3,FALSE),"no county listed")</f>
        <v>no county listed</v>
      </c>
      <c r="I47" s="24" t="e">
        <f>VLOOKUP($G47,Rural_Urban!A47:B1045,2,FALSE)</f>
        <v>#N/A</v>
      </c>
      <c r="J47" s="24" t="e">
        <f t="shared" si="0"/>
        <v>#N/A</v>
      </c>
      <c r="K47" s="26" t="str">
        <f>IF($A47="","",_xlfn.LET(_xlpm.x,VLOOKUP($A47,Population!$A$2:$B$1000,2,FALSE),IF(_xlpm.x="","none listed",_xlpm.x)))</f>
        <v/>
      </c>
      <c r="L47" s="24" t="e">
        <f>VLOOKUP($A47,Population!$A$2:$D$1000,4,FALSE)</f>
        <v>#N/A</v>
      </c>
      <c r="M47" s="24">
        <f>VLOOKUP("Population",'Program Priorities&amp;Goals'!$B$5:$E$7,4,FALSE)</f>
        <v>0.66666666666666663</v>
      </c>
      <c r="N47" s="24" t="e">
        <f>VLOOKUP($G47,'SVI Data'!$C$2:$F$200,3,FALSE)</f>
        <v>#N/A</v>
      </c>
      <c r="O47" s="24">
        <f>VLOOKUP("SVI",'Program Priorities&amp;Goals'!$B$5:$E$7,4,FALSE)</f>
        <v>0.66666666666666663</v>
      </c>
      <c r="P47" s="23" t="e">
        <f>VLOOKUP($A47,'Partnership Readiness'!$A$2:$D$1000,5,FALSE)</f>
        <v>#N/A</v>
      </c>
      <c r="Q47" s="24">
        <f>VLOOKUP("Partnership",'Program Priorities&amp;Goals'!$B$5:$E$7,4,FALSE)</f>
        <v>0.66666666666666663</v>
      </c>
      <c r="R47" s="25">
        <f t="shared" si="1"/>
        <v>0</v>
      </c>
      <c r="S47" s="24">
        <f t="shared" si="2"/>
        <v>1</v>
      </c>
      <c r="T47" s="24" t="e">
        <f t="shared" si="3"/>
        <v>#N/A</v>
      </c>
      <c r="U47" s="27" t="e">
        <f t="shared" si="4"/>
        <v>#N/A</v>
      </c>
      <c r="V47" s="24" t="e">
        <f>IF(J47="Urban",IF(U47&lt;='Recommended Sites'!$L$17,"Include",""),IF(J47="Rural",IF(T47&lt;='Recommended Sites'!$L$18,"Include",""),""))</f>
        <v>#N/A</v>
      </c>
      <c r="W47" s="24" t="e">
        <f>IF(V47="Include",COUNTIFS($V$2:$V$999,"Include",$R$2:$R$999,"&gt;"&amp;R47)+COUNTIFS($V$2:V47,"Include",$R$2:R47,R47),"")</f>
        <v>#N/A</v>
      </c>
    </row>
    <row r="48" spans="1:23" ht="15.75" thickBot="1" x14ac:dyDescent="0.3">
      <c r="A48" s="23" t="str">
        <f>IF(Population!$A48="","",Population!$A48)</f>
        <v/>
      </c>
      <c r="B48" s="24" t="str">
        <f>IF($A48="","",IFERROR(VLOOKUP($A48,Facilities!$A$2:$B$1001,2,FALSE),""))</f>
        <v/>
      </c>
      <c r="C48" s="24" t="str">
        <f>IFERROR(IF(VLOOKUP($A48,'Facility Locations'!$A$2:$E$1000,2,FALSE)="","no address",VLOOKUP($A48,'Facility Locations'!$A$2:$E$1000,2,FALSE)),"no address")</f>
        <v>no address</v>
      </c>
      <c r="D48" s="24" t="str">
        <f>IFERROR(IF(VLOOKUP($A48,'Facility Locations'!$A$2:$E$1000,3,FALSE)="","",VLOOKUP($A48,'Facility Locations'!$A$2:$E$1000,3,FALSE)),"")</f>
        <v/>
      </c>
      <c r="E48" s="24" t="str">
        <f>IFERROR(IF(VLOOKUP($A48,'Facility Locations'!$A$2:$E$1000,4,FALSE)="","",VLOOKUP($A48,'Facility Locations'!$A$2:$E$1000,4,FALSE)),"")</f>
        <v/>
      </c>
      <c r="F48" s="24" t="str">
        <f>IFERROR(IF(VLOOKUP($A48,'Facility Locations'!$A$2:$E$1000,5,FALSE)="","",VLOOKUP($A48,'Facility Locations'!$A$2:$E$1000,5,FALSE)),"")</f>
        <v/>
      </c>
      <c r="G48" s="25" t="str">
        <f>IFERROR(VLOOKUP($A48,Counties!$A$2:$C$1000,2,FALSE),"no county listed")</f>
        <v>no county listed</v>
      </c>
      <c r="H48" s="24" t="str">
        <f>IFERROR(VLOOKUP($A48,Counties!$A$2:$C$1000,3,FALSE),"no county listed")</f>
        <v>no county listed</v>
      </c>
      <c r="I48" s="24" t="e">
        <f>VLOOKUP($G48,Rural_Urban!A48:B1046,2,FALSE)</f>
        <v>#N/A</v>
      </c>
      <c r="J48" s="24" t="e">
        <f t="shared" si="0"/>
        <v>#N/A</v>
      </c>
      <c r="K48" s="26" t="str">
        <f>IF($A48="","",_xlfn.LET(_xlpm.x,VLOOKUP($A48,Population!$A$2:$B$1000,2,FALSE),IF(_xlpm.x="","none listed",_xlpm.x)))</f>
        <v/>
      </c>
      <c r="L48" s="24" t="e">
        <f>VLOOKUP($A48,Population!$A$2:$D$1000,4,FALSE)</f>
        <v>#N/A</v>
      </c>
      <c r="M48" s="24">
        <f>VLOOKUP("Population",'Program Priorities&amp;Goals'!$B$5:$E$7,4,FALSE)</f>
        <v>0.66666666666666663</v>
      </c>
      <c r="N48" s="24" t="e">
        <f>VLOOKUP($G48,'SVI Data'!$C$2:$F$200,3,FALSE)</f>
        <v>#N/A</v>
      </c>
      <c r="O48" s="24">
        <f>VLOOKUP("SVI",'Program Priorities&amp;Goals'!$B$5:$E$7,4,FALSE)</f>
        <v>0.66666666666666663</v>
      </c>
      <c r="P48" s="23" t="e">
        <f>VLOOKUP($A48,'Partnership Readiness'!$A$2:$D$1000,5,FALSE)</f>
        <v>#N/A</v>
      </c>
      <c r="Q48" s="24">
        <f>VLOOKUP("Partnership",'Program Priorities&amp;Goals'!$B$5:$E$7,4,FALSE)</f>
        <v>0.66666666666666663</v>
      </c>
      <c r="R48" s="25">
        <f t="shared" si="1"/>
        <v>0</v>
      </c>
      <c r="S48" s="24">
        <f t="shared" si="2"/>
        <v>1</v>
      </c>
      <c r="T48" s="24" t="e">
        <f t="shared" si="3"/>
        <v>#N/A</v>
      </c>
      <c r="U48" s="27" t="e">
        <f t="shared" si="4"/>
        <v>#N/A</v>
      </c>
      <c r="V48" s="24" t="e">
        <f>IF(J48="Urban",IF(U48&lt;='Recommended Sites'!$L$17,"Include",""),IF(J48="Rural",IF(T48&lt;='Recommended Sites'!$L$18,"Include",""),""))</f>
        <v>#N/A</v>
      </c>
      <c r="W48" s="24" t="e">
        <f>IF(V48="Include",COUNTIFS($V$2:$V$999,"Include",$R$2:$R$999,"&gt;"&amp;R48)+COUNTIFS($V$2:V48,"Include",$R$2:R48,R48),"")</f>
        <v>#N/A</v>
      </c>
    </row>
    <row r="49" spans="1:23" ht="15.75" thickBot="1" x14ac:dyDescent="0.3">
      <c r="A49" s="23" t="str">
        <f>IF(Population!$A49="","",Population!$A49)</f>
        <v/>
      </c>
      <c r="B49" s="24" t="str">
        <f>IF($A49="","",IFERROR(VLOOKUP($A49,Facilities!$A$2:$B$1001,2,FALSE),""))</f>
        <v/>
      </c>
      <c r="C49" s="24" t="str">
        <f>IFERROR(IF(VLOOKUP($A49,'Facility Locations'!$A$2:$E$1000,2,FALSE)="","no address",VLOOKUP($A49,'Facility Locations'!$A$2:$E$1000,2,FALSE)),"no address")</f>
        <v>no address</v>
      </c>
      <c r="D49" s="24" t="str">
        <f>IFERROR(IF(VLOOKUP($A49,'Facility Locations'!$A$2:$E$1000,3,FALSE)="","",VLOOKUP($A49,'Facility Locations'!$A$2:$E$1000,3,FALSE)),"")</f>
        <v/>
      </c>
      <c r="E49" s="24" t="str">
        <f>IFERROR(IF(VLOOKUP($A49,'Facility Locations'!$A$2:$E$1000,4,FALSE)="","",VLOOKUP($A49,'Facility Locations'!$A$2:$E$1000,4,FALSE)),"")</f>
        <v/>
      </c>
      <c r="F49" s="24" t="str">
        <f>IFERROR(IF(VLOOKUP($A49,'Facility Locations'!$A$2:$E$1000,5,FALSE)="","",VLOOKUP($A49,'Facility Locations'!$A$2:$E$1000,5,FALSE)),"")</f>
        <v/>
      </c>
      <c r="G49" s="25" t="str">
        <f>IFERROR(VLOOKUP($A49,Counties!$A$2:$C$1000,2,FALSE),"no county listed")</f>
        <v>no county listed</v>
      </c>
      <c r="H49" s="24" t="str">
        <f>IFERROR(VLOOKUP($A49,Counties!$A$2:$C$1000,3,FALSE),"no county listed")</f>
        <v>no county listed</v>
      </c>
      <c r="I49" s="24" t="e">
        <f>VLOOKUP($G49,Rural_Urban!A49:B1047,2,FALSE)</f>
        <v>#N/A</v>
      </c>
      <c r="J49" s="24" t="e">
        <f t="shared" si="0"/>
        <v>#N/A</v>
      </c>
      <c r="K49" s="26" t="str">
        <f>IF($A49="","",_xlfn.LET(_xlpm.x,VLOOKUP($A49,Population!$A$2:$B$1000,2,FALSE),IF(_xlpm.x="","none listed",_xlpm.x)))</f>
        <v/>
      </c>
      <c r="L49" s="24" t="e">
        <f>VLOOKUP($A49,Population!$A$2:$D$1000,4,FALSE)</f>
        <v>#N/A</v>
      </c>
      <c r="M49" s="24">
        <f>VLOOKUP("Population",'Program Priorities&amp;Goals'!$B$5:$E$7,4,FALSE)</f>
        <v>0.66666666666666663</v>
      </c>
      <c r="N49" s="24" t="e">
        <f>VLOOKUP($G49,'SVI Data'!$C$2:$F$200,3,FALSE)</f>
        <v>#N/A</v>
      </c>
      <c r="O49" s="24">
        <f>VLOOKUP("SVI",'Program Priorities&amp;Goals'!$B$5:$E$7,4,FALSE)</f>
        <v>0.66666666666666663</v>
      </c>
      <c r="P49" s="23" t="e">
        <f>VLOOKUP($A49,'Partnership Readiness'!$A$2:$D$1000,5,FALSE)</f>
        <v>#N/A</v>
      </c>
      <c r="Q49" s="24">
        <f>VLOOKUP("Partnership",'Program Priorities&amp;Goals'!$B$5:$E$7,4,FALSE)</f>
        <v>0.66666666666666663</v>
      </c>
      <c r="R49" s="25">
        <f t="shared" si="1"/>
        <v>0</v>
      </c>
      <c r="S49" s="24">
        <f t="shared" si="2"/>
        <v>1</v>
      </c>
      <c r="T49" s="24" t="e">
        <f t="shared" si="3"/>
        <v>#N/A</v>
      </c>
      <c r="U49" s="27" t="e">
        <f t="shared" si="4"/>
        <v>#N/A</v>
      </c>
      <c r="V49" s="24" t="e">
        <f>IF(J49="Urban",IF(U49&lt;='Recommended Sites'!$L$17,"Include",""),IF(J49="Rural",IF(T49&lt;='Recommended Sites'!$L$18,"Include",""),""))</f>
        <v>#N/A</v>
      </c>
      <c r="W49" s="24" t="e">
        <f>IF(V49="Include",COUNTIFS($V$2:$V$999,"Include",$R$2:$R$999,"&gt;"&amp;R49)+COUNTIFS($V$2:V49,"Include",$R$2:R49,R49),"")</f>
        <v>#N/A</v>
      </c>
    </row>
    <row r="50" spans="1:23" ht="15.75" thickBot="1" x14ac:dyDescent="0.3">
      <c r="A50" s="23" t="str">
        <f>IF(Population!$A50="","",Population!$A50)</f>
        <v/>
      </c>
      <c r="B50" s="24" t="str">
        <f>IF($A50="","",IFERROR(VLOOKUP($A50,Facilities!$A$2:$B$1001,2,FALSE),""))</f>
        <v/>
      </c>
      <c r="C50" s="24" t="str">
        <f>IFERROR(IF(VLOOKUP($A50,'Facility Locations'!$A$2:$E$1000,2,FALSE)="","no address",VLOOKUP($A50,'Facility Locations'!$A$2:$E$1000,2,FALSE)),"no address")</f>
        <v>no address</v>
      </c>
      <c r="D50" s="24" t="str">
        <f>IFERROR(IF(VLOOKUP($A50,'Facility Locations'!$A$2:$E$1000,3,FALSE)="","",VLOOKUP($A50,'Facility Locations'!$A$2:$E$1000,3,FALSE)),"")</f>
        <v/>
      </c>
      <c r="E50" s="24" t="str">
        <f>IFERROR(IF(VLOOKUP($A50,'Facility Locations'!$A$2:$E$1000,4,FALSE)="","",VLOOKUP($A50,'Facility Locations'!$A$2:$E$1000,4,FALSE)),"")</f>
        <v/>
      </c>
      <c r="F50" s="24" t="str">
        <f>IFERROR(IF(VLOOKUP($A50,'Facility Locations'!$A$2:$E$1000,5,FALSE)="","",VLOOKUP($A50,'Facility Locations'!$A$2:$E$1000,5,FALSE)),"")</f>
        <v/>
      </c>
      <c r="G50" s="25" t="str">
        <f>IFERROR(VLOOKUP($A50,Counties!$A$2:$C$1000,2,FALSE),"no county listed")</f>
        <v>no county listed</v>
      </c>
      <c r="H50" s="24" t="str">
        <f>IFERROR(VLOOKUP($A50,Counties!$A$2:$C$1000,3,FALSE),"no county listed")</f>
        <v>no county listed</v>
      </c>
      <c r="I50" s="24" t="e">
        <f>VLOOKUP($G50,Rural_Urban!A50:B1048,2,FALSE)</f>
        <v>#N/A</v>
      </c>
      <c r="J50" s="24" t="e">
        <f t="shared" si="0"/>
        <v>#N/A</v>
      </c>
      <c r="K50" s="26" t="str">
        <f>IF($A50="","",_xlfn.LET(_xlpm.x,VLOOKUP($A50,Population!$A$2:$B$1000,2,FALSE),IF(_xlpm.x="","none listed",_xlpm.x)))</f>
        <v/>
      </c>
      <c r="L50" s="24" t="e">
        <f>VLOOKUP($A50,Population!$A$2:$D$1000,4,FALSE)</f>
        <v>#N/A</v>
      </c>
      <c r="M50" s="24">
        <f>VLOOKUP("Population",'Program Priorities&amp;Goals'!$B$5:$E$7,4,FALSE)</f>
        <v>0.66666666666666663</v>
      </c>
      <c r="N50" s="24" t="e">
        <f>VLOOKUP($G50,'SVI Data'!$C$2:$F$200,3,FALSE)</f>
        <v>#N/A</v>
      </c>
      <c r="O50" s="24">
        <f>VLOOKUP("SVI",'Program Priorities&amp;Goals'!$B$5:$E$7,4,FALSE)</f>
        <v>0.66666666666666663</v>
      </c>
      <c r="P50" s="23" t="e">
        <f>VLOOKUP($A50,'Partnership Readiness'!$A$2:$D$1000,5,FALSE)</f>
        <v>#N/A</v>
      </c>
      <c r="Q50" s="24">
        <f>VLOOKUP("Partnership",'Program Priorities&amp;Goals'!$B$5:$E$7,4,FALSE)</f>
        <v>0.66666666666666663</v>
      </c>
      <c r="R50" s="25">
        <f t="shared" si="1"/>
        <v>0</v>
      </c>
      <c r="S50" s="24">
        <f t="shared" si="2"/>
        <v>1</v>
      </c>
      <c r="T50" s="24" t="e">
        <f t="shared" si="3"/>
        <v>#N/A</v>
      </c>
      <c r="U50" s="27" t="e">
        <f t="shared" si="4"/>
        <v>#N/A</v>
      </c>
      <c r="V50" s="24" t="e">
        <f>IF(J50="Urban",IF(U50&lt;='Recommended Sites'!$L$17,"Include",""),IF(J50="Rural",IF(T50&lt;='Recommended Sites'!$L$18,"Include",""),""))</f>
        <v>#N/A</v>
      </c>
      <c r="W50" s="24" t="e">
        <f>IF(V50="Include",COUNTIFS($V$2:$V$999,"Include",$R$2:$R$999,"&gt;"&amp;R50)+COUNTIFS($V$2:V50,"Include",$R$2:R50,R50),"")</f>
        <v>#N/A</v>
      </c>
    </row>
    <row r="51" spans="1:23" ht="15.75" thickBot="1" x14ac:dyDescent="0.3">
      <c r="A51" s="23" t="str">
        <f>IF(Population!$A51="","",Population!$A51)</f>
        <v/>
      </c>
      <c r="B51" s="24" t="str">
        <f>IF($A51="","",IFERROR(VLOOKUP($A51,Facilities!$A$2:$B$1001,2,FALSE),""))</f>
        <v/>
      </c>
      <c r="C51" s="24" t="str">
        <f>IFERROR(IF(VLOOKUP($A51,'Facility Locations'!$A$2:$E$1000,2,FALSE)="","no address",VLOOKUP($A51,'Facility Locations'!$A$2:$E$1000,2,FALSE)),"no address")</f>
        <v>no address</v>
      </c>
      <c r="D51" s="24" t="str">
        <f>IFERROR(IF(VLOOKUP($A51,'Facility Locations'!$A$2:$E$1000,3,FALSE)="","",VLOOKUP($A51,'Facility Locations'!$A$2:$E$1000,3,FALSE)),"")</f>
        <v/>
      </c>
      <c r="E51" s="24" t="str">
        <f>IFERROR(IF(VLOOKUP($A51,'Facility Locations'!$A$2:$E$1000,4,FALSE)="","",VLOOKUP($A51,'Facility Locations'!$A$2:$E$1000,4,FALSE)),"")</f>
        <v/>
      </c>
      <c r="F51" s="24" t="str">
        <f>IFERROR(IF(VLOOKUP($A51,'Facility Locations'!$A$2:$E$1000,5,FALSE)="","",VLOOKUP($A51,'Facility Locations'!$A$2:$E$1000,5,FALSE)),"")</f>
        <v/>
      </c>
      <c r="G51" s="25" t="str">
        <f>IFERROR(VLOOKUP($A51,Counties!$A$2:$C$1000,2,FALSE),"no county listed")</f>
        <v>no county listed</v>
      </c>
      <c r="H51" s="24" t="str">
        <f>IFERROR(VLOOKUP($A51,Counties!$A$2:$C$1000,3,FALSE),"no county listed")</f>
        <v>no county listed</v>
      </c>
      <c r="I51" s="24" t="e">
        <f>VLOOKUP($G51,Rural_Urban!A51:B1049,2,FALSE)</f>
        <v>#N/A</v>
      </c>
      <c r="J51" s="24" t="e">
        <f t="shared" si="0"/>
        <v>#N/A</v>
      </c>
      <c r="K51" s="26" t="str">
        <f>IF($A51="","",_xlfn.LET(_xlpm.x,VLOOKUP($A51,Population!$A$2:$B$1000,2,FALSE),IF(_xlpm.x="","none listed",_xlpm.x)))</f>
        <v/>
      </c>
      <c r="L51" s="24" t="e">
        <f>VLOOKUP($A51,Population!$A$2:$D$1000,4,FALSE)</f>
        <v>#N/A</v>
      </c>
      <c r="M51" s="24">
        <f>VLOOKUP("Population",'Program Priorities&amp;Goals'!$B$5:$E$7,4,FALSE)</f>
        <v>0.66666666666666663</v>
      </c>
      <c r="N51" s="24" t="e">
        <f>VLOOKUP($G51,'SVI Data'!$C$2:$F$200,3,FALSE)</f>
        <v>#N/A</v>
      </c>
      <c r="O51" s="24">
        <f>VLOOKUP("SVI",'Program Priorities&amp;Goals'!$B$5:$E$7,4,FALSE)</f>
        <v>0.66666666666666663</v>
      </c>
      <c r="P51" s="23" t="e">
        <f>VLOOKUP($A51,'Partnership Readiness'!$A$2:$D$1000,5,FALSE)</f>
        <v>#N/A</v>
      </c>
      <c r="Q51" s="24">
        <f>VLOOKUP("Partnership",'Program Priorities&amp;Goals'!$B$5:$E$7,4,FALSE)</f>
        <v>0.66666666666666663</v>
      </c>
      <c r="R51" s="25">
        <f t="shared" si="1"/>
        <v>0</v>
      </c>
      <c r="S51" s="24">
        <f t="shared" si="2"/>
        <v>1</v>
      </c>
      <c r="T51" s="24" t="e">
        <f t="shared" si="3"/>
        <v>#N/A</v>
      </c>
      <c r="U51" s="27" t="e">
        <f t="shared" si="4"/>
        <v>#N/A</v>
      </c>
      <c r="V51" s="24" t="e">
        <f>IF(J51="Urban",IF(U51&lt;='Recommended Sites'!$L$17,"Include",""),IF(J51="Rural",IF(T51&lt;='Recommended Sites'!$L$18,"Include",""),""))</f>
        <v>#N/A</v>
      </c>
      <c r="W51" s="24" t="e">
        <f>IF(V51="Include",COUNTIFS($V$2:$V$999,"Include",$R$2:$R$999,"&gt;"&amp;R51)+COUNTIFS($V$2:V51,"Include",$R$2:R51,R51),"")</f>
        <v>#N/A</v>
      </c>
    </row>
    <row r="52" spans="1:23" ht="15.75" thickBot="1" x14ac:dyDescent="0.3">
      <c r="A52" s="23" t="str">
        <f>IF(Population!$A52="","",Population!$A52)</f>
        <v/>
      </c>
      <c r="B52" s="24" t="str">
        <f>IF($A52="","",IFERROR(VLOOKUP($A52,Facilities!$A$2:$B$1001,2,FALSE),""))</f>
        <v/>
      </c>
      <c r="C52" s="24" t="str">
        <f>IFERROR(IF(VLOOKUP($A52,'Facility Locations'!$A$2:$E$1000,2,FALSE)="","no address",VLOOKUP($A52,'Facility Locations'!$A$2:$E$1000,2,FALSE)),"no address")</f>
        <v>no address</v>
      </c>
      <c r="D52" s="24" t="str">
        <f>IFERROR(IF(VLOOKUP($A52,'Facility Locations'!$A$2:$E$1000,3,FALSE)="","",VLOOKUP($A52,'Facility Locations'!$A$2:$E$1000,3,FALSE)),"")</f>
        <v/>
      </c>
      <c r="E52" s="24" t="str">
        <f>IFERROR(IF(VLOOKUP($A52,'Facility Locations'!$A$2:$E$1000,4,FALSE)="","",VLOOKUP($A52,'Facility Locations'!$A$2:$E$1000,4,FALSE)),"")</f>
        <v/>
      </c>
      <c r="F52" s="24" t="str">
        <f>IFERROR(IF(VLOOKUP($A52,'Facility Locations'!$A$2:$E$1000,5,FALSE)="","",VLOOKUP($A52,'Facility Locations'!$A$2:$E$1000,5,FALSE)),"")</f>
        <v/>
      </c>
      <c r="G52" s="25" t="str">
        <f>IFERROR(VLOOKUP($A52,Counties!$A$2:$C$1000,2,FALSE),"no county listed")</f>
        <v>no county listed</v>
      </c>
      <c r="H52" s="24" t="str">
        <f>IFERROR(VLOOKUP($A52,Counties!$A$2:$C$1000,3,FALSE),"no county listed")</f>
        <v>no county listed</v>
      </c>
      <c r="I52" s="24" t="e">
        <f>VLOOKUP($G52,Rural_Urban!A52:B1050,2,FALSE)</f>
        <v>#N/A</v>
      </c>
      <c r="J52" s="24" t="e">
        <f t="shared" si="0"/>
        <v>#N/A</v>
      </c>
      <c r="K52" s="26" t="str">
        <f>IF($A52="","",_xlfn.LET(_xlpm.x,VLOOKUP($A52,Population!$A$2:$B$1000,2,FALSE),IF(_xlpm.x="","none listed",_xlpm.x)))</f>
        <v/>
      </c>
      <c r="L52" s="24" t="e">
        <f>VLOOKUP($A52,Population!$A$2:$D$1000,4,FALSE)</f>
        <v>#N/A</v>
      </c>
      <c r="M52" s="24">
        <f>VLOOKUP("Population",'Program Priorities&amp;Goals'!$B$5:$E$7,4,FALSE)</f>
        <v>0.66666666666666663</v>
      </c>
      <c r="N52" s="24" t="e">
        <f>VLOOKUP($G52,'SVI Data'!$C$2:$F$200,3,FALSE)</f>
        <v>#N/A</v>
      </c>
      <c r="O52" s="24">
        <f>VLOOKUP("SVI",'Program Priorities&amp;Goals'!$B$5:$E$7,4,FALSE)</f>
        <v>0.66666666666666663</v>
      </c>
      <c r="P52" s="23" t="e">
        <f>VLOOKUP($A52,'Partnership Readiness'!$A$2:$D$1000,5,FALSE)</f>
        <v>#N/A</v>
      </c>
      <c r="Q52" s="24">
        <f>VLOOKUP("Partnership",'Program Priorities&amp;Goals'!$B$5:$E$7,4,FALSE)</f>
        <v>0.66666666666666663</v>
      </c>
      <c r="R52" s="25">
        <f t="shared" si="1"/>
        <v>0</v>
      </c>
      <c r="S52" s="24">
        <f t="shared" si="2"/>
        <v>1</v>
      </c>
      <c r="T52" s="24" t="e">
        <f t="shared" si="3"/>
        <v>#N/A</v>
      </c>
      <c r="U52" s="27" t="e">
        <f t="shared" si="4"/>
        <v>#N/A</v>
      </c>
      <c r="V52" s="24" t="e">
        <f>IF(J52="Urban",IF(U52&lt;='Recommended Sites'!$L$17,"Include",""),IF(J52="Rural",IF(T52&lt;='Recommended Sites'!$L$18,"Include",""),""))</f>
        <v>#N/A</v>
      </c>
      <c r="W52" s="24" t="e">
        <f>IF(V52="Include",COUNTIFS($V$2:$V$999,"Include",$R$2:$R$999,"&gt;"&amp;R52)+COUNTIFS($V$2:V52,"Include",$R$2:R52,R52),"")</f>
        <v>#N/A</v>
      </c>
    </row>
    <row r="53" spans="1:23" ht="15.75" thickBot="1" x14ac:dyDescent="0.3">
      <c r="A53" s="23" t="str">
        <f>IF(Population!$A53="","",Population!$A53)</f>
        <v/>
      </c>
      <c r="B53" s="24" t="str">
        <f>IF($A53="","",IFERROR(VLOOKUP($A53,Facilities!$A$2:$B$1001,2,FALSE),""))</f>
        <v/>
      </c>
      <c r="C53" s="24" t="str">
        <f>IFERROR(IF(VLOOKUP($A53,'Facility Locations'!$A$2:$E$1000,2,FALSE)="","no address",VLOOKUP($A53,'Facility Locations'!$A$2:$E$1000,2,FALSE)),"no address")</f>
        <v>no address</v>
      </c>
      <c r="D53" s="24" t="str">
        <f>IFERROR(IF(VLOOKUP($A53,'Facility Locations'!$A$2:$E$1000,3,FALSE)="","",VLOOKUP($A53,'Facility Locations'!$A$2:$E$1000,3,FALSE)),"")</f>
        <v/>
      </c>
      <c r="E53" s="24" t="str">
        <f>IFERROR(IF(VLOOKUP($A53,'Facility Locations'!$A$2:$E$1000,4,FALSE)="","",VLOOKUP($A53,'Facility Locations'!$A$2:$E$1000,4,FALSE)),"")</f>
        <v/>
      </c>
      <c r="F53" s="24" t="str">
        <f>IFERROR(IF(VLOOKUP($A53,'Facility Locations'!$A$2:$E$1000,5,FALSE)="","",VLOOKUP($A53,'Facility Locations'!$A$2:$E$1000,5,FALSE)),"")</f>
        <v/>
      </c>
      <c r="G53" s="25" t="str">
        <f>IFERROR(VLOOKUP($A53,Counties!$A$2:$C$1000,2,FALSE),"no county listed")</f>
        <v>no county listed</v>
      </c>
      <c r="H53" s="24" t="str">
        <f>IFERROR(VLOOKUP($A53,Counties!$A$2:$C$1000,3,FALSE),"no county listed")</f>
        <v>no county listed</v>
      </c>
      <c r="I53" s="24" t="e">
        <f>VLOOKUP($G53,Rural_Urban!A53:B1051,2,FALSE)</f>
        <v>#N/A</v>
      </c>
      <c r="J53" s="24" t="e">
        <f t="shared" si="0"/>
        <v>#N/A</v>
      </c>
      <c r="K53" s="26" t="str">
        <f>IF($A53="","",_xlfn.LET(_xlpm.x,VLOOKUP($A53,Population!$A$2:$B$1000,2,FALSE),IF(_xlpm.x="","none listed",_xlpm.x)))</f>
        <v/>
      </c>
      <c r="L53" s="24" t="e">
        <f>VLOOKUP($A53,Population!$A$2:$D$1000,4,FALSE)</f>
        <v>#N/A</v>
      </c>
      <c r="M53" s="24">
        <f>VLOOKUP("Population",'Program Priorities&amp;Goals'!$B$5:$E$7,4,FALSE)</f>
        <v>0.66666666666666663</v>
      </c>
      <c r="N53" s="24" t="e">
        <f>VLOOKUP($G53,'SVI Data'!$C$2:$F$200,3,FALSE)</f>
        <v>#N/A</v>
      </c>
      <c r="O53" s="24">
        <f>VLOOKUP("SVI",'Program Priorities&amp;Goals'!$B$5:$E$7,4,FALSE)</f>
        <v>0.66666666666666663</v>
      </c>
      <c r="P53" s="23" t="e">
        <f>VLOOKUP($A53,'Partnership Readiness'!$A$2:$D$1000,5,FALSE)</f>
        <v>#N/A</v>
      </c>
      <c r="Q53" s="24">
        <f>VLOOKUP("Partnership",'Program Priorities&amp;Goals'!$B$5:$E$7,4,FALSE)</f>
        <v>0.66666666666666663</v>
      </c>
      <c r="R53" s="25">
        <f t="shared" si="1"/>
        <v>0</v>
      </c>
      <c r="S53" s="24">
        <f t="shared" si="2"/>
        <v>1</v>
      </c>
      <c r="T53" s="24" t="e">
        <f t="shared" si="3"/>
        <v>#N/A</v>
      </c>
      <c r="U53" s="27" t="e">
        <f t="shared" si="4"/>
        <v>#N/A</v>
      </c>
      <c r="V53" s="24" t="e">
        <f>IF(J53="Urban",IF(U53&lt;='Recommended Sites'!$L$17,"Include",""),IF(J53="Rural",IF(T53&lt;='Recommended Sites'!$L$18,"Include",""),""))</f>
        <v>#N/A</v>
      </c>
      <c r="W53" s="24" t="e">
        <f>IF(V53="Include",COUNTIFS($V$2:$V$999,"Include",$R$2:$R$999,"&gt;"&amp;R53)+COUNTIFS($V$2:V53,"Include",$R$2:R53,R53),"")</f>
        <v>#N/A</v>
      </c>
    </row>
    <row r="54" spans="1:23" ht="15.75" thickBot="1" x14ac:dyDescent="0.3">
      <c r="A54" s="23" t="str">
        <f>IF(Population!$A54="","",Population!$A54)</f>
        <v/>
      </c>
      <c r="B54" s="24" t="str">
        <f>IF($A54="","",IFERROR(VLOOKUP($A54,Facilities!$A$2:$B$1001,2,FALSE),""))</f>
        <v/>
      </c>
      <c r="C54" s="24" t="str">
        <f>IFERROR(IF(VLOOKUP($A54,'Facility Locations'!$A$2:$E$1000,2,FALSE)="","no address",VLOOKUP($A54,'Facility Locations'!$A$2:$E$1000,2,FALSE)),"no address")</f>
        <v>no address</v>
      </c>
      <c r="D54" s="24" t="str">
        <f>IFERROR(IF(VLOOKUP($A54,'Facility Locations'!$A$2:$E$1000,3,FALSE)="","",VLOOKUP($A54,'Facility Locations'!$A$2:$E$1000,3,FALSE)),"")</f>
        <v/>
      </c>
      <c r="E54" s="24" t="str">
        <f>IFERROR(IF(VLOOKUP($A54,'Facility Locations'!$A$2:$E$1000,4,FALSE)="","",VLOOKUP($A54,'Facility Locations'!$A$2:$E$1000,4,FALSE)),"")</f>
        <v/>
      </c>
      <c r="F54" s="24" t="str">
        <f>IFERROR(IF(VLOOKUP($A54,'Facility Locations'!$A$2:$E$1000,5,FALSE)="","",VLOOKUP($A54,'Facility Locations'!$A$2:$E$1000,5,FALSE)),"")</f>
        <v/>
      </c>
      <c r="G54" s="25" t="str">
        <f>IFERROR(VLOOKUP($A54,Counties!$A$2:$C$1000,2,FALSE),"no county listed")</f>
        <v>no county listed</v>
      </c>
      <c r="H54" s="24" t="str">
        <f>IFERROR(VLOOKUP($A54,Counties!$A$2:$C$1000,3,FALSE),"no county listed")</f>
        <v>no county listed</v>
      </c>
      <c r="I54" s="24" t="e">
        <f>VLOOKUP($G54,Rural_Urban!A54:B1052,2,FALSE)</f>
        <v>#N/A</v>
      </c>
      <c r="J54" s="24" t="e">
        <f t="shared" si="0"/>
        <v>#N/A</v>
      </c>
      <c r="K54" s="26" t="str">
        <f>IF($A54="","",_xlfn.LET(_xlpm.x,VLOOKUP($A54,Population!$A$2:$B$1000,2,FALSE),IF(_xlpm.x="","none listed",_xlpm.x)))</f>
        <v/>
      </c>
      <c r="L54" s="24" t="e">
        <f>VLOOKUP($A54,Population!$A$2:$D$1000,4,FALSE)</f>
        <v>#N/A</v>
      </c>
      <c r="M54" s="24">
        <f>VLOOKUP("Population",'Program Priorities&amp;Goals'!$B$5:$E$7,4,FALSE)</f>
        <v>0.66666666666666663</v>
      </c>
      <c r="N54" s="24" t="e">
        <f>VLOOKUP($G54,'SVI Data'!$C$2:$F$200,3,FALSE)</f>
        <v>#N/A</v>
      </c>
      <c r="O54" s="24">
        <f>VLOOKUP("SVI",'Program Priorities&amp;Goals'!$B$5:$E$7,4,FALSE)</f>
        <v>0.66666666666666663</v>
      </c>
      <c r="P54" s="23" t="e">
        <f>VLOOKUP($A54,'Partnership Readiness'!$A$2:$D$1000,5,FALSE)</f>
        <v>#N/A</v>
      </c>
      <c r="Q54" s="24">
        <f>VLOOKUP("Partnership",'Program Priorities&amp;Goals'!$B$5:$E$7,4,FALSE)</f>
        <v>0.66666666666666663</v>
      </c>
      <c r="R54" s="25">
        <f t="shared" si="1"/>
        <v>0</v>
      </c>
      <c r="S54" s="24">
        <f t="shared" si="2"/>
        <v>1</v>
      </c>
      <c r="T54" s="24" t="e">
        <f t="shared" si="3"/>
        <v>#N/A</v>
      </c>
      <c r="U54" s="27" t="e">
        <f t="shared" si="4"/>
        <v>#N/A</v>
      </c>
      <c r="V54" s="24" t="e">
        <f>IF(J54="Urban",IF(U54&lt;='Recommended Sites'!$L$17,"Include",""),IF(J54="Rural",IF(T54&lt;='Recommended Sites'!$L$18,"Include",""),""))</f>
        <v>#N/A</v>
      </c>
      <c r="W54" s="24" t="e">
        <f>IF(V54="Include",COUNTIFS($V$2:$V$999,"Include",$R$2:$R$999,"&gt;"&amp;R54)+COUNTIFS($V$2:V54,"Include",$R$2:R54,R54),"")</f>
        <v>#N/A</v>
      </c>
    </row>
    <row r="55" spans="1:23" ht="15.75" thickBot="1" x14ac:dyDescent="0.3">
      <c r="A55" s="23" t="str">
        <f>IF(Population!$A55="","",Population!$A55)</f>
        <v/>
      </c>
      <c r="B55" s="24" t="str">
        <f>IF($A55="","",IFERROR(VLOOKUP($A55,Facilities!$A$2:$B$1001,2,FALSE),""))</f>
        <v/>
      </c>
      <c r="C55" s="24" t="str">
        <f>IFERROR(IF(VLOOKUP($A55,'Facility Locations'!$A$2:$E$1000,2,FALSE)="","no address",VLOOKUP($A55,'Facility Locations'!$A$2:$E$1000,2,FALSE)),"no address")</f>
        <v>no address</v>
      </c>
      <c r="D55" s="24" t="str">
        <f>IFERROR(IF(VLOOKUP($A55,'Facility Locations'!$A$2:$E$1000,3,FALSE)="","",VLOOKUP($A55,'Facility Locations'!$A$2:$E$1000,3,FALSE)),"")</f>
        <v/>
      </c>
      <c r="E55" s="24" t="str">
        <f>IFERROR(IF(VLOOKUP($A55,'Facility Locations'!$A$2:$E$1000,4,FALSE)="","",VLOOKUP($A55,'Facility Locations'!$A$2:$E$1000,4,FALSE)),"")</f>
        <v/>
      </c>
      <c r="F55" s="24" t="str">
        <f>IFERROR(IF(VLOOKUP($A55,'Facility Locations'!$A$2:$E$1000,5,FALSE)="","",VLOOKUP($A55,'Facility Locations'!$A$2:$E$1000,5,FALSE)),"")</f>
        <v/>
      </c>
      <c r="G55" s="25" t="str">
        <f>IFERROR(VLOOKUP($A55,Counties!$A$2:$C$1000,2,FALSE),"no county listed")</f>
        <v>no county listed</v>
      </c>
      <c r="H55" s="24" t="str">
        <f>IFERROR(VLOOKUP($A55,Counties!$A$2:$C$1000,3,FALSE),"no county listed")</f>
        <v>no county listed</v>
      </c>
      <c r="I55" s="24" t="e">
        <f>VLOOKUP($G55,Rural_Urban!A55:B1053,2,FALSE)</f>
        <v>#N/A</v>
      </c>
      <c r="J55" s="24" t="e">
        <f t="shared" si="0"/>
        <v>#N/A</v>
      </c>
      <c r="K55" s="26" t="str">
        <f>IF($A55="","",_xlfn.LET(_xlpm.x,VLOOKUP($A55,Population!$A$2:$B$1000,2,FALSE),IF(_xlpm.x="","none listed",_xlpm.x)))</f>
        <v/>
      </c>
      <c r="L55" s="24" t="e">
        <f>VLOOKUP($A55,Population!$A$2:$D$1000,4,FALSE)</f>
        <v>#N/A</v>
      </c>
      <c r="M55" s="24">
        <f>VLOOKUP("Population",'Program Priorities&amp;Goals'!$B$5:$E$7,4,FALSE)</f>
        <v>0.66666666666666663</v>
      </c>
      <c r="N55" s="24" t="e">
        <f>VLOOKUP($G55,'SVI Data'!$C$2:$F$200,3,FALSE)</f>
        <v>#N/A</v>
      </c>
      <c r="O55" s="24">
        <f>VLOOKUP("SVI",'Program Priorities&amp;Goals'!$B$5:$E$7,4,FALSE)</f>
        <v>0.66666666666666663</v>
      </c>
      <c r="P55" s="23" t="e">
        <f>VLOOKUP($A55,'Partnership Readiness'!$A$2:$D$1000,5,FALSE)</f>
        <v>#N/A</v>
      </c>
      <c r="Q55" s="24">
        <f>VLOOKUP("Partnership",'Program Priorities&amp;Goals'!$B$5:$E$7,4,FALSE)</f>
        <v>0.66666666666666663</v>
      </c>
      <c r="R55" s="25">
        <f t="shared" si="1"/>
        <v>0</v>
      </c>
      <c r="S55" s="24">
        <f t="shared" si="2"/>
        <v>1</v>
      </c>
      <c r="T55" s="24" t="e">
        <f t="shared" si="3"/>
        <v>#N/A</v>
      </c>
      <c r="U55" s="27" t="e">
        <f t="shared" si="4"/>
        <v>#N/A</v>
      </c>
      <c r="V55" s="24" t="e">
        <f>IF(J55="Urban",IF(U55&lt;='Recommended Sites'!$L$17,"Include",""),IF(J55="Rural",IF(T55&lt;='Recommended Sites'!$L$18,"Include",""),""))</f>
        <v>#N/A</v>
      </c>
      <c r="W55" s="24" t="e">
        <f>IF(V55="Include",COUNTIFS($V$2:$V$999,"Include",$R$2:$R$999,"&gt;"&amp;R55)+COUNTIFS($V$2:V55,"Include",$R$2:R55,R55),"")</f>
        <v>#N/A</v>
      </c>
    </row>
    <row r="56" spans="1:23" ht="15.75" thickBot="1" x14ac:dyDescent="0.3">
      <c r="A56" s="23" t="str">
        <f>IF(Population!$A56="","",Population!$A56)</f>
        <v/>
      </c>
      <c r="B56" s="24" t="str">
        <f>IF($A56="","",IFERROR(VLOOKUP($A56,Facilities!$A$2:$B$1001,2,FALSE),""))</f>
        <v/>
      </c>
      <c r="C56" s="24" t="str">
        <f>IFERROR(IF(VLOOKUP($A56,'Facility Locations'!$A$2:$E$1000,2,FALSE)="","no address",VLOOKUP($A56,'Facility Locations'!$A$2:$E$1000,2,FALSE)),"no address")</f>
        <v>no address</v>
      </c>
      <c r="D56" s="24" t="str">
        <f>IFERROR(IF(VLOOKUP($A56,'Facility Locations'!$A$2:$E$1000,3,FALSE)="","",VLOOKUP($A56,'Facility Locations'!$A$2:$E$1000,3,FALSE)),"")</f>
        <v/>
      </c>
      <c r="E56" s="24" t="str">
        <f>IFERROR(IF(VLOOKUP($A56,'Facility Locations'!$A$2:$E$1000,4,FALSE)="","",VLOOKUP($A56,'Facility Locations'!$A$2:$E$1000,4,FALSE)),"")</f>
        <v/>
      </c>
      <c r="F56" s="24" t="str">
        <f>IFERROR(IF(VLOOKUP($A56,'Facility Locations'!$A$2:$E$1000,5,FALSE)="","",VLOOKUP($A56,'Facility Locations'!$A$2:$E$1000,5,FALSE)),"")</f>
        <v/>
      </c>
      <c r="G56" s="25" t="str">
        <f>IFERROR(VLOOKUP($A56,Counties!$A$2:$C$1000,2,FALSE),"no county listed")</f>
        <v>no county listed</v>
      </c>
      <c r="H56" s="24" t="str">
        <f>IFERROR(VLOOKUP($A56,Counties!$A$2:$C$1000,3,FALSE),"no county listed")</f>
        <v>no county listed</v>
      </c>
      <c r="I56" s="24" t="e">
        <f>VLOOKUP($G56,Rural_Urban!A56:B1054,2,FALSE)</f>
        <v>#N/A</v>
      </c>
      <c r="J56" s="24" t="e">
        <f t="shared" si="0"/>
        <v>#N/A</v>
      </c>
      <c r="K56" s="26" t="str">
        <f>IF($A56="","",_xlfn.LET(_xlpm.x,VLOOKUP($A56,Population!$A$2:$B$1000,2,FALSE),IF(_xlpm.x="","none listed",_xlpm.x)))</f>
        <v/>
      </c>
      <c r="L56" s="24" t="e">
        <f>VLOOKUP($A56,Population!$A$2:$D$1000,4,FALSE)</f>
        <v>#N/A</v>
      </c>
      <c r="M56" s="24">
        <f>VLOOKUP("Population",'Program Priorities&amp;Goals'!$B$5:$E$7,4,FALSE)</f>
        <v>0.66666666666666663</v>
      </c>
      <c r="N56" s="24" t="e">
        <f>VLOOKUP($G56,'SVI Data'!$C$2:$F$200,3,FALSE)</f>
        <v>#N/A</v>
      </c>
      <c r="O56" s="24">
        <f>VLOOKUP("SVI",'Program Priorities&amp;Goals'!$B$5:$E$7,4,FALSE)</f>
        <v>0.66666666666666663</v>
      </c>
      <c r="P56" s="23" t="e">
        <f>VLOOKUP($A56,'Partnership Readiness'!$A$2:$D$1000,5,FALSE)</f>
        <v>#N/A</v>
      </c>
      <c r="Q56" s="24">
        <f>VLOOKUP("Partnership",'Program Priorities&amp;Goals'!$B$5:$E$7,4,FALSE)</f>
        <v>0.66666666666666663</v>
      </c>
      <c r="R56" s="25">
        <f t="shared" si="1"/>
        <v>0</v>
      </c>
      <c r="S56" s="24">
        <f t="shared" si="2"/>
        <v>1</v>
      </c>
      <c r="T56" s="24" t="e">
        <f t="shared" si="3"/>
        <v>#N/A</v>
      </c>
      <c r="U56" s="27" t="e">
        <f t="shared" si="4"/>
        <v>#N/A</v>
      </c>
      <c r="V56" s="24" t="e">
        <f>IF(J56="Urban",IF(U56&lt;='Recommended Sites'!$L$17,"Include",""),IF(J56="Rural",IF(T56&lt;='Recommended Sites'!$L$18,"Include",""),""))</f>
        <v>#N/A</v>
      </c>
      <c r="W56" s="24" t="e">
        <f>IF(V56="Include",COUNTIFS($V$2:$V$999,"Include",$R$2:$R$999,"&gt;"&amp;R56)+COUNTIFS($V$2:V56,"Include",$R$2:R56,R56),"")</f>
        <v>#N/A</v>
      </c>
    </row>
    <row r="57" spans="1:23" ht="15.75" thickBot="1" x14ac:dyDescent="0.3">
      <c r="A57" s="23" t="str">
        <f>IF(Population!$A57="","",Population!$A57)</f>
        <v/>
      </c>
      <c r="B57" s="24" t="str">
        <f>IF($A57="","",IFERROR(VLOOKUP($A57,Facilities!$A$2:$B$1001,2,FALSE),""))</f>
        <v/>
      </c>
      <c r="C57" s="24" t="str">
        <f>IFERROR(IF(VLOOKUP($A57,'Facility Locations'!$A$2:$E$1000,2,FALSE)="","no address",VLOOKUP($A57,'Facility Locations'!$A$2:$E$1000,2,FALSE)),"no address")</f>
        <v>no address</v>
      </c>
      <c r="D57" s="24" t="str">
        <f>IFERROR(IF(VLOOKUP($A57,'Facility Locations'!$A$2:$E$1000,3,FALSE)="","",VLOOKUP($A57,'Facility Locations'!$A$2:$E$1000,3,FALSE)),"")</f>
        <v/>
      </c>
      <c r="E57" s="24" t="str">
        <f>IFERROR(IF(VLOOKUP($A57,'Facility Locations'!$A$2:$E$1000,4,FALSE)="","",VLOOKUP($A57,'Facility Locations'!$A$2:$E$1000,4,FALSE)),"")</f>
        <v/>
      </c>
      <c r="F57" s="24" t="str">
        <f>IFERROR(IF(VLOOKUP($A57,'Facility Locations'!$A$2:$E$1000,5,FALSE)="","",VLOOKUP($A57,'Facility Locations'!$A$2:$E$1000,5,FALSE)),"")</f>
        <v/>
      </c>
      <c r="G57" s="25" t="str">
        <f>IFERROR(VLOOKUP($A57,Counties!$A$2:$C$1000,2,FALSE),"no county listed")</f>
        <v>no county listed</v>
      </c>
      <c r="H57" s="24" t="str">
        <f>IFERROR(VLOOKUP($A57,Counties!$A$2:$C$1000,3,FALSE),"no county listed")</f>
        <v>no county listed</v>
      </c>
      <c r="I57" s="24" t="e">
        <f>VLOOKUP($G57,Rural_Urban!A57:B1055,2,FALSE)</f>
        <v>#N/A</v>
      </c>
      <c r="J57" s="24" t="e">
        <f t="shared" si="0"/>
        <v>#N/A</v>
      </c>
      <c r="K57" s="26" t="str">
        <f>IF($A57="","",_xlfn.LET(_xlpm.x,VLOOKUP($A57,Population!$A$2:$B$1000,2,FALSE),IF(_xlpm.x="","none listed",_xlpm.x)))</f>
        <v/>
      </c>
      <c r="L57" s="24" t="e">
        <f>VLOOKUP($A57,Population!$A$2:$D$1000,4,FALSE)</f>
        <v>#N/A</v>
      </c>
      <c r="M57" s="24">
        <f>VLOOKUP("Population",'Program Priorities&amp;Goals'!$B$5:$E$7,4,FALSE)</f>
        <v>0.66666666666666663</v>
      </c>
      <c r="N57" s="24" t="e">
        <f>VLOOKUP($G57,'SVI Data'!$C$2:$F$200,3,FALSE)</f>
        <v>#N/A</v>
      </c>
      <c r="O57" s="24">
        <f>VLOOKUP("SVI",'Program Priorities&amp;Goals'!$B$5:$E$7,4,FALSE)</f>
        <v>0.66666666666666663</v>
      </c>
      <c r="P57" s="23" t="e">
        <f>VLOOKUP($A57,'Partnership Readiness'!$A$2:$D$1000,5,FALSE)</f>
        <v>#N/A</v>
      </c>
      <c r="Q57" s="24">
        <f>VLOOKUP("Partnership",'Program Priorities&amp;Goals'!$B$5:$E$7,4,FALSE)</f>
        <v>0.66666666666666663</v>
      </c>
      <c r="R57" s="25">
        <f t="shared" si="1"/>
        <v>0</v>
      </c>
      <c r="S57" s="24">
        <f t="shared" si="2"/>
        <v>1</v>
      </c>
      <c r="T57" s="24" t="e">
        <f t="shared" si="3"/>
        <v>#N/A</v>
      </c>
      <c r="U57" s="27" t="e">
        <f t="shared" si="4"/>
        <v>#N/A</v>
      </c>
      <c r="V57" s="24" t="e">
        <f>IF(J57="Urban",IF(U57&lt;='Recommended Sites'!$L$17,"Include",""),IF(J57="Rural",IF(T57&lt;='Recommended Sites'!$L$18,"Include",""),""))</f>
        <v>#N/A</v>
      </c>
      <c r="W57" s="24" t="e">
        <f>IF(V57="Include",COUNTIFS($V$2:$V$999,"Include",$R$2:$R$999,"&gt;"&amp;R57)+COUNTIFS($V$2:V57,"Include",$R$2:R57,R57),"")</f>
        <v>#N/A</v>
      </c>
    </row>
    <row r="58" spans="1:23" ht="15.75" thickBot="1" x14ac:dyDescent="0.3">
      <c r="A58" s="23" t="str">
        <f>IF(Population!$A58="","",Population!$A58)</f>
        <v/>
      </c>
      <c r="B58" s="24" t="str">
        <f>IF($A58="","",IFERROR(VLOOKUP($A58,Facilities!$A$2:$B$1001,2,FALSE),""))</f>
        <v/>
      </c>
      <c r="C58" s="24" t="str">
        <f>IFERROR(IF(VLOOKUP($A58,'Facility Locations'!$A$2:$E$1000,2,FALSE)="","no address",VLOOKUP($A58,'Facility Locations'!$A$2:$E$1000,2,FALSE)),"no address")</f>
        <v>no address</v>
      </c>
      <c r="D58" s="24" t="str">
        <f>IFERROR(IF(VLOOKUP($A58,'Facility Locations'!$A$2:$E$1000,3,FALSE)="","",VLOOKUP($A58,'Facility Locations'!$A$2:$E$1000,3,FALSE)),"")</f>
        <v/>
      </c>
      <c r="E58" s="24" t="str">
        <f>IFERROR(IF(VLOOKUP($A58,'Facility Locations'!$A$2:$E$1000,4,FALSE)="","",VLOOKUP($A58,'Facility Locations'!$A$2:$E$1000,4,FALSE)),"")</f>
        <v/>
      </c>
      <c r="F58" s="24" t="str">
        <f>IFERROR(IF(VLOOKUP($A58,'Facility Locations'!$A$2:$E$1000,5,FALSE)="","",VLOOKUP($A58,'Facility Locations'!$A$2:$E$1000,5,FALSE)),"")</f>
        <v/>
      </c>
      <c r="G58" s="25" t="str">
        <f>IFERROR(VLOOKUP($A58,Counties!$A$2:$C$1000,2,FALSE),"no county listed")</f>
        <v>no county listed</v>
      </c>
      <c r="H58" s="24" t="str">
        <f>IFERROR(VLOOKUP($A58,Counties!$A$2:$C$1000,3,FALSE),"no county listed")</f>
        <v>no county listed</v>
      </c>
      <c r="I58" s="24" t="e">
        <f>VLOOKUP($G58,Rural_Urban!A58:B1056,2,FALSE)</f>
        <v>#N/A</v>
      </c>
      <c r="J58" s="24" t="e">
        <f t="shared" si="0"/>
        <v>#N/A</v>
      </c>
      <c r="K58" s="26" t="str">
        <f>IF($A58="","",_xlfn.LET(_xlpm.x,VLOOKUP($A58,Population!$A$2:$B$1000,2,FALSE),IF(_xlpm.x="","none listed",_xlpm.x)))</f>
        <v/>
      </c>
      <c r="L58" s="24" t="e">
        <f>VLOOKUP($A58,Population!$A$2:$D$1000,4,FALSE)</f>
        <v>#N/A</v>
      </c>
      <c r="M58" s="24">
        <f>VLOOKUP("Population",'Program Priorities&amp;Goals'!$B$5:$E$7,4,FALSE)</f>
        <v>0.66666666666666663</v>
      </c>
      <c r="N58" s="24" t="e">
        <f>VLOOKUP($G58,'SVI Data'!$C$2:$F$200,3,FALSE)</f>
        <v>#N/A</v>
      </c>
      <c r="O58" s="24">
        <f>VLOOKUP("SVI",'Program Priorities&amp;Goals'!$B$5:$E$7,4,FALSE)</f>
        <v>0.66666666666666663</v>
      </c>
      <c r="P58" s="23" t="e">
        <f>VLOOKUP($A58,'Partnership Readiness'!$A$2:$D$1000,5,FALSE)</f>
        <v>#N/A</v>
      </c>
      <c r="Q58" s="24">
        <f>VLOOKUP("Partnership",'Program Priorities&amp;Goals'!$B$5:$E$7,4,FALSE)</f>
        <v>0.66666666666666663</v>
      </c>
      <c r="R58" s="25">
        <f t="shared" si="1"/>
        <v>0</v>
      </c>
      <c r="S58" s="24">
        <f t="shared" si="2"/>
        <v>1</v>
      </c>
      <c r="T58" s="24" t="e">
        <f t="shared" si="3"/>
        <v>#N/A</v>
      </c>
      <c r="U58" s="27" t="e">
        <f t="shared" si="4"/>
        <v>#N/A</v>
      </c>
      <c r="V58" s="24" t="e">
        <f>IF(J58="Urban",IF(U58&lt;='Recommended Sites'!$L$17,"Include",""),IF(J58="Rural",IF(T58&lt;='Recommended Sites'!$L$18,"Include",""),""))</f>
        <v>#N/A</v>
      </c>
      <c r="W58" s="24" t="e">
        <f>IF(V58="Include",COUNTIFS($V$2:$V$999,"Include",$R$2:$R$999,"&gt;"&amp;R58)+COUNTIFS($V$2:V58,"Include",$R$2:R58,R58),"")</f>
        <v>#N/A</v>
      </c>
    </row>
    <row r="59" spans="1:23" ht="15.75" thickBot="1" x14ac:dyDescent="0.3">
      <c r="A59" s="23" t="str">
        <f>IF(Population!$A59="","",Population!$A59)</f>
        <v/>
      </c>
      <c r="B59" s="24" t="str">
        <f>IF($A59="","",IFERROR(VLOOKUP($A59,Facilities!$A$2:$B$1001,2,FALSE),""))</f>
        <v/>
      </c>
      <c r="C59" s="24" t="str">
        <f>IFERROR(IF(VLOOKUP($A59,'Facility Locations'!$A$2:$E$1000,2,FALSE)="","no address",VLOOKUP($A59,'Facility Locations'!$A$2:$E$1000,2,FALSE)),"no address")</f>
        <v>no address</v>
      </c>
      <c r="D59" s="24" t="str">
        <f>IFERROR(IF(VLOOKUP($A59,'Facility Locations'!$A$2:$E$1000,3,FALSE)="","",VLOOKUP($A59,'Facility Locations'!$A$2:$E$1000,3,FALSE)),"")</f>
        <v/>
      </c>
      <c r="E59" s="24" t="str">
        <f>IFERROR(IF(VLOOKUP($A59,'Facility Locations'!$A$2:$E$1000,4,FALSE)="","",VLOOKUP($A59,'Facility Locations'!$A$2:$E$1000,4,FALSE)),"")</f>
        <v/>
      </c>
      <c r="F59" s="24" t="str">
        <f>IFERROR(IF(VLOOKUP($A59,'Facility Locations'!$A$2:$E$1000,5,FALSE)="","",VLOOKUP($A59,'Facility Locations'!$A$2:$E$1000,5,FALSE)),"")</f>
        <v/>
      </c>
      <c r="G59" s="25" t="str">
        <f>IFERROR(VLOOKUP($A59,Counties!$A$2:$C$1000,2,FALSE),"no county listed")</f>
        <v>no county listed</v>
      </c>
      <c r="H59" s="24" t="str">
        <f>IFERROR(VLOOKUP($A59,Counties!$A$2:$C$1000,3,FALSE),"no county listed")</f>
        <v>no county listed</v>
      </c>
      <c r="I59" s="24" t="e">
        <f>VLOOKUP($G59,Rural_Urban!A59:B1057,2,FALSE)</f>
        <v>#N/A</v>
      </c>
      <c r="J59" s="24" t="e">
        <f t="shared" si="0"/>
        <v>#N/A</v>
      </c>
      <c r="K59" s="26" t="str">
        <f>IF($A59="","",_xlfn.LET(_xlpm.x,VLOOKUP($A59,Population!$A$2:$B$1000,2,FALSE),IF(_xlpm.x="","none listed",_xlpm.x)))</f>
        <v/>
      </c>
      <c r="L59" s="24" t="e">
        <f>VLOOKUP($A59,Population!$A$2:$D$1000,4,FALSE)</f>
        <v>#N/A</v>
      </c>
      <c r="M59" s="24">
        <f>VLOOKUP("Population",'Program Priorities&amp;Goals'!$B$5:$E$7,4,FALSE)</f>
        <v>0.66666666666666663</v>
      </c>
      <c r="N59" s="24" t="e">
        <f>VLOOKUP($G59,'SVI Data'!$C$2:$F$200,3,FALSE)</f>
        <v>#N/A</v>
      </c>
      <c r="O59" s="24">
        <f>VLOOKUP("SVI",'Program Priorities&amp;Goals'!$B$5:$E$7,4,FALSE)</f>
        <v>0.66666666666666663</v>
      </c>
      <c r="P59" s="23" t="e">
        <f>VLOOKUP($A59,'Partnership Readiness'!$A$2:$D$1000,5,FALSE)</f>
        <v>#N/A</v>
      </c>
      <c r="Q59" s="24">
        <f>VLOOKUP("Partnership",'Program Priorities&amp;Goals'!$B$5:$E$7,4,FALSE)</f>
        <v>0.66666666666666663</v>
      </c>
      <c r="R59" s="25">
        <f t="shared" si="1"/>
        <v>0</v>
      </c>
      <c r="S59" s="24">
        <f t="shared" si="2"/>
        <v>1</v>
      </c>
      <c r="T59" s="24" t="e">
        <f t="shared" si="3"/>
        <v>#N/A</v>
      </c>
      <c r="U59" s="27" t="e">
        <f t="shared" si="4"/>
        <v>#N/A</v>
      </c>
      <c r="V59" s="24" t="e">
        <f>IF(J59="Urban",IF(U59&lt;='Recommended Sites'!$L$17,"Include",""),IF(J59="Rural",IF(T59&lt;='Recommended Sites'!$L$18,"Include",""),""))</f>
        <v>#N/A</v>
      </c>
      <c r="W59" s="24" t="e">
        <f>IF(V59="Include",COUNTIFS($V$2:$V$999,"Include",$R$2:$R$999,"&gt;"&amp;R59)+COUNTIFS($V$2:V59,"Include",$R$2:R59,R59),"")</f>
        <v>#N/A</v>
      </c>
    </row>
    <row r="60" spans="1:23" ht="15.75" thickBot="1" x14ac:dyDescent="0.3">
      <c r="A60" s="23" t="str">
        <f>IF(Population!$A60="","",Population!$A60)</f>
        <v/>
      </c>
      <c r="B60" s="24" t="str">
        <f>IF($A60="","",IFERROR(VLOOKUP($A60,Facilities!$A$2:$B$1001,2,FALSE),""))</f>
        <v/>
      </c>
      <c r="C60" s="24" t="str">
        <f>IFERROR(IF(VLOOKUP($A60,'Facility Locations'!$A$2:$E$1000,2,FALSE)="","no address",VLOOKUP($A60,'Facility Locations'!$A$2:$E$1000,2,FALSE)),"no address")</f>
        <v>no address</v>
      </c>
      <c r="D60" s="24" t="str">
        <f>IFERROR(IF(VLOOKUP($A60,'Facility Locations'!$A$2:$E$1000,3,FALSE)="","",VLOOKUP($A60,'Facility Locations'!$A$2:$E$1000,3,FALSE)),"")</f>
        <v/>
      </c>
      <c r="E60" s="24" t="str">
        <f>IFERROR(IF(VLOOKUP($A60,'Facility Locations'!$A$2:$E$1000,4,FALSE)="","",VLOOKUP($A60,'Facility Locations'!$A$2:$E$1000,4,FALSE)),"")</f>
        <v/>
      </c>
      <c r="F60" s="24" t="str">
        <f>IFERROR(IF(VLOOKUP($A60,'Facility Locations'!$A$2:$E$1000,5,FALSE)="","",VLOOKUP($A60,'Facility Locations'!$A$2:$E$1000,5,FALSE)),"")</f>
        <v/>
      </c>
      <c r="G60" s="25" t="str">
        <f>IFERROR(VLOOKUP($A60,Counties!$A$2:$C$1000,2,FALSE),"no county listed")</f>
        <v>no county listed</v>
      </c>
      <c r="H60" s="24" t="str">
        <f>IFERROR(VLOOKUP($A60,Counties!$A$2:$C$1000,3,FALSE),"no county listed")</f>
        <v>no county listed</v>
      </c>
      <c r="I60" s="24" t="e">
        <f>VLOOKUP($G60,Rural_Urban!A60:B1058,2,FALSE)</f>
        <v>#N/A</v>
      </c>
      <c r="J60" s="24" t="e">
        <f t="shared" si="0"/>
        <v>#N/A</v>
      </c>
      <c r="K60" s="26" t="str">
        <f>IF($A60="","",_xlfn.LET(_xlpm.x,VLOOKUP($A60,Population!$A$2:$B$1000,2,FALSE),IF(_xlpm.x="","none listed",_xlpm.x)))</f>
        <v/>
      </c>
      <c r="L60" s="24" t="e">
        <f>VLOOKUP($A60,Population!$A$2:$D$1000,4,FALSE)</f>
        <v>#N/A</v>
      </c>
      <c r="M60" s="24">
        <f>VLOOKUP("Population",'Program Priorities&amp;Goals'!$B$5:$E$7,4,FALSE)</f>
        <v>0.66666666666666663</v>
      </c>
      <c r="N60" s="24" t="e">
        <f>VLOOKUP($G60,'SVI Data'!$C$2:$F$200,3,FALSE)</f>
        <v>#N/A</v>
      </c>
      <c r="O60" s="24">
        <f>VLOOKUP("SVI",'Program Priorities&amp;Goals'!$B$5:$E$7,4,FALSE)</f>
        <v>0.66666666666666663</v>
      </c>
      <c r="P60" s="23" t="e">
        <f>VLOOKUP($A60,'Partnership Readiness'!$A$2:$D$1000,5,FALSE)</f>
        <v>#N/A</v>
      </c>
      <c r="Q60" s="24">
        <f>VLOOKUP("Partnership",'Program Priorities&amp;Goals'!$B$5:$E$7,4,FALSE)</f>
        <v>0.66666666666666663</v>
      </c>
      <c r="R60" s="25">
        <f t="shared" si="1"/>
        <v>0</v>
      </c>
      <c r="S60" s="24">
        <f t="shared" si="2"/>
        <v>1</v>
      </c>
      <c r="T60" s="24" t="e">
        <f t="shared" si="3"/>
        <v>#N/A</v>
      </c>
      <c r="U60" s="27" t="e">
        <f t="shared" si="4"/>
        <v>#N/A</v>
      </c>
      <c r="V60" s="24" t="e">
        <f>IF(J60="Urban",IF(U60&lt;='Recommended Sites'!$L$17,"Include",""),IF(J60="Rural",IF(T60&lt;='Recommended Sites'!$L$18,"Include",""),""))</f>
        <v>#N/A</v>
      </c>
      <c r="W60" s="24" t="e">
        <f>IF(V60="Include",COUNTIFS($V$2:$V$999,"Include",$R$2:$R$999,"&gt;"&amp;R60)+COUNTIFS($V$2:V60,"Include",$R$2:R60,R60),"")</f>
        <v>#N/A</v>
      </c>
    </row>
    <row r="61" spans="1:23" ht="15.75" thickBot="1" x14ac:dyDescent="0.3">
      <c r="A61" s="23" t="str">
        <f>IF(Population!$A61="","",Population!$A61)</f>
        <v/>
      </c>
      <c r="B61" s="24" t="str">
        <f>IF($A61="","",IFERROR(VLOOKUP($A61,Facilities!$A$2:$B$1001,2,FALSE),""))</f>
        <v/>
      </c>
      <c r="C61" s="24" t="str">
        <f>IFERROR(IF(VLOOKUP($A61,'Facility Locations'!$A$2:$E$1000,2,FALSE)="","no address",VLOOKUP($A61,'Facility Locations'!$A$2:$E$1000,2,FALSE)),"no address")</f>
        <v>no address</v>
      </c>
      <c r="D61" s="24" t="str">
        <f>IFERROR(IF(VLOOKUP($A61,'Facility Locations'!$A$2:$E$1000,3,FALSE)="","",VLOOKUP($A61,'Facility Locations'!$A$2:$E$1000,3,FALSE)),"")</f>
        <v/>
      </c>
      <c r="E61" s="24" t="str">
        <f>IFERROR(IF(VLOOKUP($A61,'Facility Locations'!$A$2:$E$1000,4,FALSE)="","",VLOOKUP($A61,'Facility Locations'!$A$2:$E$1000,4,FALSE)),"")</f>
        <v/>
      </c>
      <c r="F61" s="24" t="str">
        <f>IFERROR(IF(VLOOKUP($A61,'Facility Locations'!$A$2:$E$1000,5,FALSE)="","",VLOOKUP($A61,'Facility Locations'!$A$2:$E$1000,5,FALSE)),"")</f>
        <v/>
      </c>
      <c r="G61" s="25" t="str">
        <f>IFERROR(VLOOKUP($A61,Counties!$A$2:$C$1000,2,FALSE),"no county listed")</f>
        <v>no county listed</v>
      </c>
      <c r="H61" s="24" t="str">
        <f>IFERROR(VLOOKUP($A61,Counties!$A$2:$C$1000,3,FALSE),"no county listed")</f>
        <v>no county listed</v>
      </c>
      <c r="I61" s="24" t="e">
        <f>VLOOKUP($G61,Rural_Urban!A61:B1059,2,FALSE)</f>
        <v>#N/A</v>
      </c>
      <c r="J61" s="24" t="e">
        <f t="shared" si="0"/>
        <v>#N/A</v>
      </c>
      <c r="K61" s="26" t="str">
        <f>IF($A61="","",_xlfn.LET(_xlpm.x,VLOOKUP($A61,Population!$A$2:$B$1000,2,FALSE),IF(_xlpm.x="","none listed",_xlpm.x)))</f>
        <v/>
      </c>
      <c r="L61" s="24" t="e">
        <f>VLOOKUP($A61,Population!$A$2:$D$1000,4,FALSE)</f>
        <v>#N/A</v>
      </c>
      <c r="M61" s="24">
        <f>VLOOKUP("Population",'Program Priorities&amp;Goals'!$B$5:$E$7,4,FALSE)</f>
        <v>0.66666666666666663</v>
      </c>
      <c r="N61" s="24" t="e">
        <f>VLOOKUP($G61,'SVI Data'!$C$2:$F$200,3,FALSE)</f>
        <v>#N/A</v>
      </c>
      <c r="O61" s="24">
        <f>VLOOKUP("SVI",'Program Priorities&amp;Goals'!$B$5:$E$7,4,FALSE)</f>
        <v>0.66666666666666663</v>
      </c>
      <c r="P61" s="23" t="e">
        <f>VLOOKUP($A61,'Partnership Readiness'!$A$2:$D$1000,5,FALSE)</f>
        <v>#N/A</v>
      </c>
      <c r="Q61" s="24">
        <f>VLOOKUP("Partnership",'Program Priorities&amp;Goals'!$B$5:$E$7,4,FALSE)</f>
        <v>0.66666666666666663</v>
      </c>
      <c r="R61" s="25">
        <f t="shared" si="1"/>
        <v>0</v>
      </c>
      <c r="S61" s="24">
        <f t="shared" si="2"/>
        <v>1</v>
      </c>
      <c r="T61" s="24" t="e">
        <f t="shared" si="3"/>
        <v>#N/A</v>
      </c>
      <c r="U61" s="27" t="e">
        <f t="shared" si="4"/>
        <v>#N/A</v>
      </c>
      <c r="V61" s="24" t="e">
        <f>IF(J61="Urban",IF(U61&lt;='Recommended Sites'!$L$17,"Include",""),IF(J61="Rural",IF(T61&lt;='Recommended Sites'!$L$18,"Include",""),""))</f>
        <v>#N/A</v>
      </c>
      <c r="W61" s="24" t="e">
        <f>IF(V61="Include",COUNTIFS($V$2:$V$999,"Include",$R$2:$R$999,"&gt;"&amp;R61)+COUNTIFS($V$2:V61,"Include",$R$2:R61,R61),"")</f>
        <v>#N/A</v>
      </c>
    </row>
    <row r="62" spans="1:23" ht="15.75" thickBot="1" x14ac:dyDescent="0.3">
      <c r="A62" s="23" t="str">
        <f>IF(Population!$A62="","",Population!$A62)</f>
        <v/>
      </c>
      <c r="B62" s="24" t="str">
        <f>IF($A62="","",IFERROR(VLOOKUP($A62,Facilities!$A$2:$B$1001,2,FALSE),""))</f>
        <v/>
      </c>
      <c r="C62" s="24" t="str">
        <f>IFERROR(IF(VLOOKUP($A62,'Facility Locations'!$A$2:$E$1000,2,FALSE)="","no address",VLOOKUP($A62,'Facility Locations'!$A$2:$E$1000,2,FALSE)),"no address")</f>
        <v>no address</v>
      </c>
      <c r="D62" s="24" t="str">
        <f>IFERROR(IF(VLOOKUP($A62,'Facility Locations'!$A$2:$E$1000,3,FALSE)="","",VLOOKUP($A62,'Facility Locations'!$A$2:$E$1000,3,FALSE)),"")</f>
        <v/>
      </c>
      <c r="E62" s="24" t="str">
        <f>IFERROR(IF(VLOOKUP($A62,'Facility Locations'!$A$2:$E$1000,4,FALSE)="","",VLOOKUP($A62,'Facility Locations'!$A$2:$E$1000,4,FALSE)),"")</f>
        <v/>
      </c>
      <c r="F62" s="24" t="str">
        <f>IFERROR(IF(VLOOKUP($A62,'Facility Locations'!$A$2:$E$1000,5,FALSE)="","",VLOOKUP($A62,'Facility Locations'!$A$2:$E$1000,5,FALSE)),"")</f>
        <v/>
      </c>
      <c r="G62" s="25" t="str">
        <f>IFERROR(VLOOKUP($A62,Counties!$A$2:$C$1000,2,FALSE),"no county listed")</f>
        <v>no county listed</v>
      </c>
      <c r="H62" s="24" t="str">
        <f>IFERROR(VLOOKUP($A62,Counties!$A$2:$C$1000,3,FALSE),"no county listed")</f>
        <v>no county listed</v>
      </c>
      <c r="I62" s="24" t="e">
        <f>VLOOKUP($G62,Rural_Urban!A62:B1060,2,FALSE)</f>
        <v>#N/A</v>
      </c>
      <c r="J62" s="24" t="e">
        <f t="shared" si="0"/>
        <v>#N/A</v>
      </c>
      <c r="K62" s="26" t="str">
        <f>IF($A62="","",_xlfn.LET(_xlpm.x,VLOOKUP($A62,Population!$A$2:$B$1000,2,FALSE),IF(_xlpm.x="","none listed",_xlpm.x)))</f>
        <v/>
      </c>
      <c r="L62" s="24" t="e">
        <f>VLOOKUP($A62,Population!$A$2:$D$1000,4,FALSE)</f>
        <v>#N/A</v>
      </c>
      <c r="M62" s="24">
        <f>VLOOKUP("Population",'Program Priorities&amp;Goals'!$B$5:$E$7,4,FALSE)</f>
        <v>0.66666666666666663</v>
      </c>
      <c r="N62" s="24" t="e">
        <f>VLOOKUP($G62,'SVI Data'!$C$2:$F$200,3,FALSE)</f>
        <v>#N/A</v>
      </c>
      <c r="O62" s="24">
        <f>VLOOKUP("SVI",'Program Priorities&amp;Goals'!$B$5:$E$7,4,FALSE)</f>
        <v>0.66666666666666663</v>
      </c>
      <c r="P62" s="23" t="e">
        <f>VLOOKUP($A62,'Partnership Readiness'!$A$2:$D$1000,5,FALSE)</f>
        <v>#N/A</v>
      </c>
      <c r="Q62" s="24">
        <f>VLOOKUP("Partnership",'Program Priorities&amp;Goals'!$B$5:$E$7,4,FALSE)</f>
        <v>0.66666666666666663</v>
      </c>
      <c r="R62" s="25">
        <f t="shared" si="1"/>
        <v>0</v>
      </c>
      <c r="S62" s="24">
        <f t="shared" si="2"/>
        <v>1</v>
      </c>
      <c r="T62" s="24" t="e">
        <f t="shared" si="3"/>
        <v>#N/A</v>
      </c>
      <c r="U62" s="27" t="e">
        <f t="shared" si="4"/>
        <v>#N/A</v>
      </c>
      <c r="V62" s="24" t="e">
        <f>IF(J62="Urban",IF(U62&lt;='Recommended Sites'!$L$17,"Include",""),IF(J62="Rural",IF(T62&lt;='Recommended Sites'!$L$18,"Include",""),""))</f>
        <v>#N/A</v>
      </c>
      <c r="W62" s="24" t="e">
        <f>IF(V62="Include",COUNTIFS($V$2:$V$999,"Include",$R$2:$R$999,"&gt;"&amp;R62)+COUNTIFS($V$2:V62,"Include",$R$2:R62,R62),"")</f>
        <v>#N/A</v>
      </c>
    </row>
    <row r="63" spans="1:23" ht="15.75" thickBot="1" x14ac:dyDescent="0.3">
      <c r="A63" s="23" t="str">
        <f>IF(Population!$A63="","",Population!$A63)</f>
        <v/>
      </c>
      <c r="B63" s="24" t="str">
        <f>IF($A63="","",IFERROR(VLOOKUP($A63,Facilities!$A$2:$B$1001,2,FALSE),""))</f>
        <v/>
      </c>
      <c r="C63" s="24" t="str">
        <f>IFERROR(IF(VLOOKUP($A63,'Facility Locations'!$A$2:$E$1000,2,FALSE)="","no address",VLOOKUP($A63,'Facility Locations'!$A$2:$E$1000,2,FALSE)),"no address")</f>
        <v>no address</v>
      </c>
      <c r="D63" s="24" t="str">
        <f>IFERROR(IF(VLOOKUP($A63,'Facility Locations'!$A$2:$E$1000,3,FALSE)="","",VLOOKUP($A63,'Facility Locations'!$A$2:$E$1000,3,FALSE)),"")</f>
        <v/>
      </c>
      <c r="E63" s="24" t="str">
        <f>IFERROR(IF(VLOOKUP($A63,'Facility Locations'!$A$2:$E$1000,4,FALSE)="","",VLOOKUP($A63,'Facility Locations'!$A$2:$E$1000,4,FALSE)),"")</f>
        <v/>
      </c>
      <c r="F63" s="24" t="str">
        <f>IFERROR(IF(VLOOKUP($A63,'Facility Locations'!$A$2:$E$1000,5,FALSE)="","",VLOOKUP($A63,'Facility Locations'!$A$2:$E$1000,5,FALSE)),"")</f>
        <v/>
      </c>
      <c r="G63" s="25" t="str">
        <f>IFERROR(VLOOKUP($A63,Counties!$A$2:$C$1000,2,FALSE),"no county listed")</f>
        <v>no county listed</v>
      </c>
      <c r="H63" s="24" t="str">
        <f>IFERROR(VLOOKUP($A63,Counties!$A$2:$C$1000,3,FALSE),"no county listed")</f>
        <v>no county listed</v>
      </c>
      <c r="I63" s="24" t="e">
        <f>VLOOKUP($G63,Rural_Urban!A63:B1061,2,FALSE)</f>
        <v>#N/A</v>
      </c>
      <c r="J63" s="24" t="e">
        <f t="shared" si="0"/>
        <v>#N/A</v>
      </c>
      <c r="K63" s="26" t="str">
        <f>IF($A63="","",_xlfn.LET(_xlpm.x,VLOOKUP($A63,Population!$A$2:$B$1000,2,FALSE),IF(_xlpm.x="","none listed",_xlpm.x)))</f>
        <v/>
      </c>
      <c r="L63" s="24" t="e">
        <f>VLOOKUP($A63,Population!$A$2:$D$1000,4,FALSE)</f>
        <v>#N/A</v>
      </c>
      <c r="M63" s="24">
        <f>VLOOKUP("Population",'Program Priorities&amp;Goals'!$B$5:$E$7,4,FALSE)</f>
        <v>0.66666666666666663</v>
      </c>
      <c r="N63" s="24" t="e">
        <f>VLOOKUP($G63,'SVI Data'!$C$2:$F$200,3,FALSE)</f>
        <v>#N/A</v>
      </c>
      <c r="O63" s="24">
        <f>VLOOKUP("SVI",'Program Priorities&amp;Goals'!$B$5:$E$7,4,FALSE)</f>
        <v>0.66666666666666663</v>
      </c>
      <c r="P63" s="23" t="e">
        <f>VLOOKUP($A63,'Partnership Readiness'!$A$2:$D$1000,5,FALSE)</f>
        <v>#N/A</v>
      </c>
      <c r="Q63" s="24">
        <f>VLOOKUP("Partnership",'Program Priorities&amp;Goals'!$B$5:$E$7,4,FALSE)</f>
        <v>0.66666666666666663</v>
      </c>
      <c r="R63" s="25">
        <f t="shared" si="1"/>
        <v>0</v>
      </c>
      <c r="S63" s="24">
        <f t="shared" si="2"/>
        <v>1</v>
      </c>
      <c r="T63" s="24" t="e">
        <f t="shared" si="3"/>
        <v>#N/A</v>
      </c>
      <c r="U63" s="27" t="e">
        <f t="shared" si="4"/>
        <v>#N/A</v>
      </c>
      <c r="V63" s="24" t="e">
        <f>IF(J63="Urban",IF(U63&lt;='Recommended Sites'!$L$17,"Include",""),IF(J63="Rural",IF(T63&lt;='Recommended Sites'!$L$18,"Include",""),""))</f>
        <v>#N/A</v>
      </c>
      <c r="W63" s="24" t="e">
        <f>IF(V63="Include",COUNTIFS($V$2:$V$999,"Include",$R$2:$R$999,"&gt;"&amp;R63)+COUNTIFS($V$2:V63,"Include",$R$2:R63,R63),"")</f>
        <v>#N/A</v>
      </c>
    </row>
    <row r="64" spans="1:23" ht="15.75" thickBot="1" x14ac:dyDescent="0.3">
      <c r="A64" s="23" t="str">
        <f>IF(Population!$A64="","",Population!$A64)</f>
        <v/>
      </c>
      <c r="B64" s="24" t="str">
        <f>IF($A64="","",IFERROR(VLOOKUP($A64,Facilities!$A$2:$B$1001,2,FALSE),""))</f>
        <v/>
      </c>
      <c r="C64" s="24" t="str">
        <f>IFERROR(IF(VLOOKUP($A64,'Facility Locations'!$A$2:$E$1000,2,FALSE)="","no address",VLOOKUP($A64,'Facility Locations'!$A$2:$E$1000,2,FALSE)),"no address")</f>
        <v>no address</v>
      </c>
      <c r="D64" s="24" t="str">
        <f>IFERROR(IF(VLOOKUP($A64,'Facility Locations'!$A$2:$E$1000,3,FALSE)="","",VLOOKUP($A64,'Facility Locations'!$A$2:$E$1000,3,FALSE)),"")</f>
        <v/>
      </c>
      <c r="E64" s="24" t="str">
        <f>IFERROR(IF(VLOOKUP($A64,'Facility Locations'!$A$2:$E$1000,4,FALSE)="","",VLOOKUP($A64,'Facility Locations'!$A$2:$E$1000,4,FALSE)),"")</f>
        <v/>
      </c>
      <c r="F64" s="24" t="str">
        <f>IFERROR(IF(VLOOKUP($A64,'Facility Locations'!$A$2:$E$1000,5,FALSE)="","",VLOOKUP($A64,'Facility Locations'!$A$2:$E$1000,5,FALSE)),"")</f>
        <v/>
      </c>
      <c r="G64" s="25" t="str">
        <f>IFERROR(VLOOKUP($A64,Counties!$A$2:$C$1000,2,FALSE),"no county listed")</f>
        <v>no county listed</v>
      </c>
      <c r="H64" s="24" t="str">
        <f>IFERROR(VLOOKUP($A64,Counties!$A$2:$C$1000,3,FALSE),"no county listed")</f>
        <v>no county listed</v>
      </c>
      <c r="I64" s="24" t="e">
        <f>VLOOKUP($G64,Rural_Urban!A64:B1062,2,FALSE)</f>
        <v>#N/A</v>
      </c>
      <c r="J64" s="24" t="e">
        <f t="shared" si="0"/>
        <v>#N/A</v>
      </c>
      <c r="K64" s="26" t="str">
        <f>IF($A64="","",_xlfn.LET(_xlpm.x,VLOOKUP($A64,Population!$A$2:$B$1000,2,FALSE),IF(_xlpm.x="","none listed",_xlpm.x)))</f>
        <v/>
      </c>
      <c r="L64" s="24" t="e">
        <f>VLOOKUP($A64,Population!$A$2:$D$1000,4,FALSE)</f>
        <v>#N/A</v>
      </c>
      <c r="M64" s="24">
        <f>VLOOKUP("Population",'Program Priorities&amp;Goals'!$B$5:$E$7,4,FALSE)</f>
        <v>0.66666666666666663</v>
      </c>
      <c r="N64" s="24" t="e">
        <f>VLOOKUP($G64,'SVI Data'!$C$2:$F$200,3,FALSE)</f>
        <v>#N/A</v>
      </c>
      <c r="O64" s="24">
        <f>VLOOKUP("SVI",'Program Priorities&amp;Goals'!$B$5:$E$7,4,FALSE)</f>
        <v>0.66666666666666663</v>
      </c>
      <c r="P64" s="23" t="e">
        <f>VLOOKUP($A64,'Partnership Readiness'!$A$2:$D$1000,5,FALSE)</f>
        <v>#N/A</v>
      </c>
      <c r="Q64" s="24">
        <f>VLOOKUP("Partnership",'Program Priorities&amp;Goals'!$B$5:$E$7,4,FALSE)</f>
        <v>0.66666666666666663</v>
      </c>
      <c r="R64" s="25">
        <f t="shared" si="1"/>
        <v>0</v>
      </c>
      <c r="S64" s="24">
        <f t="shared" si="2"/>
        <v>1</v>
      </c>
      <c r="T64" s="24" t="e">
        <f t="shared" si="3"/>
        <v>#N/A</v>
      </c>
      <c r="U64" s="27" t="e">
        <f t="shared" si="4"/>
        <v>#N/A</v>
      </c>
      <c r="V64" s="24" t="e">
        <f>IF(J64="Urban",IF(U64&lt;='Recommended Sites'!$L$17,"Include",""),IF(J64="Rural",IF(T64&lt;='Recommended Sites'!$L$18,"Include",""),""))</f>
        <v>#N/A</v>
      </c>
      <c r="W64" s="24" t="e">
        <f>IF(V64="Include",COUNTIFS($V$2:$V$999,"Include",$R$2:$R$999,"&gt;"&amp;R64)+COUNTIFS($V$2:V64,"Include",$R$2:R64,R64),"")</f>
        <v>#N/A</v>
      </c>
    </row>
    <row r="65" spans="1:23" ht="15.75" thickBot="1" x14ac:dyDescent="0.3">
      <c r="A65" s="23" t="str">
        <f>IF(Population!$A65="","",Population!$A65)</f>
        <v/>
      </c>
      <c r="B65" s="24" t="str">
        <f>IF($A65="","",IFERROR(VLOOKUP($A65,Facilities!$A$2:$B$1001,2,FALSE),""))</f>
        <v/>
      </c>
      <c r="C65" s="24" t="str">
        <f>IFERROR(IF(VLOOKUP($A65,'Facility Locations'!$A$2:$E$1000,2,FALSE)="","no address",VLOOKUP($A65,'Facility Locations'!$A$2:$E$1000,2,FALSE)),"no address")</f>
        <v>no address</v>
      </c>
      <c r="D65" s="24" t="str">
        <f>IFERROR(IF(VLOOKUP($A65,'Facility Locations'!$A$2:$E$1000,3,FALSE)="","",VLOOKUP($A65,'Facility Locations'!$A$2:$E$1000,3,FALSE)),"")</f>
        <v/>
      </c>
      <c r="E65" s="24" t="str">
        <f>IFERROR(IF(VLOOKUP($A65,'Facility Locations'!$A$2:$E$1000,4,FALSE)="","",VLOOKUP($A65,'Facility Locations'!$A$2:$E$1000,4,FALSE)),"")</f>
        <v/>
      </c>
      <c r="F65" s="24" t="str">
        <f>IFERROR(IF(VLOOKUP($A65,'Facility Locations'!$A$2:$E$1000,5,FALSE)="","",VLOOKUP($A65,'Facility Locations'!$A$2:$E$1000,5,FALSE)),"")</f>
        <v/>
      </c>
      <c r="G65" s="25" t="str">
        <f>IFERROR(VLOOKUP($A65,Counties!$A$2:$C$1000,2,FALSE),"no county listed")</f>
        <v>no county listed</v>
      </c>
      <c r="H65" s="24" t="str">
        <f>IFERROR(VLOOKUP($A65,Counties!$A$2:$C$1000,3,FALSE),"no county listed")</f>
        <v>no county listed</v>
      </c>
      <c r="I65" s="24" t="e">
        <f>VLOOKUP($G65,Rural_Urban!A65:B1063,2,FALSE)</f>
        <v>#N/A</v>
      </c>
      <c r="J65" s="24" t="e">
        <f t="shared" si="0"/>
        <v>#N/A</v>
      </c>
      <c r="K65" s="26" t="str">
        <f>IF($A65="","",_xlfn.LET(_xlpm.x,VLOOKUP($A65,Population!$A$2:$B$1000,2,FALSE),IF(_xlpm.x="","none listed",_xlpm.x)))</f>
        <v/>
      </c>
      <c r="L65" s="24" t="e">
        <f>VLOOKUP($A65,Population!$A$2:$D$1000,4,FALSE)</f>
        <v>#N/A</v>
      </c>
      <c r="M65" s="24">
        <f>VLOOKUP("Population",'Program Priorities&amp;Goals'!$B$5:$E$7,4,FALSE)</f>
        <v>0.66666666666666663</v>
      </c>
      <c r="N65" s="24" t="e">
        <f>VLOOKUP($G65,'SVI Data'!$C$2:$F$200,3,FALSE)</f>
        <v>#N/A</v>
      </c>
      <c r="O65" s="24">
        <f>VLOOKUP("SVI",'Program Priorities&amp;Goals'!$B$5:$E$7,4,FALSE)</f>
        <v>0.66666666666666663</v>
      </c>
      <c r="P65" s="23" t="e">
        <f>VLOOKUP($A65,'Partnership Readiness'!$A$2:$D$1000,5,FALSE)</f>
        <v>#N/A</v>
      </c>
      <c r="Q65" s="24">
        <f>VLOOKUP("Partnership",'Program Priorities&amp;Goals'!$B$5:$E$7,4,FALSE)</f>
        <v>0.66666666666666663</v>
      </c>
      <c r="R65" s="25">
        <f t="shared" si="1"/>
        <v>0</v>
      </c>
      <c r="S65" s="24">
        <f t="shared" si="2"/>
        <v>1</v>
      </c>
      <c r="T65" s="24" t="e">
        <f t="shared" si="3"/>
        <v>#N/A</v>
      </c>
      <c r="U65" s="27" t="e">
        <f t="shared" si="4"/>
        <v>#N/A</v>
      </c>
      <c r="V65" s="24" t="e">
        <f>IF(J65="Urban",IF(U65&lt;='Recommended Sites'!$L$17,"Include",""),IF(J65="Rural",IF(T65&lt;='Recommended Sites'!$L$18,"Include",""),""))</f>
        <v>#N/A</v>
      </c>
      <c r="W65" s="24" t="e">
        <f>IF(V65="Include",COUNTIFS($V$2:$V$999,"Include",$R$2:$R$999,"&gt;"&amp;R65)+COUNTIFS($V$2:V65,"Include",$R$2:R65,R65),"")</f>
        <v>#N/A</v>
      </c>
    </row>
    <row r="66" spans="1:23" ht="15.75" thickBot="1" x14ac:dyDescent="0.3">
      <c r="A66" s="23" t="str">
        <f>IF(Population!$A66="","",Population!$A66)</f>
        <v/>
      </c>
      <c r="B66" s="24" t="str">
        <f>IF($A66="","",IFERROR(VLOOKUP($A66,Facilities!$A$2:$B$1001,2,FALSE),""))</f>
        <v/>
      </c>
      <c r="C66" s="24" t="str">
        <f>IFERROR(IF(VLOOKUP($A66,'Facility Locations'!$A$2:$E$1000,2,FALSE)="","no address",VLOOKUP($A66,'Facility Locations'!$A$2:$E$1000,2,FALSE)),"no address")</f>
        <v>no address</v>
      </c>
      <c r="D66" s="24" t="str">
        <f>IFERROR(IF(VLOOKUP($A66,'Facility Locations'!$A$2:$E$1000,3,FALSE)="","",VLOOKUP($A66,'Facility Locations'!$A$2:$E$1000,3,FALSE)),"")</f>
        <v/>
      </c>
      <c r="E66" s="24" t="str">
        <f>IFERROR(IF(VLOOKUP($A66,'Facility Locations'!$A$2:$E$1000,4,FALSE)="","",VLOOKUP($A66,'Facility Locations'!$A$2:$E$1000,4,FALSE)),"")</f>
        <v/>
      </c>
      <c r="F66" s="24" t="str">
        <f>IFERROR(IF(VLOOKUP($A66,'Facility Locations'!$A$2:$E$1000,5,FALSE)="","",VLOOKUP($A66,'Facility Locations'!$A$2:$E$1000,5,FALSE)),"")</f>
        <v/>
      </c>
      <c r="G66" s="25" t="str">
        <f>IFERROR(VLOOKUP($A66,Counties!$A$2:$C$1000,2,FALSE),"no county listed")</f>
        <v>no county listed</v>
      </c>
      <c r="H66" s="24" t="str">
        <f>IFERROR(VLOOKUP($A66,Counties!$A$2:$C$1000,3,FALSE),"no county listed")</f>
        <v>no county listed</v>
      </c>
      <c r="I66" s="24" t="e">
        <f>VLOOKUP($G66,Rural_Urban!A66:B1064,2,FALSE)</f>
        <v>#N/A</v>
      </c>
      <c r="J66" s="24" t="e">
        <f t="shared" ref="J66:J129" si="5">IF(I66&lt;=3,"Urban","Rural")</f>
        <v>#N/A</v>
      </c>
      <c r="K66" s="26" t="str">
        <f>IF($A66="","",_xlfn.LET(_xlpm.x,VLOOKUP($A66,Population!$A$2:$B$1000,2,FALSE),IF(_xlpm.x="","none listed",_xlpm.x)))</f>
        <v/>
      </c>
      <c r="L66" s="24" t="e">
        <f>VLOOKUP($A66,Population!$A$2:$D$1000,4,FALSE)</f>
        <v>#N/A</v>
      </c>
      <c r="M66" s="24">
        <f>VLOOKUP("Population",'Program Priorities&amp;Goals'!$B$5:$E$7,4,FALSE)</f>
        <v>0.66666666666666663</v>
      </c>
      <c r="N66" s="24" t="e">
        <f>VLOOKUP($G66,'SVI Data'!$C$2:$F$200,3,FALSE)</f>
        <v>#N/A</v>
      </c>
      <c r="O66" s="24">
        <f>VLOOKUP("SVI",'Program Priorities&amp;Goals'!$B$5:$E$7,4,FALSE)</f>
        <v>0.66666666666666663</v>
      </c>
      <c r="P66" s="23" t="e">
        <f>VLOOKUP($A66,'Partnership Readiness'!$A$2:$D$1000,5,FALSE)</f>
        <v>#N/A</v>
      </c>
      <c r="Q66" s="24">
        <f>VLOOKUP("Partnership",'Program Priorities&amp;Goals'!$B$5:$E$7,4,FALSE)</f>
        <v>0.66666666666666663</v>
      </c>
      <c r="R66" s="25">
        <f t="shared" ref="R66:R129" si="6">IFERROR(SUM($L66*$M66,$N66*$O66,$P66*$Q66),0)</f>
        <v>0</v>
      </c>
      <c r="S66" s="24">
        <f t="shared" ref="S66:S129" si="7">_xlfn.IFNA(_xlfn.RANK.EQ(R66,$R$2:$R$999,0),"incomplete data")</f>
        <v>1</v>
      </c>
      <c r="T66" s="24" t="e">
        <f t="shared" ref="T66:T129" si="8">IF(J66="Rural",COUNTIFS($J$2:$J$999,"Rural",$R$2:$R$999,"&gt;"&amp;R66)+1,"")</f>
        <v>#N/A</v>
      </c>
      <c r="U66" s="27" t="e">
        <f t="shared" ref="U66:U129" si="9">IF(J66="Urban",COUNTIFS($J$2:$J$999,"Urban",$R$2:$R$999,"&gt;"&amp;R66)+1,"")</f>
        <v>#N/A</v>
      </c>
      <c r="V66" s="24" t="e">
        <f>IF(J66="Urban",IF(U66&lt;='Recommended Sites'!$L$17,"Include",""),IF(J66="Rural",IF(T66&lt;='Recommended Sites'!$L$18,"Include",""),""))</f>
        <v>#N/A</v>
      </c>
      <c r="W66" s="24" t="e">
        <f>IF(V66="Include",COUNTIFS($V$2:$V$999,"Include",$R$2:$R$999,"&gt;"&amp;R66)+COUNTIFS($V$2:V66,"Include",$R$2:R66,R66),"")</f>
        <v>#N/A</v>
      </c>
    </row>
    <row r="67" spans="1:23" ht="15.75" thickBot="1" x14ac:dyDescent="0.3">
      <c r="A67" s="23" t="str">
        <f>IF(Population!$A67="","",Population!$A67)</f>
        <v/>
      </c>
      <c r="B67" s="24" t="str">
        <f>IF($A67="","",IFERROR(VLOOKUP($A67,Facilities!$A$2:$B$1001,2,FALSE),""))</f>
        <v/>
      </c>
      <c r="C67" s="24" t="str">
        <f>IFERROR(IF(VLOOKUP($A67,'Facility Locations'!$A$2:$E$1000,2,FALSE)="","no address",VLOOKUP($A67,'Facility Locations'!$A$2:$E$1000,2,FALSE)),"no address")</f>
        <v>no address</v>
      </c>
      <c r="D67" s="24" t="str">
        <f>IFERROR(IF(VLOOKUP($A67,'Facility Locations'!$A$2:$E$1000,3,FALSE)="","",VLOOKUP($A67,'Facility Locations'!$A$2:$E$1000,3,FALSE)),"")</f>
        <v/>
      </c>
      <c r="E67" s="24" t="str">
        <f>IFERROR(IF(VLOOKUP($A67,'Facility Locations'!$A$2:$E$1000,4,FALSE)="","",VLOOKUP($A67,'Facility Locations'!$A$2:$E$1000,4,FALSE)),"")</f>
        <v/>
      </c>
      <c r="F67" s="24" t="str">
        <f>IFERROR(IF(VLOOKUP($A67,'Facility Locations'!$A$2:$E$1000,5,FALSE)="","",VLOOKUP($A67,'Facility Locations'!$A$2:$E$1000,5,FALSE)),"")</f>
        <v/>
      </c>
      <c r="G67" s="25" t="str">
        <f>IFERROR(VLOOKUP($A67,Counties!$A$2:$C$1000,2,FALSE),"no county listed")</f>
        <v>no county listed</v>
      </c>
      <c r="H67" s="24" t="str">
        <f>IFERROR(VLOOKUP($A67,Counties!$A$2:$C$1000,3,FALSE),"no county listed")</f>
        <v>no county listed</v>
      </c>
      <c r="I67" s="24" t="e">
        <f>VLOOKUP($G67,Rural_Urban!A67:B1065,2,FALSE)</f>
        <v>#N/A</v>
      </c>
      <c r="J67" s="24" t="e">
        <f t="shared" si="5"/>
        <v>#N/A</v>
      </c>
      <c r="K67" s="26" t="str">
        <f>IF($A67="","",_xlfn.LET(_xlpm.x,VLOOKUP($A67,Population!$A$2:$B$1000,2,FALSE),IF(_xlpm.x="","none listed",_xlpm.x)))</f>
        <v/>
      </c>
      <c r="L67" s="24" t="e">
        <f>VLOOKUP($A67,Population!$A$2:$D$1000,4,FALSE)</f>
        <v>#N/A</v>
      </c>
      <c r="M67" s="24">
        <f>VLOOKUP("Population",'Program Priorities&amp;Goals'!$B$5:$E$7,4,FALSE)</f>
        <v>0.66666666666666663</v>
      </c>
      <c r="N67" s="24" t="e">
        <f>VLOOKUP($G67,'SVI Data'!$C$2:$F$200,3,FALSE)</f>
        <v>#N/A</v>
      </c>
      <c r="O67" s="24">
        <f>VLOOKUP("SVI",'Program Priorities&amp;Goals'!$B$5:$E$7,4,FALSE)</f>
        <v>0.66666666666666663</v>
      </c>
      <c r="P67" s="23" t="e">
        <f>VLOOKUP($A67,'Partnership Readiness'!$A$2:$D$1000,5,FALSE)</f>
        <v>#N/A</v>
      </c>
      <c r="Q67" s="24">
        <f>VLOOKUP("Partnership",'Program Priorities&amp;Goals'!$B$5:$E$7,4,FALSE)</f>
        <v>0.66666666666666663</v>
      </c>
      <c r="R67" s="25">
        <f t="shared" si="6"/>
        <v>0</v>
      </c>
      <c r="S67" s="24">
        <f t="shared" si="7"/>
        <v>1</v>
      </c>
      <c r="T67" s="24" t="e">
        <f t="shared" si="8"/>
        <v>#N/A</v>
      </c>
      <c r="U67" s="27" t="e">
        <f t="shared" si="9"/>
        <v>#N/A</v>
      </c>
      <c r="V67" s="24" t="e">
        <f>IF(J67="Urban",IF(U67&lt;='Recommended Sites'!$L$17,"Include",""),IF(J67="Rural",IF(T67&lt;='Recommended Sites'!$L$18,"Include",""),""))</f>
        <v>#N/A</v>
      </c>
      <c r="W67" s="24" t="e">
        <f>IF(V67="Include",COUNTIFS($V$2:$V$999,"Include",$R$2:$R$999,"&gt;"&amp;R67)+COUNTIFS($V$2:V67,"Include",$R$2:R67,R67),"")</f>
        <v>#N/A</v>
      </c>
    </row>
    <row r="68" spans="1:23" ht="15.75" thickBot="1" x14ac:dyDescent="0.3">
      <c r="A68" s="23" t="str">
        <f>IF(Population!$A68="","",Population!$A68)</f>
        <v/>
      </c>
      <c r="B68" s="24" t="str">
        <f>IF($A68="","",IFERROR(VLOOKUP($A68,Facilities!$A$2:$B$1001,2,FALSE),""))</f>
        <v/>
      </c>
      <c r="C68" s="24" t="str">
        <f>IFERROR(IF(VLOOKUP($A68,'Facility Locations'!$A$2:$E$1000,2,FALSE)="","no address",VLOOKUP($A68,'Facility Locations'!$A$2:$E$1000,2,FALSE)),"no address")</f>
        <v>no address</v>
      </c>
      <c r="D68" s="24" t="str">
        <f>IFERROR(IF(VLOOKUP($A68,'Facility Locations'!$A$2:$E$1000,3,FALSE)="","",VLOOKUP($A68,'Facility Locations'!$A$2:$E$1000,3,FALSE)),"")</f>
        <v/>
      </c>
      <c r="E68" s="24" t="str">
        <f>IFERROR(IF(VLOOKUP($A68,'Facility Locations'!$A$2:$E$1000,4,FALSE)="","",VLOOKUP($A68,'Facility Locations'!$A$2:$E$1000,4,FALSE)),"")</f>
        <v/>
      </c>
      <c r="F68" s="24" t="str">
        <f>IFERROR(IF(VLOOKUP($A68,'Facility Locations'!$A$2:$E$1000,5,FALSE)="","",VLOOKUP($A68,'Facility Locations'!$A$2:$E$1000,5,FALSE)),"")</f>
        <v/>
      </c>
      <c r="G68" s="25" t="str">
        <f>IFERROR(VLOOKUP($A68,Counties!$A$2:$C$1000,2,FALSE),"no county listed")</f>
        <v>no county listed</v>
      </c>
      <c r="H68" s="24" t="str">
        <f>IFERROR(VLOOKUP($A68,Counties!$A$2:$C$1000,3,FALSE),"no county listed")</f>
        <v>no county listed</v>
      </c>
      <c r="I68" s="24" t="e">
        <f>VLOOKUP($G68,Rural_Urban!A68:B1066,2,FALSE)</f>
        <v>#N/A</v>
      </c>
      <c r="J68" s="24" t="e">
        <f t="shared" si="5"/>
        <v>#N/A</v>
      </c>
      <c r="K68" s="26" t="str">
        <f>IF($A68="","",_xlfn.LET(_xlpm.x,VLOOKUP($A68,Population!$A$2:$B$1000,2,FALSE),IF(_xlpm.x="","none listed",_xlpm.x)))</f>
        <v/>
      </c>
      <c r="L68" s="24" t="e">
        <f>VLOOKUP($A68,Population!$A$2:$D$1000,4,FALSE)</f>
        <v>#N/A</v>
      </c>
      <c r="M68" s="24">
        <f>VLOOKUP("Population",'Program Priorities&amp;Goals'!$B$5:$E$7,4,FALSE)</f>
        <v>0.66666666666666663</v>
      </c>
      <c r="N68" s="24" t="e">
        <f>VLOOKUP($G68,'SVI Data'!$C$2:$F$200,3,FALSE)</f>
        <v>#N/A</v>
      </c>
      <c r="O68" s="24">
        <f>VLOOKUP("SVI",'Program Priorities&amp;Goals'!$B$5:$E$7,4,FALSE)</f>
        <v>0.66666666666666663</v>
      </c>
      <c r="P68" s="23" t="e">
        <f>VLOOKUP($A68,'Partnership Readiness'!$A$2:$D$1000,5,FALSE)</f>
        <v>#N/A</v>
      </c>
      <c r="Q68" s="24">
        <f>VLOOKUP("Partnership",'Program Priorities&amp;Goals'!$B$5:$E$7,4,FALSE)</f>
        <v>0.66666666666666663</v>
      </c>
      <c r="R68" s="25">
        <f t="shared" si="6"/>
        <v>0</v>
      </c>
      <c r="S68" s="24">
        <f t="shared" si="7"/>
        <v>1</v>
      </c>
      <c r="T68" s="24" t="e">
        <f t="shared" si="8"/>
        <v>#N/A</v>
      </c>
      <c r="U68" s="27" t="e">
        <f t="shared" si="9"/>
        <v>#N/A</v>
      </c>
      <c r="V68" s="24" t="e">
        <f>IF(J68="Urban",IF(U68&lt;='Recommended Sites'!$L$17,"Include",""),IF(J68="Rural",IF(T68&lt;='Recommended Sites'!$L$18,"Include",""),""))</f>
        <v>#N/A</v>
      </c>
      <c r="W68" s="24" t="e">
        <f>IF(V68="Include",COUNTIFS($V$2:$V$999,"Include",$R$2:$R$999,"&gt;"&amp;R68)+COUNTIFS($V$2:V68,"Include",$R$2:R68,R68),"")</f>
        <v>#N/A</v>
      </c>
    </row>
    <row r="69" spans="1:23" ht="15.75" thickBot="1" x14ac:dyDescent="0.3">
      <c r="A69" s="23" t="str">
        <f>IF(Population!$A69="","",Population!$A69)</f>
        <v/>
      </c>
      <c r="B69" s="24" t="str">
        <f>IF($A69="","",IFERROR(VLOOKUP($A69,Facilities!$A$2:$B$1001,2,FALSE),""))</f>
        <v/>
      </c>
      <c r="C69" s="24" t="str">
        <f>IFERROR(IF(VLOOKUP($A69,'Facility Locations'!$A$2:$E$1000,2,FALSE)="","no address",VLOOKUP($A69,'Facility Locations'!$A$2:$E$1000,2,FALSE)),"no address")</f>
        <v>no address</v>
      </c>
      <c r="D69" s="24" t="str">
        <f>IFERROR(IF(VLOOKUP($A69,'Facility Locations'!$A$2:$E$1000,3,FALSE)="","",VLOOKUP($A69,'Facility Locations'!$A$2:$E$1000,3,FALSE)),"")</f>
        <v/>
      </c>
      <c r="E69" s="24" t="str">
        <f>IFERROR(IF(VLOOKUP($A69,'Facility Locations'!$A$2:$E$1000,4,FALSE)="","",VLOOKUP($A69,'Facility Locations'!$A$2:$E$1000,4,FALSE)),"")</f>
        <v/>
      </c>
      <c r="F69" s="24" t="str">
        <f>IFERROR(IF(VLOOKUP($A69,'Facility Locations'!$A$2:$E$1000,5,FALSE)="","",VLOOKUP($A69,'Facility Locations'!$A$2:$E$1000,5,FALSE)),"")</f>
        <v/>
      </c>
      <c r="G69" s="25" t="str">
        <f>IFERROR(VLOOKUP($A69,Counties!$A$2:$C$1000,2,FALSE),"no county listed")</f>
        <v>no county listed</v>
      </c>
      <c r="H69" s="24" t="str">
        <f>IFERROR(VLOOKUP($A69,Counties!$A$2:$C$1000,3,FALSE),"no county listed")</f>
        <v>no county listed</v>
      </c>
      <c r="I69" s="24" t="e">
        <f>VLOOKUP($G69,Rural_Urban!A69:B1067,2,FALSE)</f>
        <v>#N/A</v>
      </c>
      <c r="J69" s="24" t="e">
        <f t="shared" si="5"/>
        <v>#N/A</v>
      </c>
      <c r="K69" s="26" t="str">
        <f>IF($A69="","",_xlfn.LET(_xlpm.x,VLOOKUP($A69,Population!$A$2:$B$1000,2,FALSE),IF(_xlpm.x="","none listed",_xlpm.x)))</f>
        <v/>
      </c>
      <c r="L69" s="24" t="e">
        <f>VLOOKUP($A69,Population!$A$2:$D$1000,4,FALSE)</f>
        <v>#N/A</v>
      </c>
      <c r="M69" s="24">
        <f>VLOOKUP("Population",'Program Priorities&amp;Goals'!$B$5:$E$7,4,FALSE)</f>
        <v>0.66666666666666663</v>
      </c>
      <c r="N69" s="24" t="e">
        <f>VLOOKUP($G69,'SVI Data'!$C$2:$F$200,3,FALSE)</f>
        <v>#N/A</v>
      </c>
      <c r="O69" s="24">
        <f>VLOOKUP("SVI",'Program Priorities&amp;Goals'!$B$5:$E$7,4,FALSE)</f>
        <v>0.66666666666666663</v>
      </c>
      <c r="P69" s="23" t="e">
        <f>VLOOKUP($A69,'Partnership Readiness'!$A$2:$D$1000,5,FALSE)</f>
        <v>#N/A</v>
      </c>
      <c r="Q69" s="24">
        <f>VLOOKUP("Partnership",'Program Priorities&amp;Goals'!$B$5:$E$7,4,FALSE)</f>
        <v>0.66666666666666663</v>
      </c>
      <c r="R69" s="25">
        <f t="shared" si="6"/>
        <v>0</v>
      </c>
      <c r="S69" s="24">
        <f t="shared" si="7"/>
        <v>1</v>
      </c>
      <c r="T69" s="24" t="e">
        <f t="shared" si="8"/>
        <v>#N/A</v>
      </c>
      <c r="U69" s="27" t="e">
        <f t="shared" si="9"/>
        <v>#N/A</v>
      </c>
      <c r="V69" s="24" t="e">
        <f>IF(J69="Urban",IF(U69&lt;='Recommended Sites'!$L$17,"Include",""),IF(J69="Rural",IF(T69&lt;='Recommended Sites'!$L$18,"Include",""),""))</f>
        <v>#N/A</v>
      </c>
      <c r="W69" s="24" t="e">
        <f>IF(V69="Include",COUNTIFS($V$2:$V$999,"Include",$R$2:$R$999,"&gt;"&amp;R69)+COUNTIFS($V$2:V69,"Include",$R$2:R69,R69),"")</f>
        <v>#N/A</v>
      </c>
    </row>
    <row r="70" spans="1:23" ht="15.75" thickBot="1" x14ac:dyDescent="0.3">
      <c r="A70" s="23" t="str">
        <f>IF(Population!$A70="","",Population!$A70)</f>
        <v/>
      </c>
      <c r="B70" s="24" t="str">
        <f>IF($A70="","",IFERROR(VLOOKUP($A70,Facilities!$A$2:$B$1001,2,FALSE),""))</f>
        <v/>
      </c>
      <c r="C70" s="24" t="str">
        <f>IFERROR(IF(VLOOKUP($A70,'Facility Locations'!$A$2:$E$1000,2,FALSE)="","no address",VLOOKUP($A70,'Facility Locations'!$A$2:$E$1000,2,FALSE)),"no address")</f>
        <v>no address</v>
      </c>
      <c r="D70" s="24" t="str">
        <f>IFERROR(IF(VLOOKUP($A70,'Facility Locations'!$A$2:$E$1000,3,FALSE)="","",VLOOKUP($A70,'Facility Locations'!$A$2:$E$1000,3,FALSE)),"")</f>
        <v/>
      </c>
      <c r="E70" s="24" t="str">
        <f>IFERROR(IF(VLOOKUP($A70,'Facility Locations'!$A$2:$E$1000,4,FALSE)="","",VLOOKUP($A70,'Facility Locations'!$A$2:$E$1000,4,FALSE)),"")</f>
        <v/>
      </c>
      <c r="F70" s="24" t="str">
        <f>IFERROR(IF(VLOOKUP($A70,'Facility Locations'!$A$2:$E$1000,5,FALSE)="","",VLOOKUP($A70,'Facility Locations'!$A$2:$E$1000,5,FALSE)),"")</f>
        <v/>
      </c>
      <c r="G70" s="25" t="str">
        <f>IFERROR(VLOOKUP($A70,Counties!$A$2:$C$1000,2,FALSE),"no county listed")</f>
        <v>no county listed</v>
      </c>
      <c r="H70" s="24" t="str">
        <f>IFERROR(VLOOKUP($A70,Counties!$A$2:$C$1000,3,FALSE),"no county listed")</f>
        <v>no county listed</v>
      </c>
      <c r="I70" s="24" t="e">
        <f>VLOOKUP($G70,Rural_Urban!A70:B1068,2,FALSE)</f>
        <v>#N/A</v>
      </c>
      <c r="J70" s="24" t="e">
        <f t="shared" si="5"/>
        <v>#N/A</v>
      </c>
      <c r="K70" s="26" t="str">
        <f>IF($A70="","",_xlfn.LET(_xlpm.x,VLOOKUP($A70,Population!$A$2:$B$1000,2,FALSE),IF(_xlpm.x="","none listed",_xlpm.x)))</f>
        <v/>
      </c>
      <c r="L70" s="24" t="e">
        <f>VLOOKUP($A70,Population!$A$2:$D$1000,4,FALSE)</f>
        <v>#N/A</v>
      </c>
      <c r="M70" s="24">
        <f>VLOOKUP("Population",'Program Priorities&amp;Goals'!$B$5:$E$7,4,FALSE)</f>
        <v>0.66666666666666663</v>
      </c>
      <c r="N70" s="24" t="e">
        <f>VLOOKUP($G70,'SVI Data'!$C$2:$F$200,3,FALSE)</f>
        <v>#N/A</v>
      </c>
      <c r="O70" s="24">
        <f>VLOOKUP("SVI",'Program Priorities&amp;Goals'!$B$5:$E$7,4,FALSE)</f>
        <v>0.66666666666666663</v>
      </c>
      <c r="P70" s="23" t="e">
        <f>VLOOKUP($A70,'Partnership Readiness'!$A$2:$D$1000,5,FALSE)</f>
        <v>#N/A</v>
      </c>
      <c r="Q70" s="24">
        <f>VLOOKUP("Partnership",'Program Priorities&amp;Goals'!$B$5:$E$7,4,FALSE)</f>
        <v>0.66666666666666663</v>
      </c>
      <c r="R70" s="25">
        <f t="shared" si="6"/>
        <v>0</v>
      </c>
      <c r="S70" s="24">
        <f t="shared" si="7"/>
        <v>1</v>
      </c>
      <c r="T70" s="24" t="e">
        <f t="shared" si="8"/>
        <v>#N/A</v>
      </c>
      <c r="U70" s="27" t="e">
        <f t="shared" si="9"/>
        <v>#N/A</v>
      </c>
      <c r="V70" s="24" t="e">
        <f>IF(J70="Urban",IF(U70&lt;='Recommended Sites'!$L$17,"Include",""),IF(J70="Rural",IF(T70&lt;='Recommended Sites'!$L$18,"Include",""),""))</f>
        <v>#N/A</v>
      </c>
      <c r="W70" s="24" t="e">
        <f>IF(V70="Include",COUNTIFS($V$2:$V$999,"Include",$R$2:$R$999,"&gt;"&amp;R70)+COUNTIFS($V$2:V70,"Include",$R$2:R70,R70),"")</f>
        <v>#N/A</v>
      </c>
    </row>
    <row r="71" spans="1:23" ht="15.75" thickBot="1" x14ac:dyDescent="0.3">
      <c r="A71" s="23" t="str">
        <f>IF(Population!$A71="","",Population!$A71)</f>
        <v/>
      </c>
      <c r="B71" s="24" t="str">
        <f>IF($A71="","",IFERROR(VLOOKUP($A71,Facilities!$A$2:$B$1001,2,FALSE),""))</f>
        <v/>
      </c>
      <c r="C71" s="24" t="str">
        <f>IFERROR(IF(VLOOKUP($A71,'Facility Locations'!$A$2:$E$1000,2,FALSE)="","no address",VLOOKUP($A71,'Facility Locations'!$A$2:$E$1000,2,FALSE)),"no address")</f>
        <v>no address</v>
      </c>
      <c r="D71" s="24" t="str">
        <f>IFERROR(IF(VLOOKUP($A71,'Facility Locations'!$A$2:$E$1000,3,FALSE)="","",VLOOKUP($A71,'Facility Locations'!$A$2:$E$1000,3,FALSE)),"")</f>
        <v/>
      </c>
      <c r="E71" s="24" t="str">
        <f>IFERROR(IF(VLOOKUP($A71,'Facility Locations'!$A$2:$E$1000,4,FALSE)="","",VLOOKUP($A71,'Facility Locations'!$A$2:$E$1000,4,FALSE)),"")</f>
        <v/>
      </c>
      <c r="F71" s="24" t="str">
        <f>IFERROR(IF(VLOOKUP($A71,'Facility Locations'!$A$2:$E$1000,5,FALSE)="","",VLOOKUP($A71,'Facility Locations'!$A$2:$E$1000,5,FALSE)),"")</f>
        <v/>
      </c>
      <c r="G71" s="25" t="str">
        <f>IFERROR(VLOOKUP($A71,Counties!$A$2:$C$1000,2,FALSE),"no county listed")</f>
        <v>no county listed</v>
      </c>
      <c r="H71" s="24" t="str">
        <f>IFERROR(VLOOKUP($A71,Counties!$A$2:$C$1000,3,FALSE),"no county listed")</f>
        <v>no county listed</v>
      </c>
      <c r="I71" s="24" t="e">
        <f>VLOOKUP($G71,Rural_Urban!A71:B1069,2,FALSE)</f>
        <v>#N/A</v>
      </c>
      <c r="J71" s="24" t="e">
        <f t="shared" si="5"/>
        <v>#N/A</v>
      </c>
      <c r="K71" s="26" t="str">
        <f>IF($A71="","",_xlfn.LET(_xlpm.x,VLOOKUP($A71,Population!$A$2:$B$1000,2,FALSE),IF(_xlpm.x="","none listed",_xlpm.x)))</f>
        <v/>
      </c>
      <c r="L71" s="24" t="e">
        <f>VLOOKUP($A71,Population!$A$2:$D$1000,4,FALSE)</f>
        <v>#N/A</v>
      </c>
      <c r="M71" s="24">
        <f>VLOOKUP("Population",'Program Priorities&amp;Goals'!$B$5:$E$7,4,FALSE)</f>
        <v>0.66666666666666663</v>
      </c>
      <c r="N71" s="24" t="e">
        <f>VLOOKUP($G71,'SVI Data'!$C$2:$F$200,3,FALSE)</f>
        <v>#N/A</v>
      </c>
      <c r="O71" s="24">
        <f>VLOOKUP("SVI",'Program Priorities&amp;Goals'!$B$5:$E$7,4,FALSE)</f>
        <v>0.66666666666666663</v>
      </c>
      <c r="P71" s="23" t="e">
        <f>VLOOKUP($A71,'Partnership Readiness'!$A$2:$D$1000,5,FALSE)</f>
        <v>#N/A</v>
      </c>
      <c r="Q71" s="24">
        <f>VLOOKUP("Partnership",'Program Priorities&amp;Goals'!$B$5:$E$7,4,FALSE)</f>
        <v>0.66666666666666663</v>
      </c>
      <c r="R71" s="25">
        <f t="shared" si="6"/>
        <v>0</v>
      </c>
      <c r="S71" s="24">
        <f t="shared" si="7"/>
        <v>1</v>
      </c>
      <c r="T71" s="24" t="e">
        <f t="shared" si="8"/>
        <v>#N/A</v>
      </c>
      <c r="U71" s="27" t="e">
        <f t="shared" si="9"/>
        <v>#N/A</v>
      </c>
      <c r="V71" s="24" t="e">
        <f>IF(J71="Urban",IF(U71&lt;='Recommended Sites'!$L$17,"Include",""),IF(J71="Rural",IF(T71&lt;='Recommended Sites'!$L$18,"Include",""),""))</f>
        <v>#N/A</v>
      </c>
      <c r="W71" s="24" t="e">
        <f>IF(V71="Include",COUNTIFS($V$2:$V$999,"Include",$R$2:$R$999,"&gt;"&amp;R71)+COUNTIFS($V$2:V71,"Include",$R$2:R71,R71),"")</f>
        <v>#N/A</v>
      </c>
    </row>
    <row r="72" spans="1:23" ht="15.75" thickBot="1" x14ac:dyDescent="0.3">
      <c r="A72" s="23" t="str">
        <f>IF(Population!$A72="","",Population!$A72)</f>
        <v/>
      </c>
      <c r="B72" s="24" t="str">
        <f>IF($A72="","",IFERROR(VLOOKUP($A72,Facilities!$A$2:$B$1001,2,FALSE),""))</f>
        <v/>
      </c>
      <c r="C72" s="24" t="str">
        <f>IFERROR(IF(VLOOKUP($A72,'Facility Locations'!$A$2:$E$1000,2,FALSE)="","no address",VLOOKUP($A72,'Facility Locations'!$A$2:$E$1000,2,FALSE)),"no address")</f>
        <v>no address</v>
      </c>
      <c r="D72" s="24" t="str">
        <f>IFERROR(IF(VLOOKUP($A72,'Facility Locations'!$A$2:$E$1000,3,FALSE)="","",VLOOKUP($A72,'Facility Locations'!$A$2:$E$1000,3,FALSE)),"")</f>
        <v/>
      </c>
      <c r="E72" s="24" t="str">
        <f>IFERROR(IF(VLOOKUP($A72,'Facility Locations'!$A$2:$E$1000,4,FALSE)="","",VLOOKUP($A72,'Facility Locations'!$A$2:$E$1000,4,FALSE)),"")</f>
        <v/>
      </c>
      <c r="F72" s="24" t="str">
        <f>IFERROR(IF(VLOOKUP($A72,'Facility Locations'!$A$2:$E$1000,5,FALSE)="","",VLOOKUP($A72,'Facility Locations'!$A$2:$E$1000,5,FALSE)),"")</f>
        <v/>
      </c>
      <c r="G72" s="25" t="str">
        <f>IFERROR(VLOOKUP($A72,Counties!$A$2:$C$1000,2,FALSE),"no county listed")</f>
        <v>no county listed</v>
      </c>
      <c r="H72" s="24" t="str">
        <f>IFERROR(VLOOKUP($A72,Counties!$A$2:$C$1000,3,FALSE),"no county listed")</f>
        <v>no county listed</v>
      </c>
      <c r="I72" s="24" t="e">
        <f>VLOOKUP($G72,Rural_Urban!A72:B1070,2,FALSE)</f>
        <v>#N/A</v>
      </c>
      <c r="J72" s="24" t="e">
        <f t="shared" si="5"/>
        <v>#N/A</v>
      </c>
      <c r="K72" s="26" t="str">
        <f>IF($A72="","",_xlfn.LET(_xlpm.x,VLOOKUP($A72,Population!$A$2:$B$1000,2,FALSE),IF(_xlpm.x="","none listed",_xlpm.x)))</f>
        <v/>
      </c>
      <c r="L72" s="24" t="e">
        <f>VLOOKUP($A72,Population!$A$2:$D$1000,4,FALSE)</f>
        <v>#N/A</v>
      </c>
      <c r="M72" s="24">
        <f>VLOOKUP("Population",'Program Priorities&amp;Goals'!$B$5:$E$7,4,FALSE)</f>
        <v>0.66666666666666663</v>
      </c>
      <c r="N72" s="24" t="e">
        <f>VLOOKUP($G72,'SVI Data'!$C$2:$F$200,3,FALSE)</f>
        <v>#N/A</v>
      </c>
      <c r="O72" s="24">
        <f>VLOOKUP("SVI",'Program Priorities&amp;Goals'!$B$5:$E$7,4,FALSE)</f>
        <v>0.66666666666666663</v>
      </c>
      <c r="P72" s="23" t="e">
        <f>VLOOKUP($A72,'Partnership Readiness'!$A$2:$D$1000,5,FALSE)</f>
        <v>#N/A</v>
      </c>
      <c r="Q72" s="24">
        <f>VLOOKUP("Partnership",'Program Priorities&amp;Goals'!$B$5:$E$7,4,FALSE)</f>
        <v>0.66666666666666663</v>
      </c>
      <c r="R72" s="25">
        <f t="shared" si="6"/>
        <v>0</v>
      </c>
      <c r="S72" s="24">
        <f t="shared" si="7"/>
        <v>1</v>
      </c>
      <c r="T72" s="24" t="e">
        <f t="shared" si="8"/>
        <v>#N/A</v>
      </c>
      <c r="U72" s="27" t="e">
        <f t="shared" si="9"/>
        <v>#N/A</v>
      </c>
      <c r="V72" s="24" t="e">
        <f>IF(J72="Urban",IF(U72&lt;='Recommended Sites'!$L$17,"Include",""),IF(J72="Rural",IF(T72&lt;='Recommended Sites'!$L$18,"Include",""),""))</f>
        <v>#N/A</v>
      </c>
      <c r="W72" s="24" t="e">
        <f>IF(V72="Include",COUNTIFS($V$2:$V$999,"Include",$R$2:$R$999,"&gt;"&amp;R72)+COUNTIFS($V$2:V72,"Include",$R$2:R72,R72),"")</f>
        <v>#N/A</v>
      </c>
    </row>
    <row r="73" spans="1:23" ht="15.75" thickBot="1" x14ac:dyDescent="0.3">
      <c r="A73" s="23" t="str">
        <f>IF(Population!$A73="","",Population!$A73)</f>
        <v/>
      </c>
      <c r="B73" s="24" t="str">
        <f>IF($A73="","",IFERROR(VLOOKUP($A73,Facilities!$A$2:$B$1001,2,FALSE),""))</f>
        <v/>
      </c>
      <c r="C73" s="24" t="str">
        <f>IFERROR(IF(VLOOKUP($A73,'Facility Locations'!$A$2:$E$1000,2,FALSE)="","no address",VLOOKUP($A73,'Facility Locations'!$A$2:$E$1000,2,FALSE)),"no address")</f>
        <v>no address</v>
      </c>
      <c r="D73" s="24" t="str">
        <f>IFERROR(IF(VLOOKUP($A73,'Facility Locations'!$A$2:$E$1000,3,FALSE)="","",VLOOKUP($A73,'Facility Locations'!$A$2:$E$1000,3,FALSE)),"")</f>
        <v/>
      </c>
      <c r="E73" s="24" t="str">
        <f>IFERROR(IF(VLOOKUP($A73,'Facility Locations'!$A$2:$E$1000,4,FALSE)="","",VLOOKUP($A73,'Facility Locations'!$A$2:$E$1000,4,FALSE)),"")</f>
        <v/>
      </c>
      <c r="F73" s="24" t="str">
        <f>IFERROR(IF(VLOOKUP($A73,'Facility Locations'!$A$2:$E$1000,5,FALSE)="","",VLOOKUP($A73,'Facility Locations'!$A$2:$E$1000,5,FALSE)),"")</f>
        <v/>
      </c>
      <c r="G73" s="25" t="str">
        <f>IFERROR(VLOOKUP($A73,Counties!$A$2:$C$1000,2,FALSE),"no county listed")</f>
        <v>no county listed</v>
      </c>
      <c r="H73" s="24" t="str">
        <f>IFERROR(VLOOKUP($A73,Counties!$A$2:$C$1000,3,FALSE),"no county listed")</f>
        <v>no county listed</v>
      </c>
      <c r="I73" s="24" t="e">
        <f>VLOOKUP($G73,Rural_Urban!A73:B1071,2,FALSE)</f>
        <v>#N/A</v>
      </c>
      <c r="J73" s="24" t="e">
        <f t="shared" si="5"/>
        <v>#N/A</v>
      </c>
      <c r="K73" s="26" t="str">
        <f>IF($A73="","",_xlfn.LET(_xlpm.x,VLOOKUP($A73,Population!$A$2:$B$1000,2,FALSE),IF(_xlpm.x="","none listed",_xlpm.x)))</f>
        <v/>
      </c>
      <c r="L73" s="24" t="e">
        <f>VLOOKUP($A73,Population!$A$2:$D$1000,4,FALSE)</f>
        <v>#N/A</v>
      </c>
      <c r="M73" s="24">
        <f>VLOOKUP("Population",'Program Priorities&amp;Goals'!$B$5:$E$7,4,FALSE)</f>
        <v>0.66666666666666663</v>
      </c>
      <c r="N73" s="24" t="e">
        <f>VLOOKUP($G73,'SVI Data'!$C$2:$F$200,3,FALSE)</f>
        <v>#N/A</v>
      </c>
      <c r="O73" s="24">
        <f>VLOOKUP("SVI",'Program Priorities&amp;Goals'!$B$5:$E$7,4,FALSE)</f>
        <v>0.66666666666666663</v>
      </c>
      <c r="P73" s="23" t="e">
        <f>VLOOKUP($A73,'Partnership Readiness'!$A$2:$D$1000,5,FALSE)</f>
        <v>#N/A</v>
      </c>
      <c r="Q73" s="24">
        <f>VLOOKUP("Partnership",'Program Priorities&amp;Goals'!$B$5:$E$7,4,FALSE)</f>
        <v>0.66666666666666663</v>
      </c>
      <c r="R73" s="25">
        <f t="shared" si="6"/>
        <v>0</v>
      </c>
      <c r="S73" s="24">
        <f t="shared" si="7"/>
        <v>1</v>
      </c>
      <c r="T73" s="24" t="e">
        <f t="shared" si="8"/>
        <v>#N/A</v>
      </c>
      <c r="U73" s="27" t="e">
        <f t="shared" si="9"/>
        <v>#N/A</v>
      </c>
      <c r="V73" s="24" t="e">
        <f>IF(J73="Urban",IF(U73&lt;='Recommended Sites'!$L$17,"Include",""),IF(J73="Rural",IF(T73&lt;='Recommended Sites'!$L$18,"Include",""),""))</f>
        <v>#N/A</v>
      </c>
      <c r="W73" s="24" t="e">
        <f>IF(V73="Include",COUNTIFS($V$2:$V$999,"Include",$R$2:$R$999,"&gt;"&amp;R73)+COUNTIFS($V$2:V73,"Include",$R$2:R73,R73),"")</f>
        <v>#N/A</v>
      </c>
    </row>
    <row r="74" spans="1:23" ht="15.75" thickBot="1" x14ac:dyDescent="0.3">
      <c r="A74" s="23" t="str">
        <f>IF(Population!$A74="","",Population!$A74)</f>
        <v/>
      </c>
      <c r="B74" s="24" t="str">
        <f>IF($A74="","",IFERROR(VLOOKUP($A74,Facilities!$A$2:$B$1001,2,FALSE),""))</f>
        <v/>
      </c>
      <c r="C74" s="24" t="str">
        <f>IFERROR(IF(VLOOKUP($A74,'Facility Locations'!$A$2:$E$1000,2,FALSE)="","no address",VLOOKUP($A74,'Facility Locations'!$A$2:$E$1000,2,FALSE)),"no address")</f>
        <v>no address</v>
      </c>
      <c r="D74" s="24" t="str">
        <f>IFERROR(IF(VLOOKUP($A74,'Facility Locations'!$A$2:$E$1000,3,FALSE)="","",VLOOKUP($A74,'Facility Locations'!$A$2:$E$1000,3,FALSE)),"")</f>
        <v/>
      </c>
      <c r="E74" s="24" t="str">
        <f>IFERROR(IF(VLOOKUP($A74,'Facility Locations'!$A$2:$E$1000,4,FALSE)="","",VLOOKUP($A74,'Facility Locations'!$A$2:$E$1000,4,FALSE)),"")</f>
        <v/>
      </c>
      <c r="F74" s="24" t="str">
        <f>IFERROR(IF(VLOOKUP($A74,'Facility Locations'!$A$2:$E$1000,5,FALSE)="","",VLOOKUP($A74,'Facility Locations'!$A$2:$E$1000,5,FALSE)),"")</f>
        <v/>
      </c>
      <c r="G74" s="25" t="str">
        <f>IFERROR(VLOOKUP($A74,Counties!$A$2:$C$1000,2,FALSE),"no county listed")</f>
        <v>no county listed</v>
      </c>
      <c r="H74" s="24" t="str">
        <f>IFERROR(VLOOKUP($A74,Counties!$A$2:$C$1000,3,FALSE),"no county listed")</f>
        <v>no county listed</v>
      </c>
      <c r="I74" s="24" t="e">
        <f>VLOOKUP($G74,Rural_Urban!A74:B1072,2,FALSE)</f>
        <v>#N/A</v>
      </c>
      <c r="J74" s="24" t="e">
        <f t="shared" si="5"/>
        <v>#N/A</v>
      </c>
      <c r="K74" s="26" t="str">
        <f>IF($A74="","",_xlfn.LET(_xlpm.x,VLOOKUP($A74,Population!$A$2:$B$1000,2,FALSE),IF(_xlpm.x="","none listed",_xlpm.x)))</f>
        <v/>
      </c>
      <c r="L74" s="24" t="e">
        <f>VLOOKUP($A74,Population!$A$2:$D$1000,4,FALSE)</f>
        <v>#N/A</v>
      </c>
      <c r="M74" s="24">
        <f>VLOOKUP("Population",'Program Priorities&amp;Goals'!$B$5:$E$7,4,FALSE)</f>
        <v>0.66666666666666663</v>
      </c>
      <c r="N74" s="24" t="e">
        <f>VLOOKUP($G74,'SVI Data'!$C$2:$F$200,3,FALSE)</f>
        <v>#N/A</v>
      </c>
      <c r="O74" s="24">
        <f>VLOOKUP("SVI",'Program Priorities&amp;Goals'!$B$5:$E$7,4,FALSE)</f>
        <v>0.66666666666666663</v>
      </c>
      <c r="P74" s="23" t="e">
        <f>VLOOKUP($A74,'Partnership Readiness'!$A$2:$D$1000,5,FALSE)</f>
        <v>#N/A</v>
      </c>
      <c r="Q74" s="24">
        <f>VLOOKUP("Partnership",'Program Priorities&amp;Goals'!$B$5:$E$7,4,FALSE)</f>
        <v>0.66666666666666663</v>
      </c>
      <c r="R74" s="25">
        <f t="shared" si="6"/>
        <v>0</v>
      </c>
      <c r="S74" s="24">
        <f t="shared" si="7"/>
        <v>1</v>
      </c>
      <c r="T74" s="24" t="e">
        <f t="shared" si="8"/>
        <v>#N/A</v>
      </c>
      <c r="U74" s="27" t="e">
        <f t="shared" si="9"/>
        <v>#N/A</v>
      </c>
      <c r="V74" s="24" t="e">
        <f>IF(J74="Urban",IF(U74&lt;='Recommended Sites'!$L$17,"Include",""),IF(J74="Rural",IF(T74&lt;='Recommended Sites'!$L$18,"Include",""),""))</f>
        <v>#N/A</v>
      </c>
      <c r="W74" s="24" t="e">
        <f>IF(V74="Include",COUNTIFS($V$2:$V$999,"Include",$R$2:$R$999,"&gt;"&amp;R74)+COUNTIFS($V$2:V74,"Include",$R$2:R74,R74),"")</f>
        <v>#N/A</v>
      </c>
    </row>
    <row r="75" spans="1:23" ht="15.75" thickBot="1" x14ac:dyDescent="0.3">
      <c r="A75" s="23" t="str">
        <f>IF(Population!$A75="","",Population!$A75)</f>
        <v/>
      </c>
      <c r="B75" s="24" t="str">
        <f>IF($A75="","",IFERROR(VLOOKUP($A75,Facilities!$A$2:$B$1001,2,FALSE),""))</f>
        <v/>
      </c>
      <c r="C75" s="24" t="str">
        <f>IFERROR(IF(VLOOKUP($A75,'Facility Locations'!$A$2:$E$1000,2,FALSE)="","no address",VLOOKUP($A75,'Facility Locations'!$A$2:$E$1000,2,FALSE)),"no address")</f>
        <v>no address</v>
      </c>
      <c r="D75" s="24" t="str">
        <f>IFERROR(IF(VLOOKUP($A75,'Facility Locations'!$A$2:$E$1000,3,FALSE)="","",VLOOKUP($A75,'Facility Locations'!$A$2:$E$1000,3,FALSE)),"")</f>
        <v/>
      </c>
      <c r="E75" s="24" t="str">
        <f>IFERROR(IF(VLOOKUP($A75,'Facility Locations'!$A$2:$E$1000,4,FALSE)="","",VLOOKUP($A75,'Facility Locations'!$A$2:$E$1000,4,FALSE)),"")</f>
        <v/>
      </c>
      <c r="F75" s="24" t="str">
        <f>IFERROR(IF(VLOOKUP($A75,'Facility Locations'!$A$2:$E$1000,5,FALSE)="","",VLOOKUP($A75,'Facility Locations'!$A$2:$E$1000,5,FALSE)),"")</f>
        <v/>
      </c>
      <c r="G75" s="25" t="str">
        <f>IFERROR(VLOOKUP($A75,Counties!$A$2:$C$1000,2,FALSE),"no county listed")</f>
        <v>no county listed</v>
      </c>
      <c r="H75" s="24" t="str">
        <f>IFERROR(VLOOKUP($A75,Counties!$A$2:$C$1000,3,FALSE),"no county listed")</f>
        <v>no county listed</v>
      </c>
      <c r="I75" s="24" t="e">
        <f>VLOOKUP($G75,Rural_Urban!A75:B1073,2,FALSE)</f>
        <v>#N/A</v>
      </c>
      <c r="J75" s="24" t="e">
        <f t="shared" si="5"/>
        <v>#N/A</v>
      </c>
      <c r="K75" s="26" t="str">
        <f>IF($A75="","",_xlfn.LET(_xlpm.x,VLOOKUP($A75,Population!$A$2:$B$1000,2,FALSE),IF(_xlpm.x="","none listed",_xlpm.x)))</f>
        <v/>
      </c>
      <c r="L75" s="24" t="e">
        <f>VLOOKUP($A75,Population!$A$2:$D$1000,4,FALSE)</f>
        <v>#N/A</v>
      </c>
      <c r="M75" s="24">
        <f>VLOOKUP("Population",'Program Priorities&amp;Goals'!$B$5:$E$7,4,FALSE)</f>
        <v>0.66666666666666663</v>
      </c>
      <c r="N75" s="24" t="e">
        <f>VLOOKUP($G75,'SVI Data'!$C$2:$F$200,3,FALSE)</f>
        <v>#N/A</v>
      </c>
      <c r="O75" s="24">
        <f>VLOOKUP("SVI",'Program Priorities&amp;Goals'!$B$5:$E$7,4,FALSE)</f>
        <v>0.66666666666666663</v>
      </c>
      <c r="P75" s="23" t="e">
        <f>VLOOKUP($A75,'Partnership Readiness'!$A$2:$D$1000,5,FALSE)</f>
        <v>#N/A</v>
      </c>
      <c r="Q75" s="24">
        <f>VLOOKUP("Partnership",'Program Priorities&amp;Goals'!$B$5:$E$7,4,FALSE)</f>
        <v>0.66666666666666663</v>
      </c>
      <c r="R75" s="25">
        <f t="shared" si="6"/>
        <v>0</v>
      </c>
      <c r="S75" s="24">
        <f t="shared" si="7"/>
        <v>1</v>
      </c>
      <c r="T75" s="24" t="e">
        <f t="shared" si="8"/>
        <v>#N/A</v>
      </c>
      <c r="U75" s="27" t="e">
        <f t="shared" si="9"/>
        <v>#N/A</v>
      </c>
      <c r="V75" s="24" t="e">
        <f>IF(J75="Urban",IF(U75&lt;='Recommended Sites'!$L$17,"Include",""),IF(J75="Rural",IF(T75&lt;='Recommended Sites'!$L$18,"Include",""),""))</f>
        <v>#N/A</v>
      </c>
      <c r="W75" s="24" t="e">
        <f>IF(V75="Include",COUNTIFS($V$2:$V$999,"Include",$R$2:$R$999,"&gt;"&amp;R75)+COUNTIFS($V$2:V75,"Include",$R$2:R75,R75),"")</f>
        <v>#N/A</v>
      </c>
    </row>
    <row r="76" spans="1:23" ht="15.75" thickBot="1" x14ac:dyDescent="0.3">
      <c r="A76" s="23" t="str">
        <f>IF(Population!$A76="","",Population!$A76)</f>
        <v/>
      </c>
      <c r="B76" s="24" t="str">
        <f>IF($A76="","",IFERROR(VLOOKUP($A76,Facilities!$A$2:$B$1001,2,FALSE),""))</f>
        <v/>
      </c>
      <c r="C76" s="24" t="str">
        <f>IFERROR(IF(VLOOKUP($A76,'Facility Locations'!$A$2:$E$1000,2,FALSE)="","no address",VLOOKUP($A76,'Facility Locations'!$A$2:$E$1000,2,FALSE)),"no address")</f>
        <v>no address</v>
      </c>
      <c r="D76" s="24" t="str">
        <f>IFERROR(IF(VLOOKUP($A76,'Facility Locations'!$A$2:$E$1000,3,FALSE)="","",VLOOKUP($A76,'Facility Locations'!$A$2:$E$1000,3,FALSE)),"")</f>
        <v/>
      </c>
      <c r="E76" s="24" t="str">
        <f>IFERROR(IF(VLOOKUP($A76,'Facility Locations'!$A$2:$E$1000,4,FALSE)="","",VLOOKUP($A76,'Facility Locations'!$A$2:$E$1000,4,FALSE)),"")</f>
        <v/>
      </c>
      <c r="F76" s="24" t="str">
        <f>IFERROR(IF(VLOOKUP($A76,'Facility Locations'!$A$2:$E$1000,5,FALSE)="","",VLOOKUP($A76,'Facility Locations'!$A$2:$E$1000,5,FALSE)),"")</f>
        <v/>
      </c>
      <c r="G76" s="25" t="str">
        <f>IFERROR(VLOOKUP($A76,Counties!$A$2:$C$1000,2,FALSE),"no county listed")</f>
        <v>no county listed</v>
      </c>
      <c r="H76" s="24" t="str">
        <f>IFERROR(VLOOKUP($A76,Counties!$A$2:$C$1000,3,FALSE),"no county listed")</f>
        <v>no county listed</v>
      </c>
      <c r="I76" s="24" t="e">
        <f>VLOOKUP($G76,Rural_Urban!A76:B1074,2,FALSE)</f>
        <v>#N/A</v>
      </c>
      <c r="J76" s="24" t="e">
        <f t="shared" si="5"/>
        <v>#N/A</v>
      </c>
      <c r="K76" s="26" t="str">
        <f>IF($A76="","",_xlfn.LET(_xlpm.x,VLOOKUP($A76,Population!$A$2:$B$1000,2,FALSE),IF(_xlpm.x="","none listed",_xlpm.x)))</f>
        <v/>
      </c>
      <c r="L76" s="24" t="e">
        <f>VLOOKUP($A76,Population!$A$2:$D$1000,4,FALSE)</f>
        <v>#N/A</v>
      </c>
      <c r="M76" s="24">
        <f>VLOOKUP("Population",'Program Priorities&amp;Goals'!$B$5:$E$7,4,FALSE)</f>
        <v>0.66666666666666663</v>
      </c>
      <c r="N76" s="24" t="e">
        <f>VLOOKUP($G76,'SVI Data'!$C$2:$F$200,3,FALSE)</f>
        <v>#N/A</v>
      </c>
      <c r="O76" s="24">
        <f>VLOOKUP("SVI",'Program Priorities&amp;Goals'!$B$5:$E$7,4,FALSE)</f>
        <v>0.66666666666666663</v>
      </c>
      <c r="P76" s="23" t="e">
        <f>VLOOKUP($A76,'Partnership Readiness'!$A$2:$D$1000,5,FALSE)</f>
        <v>#N/A</v>
      </c>
      <c r="Q76" s="24">
        <f>VLOOKUP("Partnership",'Program Priorities&amp;Goals'!$B$5:$E$7,4,FALSE)</f>
        <v>0.66666666666666663</v>
      </c>
      <c r="R76" s="25">
        <f t="shared" si="6"/>
        <v>0</v>
      </c>
      <c r="S76" s="24">
        <f t="shared" si="7"/>
        <v>1</v>
      </c>
      <c r="T76" s="24" t="e">
        <f t="shared" si="8"/>
        <v>#N/A</v>
      </c>
      <c r="U76" s="27" t="e">
        <f t="shared" si="9"/>
        <v>#N/A</v>
      </c>
      <c r="V76" s="24" t="e">
        <f>IF(J76="Urban",IF(U76&lt;='Recommended Sites'!$L$17,"Include",""),IF(J76="Rural",IF(T76&lt;='Recommended Sites'!$L$18,"Include",""),""))</f>
        <v>#N/A</v>
      </c>
      <c r="W76" s="24" t="e">
        <f>IF(V76="Include",COUNTIFS($V$2:$V$999,"Include",$R$2:$R$999,"&gt;"&amp;R76)+COUNTIFS($V$2:V76,"Include",$R$2:R76,R76),"")</f>
        <v>#N/A</v>
      </c>
    </row>
    <row r="77" spans="1:23" ht="15.75" thickBot="1" x14ac:dyDescent="0.3">
      <c r="A77" s="23" t="str">
        <f>IF(Population!$A77="","",Population!$A77)</f>
        <v/>
      </c>
      <c r="B77" s="24" t="str">
        <f>IF($A77="","",IFERROR(VLOOKUP($A77,Facilities!$A$2:$B$1001,2,FALSE),""))</f>
        <v/>
      </c>
      <c r="C77" s="24" t="str">
        <f>IFERROR(IF(VLOOKUP($A77,'Facility Locations'!$A$2:$E$1000,2,FALSE)="","no address",VLOOKUP($A77,'Facility Locations'!$A$2:$E$1000,2,FALSE)),"no address")</f>
        <v>no address</v>
      </c>
      <c r="D77" s="24" t="str">
        <f>IFERROR(IF(VLOOKUP($A77,'Facility Locations'!$A$2:$E$1000,3,FALSE)="","",VLOOKUP($A77,'Facility Locations'!$A$2:$E$1000,3,FALSE)),"")</f>
        <v/>
      </c>
      <c r="E77" s="24" t="str">
        <f>IFERROR(IF(VLOOKUP($A77,'Facility Locations'!$A$2:$E$1000,4,FALSE)="","",VLOOKUP($A77,'Facility Locations'!$A$2:$E$1000,4,FALSE)),"")</f>
        <v/>
      </c>
      <c r="F77" s="24" t="str">
        <f>IFERROR(IF(VLOOKUP($A77,'Facility Locations'!$A$2:$E$1000,5,FALSE)="","",VLOOKUP($A77,'Facility Locations'!$A$2:$E$1000,5,FALSE)),"")</f>
        <v/>
      </c>
      <c r="G77" s="25" t="str">
        <f>IFERROR(VLOOKUP($A77,Counties!$A$2:$C$1000,2,FALSE),"no county listed")</f>
        <v>no county listed</v>
      </c>
      <c r="H77" s="24" t="str">
        <f>IFERROR(VLOOKUP($A77,Counties!$A$2:$C$1000,3,FALSE),"no county listed")</f>
        <v>no county listed</v>
      </c>
      <c r="I77" s="24" t="e">
        <f>VLOOKUP($G77,Rural_Urban!A77:B1075,2,FALSE)</f>
        <v>#N/A</v>
      </c>
      <c r="J77" s="24" t="e">
        <f t="shared" si="5"/>
        <v>#N/A</v>
      </c>
      <c r="K77" s="26" t="str">
        <f>IF($A77="","",_xlfn.LET(_xlpm.x,VLOOKUP($A77,Population!$A$2:$B$1000,2,FALSE),IF(_xlpm.x="","none listed",_xlpm.x)))</f>
        <v/>
      </c>
      <c r="L77" s="24" t="e">
        <f>VLOOKUP($A77,Population!$A$2:$D$1000,4,FALSE)</f>
        <v>#N/A</v>
      </c>
      <c r="M77" s="24">
        <f>VLOOKUP("Population",'Program Priorities&amp;Goals'!$B$5:$E$7,4,FALSE)</f>
        <v>0.66666666666666663</v>
      </c>
      <c r="N77" s="24" t="e">
        <f>VLOOKUP($G77,'SVI Data'!$C$2:$F$200,3,FALSE)</f>
        <v>#N/A</v>
      </c>
      <c r="O77" s="24">
        <f>VLOOKUP("SVI",'Program Priorities&amp;Goals'!$B$5:$E$7,4,FALSE)</f>
        <v>0.66666666666666663</v>
      </c>
      <c r="P77" s="23" t="e">
        <f>VLOOKUP($A77,'Partnership Readiness'!$A$2:$D$1000,5,FALSE)</f>
        <v>#N/A</v>
      </c>
      <c r="Q77" s="24">
        <f>VLOOKUP("Partnership",'Program Priorities&amp;Goals'!$B$5:$E$7,4,FALSE)</f>
        <v>0.66666666666666663</v>
      </c>
      <c r="R77" s="25">
        <f t="shared" si="6"/>
        <v>0</v>
      </c>
      <c r="S77" s="24">
        <f t="shared" si="7"/>
        <v>1</v>
      </c>
      <c r="T77" s="24" t="e">
        <f t="shared" si="8"/>
        <v>#N/A</v>
      </c>
      <c r="U77" s="27" t="e">
        <f t="shared" si="9"/>
        <v>#N/A</v>
      </c>
      <c r="V77" s="24" t="e">
        <f>IF(J77="Urban",IF(U77&lt;='Recommended Sites'!$L$17,"Include",""),IF(J77="Rural",IF(T77&lt;='Recommended Sites'!$L$18,"Include",""),""))</f>
        <v>#N/A</v>
      </c>
      <c r="W77" s="24" t="e">
        <f>IF(V77="Include",COUNTIFS($V$2:$V$999,"Include",$R$2:$R$999,"&gt;"&amp;R77)+COUNTIFS($V$2:V77,"Include",$R$2:R77,R77),"")</f>
        <v>#N/A</v>
      </c>
    </row>
    <row r="78" spans="1:23" ht="15.75" thickBot="1" x14ac:dyDescent="0.3">
      <c r="A78" s="23" t="str">
        <f>IF(Population!$A78="","",Population!$A78)</f>
        <v/>
      </c>
      <c r="B78" s="24" t="str">
        <f>IF($A78="","",IFERROR(VLOOKUP($A78,Facilities!$A$2:$B$1001,2,FALSE),""))</f>
        <v/>
      </c>
      <c r="C78" s="24" t="str">
        <f>IFERROR(IF(VLOOKUP($A78,'Facility Locations'!$A$2:$E$1000,2,FALSE)="","no address",VLOOKUP($A78,'Facility Locations'!$A$2:$E$1000,2,FALSE)),"no address")</f>
        <v>no address</v>
      </c>
      <c r="D78" s="24" t="str">
        <f>IFERROR(IF(VLOOKUP($A78,'Facility Locations'!$A$2:$E$1000,3,FALSE)="","",VLOOKUP($A78,'Facility Locations'!$A$2:$E$1000,3,FALSE)),"")</f>
        <v/>
      </c>
      <c r="E78" s="24" t="str">
        <f>IFERROR(IF(VLOOKUP($A78,'Facility Locations'!$A$2:$E$1000,4,FALSE)="","",VLOOKUP($A78,'Facility Locations'!$A$2:$E$1000,4,FALSE)),"")</f>
        <v/>
      </c>
      <c r="F78" s="24" t="str">
        <f>IFERROR(IF(VLOOKUP($A78,'Facility Locations'!$A$2:$E$1000,5,FALSE)="","",VLOOKUP($A78,'Facility Locations'!$A$2:$E$1000,5,FALSE)),"")</f>
        <v/>
      </c>
      <c r="G78" s="25" t="str">
        <f>IFERROR(VLOOKUP($A78,Counties!$A$2:$C$1000,2,FALSE),"no county listed")</f>
        <v>no county listed</v>
      </c>
      <c r="H78" s="24" t="str">
        <f>IFERROR(VLOOKUP($A78,Counties!$A$2:$C$1000,3,FALSE),"no county listed")</f>
        <v>no county listed</v>
      </c>
      <c r="I78" s="24" t="e">
        <f>VLOOKUP($G78,Rural_Urban!A78:B1076,2,FALSE)</f>
        <v>#N/A</v>
      </c>
      <c r="J78" s="24" t="e">
        <f t="shared" si="5"/>
        <v>#N/A</v>
      </c>
      <c r="K78" s="26" t="str">
        <f>IF($A78="","",_xlfn.LET(_xlpm.x,VLOOKUP($A78,Population!$A$2:$B$1000,2,FALSE),IF(_xlpm.x="","none listed",_xlpm.x)))</f>
        <v/>
      </c>
      <c r="L78" s="24" t="e">
        <f>VLOOKUP($A78,Population!$A$2:$D$1000,4,FALSE)</f>
        <v>#N/A</v>
      </c>
      <c r="M78" s="24">
        <f>VLOOKUP("Population",'Program Priorities&amp;Goals'!$B$5:$E$7,4,FALSE)</f>
        <v>0.66666666666666663</v>
      </c>
      <c r="N78" s="24" t="e">
        <f>VLOOKUP($G78,'SVI Data'!$C$2:$F$200,3,FALSE)</f>
        <v>#N/A</v>
      </c>
      <c r="O78" s="24">
        <f>VLOOKUP("SVI",'Program Priorities&amp;Goals'!$B$5:$E$7,4,FALSE)</f>
        <v>0.66666666666666663</v>
      </c>
      <c r="P78" s="23" t="e">
        <f>VLOOKUP($A78,'Partnership Readiness'!$A$2:$D$1000,5,FALSE)</f>
        <v>#N/A</v>
      </c>
      <c r="Q78" s="24">
        <f>VLOOKUP("Partnership",'Program Priorities&amp;Goals'!$B$5:$E$7,4,FALSE)</f>
        <v>0.66666666666666663</v>
      </c>
      <c r="R78" s="25">
        <f t="shared" si="6"/>
        <v>0</v>
      </c>
      <c r="S78" s="24">
        <f t="shared" si="7"/>
        <v>1</v>
      </c>
      <c r="T78" s="24" t="e">
        <f t="shared" si="8"/>
        <v>#N/A</v>
      </c>
      <c r="U78" s="27" t="e">
        <f t="shared" si="9"/>
        <v>#N/A</v>
      </c>
      <c r="V78" s="24" t="e">
        <f>IF(J78="Urban",IF(U78&lt;='Recommended Sites'!$L$17,"Include",""),IF(J78="Rural",IF(T78&lt;='Recommended Sites'!$L$18,"Include",""),""))</f>
        <v>#N/A</v>
      </c>
      <c r="W78" s="24" t="e">
        <f>IF(V78="Include",COUNTIFS($V$2:$V$999,"Include",$R$2:$R$999,"&gt;"&amp;R78)+COUNTIFS($V$2:V78,"Include",$R$2:R78,R78),"")</f>
        <v>#N/A</v>
      </c>
    </row>
    <row r="79" spans="1:23" ht="15.75" thickBot="1" x14ac:dyDescent="0.3">
      <c r="A79" s="23" t="str">
        <f>IF(Population!$A79="","",Population!$A79)</f>
        <v/>
      </c>
      <c r="B79" s="24" t="str">
        <f>IF($A79="","",IFERROR(VLOOKUP($A79,Facilities!$A$2:$B$1001,2,FALSE),""))</f>
        <v/>
      </c>
      <c r="C79" s="24" t="str">
        <f>IFERROR(IF(VLOOKUP($A79,'Facility Locations'!$A$2:$E$1000,2,FALSE)="","no address",VLOOKUP($A79,'Facility Locations'!$A$2:$E$1000,2,FALSE)),"no address")</f>
        <v>no address</v>
      </c>
      <c r="D79" s="24" t="str">
        <f>IFERROR(IF(VLOOKUP($A79,'Facility Locations'!$A$2:$E$1000,3,FALSE)="","",VLOOKUP($A79,'Facility Locations'!$A$2:$E$1000,3,FALSE)),"")</f>
        <v/>
      </c>
      <c r="E79" s="24" t="str">
        <f>IFERROR(IF(VLOOKUP($A79,'Facility Locations'!$A$2:$E$1000,4,FALSE)="","",VLOOKUP($A79,'Facility Locations'!$A$2:$E$1000,4,FALSE)),"")</f>
        <v/>
      </c>
      <c r="F79" s="24" t="str">
        <f>IFERROR(IF(VLOOKUP($A79,'Facility Locations'!$A$2:$E$1000,5,FALSE)="","",VLOOKUP($A79,'Facility Locations'!$A$2:$E$1000,5,FALSE)),"")</f>
        <v/>
      </c>
      <c r="G79" s="25" t="str">
        <f>IFERROR(VLOOKUP($A79,Counties!$A$2:$C$1000,2,FALSE),"no county listed")</f>
        <v>no county listed</v>
      </c>
      <c r="H79" s="24" t="str">
        <f>IFERROR(VLOOKUP($A79,Counties!$A$2:$C$1000,3,FALSE),"no county listed")</f>
        <v>no county listed</v>
      </c>
      <c r="I79" s="24" t="e">
        <f>VLOOKUP($G79,Rural_Urban!A79:B1077,2,FALSE)</f>
        <v>#N/A</v>
      </c>
      <c r="J79" s="24" t="e">
        <f t="shared" si="5"/>
        <v>#N/A</v>
      </c>
      <c r="K79" s="26" t="str">
        <f>IF($A79="","",_xlfn.LET(_xlpm.x,VLOOKUP($A79,Population!$A$2:$B$1000,2,FALSE),IF(_xlpm.x="","none listed",_xlpm.x)))</f>
        <v/>
      </c>
      <c r="L79" s="24" t="e">
        <f>VLOOKUP($A79,Population!$A$2:$D$1000,4,FALSE)</f>
        <v>#N/A</v>
      </c>
      <c r="M79" s="24">
        <f>VLOOKUP("Population",'Program Priorities&amp;Goals'!$B$5:$E$7,4,FALSE)</f>
        <v>0.66666666666666663</v>
      </c>
      <c r="N79" s="24" t="e">
        <f>VLOOKUP($G79,'SVI Data'!$C$2:$F$200,3,FALSE)</f>
        <v>#N/A</v>
      </c>
      <c r="O79" s="24">
        <f>VLOOKUP("SVI",'Program Priorities&amp;Goals'!$B$5:$E$7,4,FALSE)</f>
        <v>0.66666666666666663</v>
      </c>
      <c r="P79" s="23" t="e">
        <f>VLOOKUP($A79,'Partnership Readiness'!$A$2:$D$1000,5,FALSE)</f>
        <v>#N/A</v>
      </c>
      <c r="Q79" s="24">
        <f>VLOOKUP("Partnership",'Program Priorities&amp;Goals'!$B$5:$E$7,4,FALSE)</f>
        <v>0.66666666666666663</v>
      </c>
      <c r="R79" s="25">
        <f t="shared" si="6"/>
        <v>0</v>
      </c>
      <c r="S79" s="24">
        <f t="shared" si="7"/>
        <v>1</v>
      </c>
      <c r="T79" s="24" t="e">
        <f t="shared" si="8"/>
        <v>#N/A</v>
      </c>
      <c r="U79" s="27" t="e">
        <f t="shared" si="9"/>
        <v>#N/A</v>
      </c>
      <c r="V79" s="24" t="e">
        <f>IF(J79="Urban",IF(U79&lt;='Recommended Sites'!$L$17,"Include",""),IF(J79="Rural",IF(T79&lt;='Recommended Sites'!$L$18,"Include",""),""))</f>
        <v>#N/A</v>
      </c>
      <c r="W79" s="24" t="e">
        <f>IF(V79="Include",COUNTIFS($V$2:$V$999,"Include",$R$2:$R$999,"&gt;"&amp;R79)+COUNTIFS($V$2:V79,"Include",$R$2:R79,R79),"")</f>
        <v>#N/A</v>
      </c>
    </row>
    <row r="80" spans="1:23" ht="15.75" thickBot="1" x14ac:dyDescent="0.3">
      <c r="A80" s="23" t="str">
        <f>IF(Population!$A80="","",Population!$A80)</f>
        <v/>
      </c>
      <c r="B80" s="24" t="str">
        <f>IF($A80="","",IFERROR(VLOOKUP($A80,Facilities!$A$2:$B$1001,2,FALSE),""))</f>
        <v/>
      </c>
      <c r="C80" s="24" t="str">
        <f>IFERROR(IF(VLOOKUP($A80,'Facility Locations'!$A$2:$E$1000,2,FALSE)="","no address",VLOOKUP($A80,'Facility Locations'!$A$2:$E$1000,2,FALSE)),"no address")</f>
        <v>no address</v>
      </c>
      <c r="D80" s="24" t="str">
        <f>IFERROR(IF(VLOOKUP($A80,'Facility Locations'!$A$2:$E$1000,3,FALSE)="","",VLOOKUP($A80,'Facility Locations'!$A$2:$E$1000,3,FALSE)),"")</f>
        <v/>
      </c>
      <c r="E80" s="24" t="str">
        <f>IFERROR(IF(VLOOKUP($A80,'Facility Locations'!$A$2:$E$1000,4,FALSE)="","",VLOOKUP($A80,'Facility Locations'!$A$2:$E$1000,4,FALSE)),"")</f>
        <v/>
      </c>
      <c r="F80" s="24" t="str">
        <f>IFERROR(IF(VLOOKUP($A80,'Facility Locations'!$A$2:$E$1000,5,FALSE)="","",VLOOKUP($A80,'Facility Locations'!$A$2:$E$1000,5,FALSE)),"")</f>
        <v/>
      </c>
      <c r="G80" s="25" t="str">
        <f>IFERROR(VLOOKUP($A80,Counties!$A$2:$C$1000,2,FALSE),"no county listed")</f>
        <v>no county listed</v>
      </c>
      <c r="H80" s="24" t="str">
        <f>IFERROR(VLOOKUP($A80,Counties!$A$2:$C$1000,3,FALSE),"no county listed")</f>
        <v>no county listed</v>
      </c>
      <c r="I80" s="24" t="e">
        <f>VLOOKUP($G80,Rural_Urban!A80:B1078,2,FALSE)</f>
        <v>#N/A</v>
      </c>
      <c r="J80" s="24" t="e">
        <f t="shared" si="5"/>
        <v>#N/A</v>
      </c>
      <c r="K80" s="26" t="str">
        <f>IF($A80="","",_xlfn.LET(_xlpm.x,VLOOKUP($A80,Population!$A$2:$B$1000,2,FALSE),IF(_xlpm.x="","none listed",_xlpm.x)))</f>
        <v/>
      </c>
      <c r="L80" s="24" t="e">
        <f>VLOOKUP($A80,Population!$A$2:$D$1000,4,FALSE)</f>
        <v>#N/A</v>
      </c>
      <c r="M80" s="24">
        <f>VLOOKUP("Population",'Program Priorities&amp;Goals'!$B$5:$E$7,4,FALSE)</f>
        <v>0.66666666666666663</v>
      </c>
      <c r="N80" s="24" t="e">
        <f>VLOOKUP($G80,'SVI Data'!$C$2:$F$200,3,FALSE)</f>
        <v>#N/A</v>
      </c>
      <c r="O80" s="24">
        <f>VLOOKUP("SVI",'Program Priorities&amp;Goals'!$B$5:$E$7,4,FALSE)</f>
        <v>0.66666666666666663</v>
      </c>
      <c r="P80" s="23" t="e">
        <f>VLOOKUP($A80,'Partnership Readiness'!$A$2:$D$1000,5,FALSE)</f>
        <v>#N/A</v>
      </c>
      <c r="Q80" s="24">
        <f>VLOOKUP("Partnership",'Program Priorities&amp;Goals'!$B$5:$E$7,4,FALSE)</f>
        <v>0.66666666666666663</v>
      </c>
      <c r="R80" s="25">
        <f t="shared" si="6"/>
        <v>0</v>
      </c>
      <c r="S80" s="24">
        <f t="shared" si="7"/>
        <v>1</v>
      </c>
      <c r="T80" s="24" t="e">
        <f t="shared" si="8"/>
        <v>#N/A</v>
      </c>
      <c r="U80" s="27" t="e">
        <f t="shared" si="9"/>
        <v>#N/A</v>
      </c>
      <c r="V80" s="24" t="e">
        <f>IF(J80="Urban",IF(U80&lt;='Recommended Sites'!$L$17,"Include",""),IF(J80="Rural",IF(T80&lt;='Recommended Sites'!$L$18,"Include",""),""))</f>
        <v>#N/A</v>
      </c>
      <c r="W80" s="24" t="e">
        <f>IF(V80="Include",COUNTIFS($V$2:$V$999,"Include",$R$2:$R$999,"&gt;"&amp;R80)+COUNTIFS($V$2:V80,"Include",$R$2:R80,R80),"")</f>
        <v>#N/A</v>
      </c>
    </row>
    <row r="81" spans="1:23" ht="15.75" thickBot="1" x14ac:dyDescent="0.3">
      <c r="A81" s="23" t="str">
        <f>IF(Population!$A81="","",Population!$A81)</f>
        <v/>
      </c>
      <c r="B81" s="24" t="str">
        <f>IF($A81="","",IFERROR(VLOOKUP($A81,Facilities!$A$2:$B$1001,2,FALSE),""))</f>
        <v/>
      </c>
      <c r="C81" s="24" t="str">
        <f>IFERROR(IF(VLOOKUP($A81,'Facility Locations'!$A$2:$E$1000,2,FALSE)="","no address",VLOOKUP($A81,'Facility Locations'!$A$2:$E$1000,2,FALSE)),"no address")</f>
        <v>no address</v>
      </c>
      <c r="D81" s="24" t="str">
        <f>IFERROR(IF(VLOOKUP($A81,'Facility Locations'!$A$2:$E$1000,3,FALSE)="","",VLOOKUP($A81,'Facility Locations'!$A$2:$E$1000,3,FALSE)),"")</f>
        <v/>
      </c>
      <c r="E81" s="24" t="str">
        <f>IFERROR(IF(VLOOKUP($A81,'Facility Locations'!$A$2:$E$1000,4,FALSE)="","",VLOOKUP($A81,'Facility Locations'!$A$2:$E$1000,4,FALSE)),"")</f>
        <v/>
      </c>
      <c r="F81" s="24" t="str">
        <f>IFERROR(IF(VLOOKUP($A81,'Facility Locations'!$A$2:$E$1000,5,FALSE)="","",VLOOKUP($A81,'Facility Locations'!$A$2:$E$1000,5,FALSE)),"")</f>
        <v/>
      </c>
      <c r="G81" s="25" t="str">
        <f>IFERROR(VLOOKUP($A81,Counties!$A$2:$C$1000,2,FALSE),"no county listed")</f>
        <v>no county listed</v>
      </c>
      <c r="H81" s="24" t="str">
        <f>IFERROR(VLOOKUP($A81,Counties!$A$2:$C$1000,3,FALSE),"no county listed")</f>
        <v>no county listed</v>
      </c>
      <c r="I81" s="24" t="e">
        <f>VLOOKUP($G81,Rural_Urban!A81:B1079,2,FALSE)</f>
        <v>#N/A</v>
      </c>
      <c r="J81" s="24" t="e">
        <f t="shared" si="5"/>
        <v>#N/A</v>
      </c>
      <c r="K81" s="26" t="str">
        <f>IF($A81="","",_xlfn.LET(_xlpm.x,VLOOKUP($A81,Population!$A$2:$B$1000,2,FALSE),IF(_xlpm.x="","none listed",_xlpm.x)))</f>
        <v/>
      </c>
      <c r="L81" s="24" t="e">
        <f>VLOOKUP($A81,Population!$A$2:$D$1000,4,FALSE)</f>
        <v>#N/A</v>
      </c>
      <c r="M81" s="24">
        <f>VLOOKUP("Population",'Program Priorities&amp;Goals'!$B$5:$E$7,4,FALSE)</f>
        <v>0.66666666666666663</v>
      </c>
      <c r="N81" s="24" t="e">
        <f>VLOOKUP($G81,'SVI Data'!$C$2:$F$200,3,FALSE)</f>
        <v>#N/A</v>
      </c>
      <c r="O81" s="24">
        <f>VLOOKUP("SVI",'Program Priorities&amp;Goals'!$B$5:$E$7,4,FALSE)</f>
        <v>0.66666666666666663</v>
      </c>
      <c r="P81" s="23" t="e">
        <f>VLOOKUP($A81,'Partnership Readiness'!$A$2:$D$1000,5,FALSE)</f>
        <v>#N/A</v>
      </c>
      <c r="Q81" s="24">
        <f>VLOOKUP("Partnership",'Program Priorities&amp;Goals'!$B$5:$E$7,4,FALSE)</f>
        <v>0.66666666666666663</v>
      </c>
      <c r="R81" s="25">
        <f t="shared" si="6"/>
        <v>0</v>
      </c>
      <c r="S81" s="24">
        <f t="shared" si="7"/>
        <v>1</v>
      </c>
      <c r="T81" s="24" t="e">
        <f t="shared" si="8"/>
        <v>#N/A</v>
      </c>
      <c r="U81" s="27" t="e">
        <f t="shared" si="9"/>
        <v>#N/A</v>
      </c>
      <c r="V81" s="24" t="e">
        <f>IF(J81="Urban",IF(U81&lt;='Recommended Sites'!$L$17,"Include",""),IF(J81="Rural",IF(T81&lt;='Recommended Sites'!$L$18,"Include",""),""))</f>
        <v>#N/A</v>
      </c>
      <c r="W81" s="24" t="e">
        <f>IF(V81="Include",COUNTIFS($V$2:$V$999,"Include",$R$2:$R$999,"&gt;"&amp;R81)+COUNTIFS($V$2:V81,"Include",$R$2:R81,R81),"")</f>
        <v>#N/A</v>
      </c>
    </row>
    <row r="82" spans="1:23" ht="15.75" thickBot="1" x14ac:dyDescent="0.3">
      <c r="A82" s="23" t="str">
        <f>IF(Population!$A82="","",Population!$A82)</f>
        <v/>
      </c>
      <c r="B82" s="24" t="str">
        <f>IF($A82="","",IFERROR(VLOOKUP($A82,Facilities!$A$2:$B$1001,2,FALSE),""))</f>
        <v/>
      </c>
      <c r="C82" s="24" t="str">
        <f>IFERROR(IF(VLOOKUP($A82,'Facility Locations'!$A$2:$E$1000,2,FALSE)="","no address",VLOOKUP($A82,'Facility Locations'!$A$2:$E$1000,2,FALSE)),"no address")</f>
        <v>no address</v>
      </c>
      <c r="D82" s="24" t="str">
        <f>IFERROR(IF(VLOOKUP($A82,'Facility Locations'!$A$2:$E$1000,3,FALSE)="","",VLOOKUP($A82,'Facility Locations'!$A$2:$E$1000,3,FALSE)),"")</f>
        <v/>
      </c>
      <c r="E82" s="24" t="str">
        <f>IFERROR(IF(VLOOKUP($A82,'Facility Locations'!$A$2:$E$1000,4,FALSE)="","",VLOOKUP($A82,'Facility Locations'!$A$2:$E$1000,4,FALSE)),"")</f>
        <v/>
      </c>
      <c r="F82" s="24" t="str">
        <f>IFERROR(IF(VLOOKUP($A82,'Facility Locations'!$A$2:$E$1000,5,FALSE)="","",VLOOKUP($A82,'Facility Locations'!$A$2:$E$1000,5,FALSE)),"")</f>
        <v/>
      </c>
      <c r="G82" s="25" t="str">
        <f>IFERROR(VLOOKUP($A82,Counties!$A$2:$C$1000,2,FALSE),"no county listed")</f>
        <v>no county listed</v>
      </c>
      <c r="H82" s="24" t="str">
        <f>IFERROR(VLOOKUP($A82,Counties!$A$2:$C$1000,3,FALSE),"no county listed")</f>
        <v>no county listed</v>
      </c>
      <c r="I82" s="24" t="e">
        <f>VLOOKUP($G82,Rural_Urban!A82:B1080,2,FALSE)</f>
        <v>#N/A</v>
      </c>
      <c r="J82" s="24" t="e">
        <f t="shared" si="5"/>
        <v>#N/A</v>
      </c>
      <c r="K82" s="26" t="str">
        <f>IF($A82="","",_xlfn.LET(_xlpm.x,VLOOKUP($A82,Population!$A$2:$B$1000,2,FALSE),IF(_xlpm.x="","none listed",_xlpm.x)))</f>
        <v/>
      </c>
      <c r="L82" s="24" t="e">
        <f>VLOOKUP($A82,Population!$A$2:$D$1000,4,FALSE)</f>
        <v>#N/A</v>
      </c>
      <c r="M82" s="24">
        <f>VLOOKUP("Population",'Program Priorities&amp;Goals'!$B$5:$E$7,4,FALSE)</f>
        <v>0.66666666666666663</v>
      </c>
      <c r="N82" s="24" t="e">
        <f>VLOOKUP($G82,'SVI Data'!$C$2:$F$200,3,FALSE)</f>
        <v>#N/A</v>
      </c>
      <c r="O82" s="24">
        <f>VLOOKUP("SVI",'Program Priorities&amp;Goals'!$B$5:$E$7,4,FALSE)</f>
        <v>0.66666666666666663</v>
      </c>
      <c r="P82" s="23" t="e">
        <f>VLOOKUP($A82,'Partnership Readiness'!$A$2:$D$1000,5,FALSE)</f>
        <v>#N/A</v>
      </c>
      <c r="Q82" s="24">
        <f>VLOOKUP("Partnership",'Program Priorities&amp;Goals'!$B$5:$E$7,4,FALSE)</f>
        <v>0.66666666666666663</v>
      </c>
      <c r="R82" s="25">
        <f t="shared" si="6"/>
        <v>0</v>
      </c>
      <c r="S82" s="24">
        <f t="shared" si="7"/>
        <v>1</v>
      </c>
      <c r="T82" s="24" t="e">
        <f t="shared" si="8"/>
        <v>#N/A</v>
      </c>
      <c r="U82" s="27" t="e">
        <f t="shared" si="9"/>
        <v>#N/A</v>
      </c>
      <c r="V82" s="24" t="e">
        <f>IF(J82="Urban",IF(U82&lt;='Recommended Sites'!$L$17,"Include",""),IF(J82="Rural",IF(T82&lt;='Recommended Sites'!$L$18,"Include",""),""))</f>
        <v>#N/A</v>
      </c>
      <c r="W82" s="24" t="e">
        <f>IF(V82="Include",COUNTIFS($V$2:$V$999,"Include",$R$2:$R$999,"&gt;"&amp;R82)+COUNTIFS($V$2:V82,"Include",$R$2:R82,R82),"")</f>
        <v>#N/A</v>
      </c>
    </row>
    <row r="83" spans="1:23" ht="15.75" thickBot="1" x14ac:dyDescent="0.3">
      <c r="A83" s="23" t="str">
        <f>IF(Population!$A83="","",Population!$A83)</f>
        <v/>
      </c>
      <c r="B83" s="24" t="str">
        <f>IF($A83="","",IFERROR(VLOOKUP($A83,Facilities!$A$2:$B$1001,2,FALSE),""))</f>
        <v/>
      </c>
      <c r="C83" s="24" t="str">
        <f>IFERROR(IF(VLOOKUP($A83,'Facility Locations'!$A$2:$E$1000,2,FALSE)="","no address",VLOOKUP($A83,'Facility Locations'!$A$2:$E$1000,2,FALSE)),"no address")</f>
        <v>no address</v>
      </c>
      <c r="D83" s="24" t="str">
        <f>IFERROR(IF(VLOOKUP($A83,'Facility Locations'!$A$2:$E$1000,3,FALSE)="","",VLOOKUP($A83,'Facility Locations'!$A$2:$E$1000,3,FALSE)),"")</f>
        <v/>
      </c>
      <c r="E83" s="24" t="str">
        <f>IFERROR(IF(VLOOKUP($A83,'Facility Locations'!$A$2:$E$1000,4,FALSE)="","",VLOOKUP($A83,'Facility Locations'!$A$2:$E$1000,4,FALSE)),"")</f>
        <v/>
      </c>
      <c r="F83" s="24" t="str">
        <f>IFERROR(IF(VLOOKUP($A83,'Facility Locations'!$A$2:$E$1000,5,FALSE)="","",VLOOKUP($A83,'Facility Locations'!$A$2:$E$1000,5,FALSE)),"")</f>
        <v/>
      </c>
      <c r="G83" s="25" t="str">
        <f>IFERROR(VLOOKUP($A83,Counties!$A$2:$C$1000,2,FALSE),"no county listed")</f>
        <v>no county listed</v>
      </c>
      <c r="H83" s="24" t="str">
        <f>IFERROR(VLOOKUP($A83,Counties!$A$2:$C$1000,3,FALSE),"no county listed")</f>
        <v>no county listed</v>
      </c>
      <c r="I83" s="24" t="e">
        <f>VLOOKUP($G83,Rural_Urban!A83:B1081,2,FALSE)</f>
        <v>#N/A</v>
      </c>
      <c r="J83" s="24" t="e">
        <f t="shared" si="5"/>
        <v>#N/A</v>
      </c>
      <c r="K83" s="26" t="str">
        <f>IF($A83="","",_xlfn.LET(_xlpm.x,VLOOKUP($A83,Population!$A$2:$B$1000,2,FALSE),IF(_xlpm.x="","none listed",_xlpm.x)))</f>
        <v/>
      </c>
      <c r="L83" s="24" t="e">
        <f>VLOOKUP($A83,Population!$A$2:$D$1000,4,FALSE)</f>
        <v>#N/A</v>
      </c>
      <c r="M83" s="24">
        <f>VLOOKUP("Population",'Program Priorities&amp;Goals'!$B$5:$E$7,4,FALSE)</f>
        <v>0.66666666666666663</v>
      </c>
      <c r="N83" s="24" t="e">
        <f>VLOOKUP($G83,'SVI Data'!$C$2:$F$200,3,FALSE)</f>
        <v>#N/A</v>
      </c>
      <c r="O83" s="24">
        <f>VLOOKUP("SVI",'Program Priorities&amp;Goals'!$B$5:$E$7,4,FALSE)</f>
        <v>0.66666666666666663</v>
      </c>
      <c r="P83" s="23" t="e">
        <f>VLOOKUP($A83,'Partnership Readiness'!$A$2:$D$1000,5,FALSE)</f>
        <v>#N/A</v>
      </c>
      <c r="Q83" s="24">
        <f>VLOOKUP("Partnership",'Program Priorities&amp;Goals'!$B$5:$E$7,4,FALSE)</f>
        <v>0.66666666666666663</v>
      </c>
      <c r="R83" s="25">
        <f t="shared" si="6"/>
        <v>0</v>
      </c>
      <c r="S83" s="24">
        <f t="shared" si="7"/>
        <v>1</v>
      </c>
      <c r="T83" s="24" t="e">
        <f t="shared" si="8"/>
        <v>#N/A</v>
      </c>
      <c r="U83" s="27" t="e">
        <f t="shared" si="9"/>
        <v>#N/A</v>
      </c>
      <c r="V83" s="24" t="e">
        <f>IF(J83="Urban",IF(U83&lt;='Recommended Sites'!$L$17,"Include",""),IF(J83="Rural",IF(T83&lt;='Recommended Sites'!$L$18,"Include",""),""))</f>
        <v>#N/A</v>
      </c>
      <c r="W83" s="24" t="e">
        <f>IF(V83="Include",COUNTIFS($V$2:$V$999,"Include",$R$2:$R$999,"&gt;"&amp;R83)+COUNTIFS($V$2:V83,"Include",$R$2:R83,R83),"")</f>
        <v>#N/A</v>
      </c>
    </row>
    <row r="84" spans="1:23" ht="15.75" thickBot="1" x14ac:dyDescent="0.3">
      <c r="A84" s="23" t="str">
        <f>IF(Population!$A84="","",Population!$A84)</f>
        <v/>
      </c>
      <c r="B84" s="24" t="str">
        <f>IF($A84="","",IFERROR(VLOOKUP($A84,Facilities!$A$2:$B$1001,2,FALSE),""))</f>
        <v/>
      </c>
      <c r="C84" s="24" t="str">
        <f>IFERROR(IF(VLOOKUP($A84,'Facility Locations'!$A$2:$E$1000,2,FALSE)="","no address",VLOOKUP($A84,'Facility Locations'!$A$2:$E$1000,2,FALSE)),"no address")</f>
        <v>no address</v>
      </c>
      <c r="D84" s="24" t="str">
        <f>IFERROR(IF(VLOOKUP($A84,'Facility Locations'!$A$2:$E$1000,3,FALSE)="","",VLOOKUP($A84,'Facility Locations'!$A$2:$E$1000,3,FALSE)),"")</f>
        <v/>
      </c>
      <c r="E84" s="24" t="str">
        <f>IFERROR(IF(VLOOKUP($A84,'Facility Locations'!$A$2:$E$1000,4,FALSE)="","",VLOOKUP($A84,'Facility Locations'!$A$2:$E$1000,4,FALSE)),"")</f>
        <v/>
      </c>
      <c r="F84" s="24" t="str">
        <f>IFERROR(IF(VLOOKUP($A84,'Facility Locations'!$A$2:$E$1000,5,FALSE)="","",VLOOKUP($A84,'Facility Locations'!$A$2:$E$1000,5,FALSE)),"")</f>
        <v/>
      </c>
      <c r="G84" s="25" t="str">
        <f>IFERROR(VLOOKUP($A84,Counties!$A$2:$C$1000,2,FALSE),"no county listed")</f>
        <v>no county listed</v>
      </c>
      <c r="H84" s="24" t="str">
        <f>IFERROR(VLOOKUP($A84,Counties!$A$2:$C$1000,3,FALSE),"no county listed")</f>
        <v>no county listed</v>
      </c>
      <c r="I84" s="24" t="e">
        <f>VLOOKUP($G84,Rural_Urban!A84:B1082,2,FALSE)</f>
        <v>#N/A</v>
      </c>
      <c r="J84" s="24" t="e">
        <f t="shared" si="5"/>
        <v>#N/A</v>
      </c>
      <c r="K84" s="26" t="str">
        <f>IF($A84="","",_xlfn.LET(_xlpm.x,VLOOKUP($A84,Population!$A$2:$B$1000,2,FALSE),IF(_xlpm.x="","none listed",_xlpm.x)))</f>
        <v/>
      </c>
      <c r="L84" s="24" t="e">
        <f>VLOOKUP($A84,Population!$A$2:$D$1000,4,FALSE)</f>
        <v>#N/A</v>
      </c>
      <c r="M84" s="24">
        <f>VLOOKUP("Population",'Program Priorities&amp;Goals'!$B$5:$E$7,4,FALSE)</f>
        <v>0.66666666666666663</v>
      </c>
      <c r="N84" s="24" t="e">
        <f>VLOOKUP($G84,'SVI Data'!$C$2:$F$200,3,FALSE)</f>
        <v>#N/A</v>
      </c>
      <c r="O84" s="24">
        <f>VLOOKUP("SVI",'Program Priorities&amp;Goals'!$B$5:$E$7,4,FALSE)</f>
        <v>0.66666666666666663</v>
      </c>
      <c r="P84" s="23" t="e">
        <f>VLOOKUP($A84,'Partnership Readiness'!$A$2:$D$1000,5,FALSE)</f>
        <v>#N/A</v>
      </c>
      <c r="Q84" s="24">
        <f>VLOOKUP("Partnership",'Program Priorities&amp;Goals'!$B$5:$E$7,4,FALSE)</f>
        <v>0.66666666666666663</v>
      </c>
      <c r="R84" s="25">
        <f t="shared" si="6"/>
        <v>0</v>
      </c>
      <c r="S84" s="24">
        <f t="shared" si="7"/>
        <v>1</v>
      </c>
      <c r="T84" s="24" t="e">
        <f t="shared" si="8"/>
        <v>#N/A</v>
      </c>
      <c r="U84" s="27" t="e">
        <f t="shared" si="9"/>
        <v>#N/A</v>
      </c>
      <c r="V84" s="24" t="e">
        <f>IF(J84="Urban",IF(U84&lt;='Recommended Sites'!$L$17,"Include",""),IF(J84="Rural",IF(T84&lt;='Recommended Sites'!$L$18,"Include",""),""))</f>
        <v>#N/A</v>
      </c>
      <c r="W84" s="24" t="e">
        <f>IF(V84="Include",COUNTIFS($V$2:$V$999,"Include",$R$2:$R$999,"&gt;"&amp;R84)+COUNTIFS($V$2:V84,"Include",$R$2:R84,R84),"")</f>
        <v>#N/A</v>
      </c>
    </row>
    <row r="85" spans="1:23" ht="15.75" thickBot="1" x14ac:dyDescent="0.3">
      <c r="A85" s="23" t="str">
        <f>IF(Population!$A85="","",Population!$A85)</f>
        <v/>
      </c>
      <c r="B85" s="24" t="str">
        <f>IF($A85="","",IFERROR(VLOOKUP($A85,Facilities!$A$2:$B$1001,2,FALSE),""))</f>
        <v/>
      </c>
      <c r="C85" s="24" t="str">
        <f>IFERROR(IF(VLOOKUP($A85,'Facility Locations'!$A$2:$E$1000,2,FALSE)="","no address",VLOOKUP($A85,'Facility Locations'!$A$2:$E$1000,2,FALSE)),"no address")</f>
        <v>no address</v>
      </c>
      <c r="D85" s="24" t="str">
        <f>IFERROR(IF(VLOOKUP($A85,'Facility Locations'!$A$2:$E$1000,3,FALSE)="","",VLOOKUP($A85,'Facility Locations'!$A$2:$E$1000,3,FALSE)),"")</f>
        <v/>
      </c>
      <c r="E85" s="24" t="str">
        <f>IFERROR(IF(VLOOKUP($A85,'Facility Locations'!$A$2:$E$1000,4,FALSE)="","",VLOOKUP($A85,'Facility Locations'!$A$2:$E$1000,4,FALSE)),"")</f>
        <v/>
      </c>
      <c r="F85" s="24" t="str">
        <f>IFERROR(IF(VLOOKUP($A85,'Facility Locations'!$A$2:$E$1000,5,FALSE)="","",VLOOKUP($A85,'Facility Locations'!$A$2:$E$1000,5,FALSE)),"")</f>
        <v/>
      </c>
      <c r="G85" s="25" t="str">
        <f>IFERROR(VLOOKUP($A85,Counties!$A$2:$C$1000,2,FALSE),"no county listed")</f>
        <v>no county listed</v>
      </c>
      <c r="H85" s="24" t="str">
        <f>IFERROR(VLOOKUP($A85,Counties!$A$2:$C$1000,3,FALSE),"no county listed")</f>
        <v>no county listed</v>
      </c>
      <c r="I85" s="24" t="e">
        <f>VLOOKUP($G85,Rural_Urban!A85:B1083,2,FALSE)</f>
        <v>#N/A</v>
      </c>
      <c r="J85" s="24" t="e">
        <f t="shared" si="5"/>
        <v>#N/A</v>
      </c>
      <c r="K85" s="26" t="str">
        <f>IF($A85="","",_xlfn.LET(_xlpm.x,VLOOKUP($A85,Population!$A$2:$B$1000,2,FALSE),IF(_xlpm.x="","none listed",_xlpm.x)))</f>
        <v/>
      </c>
      <c r="L85" s="24" t="e">
        <f>VLOOKUP($A85,Population!$A$2:$D$1000,4,FALSE)</f>
        <v>#N/A</v>
      </c>
      <c r="M85" s="24">
        <f>VLOOKUP("Population",'Program Priorities&amp;Goals'!$B$5:$E$7,4,FALSE)</f>
        <v>0.66666666666666663</v>
      </c>
      <c r="N85" s="24" t="e">
        <f>VLOOKUP($G85,'SVI Data'!$C$2:$F$200,3,FALSE)</f>
        <v>#N/A</v>
      </c>
      <c r="O85" s="24">
        <f>VLOOKUP("SVI",'Program Priorities&amp;Goals'!$B$5:$E$7,4,FALSE)</f>
        <v>0.66666666666666663</v>
      </c>
      <c r="P85" s="23" t="e">
        <f>VLOOKUP($A85,'Partnership Readiness'!$A$2:$D$1000,5,FALSE)</f>
        <v>#N/A</v>
      </c>
      <c r="Q85" s="24">
        <f>VLOOKUP("Partnership",'Program Priorities&amp;Goals'!$B$5:$E$7,4,FALSE)</f>
        <v>0.66666666666666663</v>
      </c>
      <c r="R85" s="25">
        <f t="shared" si="6"/>
        <v>0</v>
      </c>
      <c r="S85" s="24">
        <f t="shared" si="7"/>
        <v>1</v>
      </c>
      <c r="T85" s="24" t="e">
        <f t="shared" si="8"/>
        <v>#N/A</v>
      </c>
      <c r="U85" s="27" t="e">
        <f t="shared" si="9"/>
        <v>#N/A</v>
      </c>
      <c r="V85" s="24" t="e">
        <f>IF(J85="Urban",IF(U85&lt;='Recommended Sites'!$L$17,"Include",""),IF(J85="Rural",IF(T85&lt;='Recommended Sites'!$L$18,"Include",""),""))</f>
        <v>#N/A</v>
      </c>
      <c r="W85" s="24" t="e">
        <f>IF(V85="Include",COUNTIFS($V$2:$V$999,"Include",$R$2:$R$999,"&gt;"&amp;R85)+COUNTIFS($V$2:V85,"Include",$R$2:R85,R85),"")</f>
        <v>#N/A</v>
      </c>
    </row>
    <row r="86" spans="1:23" ht="15.75" thickBot="1" x14ac:dyDescent="0.3">
      <c r="A86" s="23" t="str">
        <f>IF(Population!$A86="","",Population!$A86)</f>
        <v/>
      </c>
      <c r="B86" s="24" t="str">
        <f>IF($A86="","",IFERROR(VLOOKUP($A86,Facilities!$A$2:$B$1001,2,FALSE),""))</f>
        <v/>
      </c>
      <c r="C86" s="24" t="str">
        <f>IFERROR(IF(VLOOKUP($A86,'Facility Locations'!$A$2:$E$1000,2,FALSE)="","no address",VLOOKUP($A86,'Facility Locations'!$A$2:$E$1000,2,FALSE)),"no address")</f>
        <v>no address</v>
      </c>
      <c r="D86" s="24" t="str">
        <f>IFERROR(IF(VLOOKUP($A86,'Facility Locations'!$A$2:$E$1000,3,FALSE)="","",VLOOKUP($A86,'Facility Locations'!$A$2:$E$1000,3,FALSE)),"")</f>
        <v/>
      </c>
      <c r="E86" s="24" t="str">
        <f>IFERROR(IF(VLOOKUP($A86,'Facility Locations'!$A$2:$E$1000,4,FALSE)="","",VLOOKUP($A86,'Facility Locations'!$A$2:$E$1000,4,FALSE)),"")</f>
        <v/>
      </c>
      <c r="F86" s="24" t="str">
        <f>IFERROR(IF(VLOOKUP($A86,'Facility Locations'!$A$2:$E$1000,5,FALSE)="","",VLOOKUP($A86,'Facility Locations'!$A$2:$E$1000,5,FALSE)),"")</f>
        <v/>
      </c>
      <c r="G86" s="25" t="str">
        <f>IFERROR(VLOOKUP($A86,Counties!$A$2:$C$1000,2,FALSE),"no county listed")</f>
        <v>no county listed</v>
      </c>
      <c r="H86" s="24" t="str">
        <f>IFERROR(VLOOKUP($A86,Counties!$A$2:$C$1000,3,FALSE),"no county listed")</f>
        <v>no county listed</v>
      </c>
      <c r="I86" s="24" t="e">
        <f>VLOOKUP($G86,Rural_Urban!A86:B1084,2,FALSE)</f>
        <v>#N/A</v>
      </c>
      <c r="J86" s="24" t="e">
        <f t="shared" si="5"/>
        <v>#N/A</v>
      </c>
      <c r="K86" s="26" t="str">
        <f>IF($A86="","",_xlfn.LET(_xlpm.x,VLOOKUP($A86,Population!$A$2:$B$1000,2,FALSE),IF(_xlpm.x="","none listed",_xlpm.x)))</f>
        <v/>
      </c>
      <c r="L86" s="24" t="e">
        <f>VLOOKUP($A86,Population!$A$2:$D$1000,4,FALSE)</f>
        <v>#N/A</v>
      </c>
      <c r="M86" s="24">
        <f>VLOOKUP("Population",'Program Priorities&amp;Goals'!$B$5:$E$7,4,FALSE)</f>
        <v>0.66666666666666663</v>
      </c>
      <c r="N86" s="24" t="e">
        <f>VLOOKUP($G86,'SVI Data'!$C$2:$F$200,3,FALSE)</f>
        <v>#N/A</v>
      </c>
      <c r="O86" s="24">
        <f>VLOOKUP("SVI",'Program Priorities&amp;Goals'!$B$5:$E$7,4,FALSE)</f>
        <v>0.66666666666666663</v>
      </c>
      <c r="P86" s="23" t="e">
        <f>VLOOKUP($A86,'Partnership Readiness'!$A$2:$D$1000,5,FALSE)</f>
        <v>#N/A</v>
      </c>
      <c r="Q86" s="24">
        <f>VLOOKUP("Partnership",'Program Priorities&amp;Goals'!$B$5:$E$7,4,FALSE)</f>
        <v>0.66666666666666663</v>
      </c>
      <c r="R86" s="25">
        <f t="shared" si="6"/>
        <v>0</v>
      </c>
      <c r="S86" s="24">
        <f t="shared" si="7"/>
        <v>1</v>
      </c>
      <c r="T86" s="24" t="e">
        <f t="shared" si="8"/>
        <v>#N/A</v>
      </c>
      <c r="U86" s="27" t="e">
        <f t="shared" si="9"/>
        <v>#N/A</v>
      </c>
      <c r="V86" s="24" t="e">
        <f>IF(J86="Urban",IF(U86&lt;='Recommended Sites'!$L$17,"Include",""),IF(J86="Rural",IF(T86&lt;='Recommended Sites'!$L$18,"Include",""),""))</f>
        <v>#N/A</v>
      </c>
      <c r="W86" s="24" t="e">
        <f>IF(V86="Include",COUNTIFS($V$2:$V$999,"Include",$R$2:$R$999,"&gt;"&amp;R86)+COUNTIFS($V$2:V86,"Include",$R$2:R86,R86),"")</f>
        <v>#N/A</v>
      </c>
    </row>
    <row r="87" spans="1:23" ht="15.75" thickBot="1" x14ac:dyDescent="0.3">
      <c r="A87" s="23" t="str">
        <f>IF(Population!$A87="","",Population!$A87)</f>
        <v/>
      </c>
      <c r="B87" s="24" t="str">
        <f>IF($A87="","",IFERROR(VLOOKUP($A87,Facilities!$A$2:$B$1001,2,FALSE),""))</f>
        <v/>
      </c>
      <c r="C87" s="24" t="str">
        <f>IFERROR(IF(VLOOKUP($A87,'Facility Locations'!$A$2:$E$1000,2,FALSE)="","no address",VLOOKUP($A87,'Facility Locations'!$A$2:$E$1000,2,FALSE)),"no address")</f>
        <v>no address</v>
      </c>
      <c r="D87" s="24" t="str">
        <f>IFERROR(IF(VLOOKUP($A87,'Facility Locations'!$A$2:$E$1000,3,FALSE)="","",VLOOKUP($A87,'Facility Locations'!$A$2:$E$1000,3,FALSE)),"")</f>
        <v/>
      </c>
      <c r="E87" s="24" t="str">
        <f>IFERROR(IF(VLOOKUP($A87,'Facility Locations'!$A$2:$E$1000,4,FALSE)="","",VLOOKUP($A87,'Facility Locations'!$A$2:$E$1000,4,FALSE)),"")</f>
        <v/>
      </c>
      <c r="F87" s="24" t="str">
        <f>IFERROR(IF(VLOOKUP($A87,'Facility Locations'!$A$2:$E$1000,5,FALSE)="","",VLOOKUP($A87,'Facility Locations'!$A$2:$E$1000,5,FALSE)),"")</f>
        <v/>
      </c>
      <c r="G87" s="25" t="str">
        <f>IFERROR(VLOOKUP($A87,Counties!$A$2:$C$1000,2,FALSE),"no county listed")</f>
        <v>no county listed</v>
      </c>
      <c r="H87" s="24" t="str">
        <f>IFERROR(VLOOKUP($A87,Counties!$A$2:$C$1000,3,FALSE),"no county listed")</f>
        <v>no county listed</v>
      </c>
      <c r="I87" s="24" t="e">
        <f>VLOOKUP($G87,Rural_Urban!A87:B1085,2,FALSE)</f>
        <v>#N/A</v>
      </c>
      <c r="J87" s="24" t="e">
        <f t="shared" si="5"/>
        <v>#N/A</v>
      </c>
      <c r="K87" s="26" t="str">
        <f>IF($A87="","",_xlfn.LET(_xlpm.x,VLOOKUP($A87,Population!$A$2:$B$1000,2,FALSE),IF(_xlpm.x="","none listed",_xlpm.x)))</f>
        <v/>
      </c>
      <c r="L87" s="24" t="e">
        <f>VLOOKUP($A87,Population!$A$2:$D$1000,4,FALSE)</f>
        <v>#N/A</v>
      </c>
      <c r="M87" s="24">
        <f>VLOOKUP("Population",'Program Priorities&amp;Goals'!$B$5:$E$7,4,FALSE)</f>
        <v>0.66666666666666663</v>
      </c>
      <c r="N87" s="24" t="e">
        <f>VLOOKUP($G87,'SVI Data'!$C$2:$F$200,3,FALSE)</f>
        <v>#N/A</v>
      </c>
      <c r="O87" s="24">
        <f>VLOOKUP("SVI",'Program Priorities&amp;Goals'!$B$5:$E$7,4,FALSE)</f>
        <v>0.66666666666666663</v>
      </c>
      <c r="P87" s="23" t="e">
        <f>VLOOKUP($A87,'Partnership Readiness'!$A$2:$D$1000,5,FALSE)</f>
        <v>#N/A</v>
      </c>
      <c r="Q87" s="24">
        <f>VLOOKUP("Partnership",'Program Priorities&amp;Goals'!$B$5:$E$7,4,FALSE)</f>
        <v>0.66666666666666663</v>
      </c>
      <c r="R87" s="25">
        <f t="shared" si="6"/>
        <v>0</v>
      </c>
      <c r="S87" s="24">
        <f t="shared" si="7"/>
        <v>1</v>
      </c>
      <c r="T87" s="24" t="e">
        <f t="shared" si="8"/>
        <v>#N/A</v>
      </c>
      <c r="U87" s="27" t="e">
        <f t="shared" si="9"/>
        <v>#N/A</v>
      </c>
      <c r="V87" s="24" t="e">
        <f>IF(J87="Urban",IF(U87&lt;='Recommended Sites'!$L$17,"Include",""),IF(J87="Rural",IF(T87&lt;='Recommended Sites'!$L$18,"Include",""),""))</f>
        <v>#N/A</v>
      </c>
      <c r="W87" s="24" t="e">
        <f>IF(V87="Include",COUNTIFS($V$2:$V$999,"Include",$R$2:$R$999,"&gt;"&amp;R87)+COUNTIFS($V$2:V87,"Include",$R$2:R87,R87),"")</f>
        <v>#N/A</v>
      </c>
    </row>
    <row r="88" spans="1:23" ht="15.75" thickBot="1" x14ac:dyDescent="0.3">
      <c r="A88" s="23" t="str">
        <f>IF(Population!$A88="","",Population!$A88)</f>
        <v/>
      </c>
      <c r="B88" s="24" t="str">
        <f>IF($A88="","",IFERROR(VLOOKUP($A88,Facilities!$A$2:$B$1001,2,FALSE),""))</f>
        <v/>
      </c>
      <c r="C88" s="24" t="str">
        <f>IFERROR(IF(VLOOKUP($A88,'Facility Locations'!$A$2:$E$1000,2,FALSE)="","no address",VLOOKUP($A88,'Facility Locations'!$A$2:$E$1000,2,FALSE)),"no address")</f>
        <v>no address</v>
      </c>
      <c r="D88" s="24" t="str">
        <f>IFERROR(IF(VLOOKUP($A88,'Facility Locations'!$A$2:$E$1000,3,FALSE)="","",VLOOKUP($A88,'Facility Locations'!$A$2:$E$1000,3,FALSE)),"")</f>
        <v/>
      </c>
      <c r="E88" s="24" t="str">
        <f>IFERROR(IF(VLOOKUP($A88,'Facility Locations'!$A$2:$E$1000,4,FALSE)="","",VLOOKUP($A88,'Facility Locations'!$A$2:$E$1000,4,FALSE)),"")</f>
        <v/>
      </c>
      <c r="F88" s="24" t="str">
        <f>IFERROR(IF(VLOOKUP($A88,'Facility Locations'!$A$2:$E$1000,5,FALSE)="","",VLOOKUP($A88,'Facility Locations'!$A$2:$E$1000,5,FALSE)),"")</f>
        <v/>
      </c>
      <c r="G88" s="25" t="str">
        <f>IFERROR(VLOOKUP($A88,Counties!$A$2:$C$1000,2,FALSE),"no county listed")</f>
        <v>no county listed</v>
      </c>
      <c r="H88" s="24" t="str">
        <f>IFERROR(VLOOKUP($A88,Counties!$A$2:$C$1000,3,FALSE),"no county listed")</f>
        <v>no county listed</v>
      </c>
      <c r="I88" s="24" t="e">
        <f>VLOOKUP($G88,Rural_Urban!A88:B1086,2,FALSE)</f>
        <v>#N/A</v>
      </c>
      <c r="J88" s="24" t="e">
        <f t="shared" si="5"/>
        <v>#N/A</v>
      </c>
      <c r="K88" s="26" t="str">
        <f>IF($A88="","",_xlfn.LET(_xlpm.x,VLOOKUP($A88,Population!$A$2:$B$1000,2,FALSE),IF(_xlpm.x="","none listed",_xlpm.x)))</f>
        <v/>
      </c>
      <c r="L88" s="24" t="e">
        <f>VLOOKUP($A88,Population!$A$2:$D$1000,4,FALSE)</f>
        <v>#N/A</v>
      </c>
      <c r="M88" s="24">
        <f>VLOOKUP("Population",'Program Priorities&amp;Goals'!$B$5:$E$7,4,FALSE)</f>
        <v>0.66666666666666663</v>
      </c>
      <c r="N88" s="24" t="e">
        <f>VLOOKUP($G88,'SVI Data'!$C$2:$F$200,3,FALSE)</f>
        <v>#N/A</v>
      </c>
      <c r="O88" s="24">
        <f>VLOOKUP("SVI",'Program Priorities&amp;Goals'!$B$5:$E$7,4,FALSE)</f>
        <v>0.66666666666666663</v>
      </c>
      <c r="P88" s="23" t="e">
        <f>VLOOKUP($A88,'Partnership Readiness'!$A$2:$D$1000,5,FALSE)</f>
        <v>#N/A</v>
      </c>
      <c r="Q88" s="24">
        <f>VLOOKUP("Partnership",'Program Priorities&amp;Goals'!$B$5:$E$7,4,FALSE)</f>
        <v>0.66666666666666663</v>
      </c>
      <c r="R88" s="25">
        <f t="shared" si="6"/>
        <v>0</v>
      </c>
      <c r="S88" s="24">
        <f t="shared" si="7"/>
        <v>1</v>
      </c>
      <c r="T88" s="24" t="e">
        <f t="shared" si="8"/>
        <v>#N/A</v>
      </c>
      <c r="U88" s="27" t="e">
        <f t="shared" si="9"/>
        <v>#N/A</v>
      </c>
      <c r="V88" s="24" t="e">
        <f>IF(J88="Urban",IF(U88&lt;='Recommended Sites'!$L$17,"Include",""),IF(J88="Rural",IF(T88&lt;='Recommended Sites'!$L$18,"Include",""),""))</f>
        <v>#N/A</v>
      </c>
      <c r="W88" s="24" t="e">
        <f>IF(V88="Include",COUNTIFS($V$2:$V$999,"Include",$R$2:$R$999,"&gt;"&amp;R88)+COUNTIFS($V$2:V88,"Include",$R$2:R88,R88),"")</f>
        <v>#N/A</v>
      </c>
    </row>
    <row r="89" spans="1:23" ht="15.75" thickBot="1" x14ac:dyDescent="0.3">
      <c r="A89" s="23" t="str">
        <f>IF(Population!$A89="","",Population!$A89)</f>
        <v/>
      </c>
      <c r="B89" s="24" t="str">
        <f>IF($A89="","",IFERROR(VLOOKUP($A89,Facilities!$A$2:$B$1001,2,FALSE),""))</f>
        <v/>
      </c>
      <c r="C89" s="24" t="str">
        <f>IFERROR(IF(VLOOKUP($A89,'Facility Locations'!$A$2:$E$1000,2,FALSE)="","no address",VLOOKUP($A89,'Facility Locations'!$A$2:$E$1000,2,FALSE)),"no address")</f>
        <v>no address</v>
      </c>
      <c r="D89" s="24" t="str">
        <f>IFERROR(IF(VLOOKUP($A89,'Facility Locations'!$A$2:$E$1000,3,FALSE)="","",VLOOKUP($A89,'Facility Locations'!$A$2:$E$1000,3,FALSE)),"")</f>
        <v/>
      </c>
      <c r="E89" s="24" t="str">
        <f>IFERROR(IF(VLOOKUP($A89,'Facility Locations'!$A$2:$E$1000,4,FALSE)="","",VLOOKUP($A89,'Facility Locations'!$A$2:$E$1000,4,FALSE)),"")</f>
        <v/>
      </c>
      <c r="F89" s="24" t="str">
        <f>IFERROR(IF(VLOOKUP($A89,'Facility Locations'!$A$2:$E$1000,5,FALSE)="","",VLOOKUP($A89,'Facility Locations'!$A$2:$E$1000,5,FALSE)),"")</f>
        <v/>
      </c>
      <c r="G89" s="25" t="str">
        <f>IFERROR(VLOOKUP($A89,Counties!$A$2:$C$1000,2,FALSE),"no county listed")</f>
        <v>no county listed</v>
      </c>
      <c r="H89" s="24" t="str">
        <f>IFERROR(VLOOKUP($A89,Counties!$A$2:$C$1000,3,FALSE),"no county listed")</f>
        <v>no county listed</v>
      </c>
      <c r="I89" s="24" t="e">
        <f>VLOOKUP($G89,Rural_Urban!A89:B1087,2,FALSE)</f>
        <v>#N/A</v>
      </c>
      <c r="J89" s="24" t="e">
        <f t="shared" si="5"/>
        <v>#N/A</v>
      </c>
      <c r="K89" s="26" t="str">
        <f>IF($A89="","",_xlfn.LET(_xlpm.x,VLOOKUP($A89,Population!$A$2:$B$1000,2,FALSE),IF(_xlpm.x="","none listed",_xlpm.x)))</f>
        <v/>
      </c>
      <c r="L89" s="24" t="e">
        <f>VLOOKUP($A89,Population!$A$2:$D$1000,4,FALSE)</f>
        <v>#N/A</v>
      </c>
      <c r="M89" s="24">
        <f>VLOOKUP("Population",'Program Priorities&amp;Goals'!$B$5:$E$7,4,FALSE)</f>
        <v>0.66666666666666663</v>
      </c>
      <c r="N89" s="24" t="e">
        <f>VLOOKUP($G89,'SVI Data'!$C$2:$F$200,3,FALSE)</f>
        <v>#N/A</v>
      </c>
      <c r="O89" s="24">
        <f>VLOOKUP("SVI",'Program Priorities&amp;Goals'!$B$5:$E$7,4,FALSE)</f>
        <v>0.66666666666666663</v>
      </c>
      <c r="P89" s="23" t="e">
        <f>VLOOKUP($A89,'Partnership Readiness'!$A$2:$D$1000,5,FALSE)</f>
        <v>#N/A</v>
      </c>
      <c r="Q89" s="24">
        <f>VLOOKUP("Partnership",'Program Priorities&amp;Goals'!$B$5:$E$7,4,FALSE)</f>
        <v>0.66666666666666663</v>
      </c>
      <c r="R89" s="25">
        <f t="shared" si="6"/>
        <v>0</v>
      </c>
      <c r="S89" s="24">
        <f t="shared" si="7"/>
        <v>1</v>
      </c>
      <c r="T89" s="24" t="e">
        <f t="shared" si="8"/>
        <v>#N/A</v>
      </c>
      <c r="U89" s="27" t="e">
        <f t="shared" si="9"/>
        <v>#N/A</v>
      </c>
      <c r="V89" s="24" t="e">
        <f>IF(J89="Urban",IF(U89&lt;='Recommended Sites'!$L$17,"Include",""),IF(J89="Rural",IF(T89&lt;='Recommended Sites'!$L$18,"Include",""),""))</f>
        <v>#N/A</v>
      </c>
      <c r="W89" s="24" t="e">
        <f>IF(V89="Include",COUNTIFS($V$2:$V$999,"Include",$R$2:$R$999,"&gt;"&amp;R89)+COUNTIFS($V$2:V89,"Include",$R$2:R89,R89),"")</f>
        <v>#N/A</v>
      </c>
    </row>
    <row r="90" spans="1:23" ht="15.75" thickBot="1" x14ac:dyDescent="0.3">
      <c r="A90" s="23" t="str">
        <f>IF(Population!$A90="","",Population!$A90)</f>
        <v/>
      </c>
      <c r="B90" s="24" t="str">
        <f>IF($A90="","",IFERROR(VLOOKUP($A90,Facilities!$A$2:$B$1001,2,FALSE),""))</f>
        <v/>
      </c>
      <c r="C90" s="24" t="str">
        <f>IFERROR(IF(VLOOKUP($A90,'Facility Locations'!$A$2:$E$1000,2,FALSE)="","no address",VLOOKUP($A90,'Facility Locations'!$A$2:$E$1000,2,FALSE)),"no address")</f>
        <v>no address</v>
      </c>
      <c r="D90" s="24" t="str">
        <f>IFERROR(IF(VLOOKUP($A90,'Facility Locations'!$A$2:$E$1000,3,FALSE)="","",VLOOKUP($A90,'Facility Locations'!$A$2:$E$1000,3,FALSE)),"")</f>
        <v/>
      </c>
      <c r="E90" s="24" t="str">
        <f>IFERROR(IF(VLOOKUP($A90,'Facility Locations'!$A$2:$E$1000,4,FALSE)="","",VLOOKUP($A90,'Facility Locations'!$A$2:$E$1000,4,FALSE)),"")</f>
        <v/>
      </c>
      <c r="F90" s="24" t="str">
        <f>IFERROR(IF(VLOOKUP($A90,'Facility Locations'!$A$2:$E$1000,5,FALSE)="","",VLOOKUP($A90,'Facility Locations'!$A$2:$E$1000,5,FALSE)),"")</f>
        <v/>
      </c>
      <c r="G90" s="25" t="str">
        <f>IFERROR(VLOOKUP($A90,Counties!$A$2:$C$1000,2,FALSE),"no county listed")</f>
        <v>no county listed</v>
      </c>
      <c r="H90" s="24" t="str">
        <f>IFERROR(VLOOKUP($A90,Counties!$A$2:$C$1000,3,FALSE),"no county listed")</f>
        <v>no county listed</v>
      </c>
      <c r="I90" s="24" t="e">
        <f>VLOOKUP($G90,Rural_Urban!A90:B1088,2,FALSE)</f>
        <v>#N/A</v>
      </c>
      <c r="J90" s="24" t="e">
        <f t="shared" si="5"/>
        <v>#N/A</v>
      </c>
      <c r="K90" s="26" t="str">
        <f>IF($A90="","",_xlfn.LET(_xlpm.x,VLOOKUP($A90,Population!$A$2:$B$1000,2,FALSE),IF(_xlpm.x="","none listed",_xlpm.x)))</f>
        <v/>
      </c>
      <c r="L90" s="24" t="e">
        <f>VLOOKUP($A90,Population!$A$2:$D$1000,4,FALSE)</f>
        <v>#N/A</v>
      </c>
      <c r="M90" s="24">
        <f>VLOOKUP("Population",'Program Priorities&amp;Goals'!$B$5:$E$7,4,FALSE)</f>
        <v>0.66666666666666663</v>
      </c>
      <c r="N90" s="24" t="e">
        <f>VLOOKUP($G90,'SVI Data'!$C$2:$F$200,3,FALSE)</f>
        <v>#N/A</v>
      </c>
      <c r="O90" s="24">
        <f>VLOOKUP("SVI",'Program Priorities&amp;Goals'!$B$5:$E$7,4,FALSE)</f>
        <v>0.66666666666666663</v>
      </c>
      <c r="P90" s="23" t="e">
        <f>VLOOKUP($A90,'Partnership Readiness'!$A$2:$D$1000,5,FALSE)</f>
        <v>#N/A</v>
      </c>
      <c r="Q90" s="24">
        <f>VLOOKUP("Partnership",'Program Priorities&amp;Goals'!$B$5:$E$7,4,FALSE)</f>
        <v>0.66666666666666663</v>
      </c>
      <c r="R90" s="25">
        <f t="shared" si="6"/>
        <v>0</v>
      </c>
      <c r="S90" s="24">
        <f t="shared" si="7"/>
        <v>1</v>
      </c>
      <c r="T90" s="24" t="e">
        <f t="shared" si="8"/>
        <v>#N/A</v>
      </c>
      <c r="U90" s="27" t="e">
        <f t="shared" si="9"/>
        <v>#N/A</v>
      </c>
      <c r="V90" s="24" t="e">
        <f>IF(J90="Urban",IF(U90&lt;='Recommended Sites'!$L$17,"Include",""),IF(J90="Rural",IF(T90&lt;='Recommended Sites'!$L$18,"Include",""),""))</f>
        <v>#N/A</v>
      </c>
      <c r="W90" s="24" t="e">
        <f>IF(V90="Include",COUNTIFS($V$2:$V$999,"Include",$R$2:$R$999,"&gt;"&amp;R90)+COUNTIFS($V$2:V90,"Include",$R$2:R90,R90),"")</f>
        <v>#N/A</v>
      </c>
    </row>
    <row r="91" spans="1:23" ht="15.75" thickBot="1" x14ac:dyDescent="0.3">
      <c r="A91" s="23" t="str">
        <f>IF(Population!$A91="","",Population!$A91)</f>
        <v/>
      </c>
      <c r="B91" s="24" t="str">
        <f>IF($A91="","",IFERROR(VLOOKUP($A91,Facilities!$A$2:$B$1001,2,FALSE),""))</f>
        <v/>
      </c>
      <c r="C91" s="24" t="str">
        <f>IFERROR(IF(VLOOKUP($A91,'Facility Locations'!$A$2:$E$1000,2,FALSE)="","no address",VLOOKUP($A91,'Facility Locations'!$A$2:$E$1000,2,FALSE)),"no address")</f>
        <v>no address</v>
      </c>
      <c r="D91" s="24" t="str">
        <f>IFERROR(IF(VLOOKUP($A91,'Facility Locations'!$A$2:$E$1000,3,FALSE)="","",VLOOKUP($A91,'Facility Locations'!$A$2:$E$1000,3,FALSE)),"")</f>
        <v/>
      </c>
      <c r="E91" s="24" t="str">
        <f>IFERROR(IF(VLOOKUP($A91,'Facility Locations'!$A$2:$E$1000,4,FALSE)="","",VLOOKUP($A91,'Facility Locations'!$A$2:$E$1000,4,FALSE)),"")</f>
        <v/>
      </c>
      <c r="F91" s="24" t="str">
        <f>IFERROR(IF(VLOOKUP($A91,'Facility Locations'!$A$2:$E$1000,5,FALSE)="","",VLOOKUP($A91,'Facility Locations'!$A$2:$E$1000,5,FALSE)),"")</f>
        <v/>
      </c>
      <c r="G91" s="25" t="str">
        <f>IFERROR(VLOOKUP($A91,Counties!$A$2:$C$1000,2,FALSE),"no county listed")</f>
        <v>no county listed</v>
      </c>
      <c r="H91" s="24" t="str">
        <f>IFERROR(VLOOKUP($A91,Counties!$A$2:$C$1000,3,FALSE),"no county listed")</f>
        <v>no county listed</v>
      </c>
      <c r="I91" s="24" t="e">
        <f>VLOOKUP($G91,Rural_Urban!A91:B1089,2,FALSE)</f>
        <v>#N/A</v>
      </c>
      <c r="J91" s="24" t="e">
        <f t="shared" si="5"/>
        <v>#N/A</v>
      </c>
      <c r="K91" s="26" t="str">
        <f>IF($A91="","",_xlfn.LET(_xlpm.x,VLOOKUP($A91,Population!$A$2:$B$1000,2,FALSE),IF(_xlpm.x="","none listed",_xlpm.x)))</f>
        <v/>
      </c>
      <c r="L91" s="24" t="e">
        <f>VLOOKUP($A91,Population!$A$2:$D$1000,4,FALSE)</f>
        <v>#N/A</v>
      </c>
      <c r="M91" s="24">
        <f>VLOOKUP("Population",'Program Priorities&amp;Goals'!$B$5:$E$7,4,FALSE)</f>
        <v>0.66666666666666663</v>
      </c>
      <c r="N91" s="24" t="e">
        <f>VLOOKUP($G91,'SVI Data'!$C$2:$F$200,3,FALSE)</f>
        <v>#N/A</v>
      </c>
      <c r="O91" s="24">
        <f>VLOOKUP("SVI",'Program Priorities&amp;Goals'!$B$5:$E$7,4,FALSE)</f>
        <v>0.66666666666666663</v>
      </c>
      <c r="P91" s="23" t="e">
        <f>VLOOKUP($A91,'Partnership Readiness'!$A$2:$D$1000,5,FALSE)</f>
        <v>#N/A</v>
      </c>
      <c r="Q91" s="24">
        <f>VLOOKUP("Partnership",'Program Priorities&amp;Goals'!$B$5:$E$7,4,FALSE)</f>
        <v>0.66666666666666663</v>
      </c>
      <c r="R91" s="25">
        <f t="shared" si="6"/>
        <v>0</v>
      </c>
      <c r="S91" s="24">
        <f t="shared" si="7"/>
        <v>1</v>
      </c>
      <c r="T91" s="24" t="e">
        <f t="shared" si="8"/>
        <v>#N/A</v>
      </c>
      <c r="U91" s="27" t="e">
        <f t="shared" si="9"/>
        <v>#N/A</v>
      </c>
      <c r="V91" s="24" t="e">
        <f>IF(J91="Urban",IF(U91&lt;='Recommended Sites'!$L$17,"Include",""),IF(J91="Rural",IF(T91&lt;='Recommended Sites'!$L$18,"Include",""),""))</f>
        <v>#N/A</v>
      </c>
      <c r="W91" s="24" t="e">
        <f>IF(V91="Include",COUNTIFS($V$2:$V$999,"Include",$R$2:$R$999,"&gt;"&amp;R91)+COUNTIFS($V$2:V91,"Include",$R$2:R91,R91),"")</f>
        <v>#N/A</v>
      </c>
    </row>
    <row r="92" spans="1:23" ht="15.75" thickBot="1" x14ac:dyDescent="0.3">
      <c r="A92" s="23" t="str">
        <f>IF(Population!$A92="","",Population!$A92)</f>
        <v/>
      </c>
      <c r="B92" s="24" t="str">
        <f>IF($A92="","",IFERROR(VLOOKUP($A92,Facilities!$A$2:$B$1001,2,FALSE),""))</f>
        <v/>
      </c>
      <c r="C92" s="24" t="str">
        <f>IFERROR(IF(VLOOKUP($A92,'Facility Locations'!$A$2:$E$1000,2,FALSE)="","no address",VLOOKUP($A92,'Facility Locations'!$A$2:$E$1000,2,FALSE)),"no address")</f>
        <v>no address</v>
      </c>
      <c r="D92" s="24" t="str">
        <f>IFERROR(IF(VLOOKUP($A92,'Facility Locations'!$A$2:$E$1000,3,FALSE)="","",VLOOKUP($A92,'Facility Locations'!$A$2:$E$1000,3,FALSE)),"")</f>
        <v/>
      </c>
      <c r="E92" s="24" t="str">
        <f>IFERROR(IF(VLOOKUP($A92,'Facility Locations'!$A$2:$E$1000,4,FALSE)="","",VLOOKUP($A92,'Facility Locations'!$A$2:$E$1000,4,FALSE)),"")</f>
        <v/>
      </c>
      <c r="F92" s="24" t="str">
        <f>IFERROR(IF(VLOOKUP($A92,'Facility Locations'!$A$2:$E$1000,5,FALSE)="","",VLOOKUP($A92,'Facility Locations'!$A$2:$E$1000,5,FALSE)),"")</f>
        <v/>
      </c>
      <c r="G92" s="25" t="str">
        <f>IFERROR(VLOOKUP($A92,Counties!$A$2:$C$1000,2,FALSE),"no county listed")</f>
        <v>no county listed</v>
      </c>
      <c r="H92" s="24" t="str">
        <f>IFERROR(VLOOKUP($A92,Counties!$A$2:$C$1000,3,FALSE),"no county listed")</f>
        <v>no county listed</v>
      </c>
      <c r="I92" s="24" t="e">
        <f>VLOOKUP($G92,Rural_Urban!A92:B1090,2,FALSE)</f>
        <v>#N/A</v>
      </c>
      <c r="J92" s="24" t="e">
        <f t="shared" si="5"/>
        <v>#N/A</v>
      </c>
      <c r="K92" s="26" t="str">
        <f>IF($A92="","",_xlfn.LET(_xlpm.x,VLOOKUP($A92,Population!$A$2:$B$1000,2,FALSE),IF(_xlpm.x="","none listed",_xlpm.x)))</f>
        <v/>
      </c>
      <c r="L92" s="24" t="e">
        <f>VLOOKUP($A92,Population!$A$2:$D$1000,4,FALSE)</f>
        <v>#N/A</v>
      </c>
      <c r="M92" s="24">
        <f>VLOOKUP("Population",'Program Priorities&amp;Goals'!$B$5:$E$7,4,FALSE)</f>
        <v>0.66666666666666663</v>
      </c>
      <c r="N92" s="24" t="e">
        <f>VLOOKUP($G92,'SVI Data'!$C$2:$F$200,3,FALSE)</f>
        <v>#N/A</v>
      </c>
      <c r="O92" s="24">
        <f>VLOOKUP("SVI",'Program Priorities&amp;Goals'!$B$5:$E$7,4,FALSE)</f>
        <v>0.66666666666666663</v>
      </c>
      <c r="P92" s="23" t="e">
        <f>VLOOKUP($A92,'Partnership Readiness'!$A$2:$D$1000,5,FALSE)</f>
        <v>#N/A</v>
      </c>
      <c r="Q92" s="24">
        <f>VLOOKUP("Partnership",'Program Priorities&amp;Goals'!$B$5:$E$7,4,FALSE)</f>
        <v>0.66666666666666663</v>
      </c>
      <c r="R92" s="25">
        <f t="shared" si="6"/>
        <v>0</v>
      </c>
      <c r="S92" s="24">
        <f t="shared" si="7"/>
        <v>1</v>
      </c>
      <c r="T92" s="24" t="e">
        <f t="shared" si="8"/>
        <v>#N/A</v>
      </c>
      <c r="U92" s="27" t="e">
        <f t="shared" si="9"/>
        <v>#N/A</v>
      </c>
      <c r="V92" s="24" t="e">
        <f>IF(J92="Urban",IF(U92&lt;='Recommended Sites'!$L$17,"Include",""),IF(J92="Rural",IF(T92&lt;='Recommended Sites'!$L$18,"Include",""),""))</f>
        <v>#N/A</v>
      </c>
      <c r="W92" s="24" t="e">
        <f>IF(V92="Include",COUNTIFS($V$2:$V$999,"Include",$R$2:$R$999,"&gt;"&amp;R92)+COUNTIFS($V$2:V92,"Include",$R$2:R92,R92),"")</f>
        <v>#N/A</v>
      </c>
    </row>
    <row r="93" spans="1:23" ht="15.75" thickBot="1" x14ac:dyDescent="0.3">
      <c r="A93" s="23" t="str">
        <f>IF(Population!$A93="","",Population!$A93)</f>
        <v/>
      </c>
      <c r="B93" s="24" t="str">
        <f>IF($A93="","",IFERROR(VLOOKUP($A93,Facilities!$A$2:$B$1001,2,FALSE),""))</f>
        <v/>
      </c>
      <c r="C93" s="24" t="str">
        <f>IFERROR(IF(VLOOKUP($A93,'Facility Locations'!$A$2:$E$1000,2,FALSE)="","no address",VLOOKUP($A93,'Facility Locations'!$A$2:$E$1000,2,FALSE)),"no address")</f>
        <v>no address</v>
      </c>
      <c r="D93" s="24" t="str">
        <f>IFERROR(IF(VLOOKUP($A93,'Facility Locations'!$A$2:$E$1000,3,FALSE)="","",VLOOKUP($A93,'Facility Locations'!$A$2:$E$1000,3,FALSE)),"")</f>
        <v/>
      </c>
      <c r="E93" s="24" t="str">
        <f>IFERROR(IF(VLOOKUP($A93,'Facility Locations'!$A$2:$E$1000,4,FALSE)="","",VLOOKUP($A93,'Facility Locations'!$A$2:$E$1000,4,FALSE)),"")</f>
        <v/>
      </c>
      <c r="F93" s="24" t="str">
        <f>IFERROR(IF(VLOOKUP($A93,'Facility Locations'!$A$2:$E$1000,5,FALSE)="","",VLOOKUP($A93,'Facility Locations'!$A$2:$E$1000,5,FALSE)),"")</f>
        <v/>
      </c>
      <c r="G93" s="25" t="str">
        <f>IFERROR(VLOOKUP($A93,Counties!$A$2:$C$1000,2,FALSE),"no county listed")</f>
        <v>no county listed</v>
      </c>
      <c r="H93" s="24" t="str">
        <f>IFERROR(VLOOKUP($A93,Counties!$A$2:$C$1000,3,FALSE),"no county listed")</f>
        <v>no county listed</v>
      </c>
      <c r="I93" s="24" t="e">
        <f>VLOOKUP($G93,Rural_Urban!A93:B1091,2,FALSE)</f>
        <v>#N/A</v>
      </c>
      <c r="J93" s="24" t="e">
        <f t="shared" si="5"/>
        <v>#N/A</v>
      </c>
      <c r="K93" s="26" t="str">
        <f>IF($A93="","",_xlfn.LET(_xlpm.x,VLOOKUP($A93,Population!$A$2:$B$1000,2,FALSE),IF(_xlpm.x="","none listed",_xlpm.x)))</f>
        <v/>
      </c>
      <c r="L93" s="24" t="e">
        <f>VLOOKUP($A93,Population!$A$2:$D$1000,4,FALSE)</f>
        <v>#N/A</v>
      </c>
      <c r="M93" s="24">
        <f>VLOOKUP("Population",'Program Priorities&amp;Goals'!$B$5:$E$7,4,FALSE)</f>
        <v>0.66666666666666663</v>
      </c>
      <c r="N93" s="24" t="e">
        <f>VLOOKUP($G93,'SVI Data'!$C$2:$F$200,3,FALSE)</f>
        <v>#N/A</v>
      </c>
      <c r="O93" s="24">
        <f>VLOOKUP("SVI",'Program Priorities&amp;Goals'!$B$5:$E$7,4,FALSE)</f>
        <v>0.66666666666666663</v>
      </c>
      <c r="P93" s="23" t="e">
        <f>VLOOKUP($A93,'Partnership Readiness'!$A$2:$D$1000,5,FALSE)</f>
        <v>#N/A</v>
      </c>
      <c r="Q93" s="24">
        <f>VLOOKUP("Partnership",'Program Priorities&amp;Goals'!$B$5:$E$7,4,FALSE)</f>
        <v>0.66666666666666663</v>
      </c>
      <c r="R93" s="25">
        <f t="shared" si="6"/>
        <v>0</v>
      </c>
      <c r="S93" s="24">
        <f t="shared" si="7"/>
        <v>1</v>
      </c>
      <c r="T93" s="24" t="e">
        <f t="shared" si="8"/>
        <v>#N/A</v>
      </c>
      <c r="U93" s="27" t="e">
        <f t="shared" si="9"/>
        <v>#N/A</v>
      </c>
      <c r="V93" s="24" t="e">
        <f>IF(J93="Urban",IF(U93&lt;='Recommended Sites'!$L$17,"Include",""),IF(J93="Rural",IF(T93&lt;='Recommended Sites'!$L$18,"Include",""),""))</f>
        <v>#N/A</v>
      </c>
      <c r="W93" s="24" t="e">
        <f>IF(V93="Include",COUNTIFS($V$2:$V$999,"Include",$R$2:$R$999,"&gt;"&amp;R93)+COUNTIFS($V$2:V93,"Include",$R$2:R93,R93),"")</f>
        <v>#N/A</v>
      </c>
    </row>
    <row r="94" spans="1:23" ht="15.75" thickBot="1" x14ac:dyDescent="0.3">
      <c r="A94" s="23" t="str">
        <f>IF(Population!$A94="","",Population!$A94)</f>
        <v/>
      </c>
      <c r="B94" s="24" t="str">
        <f>IF($A94="","",IFERROR(VLOOKUP($A94,Facilities!$A$2:$B$1001,2,FALSE),""))</f>
        <v/>
      </c>
      <c r="C94" s="24" t="str">
        <f>IFERROR(IF(VLOOKUP($A94,'Facility Locations'!$A$2:$E$1000,2,FALSE)="","no address",VLOOKUP($A94,'Facility Locations'!$A$2:$E$1000,2,FALSE)),"no address")</f>
        <v>no address</v>
      </c>
      <c r="D94" s="24" t="str">
        <f>IFERROR(IF(VLOOKUP($A94,'Facility Locations'!$A$2:$E$1000,3,FALSE)="","",VLOOKUP($A94,'Facility Locations'!$A$2:$E$1000,3,FALSE)),"")</f>
        <v/>
      </c>
      <c r="E94" s="24" t="str">
        <f>IFERROR(IF(VLOOKUP($A94,'Facility Locations'!$A$2:$E$1000,4,FALSE)="","",VLOOKUP($A94,'Facility Locations'!$A$2:$E$1000,4,FALSE)),"")</f>
        <v/>
      </c>
      <c r="F94" s="24" t="str">
        <f>IFERROR(IF(VLOOKUP($A94,'Facility Locations'!$A$2:$E$1000,5,FALSE)="","",VLOOKUP($A94,'Facility Locations'!$A$2:$E$1000,5,FALSE)),"")</f>
        <v/>
      </c>
      <c r="G94" s="25" t="str">
        <f>IFERROR(VLOOKUP($A94,Counties!$A$2:$C$1000,2,FALSE),"no county listed")</f>
        <v>no county listed</v>
      </c>
      <c r="H94" s="24" t="str">
        <f>IFERROR(VLOOKUP($A94,Counties!$A$2:$C$1000,3,FALSE),"no county listed")</f>
        <v>no county listed</v>
      </c>
      <c r="I94" s="24" t="e">
        <f>VLOOKUP($G94,Rural_Urban!A94:B1092,2,FALSE)</f>
        <v>#N/A</v>
      </c>
      <c r="J94" s="24" t="e">
        <f t="shared" si="5"/>
        <v>#N/A</v>
      </c>
      <c r="K94" s="26" t="str">
        <f>IF($A94="","",_xlfn.LET(_xlpm.x,VLOOKUP($A94,Population!$A$2:$B$1000,2,FALSE),IF(_xlpm.x="","none listed",_xlpm.x)))</f>
        <v/>
      </c>
      <c r="L94" s="24" t="e">
        <f>VLOOKUP($A94,Population!$A$2:$D$1000,4,FALSE)</f>
        <v>#N/A</v>
      </c>
      <c r="M94" s="24">
        <f>VLOOKUP("Population",'Program Priorities&amp;Goals'!$B$5:$E$7,4,FALSE)</f>
        <v>0.66666666666666663</v>
      </c>
      <c r="N94" s="24" t="e">
        <f>VLOOKUP($G94,'SVI Data'!$C$2:$F$200,3,FALSE)</f>
        <v>#N/A</v>
      </c>
      <c r="O94" s="24">
        <f>VLOOKUP("SVI",'Program Priorities&amp;Goals'!$B$5:$E$7,4,FALSE)</f>
        <v>0.66666666666666663</v>
      </c>
      <c r="P94" s="23" t="e">
        <f>VLOOKUP($A94,'Partnership Readiness'!$A$2:$D$1000,5,FALSE)</f>
        <v>#N/A</v>
      </c>
      <c r="Q94" s="24">
        <f>VLOOKUP("Partnership",'Program Priorities&amp;Goals'!$B$5:$E$7,4,FALSE)</f>
        <v>0.66666666666666663</v>
      </c>
      <c r="R94" s="25">
        <f t="shared" si="6"/>
        <v>0</v>
      </c>
      <c r="S94" s="24">
        <f t="shared" si="7"/>
        <v>1</v>
      </c>
      <c r="T94" s="24" t="e">
        <f t="shared" si="8"/>
        <v>#N/A</v>
      </c>
      <c r="U94" s="27" t="e">
        <f t="shared" si="9"/>
        <v>#N/A</v>
      </c>
      <c r="V94" s="24" t="e">
        <f>IF(J94="Urban",IF(U94&lt;='Recommended Sites'!$L$17,"Include",""),IF(J94="Rural",IF(T94&lt;='Recommended Sites'!$L$18,"Include",""),""))</f>
        <v>#N/A</v>
      </c>
      <c r="W94" s="24" t="e">
        <f>IF(V94="Include",COUNTIFS($V$2:$V$999,"Include",$R$2:$R$999,"&gt;"&amp;R94)+COUNTIFS($V$2:V94,"Include",$R$2:R94,R94),"")</f>
        <v>#N/A</v>
      </c>
    </row>
    <row r="95" spans="1:23" ht="15.75" thickBot="1" x14ac:dyDescent="0.3">
      <c r="A95" s="23" t="str">
        <f>IF(Population!$A95="","",Population!$A95)</f>
        <v/>
      </c>
      <c r="B95" s="24" t="str">
        <f>IF($A95="","",IFERROR(VLOOKUP($A95,Facilities!$A$2:$B$1001,2,FALSE),""))</f>
        <v/>
      </c>
      <c r="C95" s="24" t="str">
        <f>IFERROR(IF(VLOOKUP($A95,'Facility Locations'!$A$2:$E$1000,2,FALSE)="","no address",VLOOKUP($A95,'Facility Locations'!$A$2:$E$1000,2,FALSE)),"no address")</f>
        <v>no address</v>
      </c>
      <c r="D95" s="24" t="str">
        <f>IFERROR(IF(VLOOKUP($A95,'Facility Locations'!$A$2:$E$1000,3,FALSE)="","",VLOOKUP($A95,'Facility Locations'!$A$2:$E$1000,3,FALSE)),"")</f>
        <v/>
      </c>
      <c r="E95" s="24" t="str">
        <f>IFERROR(IF(VLOOKUP($A95,'Facility Locations'!$A$2:$E$1000,4,FALSE)="","",VLOOKUP($A95,'Facility Locations'!$A$2:$E$1000,4,FALSE)),"")</f>
        <v/>
      </c>
      <c r="F95" s="24" t="str">
        <f>IFERROR(IF(VLOOKUP($A95,'Facility Locations'!$A$2:$E$1000,5,FALSE)="","",VLOOKUP($A95,'Facility Locations'!$A$2:$E$1000,5,FALSE)),"")</f>
        <v/>
      </c>
      <c r="G95" s="25" t="str">
        <f>IFERROR(VLOOKUP($A95,Counties!$A$2:$C$1000,2,FALSE),"no county listed")</f>
        <v>no county listed</v>
      </c>
      <c r="H95" s="24" t="str">
        <f>IFERROR(VLOOKUP($A95,Counties!$A$2:$C$1000,3,FALSE),"no county listed")</f>
        <v>no county listed</v>
      </c>
      <c r="I95" s="24" t="e">
        <f>VLOOKUP($G95,Rural_Urban!A95:B1093,2,FALSE)</f>
        <v>#N/A</v>
      </c>
      <c r="J95" s="24" t="e">
        <f t="shared" si="5"/>
        <v>#N/A</v>
      </c>
      <c r="K95" s="26" t="str">
        <f>IF($A95="","",_xlfn.LET(_xlpm.x,VLOOKUP($A95,Population!$A$2:$B$1000,2,FALSE),IF(_xlpm.x="","none listed",_xlpm.x)))</f>
        <v/>
      </c>
      <c r="L95" s="24" t="e">
        <f>VLOOKUP($A95,Population!$A$2:$D$1000,4,FALSE)</f>
        <v>#N/A</v>
      </c>
      <c r="M95" s="24">
        <f>VLOOKUP("Population",'Program Priorities&amp;Goals'!$B$5:$E$7,4,FALSE)</f>
        <v>0.66666666666666663</v>
      </c>
      <c r="N95" s="24" t="e">
        <f>VLOOKUP($G95,'SVI Data'!$C$2:$F$200,3,FALSE)</f>
        <v>#N/A</v>
      </c>
      <c r="O95" s="24">
        <f>VLOOKUP("SVI",'Program Priorities&amp;Goals'!$B$5:$E$7,4,FALSE)</f>
        <v>0.66666666666666663</v>
      </c>
      <c r="P95" s="23" t="e">
        <f>VLOOKUP($A95,'Partnership Readiness'!$A$2:$D$1000,5,FALSE)</f>
        <v>#N/A</v>
      </c>
      <c r="Q95" s="24">
        <f>VLOOKUP("Partnership",'Program Priorities&amp;Goals'!$B$5:$E$7,4,FALSE)</f>
        <v>0.66666666666666663</v>
      </c>
      <c r="R95" s="25">
        <f t="shared" si="6"/>
        <v>0</v>
      </c>
      <c r="S95" s="24">
        <f t="shared" si="7"/>
        <v>1</v>
      </c>
      <c r="T95" s="24" t="e">
        <f t="shared" si="8"/>
        <v>#N/A</v>
      </c>
      <c r="U95" s="27" t="e">
        <f t="shared" si="9"/>
        <v>#N/A</v>
      </c>
      <c r="V95" s="24" t="e">
        <f>IF(J95="Urban",IF(U95&lt;='Recommended Sites'!$L$17,"Include",""),IF(J95="Rural",IF(T95&lt;='Recommended Sites'!$L$18,"Include",""),""))</f>
        <v>#N/A</v>
      </c>
      <c r="W95" s="24" t="e">
        <f>IF(V95="Include",COUNTIFS($V$2:$V$999,"Include",$R$2:$R$999,"&gt;"&amp;R95)+COUNTIFS($V$2:V95,"Include",$R$2:R95,R95),"")</f>
        <v>#N/A</v>
      </c>
    </row>
    <row r="96" spans="1:23" ht="15.75" thickBot="1" x14ac:dyDescent="0.3">
      <c r="A96" s="23" t="str">
        <f>IF(Population!$A96="","",Population!$A96)</f>
        <v/>
      </c>
      <c r="B96" s="24" t="str">
        <f>IF($A96="","",IFERROR(VLOOKUP($A96,Facilities!$A$2:$B$1001,2,FALSE),""))</f>
        <v/>
      </c>
      <c r="C96" s="24" t="str">
        <f>IFERROR(IF(VLOOKUP($A96,'Facility Locations'!$A$2:$E$1000,2,FALSE)="","no address",VLOOKUP($A96,'Facility Locations'!$A$2:$E$1000,2,FALSE)),"no address")</f>
        <v>no address</v>
      </c>
      <c r="D96" s="24" t="str">
        <f>IFERROR(IF(VLOOKUP($A96,'Facility Locations'!$A$2:$E$1000,3,FALSE)="","",VLOOKUP($A96,'Facility Locations'!$A$2:$E$1000,3,FALSE)),"")</f>
        <v/>
      </c>
      <c r="E96" s="24" t="str">
        <f>IFERROR(IF(VLOOKUP($A96,'Facility Locations'!$A$2:$E$1000,4,FALSE)="","",VLOOKUP($A96,'Facility Locations'!$A$2:$E$1000,4,FALSE)),"")</f>
        <v/>
      </c>
      <c r="F96" s="24" t="str">
        <f>IFERROR(IF(VLOOKUP($A96,'Facility Locations'!$A$2:$E$1000,5,FALSE)="","",VLOOKUP($A96,'Facility Locations'!$A$2:$E$1000,5,FALSE)),"")</f>
        <v/>
      </c>
      <c r="G96" s="25" t="str">
        <f>IFERROR(VLOOKUP($A96,Counties!$A$2:$C$1000,2,FALSE),"no county listed")</f>
        <v>no county listed</v>
      </c>
      <c r="H96" s="24" t="str">
        <f>IFERROR(VLOOKUP($A96,Counties!$A$2:$C$1000,3,FALSE),"no county listed")</f>
        <v>no county listed</v>
      </c>
      <c r="I96" s="24" t="e">
        <f>VLOOKUP($G96,Rural_Urban!A96:B1094,2,FALSE)</f>
        <v>#N/A</v>
      </c>
      <c r="J96" s="24" t="e">
        <f t="shared" si="5"/>
        <v>#N/A</v>
      </c>
      <c r="K96" s="26" t="str">
        <f>IF($A96="","",_xlfn.LET(_xlpm.x,VLOOKUP($A96,Population!$A$2:$B$1000,2,FALSE),IF(_xlpm.x="","none listed",_xlpm.x)))</f>
        <v/>
      </c>
      <c r="L96" s="24" t="e">
        <f>VLOOKUP($A96,Population!$A$2:$D$1000,4,FALSE)</f>
        <v>#N/A</v>
      </c>
      <c r="M96" s="24">
        <f>VLOOKUP("Population",'Program Priorities&amp;Goals'!$B$5:$E$7,4,FALSE)</f>
        <v>0.66666666666666663</v>
      </c>
      <c r="N96" s="24" t="e">
        <f>VLOOKUP($G96,'SVI Data'!$C$2:$F$200,3,FALSE)</f>
        <v>#N/A</v>
      </c>
      <c r="O96" s="24">
        <f>VLOOKUP("SVI",'Program Priorities&amp;Goals'!$B$5:$E$7,4,FALSE)</f>
        <v>0.66666666666666663</v>
      </c>
      <c r="P96" s="23" t="e">
        <f>VLOOKUP($A96,'Partnership Readiness'!$A$2:$D$1000,5,FALSE)</f>
        <v>#N/A</v>
      </c>
      <c r="Q96" s="24">
        <f>VLOOKUP("Partnership",'Program Priorities&amp;Goals'!$B$5:$E$7,4,FALSE)</f>
        <v>0.66666666666666663</v>
      </c>
      <c r="R96" s="25">
        <f t="shared" si="6"/>
        <v>0</v>
      </c>
      <c r="S96" s="24">
        <f t="shared" si="7"/>
        <v>1</v>
      </c>
      <c r="T96" s="24" t="e">
        <f t="shared" si="8"/>
        <v>#N/A</v>
      </c>
      <c r="U96" s="27" t="e">
        <f t="shared" si="9"/>
        <v>#N/A</v>
      </c>
      <c r="V96" s="24" t="e">
        <f>IF(J96="Urban",IF(U96&lt;='Recommended Sites'!$L$17,"Include",""),IF(J96="Rural",IF(T96&lt;='Recommended Sites'!$L$18,"Include",""),""))</f>
        <v>#N/A</v>
      </c>
      <c r="W96" s="24" t="e">
        <f>IF(V96="Include",COUNTIFS($V$2:$V$999,"Include",$R$2:$R$999,"&gt;"&amp;R96)+COUNTIFS($V$2:V96,"Include",$R$2:R96,R96),"")</f>
        <v>#N/A</v>
      </c>
    </row>
    <row r="97" spans="1:23" ht="15.75" thickBot="1" x14ac:dyDescent="0.3">
      <c r="A97" s="23" t="str">
        <f>IF(Population!$A97="","",Population!$A97)</f>
        <v/>
      </c>
      <c r="B97" s="24" t="str">
        <f>IF($A97="","",IFERROR(VLOOKUP($A97,Facilities!$A$2:$B$1001,2,FALSE),""))</f>
        <v/>
      </c>
      <c r="C97" s="24" t="str">
        <f>IFERROR(IF(VLOOKUP($A97,'Facility Locations'!$A$2:$E$1000,2,FALSE)="","no address",VLOOKUP($A97,'Facility Locations'!$A$2:$E$1000,2,FALSE)),"no address")</f>
        <v>no address</v>
      </c>
      <c r="D97" s="24" t="str">
        <f>IFERROR(IF(VLOOKUP($A97,'Facility Locations'!$A$2:$E$1000,3,FALSE)="","",VLOOKUP($A97,'Facility Locations'!$A$2:$E$1000,3,FALSE)),"")</f>
        <v/>
      </c>
      <c r="E97" s="24" t="str">
        <f>IFERROR(IF(VLOOKUP($A97,'Facility Locations'!$A$2:$E$1000,4,FALSE)="","",VLOOKUP($A97,'Facility Locations'!$A$2:$E$1000,4,FALSE)),"")</f>
        <v/>
      </c>
      <c r="F97" s="24" t="str">
        <f>IFERROR(IF(VLOOKUP($A97,'Facility Locations'!$A$2:$E$1000,5,FALSE)="","",VLOOKUP($A97,'Facility Locations'!$A$2:$E$1000,5,FALSE)),"")</f>
        <v/>
      </c>
      <c r="G97" s="25" t="str">
        <f>IFERROR(VLOOKUP($A97,Counties!$A$2:$C$1000,2,FALSE),"no county listed")</f>
        <v>no county listed</v>
      </c>
      <c r="H97" s="24" t="str">
        <f>IFERROR(VLOOKUP($A97,Counties!$A$2:$C$1000,3,FALSE),"no county listed")</f>
        <v>no county listed</v>
      </c>
      <c r="I97" s="24" t="e">
        <f>VLOOKUP($G97,Rural_Urban!A97:B1095,2,FALSE)</f>
        <v>#N/A</v>
      </c>
      <c r="J97" s="24" t="e">
        <f t="shared" si="5"/>
        <v>#N/A</v>
      </c>
      <c r="K97" s="26" t="str">
        <f>IF($A97="","",_xlfn.LET(_xlpm.x,VLOOKUP($A97,Population!$A$2:$B$1000,2,FALSE),IF(_xlpm.x="","none listed",_xlpm.x)))</f>
        <v/>
      </c>
      <c r="L97" s="24" t="e">
        <f>VLOOKUP($A97,Population!$A$2:$D$1000,4,FALSE)</f>
        <v>#N/A</v>
      </c>
      <c r="M97" s="24">
        <f>VLOOKUP("Population",'Program Priorities&amp;Goals'!$B$5:$E$7,4,FALSE)</f>
        <v>0.66666666666666663</v>
      </c>
      <c r="N97" s="24" t="e">
        <f>VLOOKUP($G97,'SVI Data'!$C$2:$F$200,3,FALSE)</f>
        <v>#N/A</v>
      </c>
      <c r="O97" s="24">
        <f>VLOOKUP("SVI",'Program Priorities&amp;Goals'!$B$5:$E$7,4,FALSE)</f>
        <v>0.66666666666666663</v>
      </c>
      <c r="P97" s="23" t="e">
        <f>VLOOKUP($A97,'Partnership Readiness'!$A$2:$D$1000,5,FALSE)</f>
        <v>#N/A</v>
      </c>
      <c r="Q97" s="24">
        <f>VLOOKUP("Partnership",'Program Priorities&amp;Goals'!$B$5:$E$7,4,FALSE)</f>
        <v>0.66666666666666663</v>
      </c>
      <c r="R97" s="25">
        <f t="shared" si="6"/>
        <v>0</v>
      </c>
      <c r="S97" s="24">
        <f t="shared" si="7"/>
        <v>1</v>
      </c>
      <c r="T97" s="24" t="e">
        <f t="shared" si="8"/>
        <v>#N/A</v>
      </c>
      <c r="U97" s="27" t="e">
        <f t="shared" si="9"/>
        <v>#N/A</v>
      </c>
      <c r="V97" s="24" t="e">
        <f>IF(J97="Urban",IF(U97&lt;='Recommended Sites'!$L$17,"Include",""),IF(J97="Rural",IF(T97&lt;='Recommended Sites'!$L$18,"Include",""),""))</f>
        <v>#N/A</v>
      </c>
      <c r="W97" s="24" t="e">
        <f>IF(V97="Include",COUNTIFS($V$2:$V$999,"Include",$R$2:$R$999,"&gt;"&amp;R97)+COUNTIFS($V$2:V97,"Include",$R$2:R97,R97),"")</f>
        <v>#N/A</v>
      </c>
    </row>
    <row r="98" spans="1:23" ht="15.75" thickBot="1" x14ac:dyDescent="0.3">
      <c r="A98" s="23" t="str">
        <f>IF(Population!$A98="","",Population!$A98)</f>
        <v/>
      </c>
      <c r="B98" s="24" t="str">
        <f>IF($A98="","",IFERROR(VLOOKUP($A98,Facilities!$A$2:$B$1001,2,FALSE),""))</f>
        <v/>
      </c>
      <c r="C98" s="24" t="str">
        <f>IFERROR(IF(VLOOKUP($A98,'Facility Locations'!$A$2:$E$1000,2,FALSE)="","no address",VLOOKUP($A98,'Facility Locations'!$A$2:$E$1000,2,FALSE)),"no address")</f>
        <v>no address</v>
      </c>
      <c r="D98" s="24" t="str">
        <f>IFERROR(IF(VLOOKUP($A98,'Facility Locations'!$A$2:$E$1000,3,FALSE)="","",VLOOKUP($A98,'Facility Locations'!$A$2:$E$1000,3,FALSE)),"")</f>
        <v/>
      </c>
      <c r="E98" s="24" t="str">
        <f>IFERROR(IF(VLOOKUP($A98,'Facility Locations'!$A$2:$E$1000,4,FALSE)="","",VLOOKUP($A98,'Facility Locations'!$A$2:$E$1000,4,FALSE)),"")</f>
        <v/>
      </c>
      <c r="F98" s="24" t="str">
        <f>IFERROR(IF(VLOOKUP($A98,'Facility Locations'!$A$2:$E$1000,5,FALSE)="","",VLOOKUP($A98,'Facility Locations'!$A$2:$E$1000,5,FALSE)),"")</f>
        <v/>
      </c>
      <c r="G98" s="25" t="str">
        <f>IFERROR(VLOOKUP($A98,Counties!$A$2:$C$1000,2,FALSE),"no county listed")</f>
        <v>no county listed</v>
      </c>
      <c r="H98" s="24" t="str">
        <f>IFERROR(VLOOKUP($A98,Counties!$A$2:$C$1000,3,FALSE),"no county listed")</f>
        <v>no county listed</v>
      </c>
      <c r="I98" s="24" t="e">
        <f>VLOOKUP($G98,Rural_Urban!A98:B1096,2,FALSE)</f>
        <v>#N/A</v>
      </c>
      <c r="J98" s="24" t="e">
        <f t="shared" si="5"/>
        <v>#N/A</v>
      </c>
      <c r="K98" s="26" t="str">
        <f>IF($A98="","",_xlfn.LET(_xlpm.x,VLOOKUP($A98,Population!$A$2:$B$1000,2,FALSE),IF(_xlpm.x="","none listed",_xlpm.x)))</f>
        <v/>
      </c>
      <c r="L98" s="24" t="e">
        <f>VLOOKUP($A98,Population!$A$2:$D$1000,4,FALSE)</f>
        <v>#N/A</v>
      </c>
      <c r="M98" s="24">
        <f>VLOOKUP("Population",'Program Priorities&amp;Goals'!$B$5:$E$7,4,FALSE)</f>
        <v>0.66666666666666663</v>
      </c>
      <c r="N98" s="24" t="e">
        <f>VLOOKUP($G98,'SVI Data'!$C$2:$F$200,3,FALSE)</f>
        <v>#N/A</v>
      </c>
      <c r="O98" s="24">
        <f>VLOOKUP("SVI",'Program Priorities&amp;Goals'!$B$5:$E$7,4,FALSE)</f>
        <v>0.66666666666666663</v>
      </c>
      <c r="P98" s="23" t="e">
        <f>VLOOKUP($A98,'Partnership Readiness'!$A$2:$D$1000,5,FALSE)</f>
        <v>#N/A</v>
      </c>
      <c r="Q98" s="24">
        <f>VLOOKUP("Partnership",'Program Priorities&amp;Goals'!$B$5:$E$7,4,FALSE)</f>
        <v>0.66666666666666663</v>
      </c>
      <c r="R98" s="25">
        <f t="shared" si="6"/>
        <v>0</v>
      </c>
      <c r="S98" s="24">
        <f t="shared" si="7"/>
        <v>1</v>
      </c>
      <c r="T98" s="24" t="e">
        <f t="shared" si="8"/>
        <v>#N/A</v>
      </c>
      <c r="U98" s="27" t="e">
        <f t="shared" si="9"/>
        <v>#N/A</v>
      </c>
      <c r="V98" s="24" t="e">
        <f>IF(J98="Urban",IF(U98&lt;='Recommended Sites'!$L$17,"Include",""),IF(J98="Rural",IF(T98&lt;='Recommended Sites'!$L$18,"Include",""),""))</f>
        <v>#N/A</v>
      </c>
      <c r="W98" s="24" t="e">
        <f>IF(V98="Include",COUNTIFS($V$2:$V$999,"Include",$R$2:$R$999,"&gt;"&amp;R98)+COUNTIFS($V$2:V98,"Include",$R$2:R98,R98),"")</f>
        <v>#N/A</v>
      </c>
    </row>
    <row r="99" spans="1:23" ht="15.75" thickBot="1" x14ac:dyDescent="0.3">
      <c r="A99" s="23" t="str">
        <f>IF(Population!$A99="","",Population!$A99)</f>
        <v/>
      </c>
      <c r="B99" s="24" t="str">
        <f>IF($A99="","",IFERROR(VLOOKUP($A99,Facilities!$A$2:$B$1001,2,FALSE),""))</f>
        <v/>
      </c>
      <c r="C99" s="24" t="str">
        <f>IFERROR(IF(VLOOKUP($A99,'Facility Locations'!$A$2:$E$1000,2,FALSE)="","no address",VLOOKUP($A99,'Facility Locations'!$A$2:$E$1000,2,FALSE)),"no address")</f>
        <v>no address</v>
      </c>
      <c r="D99" s="24" t="str">
        <f>IFERROR(IF(VLOOKUP($A99,'Facility Locations'!$A$2:$E$1000,3,FALSE)="","",VLOOKUP($A99,'Facility Locations'!$A$2:$E$1000,3,FALSE)),"")</f>
        <v/>
      </c>
      <c r="E99" s="24" t="str">
        <f>IFERROR(IF(VLOOKUP($A99,'Facility Locations'!$A$2:$E$1000,4,FALSE)="","",VLOOKUP($A99,'Facility Locations'!$A$2:$E$1000,4,FALSE)),"")</f>
        <v/>
      </c>
      <c r="F99" s="24" t="str">
        <f>IFERROR(IF(VLOOKUP($A99,'Facility Locations'!$A$2:$E$1000,5,FALSE)="","",VLOOKUP($A99,'Facility Locations'!$A$2:$E$1000,5,FALSE)),"")</f>
        <v/>
      </c>
      <c r="G99" s="25" t="str">
        <f>IFERROR(VLOOKUP($A99,Counties!$A$2:$C$1000,2,FALSE),"no county listed")</f>
        <v>no county listed</v>
      </c>
      <c r="H99" s="24" t="str">
        <f>IFERROR(VLOOKUP($A99,Counties!$A$2:$C$1000,3,FALSE),"no county listed")</f>
        <v>no county listed</v>
      </c>
      <c r="I99" s="24" t="e">
        <f>VLOOKUP($G99,Rural_Urban!A99:B1097,2,FALSE)</f>
        <v>#N/A</v>
      </c>
      <c r="J99" s="24" t="e">
        <f t="shared" si="5"/>
        <v>#N/A</v>
      </c>
      <c r="K99" s="26" t="str">
        <f>IF($A99="","",_xlfn.LET(_xlpm.x,VLOOKUP($A99,Population!$A$2:$B$1000,2,FALSE),IF(_xlpm.x="","none listed",_xlpm.x)))</f>
        <v/>
      </c>
      <c r="L99" s="24" t="e">
        <f>VLOOKUP($A99,Population!$A$2:$D$1000,4,FALSE)</f>
        <v>#N/A</v>
      </c>
      <c r="M99" s="24">
        <f>VLOOKUP("Population",'Program Priorities&amp;Goals'!$B$5:$E$7,4,FALSE)</f>
        <v>0.66666666666666663</v>
      </c>
      <c r="N99" s="24" t="e">
        <f>VLOOKUP($G99,'SVI Data'!$C$2:$F$200,3,FALSE)</f>
        <v>#N/A</v>
      </c>
      <c r="O99" s="24">
        <f>VLOOKUP("SVI",'Program Priorities&amp;Goals'!$B$5:$E$7,4,FALSE)</f>
        <v>0.66666666666666663</v>
      </c>
      <c r="P99" s="23" t="e">
        <f>VLOOKUP($A99,'Partnership Readiness'!$A$2:$D$1000,5,FALSE)</f>
        <v>#N/A</v>
      </c>
      <c r="Q99" s="24">
        <f>VLOOKUP("Partnership",'Program Priorities&amp;Goals'!$B$5:$E$7,4,FALSE)</f>
        <v>0.66666666666666663</v>
      </c>
      <c r="R99" s="25">
        <f t="shared" si="6"/>
        <v>0</v>
      </c>
      <c r="S99" s="24">
        <f t="shared" si="7"/>
        <v>1</v>
      </c>
      <c r="T99" s="24" t="e">
        <f t="shared" si="8"/>
        <v>#N/A</v>
      </c>
      <c r="U99" s="27" t="e">
        <f t="shared" si="9"/>
        <v>#N/A</v>
      </c>
      <c r="V99" s="24" t="e">
        <f>IF(J99="Urban",IF(U99&lt;='Recommended Sites'!$L$17,"Include",""),IF(J99="Rural",IF(T99&lt;='Recommended Sites'!$L$18,"Include",""),""))</f>
        <v>#N/A</v>
      </c>
      <c r="W99" s="24" t="e">
        <f>IF(V99="Include",COUNTIFS($V$2:$V$999,"Include",$R$2:$R$999,"&gt;"&amp;R99)+COUNTIFS($V$2:V99,"Include",$R$2:R99,R99),"")</f>
        <v>#N/A</v>
      </c>
    </row>
    <row r="100" spans="1:23" ht="15.75" thickBot="1" x14ac:dyDescent="0.3">
      <c r="A100" s="23" t="str">
        <f>IF(Population!$A100="","",Population!$A100)</f>
        <v/>
      </c>
      <c r="B100" s="24" t="str">
        <f>IF($A100="","",IFERROR(VLOOKUP($A100,Facilities!$A$2:$B$1001,2,FALSE),""))</f>
        <v/>
      </c>
      <c r="C100" s="24" t="str">
        <f>IFERROR(IF(VLOOKUP($A100,'Facility Locations'!$A$2:$E$1000,2,FALSE)="","no address",VLOOKUP($A100,'Facility Locations'!$A$2:$E$1000,2,FALSE)),"no address")</f>
        <v>no address</v>
      </c>
      <c r="D100" s="24" t="str">
        <f>IFERROR(IF(VLOOKUP($A100,'Facility Locations'!$A$2:$E$1000,3,FALSE)="","",VLOOKUP($A100,'Facility Locations'!$A$2:$E$1000,3,FALSE)),"")</f>
        <v/>
      </c>
      <c r="E100" s="24" t="str">
        <f>IFERROR(IF(VLOOKUP($A100,'Facility Locations'!$A$2:$E$1000,4,FALSE)="","",VLOOKUP($A100,'Facility Locations'!$A$2:$E$1000,4,FALSE)),"")</f>
        <v/>
      </c>
      <c r="F100" s="24" t="str">
        <f>IFERROR(IF(VLOOKUP($A100,'Facility Locations'!$A$2:$E$1000,5,FALSE)="","",VLOOKUP($A100,'Facility Locations'!$A$2:$E$1000,5,FALSE)),"")</f>
        <v/>
      </c>
      <c r="G100" s="25" t="str">
        <f>IFERROR(VLOOKUP($A100,Counties!$A$2:$C$1000,2,FALSE),"no county listed")</f>
        <v>no county listed</v>
      </c>
      <c r="H100" s="24" t="str">
        <f>IFERROR(VLOOKUP($A100,Counties!$A$2:$C$1000,3,FALSE),"no county listed")</f>
        <v>no county listed</v>
      </c>
      <c r="I100" s="24" t="e">
        <f>VLOOKUP($G100,Rural_Urban!A100:B1098,2,FALSE)</f>
        <v>#N/A</v>
      </c>
      <c r="J100" s="24" t="e">
        <f t="shared" si="5"/>
        <v>#N/A</v>
      </c>
      <c r="K100" s="26" t="str">
        <f>IF($A100="","",_xlfn.LET(_xlpm.x,VLOOKUP($A100,Population!$A$2:$B$1000,2,FALSE),IF(_xlpm.x="","none listed",_xlpm.x)))</f>
        <v/>
      </c>
      <c r="L100" s="24" t="e">
        <f>VLOOKUP($A100,Population!$A$2:$D$1000,4,FALSE)</f>
        <v>#N/A</v>
      </c>
      <c r="M100" s="24">
        <f>VLOOKUP("Population",'Program Priorities&amp;Goals'!$B$5:$E$7,4,FALSE)</f>
        <v>0.66666666666666663</v>
      </c>
      <c r="N100" s="24" t="e">
        <f>VLOOKUP($G100,'SVI Data'!$C$2:$F$200,3,FALSE)</f>
        <v>#N/A</v>
      </c>
      <c r="O100" s="24">
        <f>VLOOKUP("SVI",'Program Priorities&amp;Goals'!$B$5:$E$7,4,FALSE)</f>
        <v>0.66666666666666663</v>
      </c>
      <c r="P100" s="23" t="e">
        <f>VLOOKUP($A100,'Partnership Readiness'!$A$2:$D$1000,5,FALSE)</f>
        <v>#N/A</v>
      </c>
      <c r="Q100" s="24">
        <f>VLOOKUP("Partnership",'Program Priorities&amp;Goals'!$B$5:$E$7,4,FALSE)</f>
        <v>0.66666666666666663</v>
      </c>
      <c r="R100" s="25">
        <f t="shared" si="6"/>
        <v>0</v>
      </c>
      <c r="S100" s="24">
        <f t="shared" si="7"/>
        <v>1</v>
      </c>
      <c r="T100" s="24" t="e">
        <f t="shared" si="8"/>
        <v>#N/A</v>
      </c>
      <c r="U100" s="27" t="e">
        <f t="shared" si="9"/>
        <v>#N/A</v>
      </c>
      <c r="V100" s="24" t="e">
        <f>IF(J100="Urban",IF(U100&lt;='Recommended Sites'!$L$17,"Include",""),IF(J100="Rural",IF(T100&lt;='Recommended Sites'!$L$18,"Include",""),""))</f>
        <v>#N/A</v>
      </c>
      <c r="W100" s="24" t="e">
        <f>IF(V100="Include",COUNTIFS($V$2:$V$999,"Include",$R$2:$R$999,"&gt;"&amp;R100)+COUNTIFS($V$2:V100,"Include",$R$2:R100,R100),"")</f>
        <v>#N/A</v>
      </c>
    </row>
    <row r="101" spans="1:23" ht="15.75" thickBot="1" x14ac:dyDescent="0.3">
      <c r="A101" s="23" t="str">
        <f>IF(Population!$A101="","",Population!$A101)</f>
        <v/>
      </c>
      <c r="B101" s="24" t="str">
        <f>IF($A101="","",IFERROR(VLOOKUP($A101,Facilities!$A$2:$B$1001,2,FALSE),""))</f>
        <v/>
      </c>
      <c r="C101" s="24" t="str">
        <f>IFERROR(IF(VLOOKUP($A101,'Facility Locations'!$A$2:$E$1000,2,FALSE)="","no address",VLOOKUP($A101,'Facility Locations'!$A$2:$E$1000,2,FALSE)),"no address")</f>
        <v>no address</v>
      </c>
      <c r="D101" s="24" t="str">
        <f>IFERROR(IF(VLOOKUP($A101,'Facility Locations'!$A$2:$E$1000,3,FALSE)="","",VLOOKUP($A101,'Facility Locations'!$A$2:$E$1000,3,FALSE)),"")</f>
        <v/>
      </c>
      <c r="E101" s="24" t="str">
        <f>IFERROR(IF(VLOOKUP($A101,'Facility Locations'!$A$2:$E$1000,4,FALSE)="","",VLOOKUP($A101,'Facility Locations'!$A$2:$E$1000,4,FALSE)),"")</f>
        <v/>
      </c>
      <c r="F101" s="24" t="str">
        <f>IFERROR(IF(VLOOKUP($A101,'Facility Locations'!$A$2:$E$1000,5,FALSE)="","",VLOOKUP($A101,'Facility Locations'!$A$2:$E$1000,5,FALSE)),"")</f>
        <v/>
      </c>
      <c r="G101" s="25" t="str">
        <f>IFERROR(VLOOKUP($A101,Counties!$A$2:$C$1000,2,FALSE),"no county listed")</f>
        <v>no county listed</v>
      </c>
      <c r="H101" s="24" t="str">
        <f>IFERROR(VLOOKUP($A101,Counties!$A$2:$C$1000,3,FALSE),"no county listed")</f>
        <v>no county listed</v>
      </c>
      <c r="I101" s="24" t="e">
        <f>VLOOKUP($G101,Rural_Urban!A101:B1099,2,FALSE)</f>
        <v>#N/A</v>
      </c>
      <c r="J101" s="24" t="e">
        <f t="shared" si="5"/>
        <v>#N/A</v>
      </c>
      <c r="K101" s="26" t="str">
        <f>IF($A101="","",_xlfn.LET(_xlpm.x,VLOOKUP($A101,Population!$A$2:$B$1000,2,FALSE),IF(_xlpm.x="","none listed",_xlpm.x)))</f>
        <v/>
      </c>
      <c r="L101" s="24" t="e">
        <f>VLOOKUP($A101,Population!$A$2:$D$1000,4,FALSE)</f>
        <v>#N/A</v>
      </c>
      <c r="M101" s="24">
        <f>VLOOKUP("Population",'Program Priorities&amp;Goals'!$B$5:$E$7,4,FALSE)</f>
        <v>0.66666666666666663</v>
      </c>
      <c r="N101" s="24" t="e">
        <f>VLOOKUP($G101,'SVI Data'!$C$2:$F$200,3,FALSE)</f>
        <v>#N/A</v>
      </c>
      <c r="O101" s="24">
        <f>VLOOKUP("SVI",'Program Priorities&amp;Goals'!$B$5:$E$7,4,FALSE)</f>
        <v>0.66666666666666663</v>
      </c>
      <c r="P101" s="23" t="e">
        <f>VLOOKUP($A101,'Partnership Readiness'!$A$2:$D$1000,5,FALSE)</f>
        <v>#N/A</v>
      </c>
      <c r="Q101" s="24">
        <f>VLOOKUP("Partnership",'Program Priorities&amp;Goals'!$B$5:$E$7,4,FALSE)</f>
        <v>0.66666666666666663</v>
      </c>
      <c r="R101" s="25">
        <f t="shared" si="6"/>
        <v>0</v>
      </c>
      <c r="S101" s="24">
        <f t="shared" si="7"/>
        <v>1</v>
      </c>
      <c r="T101" s="24" t="e">
        <f t="shared" si="8"/>
        <v>#N/A</v>
      </c>
      <c r="U101" s="27" t="e">
        <f t="shared" si="9"/>
        <v>#N/A</v>
      </c>
      <c r="V101" s="24" t="e">
        <f>IF(J101="Urban",IF(U101&lt;='Recommended Sites'!$L$17,"Include",""),IF(J101="Rural",IF(T101&lt;='Recommended Sites'!$L$18,"Include",""),""))</f>
        <v>#N/A</v>
      </c>
      <c r="W101" s="24" t="e">
        <f>IF(V101="Include",COUNTIFS($V$2:$V$999,"Include",$R$2:$R$999,"&gt;"&amp;R101)+COUNTIFS($V$2:V101,"Include",$R$2:R101,R101),"")</f>
        <v>#N/A</v>
      </c>
    </row>
    <row r="102" spans="1:23" ht="15.75" thickBot="1" x14ac:dyDescent="0.3">
      <c r="A102" s="23" t="str">
        <f>IF(Population!$A102="","",Population!$A102)</f>
        <v/>
      </c>
      <c r="B102" s="24" t="str">
        <f>IF($A102="","",IFERROR(VLOOKUP($A102,Facilities!$A$2:$B$1001,2,FALSE),""))</f>
        <v/>
      </c>
      <c r="C102" s="24" t="str">
        <f>IFERROR(IF(VLOOKUP($A102,'Facility Locations'!$A$2:$E$1000,2,FALSE)="","no address",VLOOKUP($A102,'Facility Locations'!$A$2:$E$1000,2,FALSE)),"no address")</f>
        <v>no address</v>
      </c>
      <c r="D102" s="24" t="str">
        <f>IFERROR(IF(VLOOKUP($A102,'Facility Locations'!$A$2:$E$1000,3,FALSE)="","",VLOOKUP($A102,'Facility Locations'!$A$2:$E$1000,3,FALSE)),"")</f>
        <v/>
      </c>
      <c r="E102" s="24" t="str">
        <f>IFERROR(IF(VLOOKUP($A102,'Facility Locations'!$A$2:$E$1000,4,FALSE)="","",VLOOKUP($A102,'Facility Locations'!$A$2:$E$1000,4,FALSE)),"")</f>
        <v/>
      </c>
      <c r="F102" s="24" t="str">
        <f>IFERROR(IF(VLOOKUP($A102,'Facility Locations'!$A$2:$E$1000,5,FALSE)="","",VLOOKUP($A102,'Facility Locations'!$A$2:$E$1000,5,FALSE)),"")</f>
        <v/>
      </c>
      <c r="G102" s="25" t="str">
        <f>IFERROR(VLOOKUP($A102,Counties!$A$2:$C$1000,2,FALSE),"no county listed")</f>
        <v>no county listed</v>
      </c>
      <c r="H102" s="24" t="str">
        <f>IFERROR(VLOOKUP($A102,Counties!$A$2:$C$1000,3,FALSE),"no county listed")</f>
        <v>no county listed</v>
      </c>
      <c r="I102" s="24" t="e">
        <f>VLOOKUP($G102,Rural_Urban!A102:B1100,2,FALSE)</f>
        <v>#N/A</v>
      </c>
      <c r="J102" s="24" t="e">
        <f t="shared" si="5"/>
        <v>#N/A</v>
      </c>
      <c r="K102" s="26" t="str">
        <f>IF($A102="","",_xlfn.LET(_xlpm.x,VLOOKUP($A102,Population!$A$2:$B$1000,2,FALSE),IF(_xlpm.x="","none listed",_xlpm.x)))</f>
        <v/>
      </c>
      <c r="L102" s="24" t="e">
        <f>VLOOKUP($A102,Population!$A$2:$D$1000,4,FALSE)</f>
        <v>#N/A</v>
      </c>
      <c r="M102" s="24">
        <f>VLOOKUP("Population",'Program Priorities&amp;Goals'!$B$5:$E$7,4,FALSE)</f>
        <v>0.66666666666666663</v>
      </c>
      <c r="N102" s="24" t="e">
        <f>VLOOKUP($G102,'SVI Data'!$C$2:$F$200,3,FALSE)</f>
        <v>#N/A</v>
      </c>
      <c r="O102" s="24">
        <f>VLOOKUP("SVI",'Program Priorities&amp;Goals'!$B$5:$E$7,4,FALSE)</f>
        <v>0.66666666666666663</v>
      </c>
      <c r="P102" s="23" t="e">
        <f>VLOOKUP($A102,'Partnership Readiness'!$A$2:$D$1000,5,FALSE)</f>
        <v>#N/A</v>
      </c>
      <c r="Q102" s="24">
        <f>VLOOKUP("Partnership",'Program Priorities&amp;Goals'!$B$5:$E$7,4,FALSE)</f>
        <v>0.66666666666666663</v>
      </c>
      <c r="R102" s="25">
        <f t="shared" si="6"/>
        <v>0</v>
      </c>
      <c r="S102" s="24">
        <f t="shared" si="7"/>
        <v>1</v>
      </c>
      <c r="T102" s="24" t="e">
        <f t="shared" si="8"/>
        <v>#N/A</v>
      </c>
      <c r="U102" s="27" t="e">
        <f t="shared" si="9"/>
        <v>#N/A</v>
      </c>
      <c r="V102" s="24" t="e">
        <f>IF(J102="Urban",IF(U102&lt;='Recommended Sites'!$L$17,"Include",""),IF(J102="Rural",IF(T102&lt;='Recommended Sites'!$L$18,"Include",""),""))</f>
        <v>#N/A</v>
      </c>
      <c r="W102" s="24" t="e">
        <f>IF(V102="Include",COUNTIFS($V$2:$V$999,"Include",$R$2:$R$999,"&gt;"&amp;R102)+COUNTIFS($V$2:V102,"Include",$R$2:R102,R102),"")</f>
        <v>#N/A</v>
      </c>
    </row>
    <row r="103" spans="1:23" ht="15.75" thickBot="1" x14ac:dyDescent="0.3">
      <c r="A103" s="23" t="str">
        <f>IF(Population!$A103="","",Population!$A103)</f>
        <v/>
      </c>
      <c r="B103" s="24" t="str">
        <f>IF($A103="","",IFERROR(VLOOKUP($A103,Facilities!$A$2:$B$1001,2,FALSE),""))</f>
        <v/>
      </c>
      <c r="C103" s="24" t="str">
        <f>IFERROR(IF(VLOOKUP($A103,'Facility Locations'!$A$2:$E$1000,2,FALSE)="","no address",VLOOKUP($A103,'Facility Locations'!$A$2:$E$1000,2,FALSE)),"no address")</f>
        <v>no address</v>
      </c>
      <c r="D103" s="24" t="str">
        <f>IFERROR(IF(VLOOKUP($A103,'Facility Locations'!$A$2:$E$1000,3,FALSE)="","",VLOOKUP($A103,'Facility Locations'!$A$2:$E$1000,3,FALSE)),"")</f>
        <v/>
      </c>
      <c r="E103" s="24" t="str">
        <f>IFERROR(IF(VLOOKUP($A103,'Facility Locations'!$A$2:$E$1000,4,FALSE)="","",VLOOKUP($A103,'Facility Locations'!$A$2:$E$1000,4,FALSE)),"")</f>
        <v/>
      </c>
      <c r="F103" s="24" t="str">
        <f>IFERROR(IF(VLOOKUP($A103,'Facility Locations'!$A$2:$E$1000,5,FALSE)="","",VLOOKUP($A103,'Facility Locations'!$A$2:$E$1000,5,FALSE)),"")</f>
        <v/>
      </c>
      <c r="G103" s="25" t="str">
        <f>IFERROR(VLOOKUP($A103,Counties!$A$2:$C$1000,2,FALSE),"no county listed")</f>
        <v>no county listed</v>
      </c>
      <c r="H103" s="24" t="str">
        <f>IFERROR(VLOOKUP($A103,Counties!$A$2:$C$1000,3,FALSE),"no county listed")</f>
        <v>no county listed</v>
      </c>
      <c r="I103" s="24" t="e">
        <f>VLOOKUP($G103,Rural_Urban!A103:B1101,2,FALSE)</f>
        <v>#N/A</v>
      </c>
      <c r="J103" s="24" t="e">
        <f t="shared" si="5"/>
        <v>#N/A</v>
      </c>
      <c r="K103" s="26" t="str">
        <f>IF($A103="","",_xlfn.LET(_xlpm.x,VLOOKUP($A103,Population!$A$2:$B$1000,2,FALSE),IF(_xlpm.x="","none listed",_xlpm.x)))</f>
        <v/>
      </c>
      <c r="L103" s="24" t="e">
        <f>VLOOKUP($A103,Population!$A$2:$D$1000,4,FALSE)</f>
        <v>#N/A</v>
      </c>
      <c r="M103" s="24">
        <f>VLOOKUP("Population",'Program Priorities&amp;Goals'!$B$5:$E$7,4,FALSE)</f>
        <v>0.66666666666666663</v>
      </c>
      <c r="N103" s="24" t="e">
        <f>VLOOKUP($G103,'SVI Data'!$C$2:$F$200,3,FALSE)</f>
        <v>#N/A</v>
      </c>
      <c r="O103" s="24">
        <f>VLOOKUP("SVI",'Program Priorities&amp;Goals'!$B$5:$E$7,4,FALSE)</f>
        <v>0.66666666666666663</v>
      </c>
      <c r="P103" s="23" t="e">
        <f>VLOOKUP($A103,'Partnership Readiness'!$A$2:$D$1000,5,FALSE)</f>
        <v>#N/A</v>
      </c>
      <c r="Q103" s="24">
        <f>VLOOKUP("Partnership",'Program Priorities&amp;Goals'!$B$5:$E$7,4,FALSE)</f>
        <v>0.66666666666666663</v>
      </c>
      <c r="R103" s="25">
        <f t="shared" si="6"/>
        <v>0</v>
      </c>
      <c r="S103" s="24">
        <f t="shared" si="7"/>
        <v>1</v>
      </c>
      <c r="T103" s="24" t="e">
        <f t="shared" si="8"/>
        <v>#N/A</v>
      </c>
      <c r="U103" s="27" t="e">
        <f t="shared" si="9"/>
        <v>#N/A</v>
      </c>
      <c r="V103" s="24" t="e">
        <f>IF(J103="Urban",IF(U103&lt;='Recommended Sites'!$L$17,"Include",""),IF(J103="Rural",IF(T103&lt;='Recommended Sites'!$L$18,"Include",""),""))</f>
        <v>#N/A</v>
      </c>
      <c r="W103" s="24" t="e">
        <f>IF(V103="Include",COUNTIFS($V$2:$V$999,"Include",$R$2:$R$999,"&gt;"&amp;R103)+COUNTIFS($V$2:V103,"Include",$R$2:R103,R103),"")</f>
        <v>#N/A</v>
      </c>
    </row>
    <row r="104" spans="1:23" ht="15.75" thickBot="1" x14ac:dyDescent="0.3">
      <c r="A104" s="23" t="str">
        <f>IF(Population!$A104="","",Population!$A104)</f>
        <v/>
      </c>
      <c r="B104" s="24" t="str">
        <f>IF($A104="","",IFERROR(VLOOKUP($A104,Facilities!$A$2:$B$1001,2,FALSE),""))</f>
        <v/>
      </c>
      <c r="C104" s="24" t="str">
        <f>IFERROR(IF(VLOOKUP($A104,'Facility Locations'!$A$2:$E$1000,2,FALSE)="","no address",VLOOKUP($A104,'Facility Locations'!$A$2:$E$1000,2,FALSE)),"no address")</f>
        <v>no address</v>
      </c>
      <c r="D104" s="24" t="str">
        <f>IFERROR(IF(VLOOKUP($A104,'Facility Locations'!$A$2:$E$1000,3,FALSE)="","",VLOOKUP($A104,'Facility Locations'!$A$2:$E$1000,3,FALSE)),"")</f>
        <v/>
      </c>
      <c r="E104" s="24" t="str">
        <f>IFERROR(IF(VLOOKUP($A104,'Facility Locations'!$A$2:$E$1000,4,FALSE)="","",VLOOKUP($A104,'Facility Locations'!$A$2:$E$1000,4,FALSE)),"")</f>
        <v/>
      </c>
      <c r="F104" s="24" t="str">
        <f>IFERROR(IF(VLOOKUP($A104,'Facility Locations'!$A$2:$E$1000,5,FALSE)="","",VLOOKUP($A104,'Facility Locations'!$A$2:$E$1000,5,FALSE)),"")</f>
        <v/>
      </c>
      <c r="G104" s="25" t="str">
        <f>IFERROR(VLOOKUP($A104,Counties!$A$2:$C$1000,2,FALSE),"no county listed")</f>
        <v>no county listed</v>
      </c>
      <c r="H104" s="24" t="str">
        <f>IFERROR(VLOOKUP($A104,Counties!$A$2:$C$1000,3,FALSE),"no county listed")</f>
        <v>no county listed</v>
      </c>
      <c r="I104" s="24" t="e">
        <f>VLOOKUP($G104,Rural_Urban!A104:B1102,2,FALSE)</f>
        <v>#N/A</v>
      </c>
      <c r="J104" s="24" t="e">
        <f t="shared" si="5"/>
        <v>#N/A</v>
      </c>
      <c r="K104" s="26" t="str">
        <f>IF($A104="","",_xlfn.LET(_xlpm.x,VLOOKUP($A104,Population!$A$2:$B$1000,2,FALSE),IF(_xlpm.x="","none listed",_xlpm.x)))</f>
        <v/>
      </c>
      <c r="L104" s="24" t="e">
        <f>VLOOKUP($A104,Population!$A$2:$D$1000,4,FALSE)</f>
        <v>#N/A</v>
      </c>
      <c r="M104" s="24">
        <f>VLOOKUP("Population",'Program Priorities&amp;Goals'!$B$5:$E$7,4,FALSE)</f>
        <v>0.66666666666666663</v>
      </c>
      <c r="N104" s="24" t="e">
        <f>VLOOKUP($G104,'SVI Data'!$C$2:$F$200,3,FALSE)</f>
        <v>#N/A</v>
      </c>
      <c r="O104" s="24">
        <f>VLOOKUP("SVI",'Program Priorities&amp;Goals'!$B$5:$E$7,4,FALSE)</f>
        <v>0.66666666666666663</v>
      </c>
      <c r="P104" s="23" t="e">
        <f>VLOOKUP($A104,'Partnership Readiness'!$A$2:$D$1000,5,FALSE)</f>
        <v>#N/A</v>
      </c>
      <c r="Q104" s="24">
        <f>VLOOKUP("Partnership",'Program Priorities&amp;Goals'!$B$5:$E$7,4,FALSE)</f>
        <v>0.66666666666666663</v>
      </c>
      <c r="R104" s="25">
        <f t="shared" si="6"/>
        <v>0</v>
      </c>
      <c r="S104" s="24">
        <f t="shared" si="7"/>
        <v>1</v>
      </c>
      <c r="T104" s="24" t="e">
        <f t="shared" si="8"/>
        <v>#N/A</v>
      </c>
      <c r="U104" s="27" t="e">
        <f t="shared" si="9"/>
        <v>#N/A</v>
      </c>
      <c r="V104" s="24" t="e">
        <f>IF(J104="Urban",IF(U104&lt;='Recommended Sites'!$L$17,"Include",""),IF(J104="Rural",IF(T104&lt;='Recommended Sites'!$L$18,"Include",""),""))</f>
        <v>#N/A</v>
      </c>
      <c r="W104" s="24" t="e">
        <f>IF(V104="Include",COUNTIFS($V$2:$V$999,"Include",$R$2:$R$999,"&gt;"&amp;R104)+COUNTIFS($V$2:V104,"Include",$R$2:R104,R104),"")</f>
        <v>#N/A</v>
      </c>
    </row>
    <row r="105" spans="1:23" ht="15.75" thickBot="1" x14ac:dyDescent="0.3">
      <c r="A105" s="23" t="str">
        <f>IF(Population!$A105="","",Population!$A105)</f>
        <v/>
      </c>
      <c r="B105" s="24" t="str">
        <f>IF($A105="","",IFERROR(VLOOKUP($A105,Facilities!$A$2:$B$1001,2,FALSE),""))</f>
        <v/>
      </c>
      <c r="C105" s="24" t="str">
        <f>IFERROR(IF(VLOOKUP($A105,'Facility Locations'!$A$2:$E$1000,2,FALSE)="","no address",VLOOKUP($A105,'Facility Locations'!$A$2:$E$1000,2,FALSE)),"no address")</f>
        <v>no address</v>
      </c>
      <c r="D105" s="24" t="str">
        <f>IFERROR(IF(VLOOKUP($A105,'Facility Locations'!$A$2:$E$1000,3,FALSE)="","",VLOOKUP($A105,'Facility Locations'!$A$2:$E$1000,3,FALSE)),"")</f>
        <v/>
      </c>
      <c r="E105" s="24" t="str">
        <f>IFERROR(IF(VLOOKUP($A105,'Facility Locations'!$A$2:$E$1000,4,FALSE)="","",VLOOKUP($A105,'Facility Locations'!$A$2:$E$1000,4,FALSE)),"")</f>
        <v/>
      </c>
      <c r="F105" s="24" t="str">
        <f>IFERROR(IF(VLOOKUP($A105,'Facility Locations'!$A$2:$E$1000,5,FALSE)="","",VLOOKUP($A105,'Facility Locations'!$A$2:$E$1000,5,FALSE)),"")</f>
        <v/>
      </c>
      <c r="G105" s="25" t="str">
        <f>IFERROR(VLOOKUP($A105,Counties!$A$2:$C$1000,2,FALSE),"no county listed")</f>
        <v>no county listed</v>
      </c>
      <c r="H105" s="24" t="str">
        <f>IFERROR(VLOOKUP($A105,Counties!$A$2:$C$1000,3,FALSE),"no county listed")</f>
        <v>no county listed</v>
      </c>
      <c r="I105" s="24" t="e">
        <f>VLOOKUP($G105,Rural_Urban!A105:B1103,2,FALSE)</f>
        <v>#N/A</v>
      </c>
      <c r="J105" s="24" t="e">
        <f t="shared" si="5"/>
        <v>#N/A</v>
      </c>
      <c r="K105" s="26" t="str">
        <f>IF($A105="","",_xlfn.LET(_xlpm.x,VLOOKUP($A105,Population!$A$2:$B$1000,2,FALSE),IF(_xlpm.x="","none listed",_xlpm.x)))</f>
        <v/>
      </c>
      <c r="L105" s="24" t="e">
        <f>VLOOKUP($A105,Population!$A$2:$D$1000,4,FALSE)</f>
        <v>#N/A</v>
      </c>
      <c r="M105" s="24">
        <f>VLOOKUP("Population",'Program Priorities&amp;Goals'!$B$5:$E$7,4,FALSE)</f>
        <v>0.66666666666666663</v>
      </c>
      <c r="N105" s="24" t="e">
        <f>VLOOKUP($G105,'SVI Data'!$C$2:$F$200,3,FALSE)</f>
        <v>#N/A</v>
      </c>
      <c r="O105" s="24">
        <f>VLOOKUP("SVI",'Program Priorities&amp;Goals'!$B$5:$E$7,4,FALSE)</f>
        <v>0.66666666666666663</v>
      </c>
      <c r="P105" s="23" t="e">
        <f>VLOOKUP($A105,'Partnership Readiness'!$A$2:$D$1000,5,FALSE)</f>
        <v>#N/A</v>
      </c>
      <c r="Q105" s="24">
        <f>VLOOKUP("Partnership",'Program Priorities&amp;Goals'!$B$5:$E$7,4,FALSE)</f>
        <v>0.66666666666666663</v>
      </c>
      <c r="R105" s="25">
        <f t="shared" si="6"/>
        <v>0</v>
      </c>
      <c r="S105" s="24">
        <f t="shared" si="7"/>
        <v>1</v>
      </c>
      <c r="T105" s="24" t="e">
        <f t="shared" si="8"/>
        <v>#N/A</v>
      </c>
      <c r="U105" s="27" t="e">
        <f t="shared" si="9"/>
        <v>#N/A</v>
      </c>
      <c r="V105" s="24" t="e">
        <f>IF(J105="Urban",IF(U105&lt;='Recommended Sites'!$L$17,"Include",""),IF(J105="Rural",IF(T105&lt;='Recommended Sites'!$L$18,"Include",""),""))</f>
        <v>#N/A</v>
      </c>
      <c r="W105" s="24" t="e">
        <f>IF(V105="Include",COUNTIFS($V$2:$V$999,"Include",$R$2:$R$999,"&gt;"&amp;R105)+COUNTIFS($V$2:V105,"Include",$R$2:R105,R105),"")</f>
        <v>#N/A</v>
      </c>
    </row>
    <row r="106" spans="1:23" ht="15.75" thickBot="1" x14ac:dyDescent="0.3">
      <c r="A106" s="23" t="str">
        <f>IF(Population!$A106="","",Population!$A106)</f>
        <v/>
      </c>
      <c r="B106" s="24" t="str">
        <f>IF($A106="","",IFERROR(VLOOKUP($A106,Facilities!$A$2:$B$1001,2,FALSE),""))</f>
        <v/>
      </c>
      <c r="C106" s="24" t="str">
        <f>IFERROR(IF(VLOOKUP($A106,'Facility Locations'!$A$2:$E$1000,2,FALSE)="","no address",VLOOKUP($A106,'Facility Locations'!$A$2:$E$1000,2,FALSE)),"no address")</f>
        <v>no address</v>
      </c>
      <c r="D106" s="24" t="str">
        <f>IFERROR(IF(VLOOKUP($A106,'Facility Locations'!$A$2:$E$1000,3,FALSE)="","",VLOOKUP($A106,'Facility Locations'!$A$2:$E$1000,3,FALSE)),"")</f>
        <v/>
      </c>
      <c r="E106" s="24" t="str">
        <f>IFERROR(IF(VLOOKUP($A106,'Facility Locations'!$A$2:$E$1000,4,FALSE)="","",VLOOKUP($A106,'Facility Locations'!$A$2:$E$1000,4,FALSE)),"")</f>
        <v/>
      </c>
      <c r="F106" s="24" t="str">
        <f>IFERROR(IF(VLOOKUP($A106,'Facility Locations'!$A$2:$E$1000,5,FALSE)="","",VLOOKUP($A106,'Facility Locations'!$A$2:$E$1000,5,FALSE)),"")</f>
        <v/>
      </c>
      <c r="G106" s="25" t="str">
        <f>IFERROR(VLOOKUP($A106,Counties!$A$2:$C$1000,2,FALSE),"no county listed")</f>
        <v>no county listed</v>
      </c>
      <c r="H106" s="24" t="str">
        <f>IFERROR(VLOOKUP($A106,Counties!$A$2:$C$1000,3,FALSE),"no county listed")</f>
        <v>no county listed</v>
      </c>
      <c r="I106" s="24" t="e">
        <f>VLOOKUP($G106,Rural_Urban!A106:B1104,2,FALSE)</f>
        <v>#N/A</v>
      </c>
      <c r="J106" s="24" t="e">
        <f t="shared" si="5"/>
        <v>#N/A</v>
      </c>
      <c r="K106" s="26" t="str">
        <f>IF($A106="","",_xlfn.LET(_xlpm.x,VLOOKUP($A106,Population!$A$2:$B$1000,2,FALSE),IF(_xlpm.x="","none listed",_xlpm.x)))</f>
        <v/>
      </c>
      <c r="L106" s="24" t="e">
        <f>VLOOKUP($A106,Population!$A$2:$D$1000,4,FALSE)</f>
        <v>#N/A</v>
      </c>
      <c r="M106" s="24">
        <f>VLOOKUP("Population",'Program Priorities&amp;Goals'!$B$5:$E$7,4,FALSE)</f>
        <v>0.66666666666666663</v>
      </c>
      <c r="N106" s="24" t="e">
        <f>VLOOKUP($G106,'SVI Data'!$C$2:$F$200,3,FALSE)</f>
        <v>#N/A</v>
      </c>
      <c r="O106" s="24">
        <f>VLOOKUP("SVI",'Program Priorities&amp;Goals'!$B$5:$E$7,4,FALSE)</f>
        <v>0.66666666666666663</v>
      </c>
      <c r="P106" s="23" t="e">
        <f>VLOOKUP($A106,'Partnership Readiness'!$A$2:$D$1000,5,FALSE)</f>
        <v>#N/A</v>
      </c>
      <c r="Q106" s="24">
        <f>VLOOKUP("Partnership",'Program Priorities&amp;Goals'!$B$5:$E$7,4,FALSE)</f>
        <v>0.66666666666666663</v>
      </c>
      <c r="R106" s="25">
        <f t="shared" si="6"/>
        <v>0</v>
      </c>
      <c r="S106" s="24">
        <f t="shared" si="7"/>
        <v>1</v>
      </c>
      <c r="T106" s="24" t="e">
        <f t="shared" si="8"/>
        <v>#N/A</v>
      </c>
      <c r="U106" s="27" t="e">
        <f t="shared" si="9"/>
        <v>#N/A</v>
      </c>
      <c r="V106" s="24" t="e">
        <f>IF(J106="Urban",IF(U106&lt;='Recommended Sites'!$L$17,"Include",""),IF(J106="Rural",IF(T106&lt;='Recommended Sites'!$L$18,"Include",""),""))</f>
        <v>#N/A</v>
      </c>
      <c r="W106" s="24" t="e">
        <f>IF(V106="Include",COUNTIFS($V$2:$V$999,"Include",$R$2:$R$999,"&gt;"&amp;R106)+COUNTIFS($V$2:V106,"Include",$R$2:R106,R106),"")</f>
        <v>#N/A</v>
      </c>
    </row>
    <row r="107" spans="1:23" ht="15.75" thickBot="1" x14ac:dyDescent="0.3">
      <c r="A107" s="23" t="str">
        <f>IF(Population!$A107="","",Population!$A107)</f>
        <v/>
      </c>
      <c r="B107" s="24" t="str">
        <f>IF($A107="","",IFERROR(VLOOKUP($A107,Facilities!$A$2:$B$1001,2,FALSE),""))</f>
        <v/>
      </c>
      <c r="C107" s="24" t="str">
        <f>IFERROR(IF(VLOOKUP($A107,'Facility Locations'!$A$2:$E$1000,2,FALSE)="","no address",VLOOKUP($A107,'Facility Locations'!$A$2:$E$1000,2,FALSE)),"no address")</f>
        <v>no address</v>
      </c>
      <c r="D107" s="24" t="str">
        <f>IFERROR(IF(VLOOKUP($A107,'Facility Locations'!$A$2:$E$1000,3,FALSE)="","",VLOOKUP($A107,'Facility Locations'!$A$2:$E$1000,3,FALSE)),"")</f>
        <v/>
      </c>
      <c r="E107" s="24" t="str">
        <f>IFERROR(IF(VLOOKUP($A107,'Facility Locations'!$A$2:$E$1000,4,FALSE)="","",VLOOKUP($A107,'Facility Locations'!$A$2:$E$1000,4,FALSE)),"")</f>
        <v/>
      </c>
      <c r="F107" s="24" t="str">
        <f>IFERROR(IF(VLOOKUP($A107,'Facility Locations'!$A$2:$E$1000,5,FALSE)="","",VLOOKUP($A107,'Facility Locations'!$A$2:$E$1000,5,FALSE)),"")</f>
        <v/>
      </c>
      <c r="G107" s="25" t="str">
        <f>IFERROR(VLOOKUP($A107,Counties!$A$2:$C$1000,2,FALSE),"no county listed")</f>
        <v>no county listed</v>
      </c>
      <c r="H107" s="24" t="str">
        <f>IFERROR(VLOOKUP($A107,Counties!$A$2:$C$1000,3,FALSE),"no county listed")</f>
        <v>no county listed</v>
      </c>
      <c r="I107" s="24" t="e">
        <f>VLOOKUP($G107,Rural_Urban!A107:B1105,2,FALSE)</f>
        <v>#N/A</v>
      </c>
      <c r="J107" s="24" t="e">
        <f t="shared" si="5"/>
        <v>#N/A</v>
      </c>
      <c r="K107" s="26" t="str">
        <f>IF($A107="","",_xlfn.LET(_xlpm.x,VLOOKUP($A107,Population!$A$2:$B$1000,2,FALSE),IF(_xlpm.x="","none listed",_xlpm.x)))</f>
        <v/>
      </c>
      <c r="L107" s="24" t="e">
        <f>VLOOKUP($A107,Population!$A$2:$D$1000,4,FALSE)</f>
        <v>#N/A</v>
      </c>
      <c r="M107" s="24">
        <f>VLOOKUP("Population",'Program Priorities&amp;Goals'!$B$5:$E$7,4,FALSE)</f>
        <v>0.66666666666666663</v>
      </c>
      <c r="N107" s="24" t="e">
        <f>VLOOKUP($G107,'SVI Data'!$C$2:$F$200,3,FALSE)</f>
        <v>#N/A</v>
      </c>
      <c r="O107" s="24">
        <f>VLOOKUP("SVI",'Program Priorities&amp;Goals'!$B$5:$E$7,4,FALSE)</f>
        <v>0.66666666666666663</v>
      </c>
      <c r="P107" s="23" t="e">
        <f>VLOOKUP($A107,'Partnership Readiness'!$A$2:$D$1000,5,FALSE)</f>
        <v>#N/A</v>
      </c>
      <c r="Q107" s="24">
        <f>VLOOKUP("Partnership",'Program Priorities&amp;Goals'!$B$5:$E$7,4,FALSE)</f>
        <v>0.66666666666666663</v>
      </c>
      <c r="R107" s="25">
        <f t="shared" si="6"/>
        <v>0</v>
      </c>
      <c r="S107" s="24">
        <f t="shared" si="7"/>
        <v>1</v>
      </c>
      <c r="T107" s="24" t="e">
        <f t="shared" si="8"/>
        <v>#N/A</v>
      </c>
      <c r="U107" s="27" t="e">
        <f t="shared" si="9"/>
        <v>#N/A</v>
      </c>
      <c r="V107" s="24" t="e">
        <f>IF(J107="Urban",IF(U107&lt;='Recommended Sites'!$L$17,"Include",""),IF(J107="Rural",IF(T107&lt;='Recommended Sites'!$L$18,"Include",""),""))</f>
        <v>#N/A</v>
      </c>
      <c r="W107" s="24" t="e">
        <f>IF(V107="Include",COUNTIFS($V$2:$V$999,"Include",$R$2:$R$999,"&gt;"&amp;R107)+COUNTIFS($V$2:V107,"Include",$R$2:R107,R107),"")</f>
        <v>#N/A</v>
      </c>
    </row>
    <row r="108" spans="1:23" ht="15.75" thickBot="1" x14ac:dyDescent="0.3">
      <c r="A108" s="23" t="str">
        <f>IF(Population!$A108="","",Population!$A108)</f>
        <v/>
      </c>
      <c r="B108" s="24" t="str">
        <f>IF($A108="","",IFERROR(VLOOKUP($A108,Facilities!$A$2:$B$1001,2,FALSE),""))</f>
        <v/>
      </c>
      <c r="C108" s="24" t="str">
        <f>IFERROR(IF(VLOOKUP($A108,'Facility Locations'!$A$2:$E$1000,2,FALSE)="","no address",VLOOKUP($A108,'Facility Locations'!$A$2:$E$1000,2,FALSE)),"no address")</f>
        <v>no address</v>
      </c>
      <c r="D108" s="24" t="str">
        <f>IFERROR(IF(VLOOKUP($A108,'Facility Locations'!$A$2:$E$1000,3,FALSE)="","",VLOOKUP($A108,'Facility Locations'!$A$2:$E$1000,3,FALSE)),"")</f>
        <v/>
      </c>
      <c r="E108" s="24" t="str">
        <f>IFERROR(IF(VLOOKUP($A108,'Facility Locations'!$A$2:$E$1000,4,FALSE)="","",VLOOKUP($A108,'Facility Locations'!$A$2:$E$1000,4,FALSE)),"")</f>
        <v/>
      </c>
      <c r="F108" s="24" t="str">
        <f>IFERROR(IF(VLOOKUP($A108,'Facility Locations'!$A$2:$E$1000,5,FALSE)="","",VLOOKUP($A108,'Facility Locations'!$A$2:$E$1000,5,FALSE)),"")</f>
        <v/>
      </c>
      <c r="G108" s="25" t="str">
        <f>IFERROR(VLOOKUP($A108,Counties!$A$2:$C$1000,2,FALSE),"no county listed")</f>
        <v>no county listed</v>
      </c>
      <c r="H108" s="24" t="str">
        <f>IFERROR(VLOOKUP($A108,Counties!$A$2:$C$1000,3,FALSE),"no county listed")</f>
        <v>no county listed</v>
      </c>
      <c r="I108" s="24" t="e">
        <f>VLOOKUP($G108,Rural_Urban!A108:B1106,2,FALSE)</f>
        <v>#N/A</v>
      </c>
      <c r="J108" s="24" t="e">
        <f t="shared" si="5"/>
        <v>#N/A</v>
      </c>
      <c r="K108" s="26" t="str">
        <f>IF($A108="","",_xlfn.LET(_xlpm.x,VLOOKUP($A108,Population!$A$2:$B$1000,2,FALSE),IF(_xlpm.x="","none listed",_xlpm.x)))</f>
        <v/>
      </c>
      <c r="L108" s="24" t="e">
        <f>VLOOKUP($A108,Population!$A$2:$D$1000,4,FALSE)</f>
        <v>#N/A</v>
      </c>
      <c r="M108" s="24">
        <f>VLOOKUP("Population",'Program Priorities&amp;Goals'!$B$5:$E$7,4,FALSE)</f>
        <v>0.66666666666666663</v>
      </c>
      <c r="N108" s="24" t="e">
        <f>VLOOKUP($G108,'SVI Data'!$C$2:$F$200,3,FALSE)</f>
        <v>#N/A</v>
      </c>
      <c r="O108" s="24">
        <f>VLOOKUP("SVI",'Program Priorities&amp;Goals'!$B$5:$E$7,4,FALSE)</f>
        <v>0.66666666666666663</v>
      </c>
      <c r="P108" s="23" t="e">
        <f>VLOOKUP($A108,'Partnership Readiness'!$A$2:$D$1000,5,FALSE)</f>
        <v>#N/A</v>
      </c>
      <c r="Q108" s="24">
        <f>VLOOKUP("Partnership",'Program Priorities&amp;Goals'!$B$5:$E$7,4,FALSE)</f>
        <v>0.66666666666666663</v>
      </c>
      <c r="R108" s="25">
        <f t="shared" si="6"/>
        <v>0</v>
      </c>
      <c r="S108" s="24">
        <f t="shared" si="7"/>
        <v>1</v>
      </c>
      <c r="T108" s="24" t="e">
        <f t="shared" si="8"/>
        <v>#N/A</v>
      </c>
      <c r="U108" s="27" t="e">
        <f t="shared" si="9"/>
        <v>#N/A</v>
      </c>
      <c r="V108" s="24" t="e">
        <f>IF(J108="Urban",IF(U108&lt;='Recommended Sites'!$L$17,"Include",""),IF(J108="Rural",IF(T108&lt;='Recommended Sites'!$L$18,"Include",""),""))</f>
        <v>#N/A</v>
      </c>
      <c r="W108" s="24" t="e">
        <f>IF(V108="Include",COUNTIFS($V$2:$V$999,"Include",$R$2:$R$999,"&gt;"&amp;R108)+COUNTIFS($V$2:V108,"Include",$R$2:R108,R108),"")</f>
        <v>#N/A</v>
      </c>
    </row>
    <row r="109" spans="1:23" ht="15.75" thickBot="1" x14ac:dyDescent="0.3">
      <c r="A109" s="23" t="str">
        <f>IF(Population!$A109="","",Population!$A109)</f>
        <v/>
      </c>
      <c r="B109" s="24" t="str">
        <f>IF($A109="","",IFERROR(VLOOKUP($A109,Facilities!$A$2:$B$1001,2,FALSE),""))</f>
        <v/>
      </c>
      <c r="C109" s="24" t="str">
        <f>IFERROR(IF(VLOOKUP($A109,'Facility Locations'!$A$2:$E$1000,2,FALSE)="","no address",VLOOKUP($A109,'Facility Locations'!$A$2:$E$1000,2,FALSE)),"no address")</f>
        <v>no address</v>
      </c>
      <c r="D109" s="24" t="str">
        <f>IFERROR(IF(VLOOKUP($A109,'Facility Locations'!$A$2:$E$1000,3,FALSE)="","",VLOOKUP($A109,'Facility Locations'!$A$2:$E$1000,3,FALSE)),"")</f>
        <v/>
      </c>
      <c r="E109" s="24" t="str">
        <f>IFERROR(IF(VLOOKUP($A109,'Facility Locations'!$A$2:$E$1000,4,FALSE)="","",VLOOKUP($A109,'Facility Locations'!$A$2:$E$1000,4,FALSE)),"")</f>
        <v/>
      </c>
      <c r="F109" s="24" t="str">
        <f>IFERROR(IF(VLOOKUP($A109,'Facility Locations'!$A$2:$E$1000,5,FALSE)="","",VLOOKUP($A109,'Facility Locations'!$A$2:$E$1000,5,FALSE)),"")</f>
        <v/>
      </c>
      <c r="G109" s="25" t="str">
        <f>IFERROR(VLOOKUP($A109,Counties!$A$2:$C$1000,2,FALSE),"no county listed")</f>
        <v>no county listed</v>
      </c>
      <c r="H109" s="24" t="str">
        <f>IFERROR(VLOOKUP($A109,Counties!$A$2:$C$1000,3,FALSE),"no county listed")</f>
        <v>no county listed</v>
      </c>
      <c r="I109" s="24" t="e">
        <f>VLOOKUP($G109,Rural_Urban!A109:B1107,2,FALSE)</f>
        <v>#N/A</v>
      </c>
      <c r="J109" s="24" t="e">
        <f t="shared" si="5"/>
        <v>#N/A</v>
      </c>
      <c r="K109" s="26" t="str">
        <f>IF($A109="","",_xlfn.LET(_xlpm.x,VLOOKUP($A109,Population!$A$2:$B$1000,2,FALSE),IF(_xlpm.x="","none listed",_xlpm.x)))</f>
        <v/>
      </c>
      <c r="L109" s="24" t="e">
        <f>VLOOKUP($A109,Population!$A$2:$D$1000,4,FALSE)</f>
        <v>#N/A</v>
      </c>
      <c r="M109" s="24">
        <f>VLOOKUP("Population",'Program Priorities&amp;Goals'!$B$5:$E$7,4,FALSE)</f>
        <v>0.66666666666666663</v>
      </c>
      <c r="N109" s="24" t="e">
        <f>VLOOKUP($G109,'SVI Data'!$C$2:$F$200,3,FALSE)</f>
        <v>#N/A</v>
      </c>
      <c r="O109" s="24">
        <f>VLOOKUP("SVI",'Program Priorities&amp;Goals'!$B$5:$E$7,4,FALSE)</f>
        <v>0.66666666666666663</v>
      </c>
      <c r="P109" s="23" t="e">
        <f>VLOOKUP($A109,'Partnership Readiness'!$A$2:$D$1000,5,FALSE)</f>
        <v>#N/A</v>
      </c>
      <c r="Q109" s="24">
        <f>VLOOKUP("Partnership",'Program Priorities&amp;Goals'!$B$5:$E$7,4,FALSE)</f>
        <v>0.66666666666666663</v>
      </c>
      <c r="R109" s="25">
        <f t="shared" si="6"/>
        <v>0</v>
      </c>
      <c r="S109" s="24">
        <f t="shared" si="7"/>
        <v>1</v>
      </c>
      <c r="T109" s="24" t="e">
        <f t="shared" si="8"/>
        <v>#N/A</v>
      </c>
      <c r="U109" s="27" t="e">
        <f t="shared" si="9"/>
        <v>#N/A</v>
      </c>
      <c r="V109" s="24" t="e">
        <f>IF(J109="Urban",IF(U109&lt;='Recommended Sites'!$L$17,"Include",""),IF(J109="Rural",IF(T109&lt;='Recommended Sites'!$L$18,"Include",""),""))</f>
        <v>#N/A</v>
      </c>
      <c r="W109" s="24" t="e">
        <f>IF(V109="Include",COUNTIFS($V$2:$V$999,"Include",$R$2:$R$999,"&gt;"&amp;R109)+COUNTIFS($V$2:V109,"Include",$R$2:R109,R109),"")</f>
        <v>#N/A</v>
      </c>
    </row>
    <row r="110" spans="1:23" ht="15.75" thickBot="1" x14ac:dyDescent="0.3">
      <c r="A110" s="23" t="str">
        <f>IF(Population!$A110="","",Population!$A110)</f>
        <v/>
      </c>
      <c r="B110" s="24" t="str">
        <f>IF($A110="","",IFERROR(VLOOKUP($A110,Facilities!$A$2:$B$1001,2,FALSE),""))</f>
        <v/>
      </c>
      <c r="C110" s="24" t="str">
        <f>IFERROR(IF(VLOOKUP($A110,'Facility Locations'!$A$2:$E$1000,2,FALSE)="","no address",VLOOKUP($A110,'Facility Locations'!$A$2:$E$1000,2,FALSE)),"no address")</f>
        <v>no address</v>
      </c>
      <c r="D110" s="24" t="str">
        <f>IFERROR(IF(VLOOKUP($A110,'Facility Locations'!$A$2:$E$1000,3,FALSE)="","",VLOOKUP($A110,'Facility Locations'!$A$2:$E$1000,3,FALSE)),"")</f>
        <v/>
      </c>
      <c r="E110" s="24" t="str">
        <f>IFERROR(IF(VLOOKUP($A110,'Facility Locations'!$A$2:$E$1000,4,FALSE)="","",VLOOKUP($A110,'Facility Locations'!$A$2:$E$1000,4,FALSE)),"")</f>
        <v/>
      </c>
      <c r="F110" s="24" t="str">
        <f>IFERROR(IF(VLOOKUP($A110,'Facility Locations'!$A$2:$E$1000,5,FALSE)="","",VLOOKUP($A110,'Facility Locations'!$A$2:$E$1000,5,FALSE)),"")</f>
        <v/>
      </c>
      <c r="G110" s="25" t="str">
        <f>IFERROR(VLOOKUP($A110,Counties!$A$2:$C$1000,2,FALSE),"no county listed")</f>
        <v>no county listed</v>
      </c>
      <c r="H110" s="24" t="str">
        <f>IFERROR(VLOOKUP($A110,Counties!$A$2:$C$1000,3,FALSE),"no county listed")</f>
        <v>no county listed</v>
      </c>
      <c r="I110" s="24" t="e">
        <f>VLOOKUP($G110,Rural_Urban!A110:B1108,2,FALSE)</f>
        <v>#N/A</v>
      </c>
      <c r="J110" s="24" t="e">
        <f t="shared" si="5"/>
        <v>#N/A</v>
      </c>
      <c r="K110" s="26" t="str">
        <f>IF($A110="","",_xlfn.LET(_xlpm.x,VLOOKUP($A110,Population!$A$2:$B$1000,2,FALSE),IF(_xlpm.x="","none listed",_xlpm.x)))</f>
        <v/>
      </c>
      <c r="L110" s="24" t="e">
        <f>VLOOKUP($A110,Population!$A$2:$D$1000,4,FALSE)</f>
        <v>#N/A</v>
      </c>
      <c r="M110" s="24">
        <f>VLOOKUP("Population",'Program Priorities&amp;Goals'!$B$5:$E$7,4,FALSE)</f>
        <v>0.66666666666666663</v>
      </c>
      <c r="N110" s="24" t="e">
        <f>VLOOKUP($G110,'SVI Data'!$C$2:$F$200,3,FALSE)</f>
        <v>#N/A</v>
      </c>
      <c r="O110" s="24">
        <f>VLOOKUP("SVI",'Program Priorities&amp;Goals'!$B$5:$E$7,4,FALSE)</f>
        <v>0.66666666666666663</v>
      </c>
      <c r="P110" s="23" t="e">
        <f>VLOOKUP($A110,'Partnership Readiness'!$A$2:$D$1000,5,FALSE)</f>
        <v>#N/A</v>
      </c>
      <c r="Q110" s="24">
        <f>VLOOKUP("Partnership",'Program Priorities&amp;Goals'!$B$5:$E$7,4,FALSE)</f>
        <v>0.66666666666666663</v>
      </c>
      <c r="R110" s="25">
        <f t="shared" si="6"/>
        <v>0</v>
      </c>
      <c r="S110" s="24">
        <f t="shared" si="7"/>
        <v>1</v>
      </c>
      <c r="T110" s="24" t="e">
        <f t="shared" si="8"/>
        <v>#N/A</v>
      </c>
      <c r="U110" s="27" t="e">
        <f t="shared" si="9"/>
        <v>#N/A</v>
      </c>
      <c r="V110" s="24" t="e">
        <f>IF(J110="Urban",IF(U110&lt;='Recommended Sites'!$L$17,"Include",""),IF(J110="Rural",IF(T110&lt;='Recommended Sites'!$L$18,"Include",""),""))</f>
        <v>#N/A</v>
      </c>
      <c r="W110" s="24" t="e">
        <f>IF(V110="Include",COUNTIFS($V$2:$V$999,"Include",$R$2:$R$999,"&gt;"&amp;R110)+COUNTIFS($V$2:V110,"Include",$R$2:R110,R110),"")</f>
        <v>#N/A</v>
      </c>
    </row>
    <row r="111" spans="1:23" ht="15.75" thickBot="1" x14ac:dyDescent="0.3">
      <c r="A111" s="23" t="str">
        <f>IF(Population!$A111="","",Population!$A111)</f>
        <v/>
      </c>
      <c r="B111" s="24" t="str">
        <f>IF($A111="","",IFERROR(VLOOKUP($A111,Facilities!$A$2:$B$1001,2,FALSE),""))</f>
        <v/>
      </c>
      <c r="C111" s="24" t="str">
        <f>IFERROR(IF(VLOOKUP($A111,'Facility Locations'!$A$2:$E$1000,2,FALSE)="","no address",VLOOKUP($A111,'Facility Locations'!$A$2:$E$1000,2,FALSE)),"no address")</f>
        <v>no address</v>
      </c>
      <c r="D111" s="24" t="str">
        <f>IFERROR(IF(VLOOKUP($A111,'Facility Locations'!$A$2:$E$1000,3,FALSE)="","",VLOOKUP($A111,'Facility Locations'!$A$2:$E$1000,3,FALSE)),"")</f>
        <v/>
      </c>
      <c r="E111" s="24" t="str">
        <f>IFERROR(IF(VLOOKUP($A111,'Facility Locations'!$A$2:$E$1000,4,FALSE)="","",VLOOKUP($A111,'Facility Locations'!$A$2:$E$1000,4,FALSE)),"")</f>
        <v/>
      </c>
      <c r="F111" s="24" t="str">
        <f>IFERROR(IF(VLOOKUP($A111,'Facility Locations'!$A$2:$E$1000,5,FALSE)="","",VLOOKUP($A111,'Facility Locations'!$A$2:$E$1000,5,FALSE)),"")</f>
        <v/>
      </c>
      <c r="G111" s="25" t="str">
        <f>IFERROR(VLOOKUP($A111,Counties!$A$2:$C$1000,2,FALSE),"no county listed")</f>
        <v>no county listed</v>
      </c>
      <c r="H111" s="24" t="str">
        <f>IFERROR(VLOOKUP($A111,Counties!$A$2:$C$1000,3,FALSE),"no county listed")</f>
        <v>no county listed</v>
      </c>
      <c r="I111" s="24" t="e">
        <f>VLOOKUP($G111,Rural_Urban!A111:B1109,2,FALSE)</f>
        <v>#N/A</v>
      </c>
      <c r="J111" s="24" t="e">
        <f t="shared" si="5"/>
        <v>#N/A</v>
      </c>
      <c r="K111" s="26" t="str">
        <f>IF($A111="","",_xlfn.LET(_xlpm.x,VLOOKUP($A111,Population!$A$2:$B$1000,2,FALSE),IF(_xlpm.x="","none listed",_xlpm.x)))</f>
        <v/>
      </c>
      <c r="L111" s="24" t="e">
        <f>VLOOKUP($A111,Population!$A$2:$D$1000,4,FALSE)</f>
        <v>#N/A</v>
      </c>
      <c r="M111" s="24">
        <f>VLOOKUP("Population",'Program Priorities&amp;Goals'!$B$5:$E$7,4,FALSE)</f>
        <v>0.66666666666666663</v>
      </c>
      <c r="N111" s="24" t="e">
        <f>VLOOKUP($G111,'SVI Data'!$C$2:$F$200,3,FALSE)</f>
        <v>#N/A</v>
      </c>
      <c r="O111" s="24">
        <f>VLOOKUP("SVI",'Program Priorities&amp;Goals'!$B$5:$E$7,4,FALSE)</f>
        <v>0.66666666666666663</v>
      </c>
      <c r="P111" s="23" t="e">
        <f>VLOOKUP($A111,'Partnership Readiness'!$A$2:$D$1000,5,FALSE)</f>
        <v>#N/A</v>
      </c>
      <c r="Q111" s="24">
        <f>VLOOKUP("Partnership",'Program Priorities&amp;Goals'!$B$5:$E$7,4,FALSE)</f>
        <v>0.66666666666666663</v>
      </c>
      <c r="R111" s="25">
        <f t="shared" si="6"/>
        <v>0</v>
      </c>
      <c r="S111" s="24">
        <f t="shared" si="7"/>
        <v>1</v>
      </c>
      <c r="T111" s="24" t="e">
        <f t="shared" si="8"/>
        <v>#N/A</v>
      </c>
      <c r="U111" s="27" t="e">
        <f t="shared" si="9"/>
        <v>#N/A</v>
      </c>
      <c r="V111" s="24" t="e">
        <f>IF(J111="Urban",IF(U111&lt;='Recommended Sites'!$L$17,"Include",""),IF(J111="Rural",IF(T111&lt;='Recommended Sites'!$L$18,"Include",""),""))</f>
        <v>#N/A</v>
      </c>
      <c r="W111" s="24" t="e">
        <f>IF(V111="Include",COUNTIFS($V$2:$V$999,"Include",$R$2:$R$999,"&gt;"&amp;R111)+COUNTIFS($V$2:V111,"Include",$R$2:R111,R111),"")</f>
        <v>#N/A</v>
      </c>
    </row>
    <row r="112" spans="1:23" ht="15.75" thickBot="1" x14ac:dyDescent="0.3">
      <c r="A112" s="23" t="str">
        <f>IF(Population!$A112="","",Population!$A112)</f>
        <v/>
      </c>
      <c r="B112" s="24" t="str">
        <f>IF($A112="","",IFERROR(VLOOKUP($A112,Facilities!$A$2:$B$1001,2,FALSE),""))</f>
        <v/>
      </c>
      <c r="C112" s="24" t="str">
        <f>IFERROR(IF(VLOOKUP($A112,'Facility Locations'!$A$2:$E$1000,2,FALSE)="","no address",VLOOKUP($A112,'Facility Locations'!$A$2:$E$1000,2,FALSE)),"no address")</f>
        <v>no address</v>
      </c>
      <c r="D112" s="24" t="str">
        <f>IFERROR(IF(VLOOKUP($A112,'Facility Locations'!$A$2:$E$1000,3,FALSE)="","",VLOOKUP($A112,'Facility Locations'!$A$2:$E$1000,3,FALSE)),"")</f>
        <v/>
      </c>
      <c r="E112" s="24" t="str">
        <f>IFERROR(IF(VLOOKUP($A112,'Facility Locations'!$A$2:$E$1000,4,FALSE)="","",VLOOKUP($A112,'Facility Locations'!$A$2:$E$1000,4,FALSE)),"")</f>
        <v/>
      </c>
      <c r="F112" s="24" t="str">
        <f>IFERROR(IF(VLOOKUP($A112,'Facility Locations'!$A$2:$E$1000,5,FALSE)="","",VLOOKUP($A112,'Facility Locations'!$A$2:$E$1000,5,FALSE)),"")</f>
        <v/>
      </c>
      <c r="G112" s="25" t="str">
        <f>IFERROR(VLOOKUP($A112,Counties!$A$2:$C$1000,2,FALSE),"no county listed")</f>
        <v>no county listed</v>
      </c>
      <c r="H112" s="24" t="str">
        <f>IFERROR(VLOOKUP($A112,Counties!$A$2:$C$1000,3,FALSE),"no county listed")</f>
        <v>no county listed</v>
      </c>
      <c r="I112" s="24" t="e">
        <f>VLOOKUP($G112,Rural_Urban!A112:B1110,2,FALSE)</f>
        <v>#N/A</v>
      </c>
      <c r="J112" s="24" t="e">
        <f t="shared" si="5"/>
        <v>#N/A</v>
      </c>
      <c r="K112" s="26" t="str">
        <f>IF($A112="","",_xlfn.LET(_xlpm.x,VLOOKUP($A112,Population!$A$2:$B$1000,2,FALSE),IF(_xlpm.x="","none listed",_xlpm.x)))</f>
        <v/>
      </c>
      <c r="L112" s="24" t="e">
        <f>VLOOKUP($A112,Population!$A$2:$D$1000,4,FALSE)</f>
        <v>#N/A</v>
      </c>
      <c r="M112" s="24">
        <f>VLOOKUP("Population",'Program Priorities&amp;Goals'!$B$5:$E$7,4,FALSE)</f>
        <v>0.66666666666666663</v>
      </c>
      <c r="N112" s="24" t="e">
        <f>VLOOKUP($G112,'SVI Data'!$C$2:$F$200,3,FALSE)</f>
        <v>#N/A</v>
      </c>
      <c r="O112" s="24">
        <f>VLOOKUP("SVI",'Program Priorities&amp;Goals'!$B$5:$E$7,4,FALSE)</f>
        <v>0.66666666666666663</v>
      </c>
      <c r="P112" s="23" t="e">
        <f>VLOOKUP($A112,'Partnership Readiness'!$A$2:$D$1000,5,FALSE)</f>
        <v>#N/A</v>
      </c>
      <c r="Q112" s="24">
        <f>VLOOKUP("Partnership",'Program Priorities&amp;Goals'!$B$5:$E$7,4,FALSE)</f>
        <v>0.66666666666666663</v>
      </c>
      <c r="R112" s="25">
        <f t="shared" si="6"/>
        <v>0</v>
      </c>
      <c r="S112" s="24">
        <f t="shared" si="7"/>
        <v>1</v>
      </c>
      <c r="T112" s="24" t="e">
        <f t="shared" si="8"/>
        <v>#N/A</v>
      </c>
      <c r="U112" s="27" t="e">
        <f t="shared" si="9"/>
        <v>#N/A</v>
      </c>
      <c r="V112" s="24" t="e">
        <f>IF(J112="Urban",IF(U112&lt;='Recommended Sites'!$L$17,"Include",""),IF(J112="Rural",IF(T112&lt;='Recommended Sites'!$L$18,"Include",""),""))</f>
        <v>#N/A</v>
      </c>
      <c r="W112" s="24" t="e">
        <f>IF(V112="Include",COUNTIFS($V$2:$V$999,"Include",$R$2:$R$999,"&gt;"&amp;R112)+COUNTIFS($V$2:V112,"Include",$R$2:R112,R112),"")</f>
        <v>#N/A</v>
      </c>
    </row>
    <row r="113" spans="1:23" ht="15.75" thickBot="1" x14ac:dyDescent="0.3">
      <c r="A113" s="23" t="str">
        <f>IF(Population!$A113="","",Population!$A113)</f>
        <v/>
      </c>
      <c r="B113" s="24" t="str">
        <f>IF($A113="","",IFERROR(VLOOKUP($A113,Facilities!$A$2:$B$1001,2,FALSE),""))</f>
        <v/>
      </c>
      <c r="C113" s="24" t="str">
        <f>IFERROR(IF(VLOOKUP($A113,'Facility Locations'!$A$2:$E$1000,2,FALSE)="","no address",VLOOKUP($A113,'Facility Locations'!$A$2:$E$1000,2,FALSE)),"no address")</f>
        <v>no address</v>
      </c>
      <c r="D113" s="24" t="str">
        <f>IFERROR(IF(VLOOKUP($A113,'Facility Locations'!$A$2:$E$1000,3,FALSE)="","",VLOOKUP($A113,'Facility Locations'!$A$2:$E$1000,3,FALSE)),"")</f>
        <v/>
      </c>
      <c r="E113" s="24" t="str">
        <f>IFERROR(IF(VLOOKUP($A113,'Facility Locations'!$A$2:$E$1000,4,FALSE)="","",VLOOKUP($A113,'Facility Locations'!$A$2:$E$1000,4,FALSE)),"")</f>
        <v/>
      </c>
      <c r="F113" s="24" t="str">
        <f>IFERROR(IF(VLOOKUP($A113,'Facility Locations'!$A$2:$E$1000,5,FALSE)="","",VLOOKUP($A113,'Facility Locations'!$A$2:$E$1000,5,FALSE)),"")</f>
        <v/>
      </c>
      <c r="G113" s="25" t="str">
        <f>IFERROR(VLOOKUP($A113,Counties!$A$2:$C$1000,2,FALSE),"no county listed")</f>
        <v>no county listed</v>
      </c>
      <c r="H113" s="24" t="str">
        <f>IFERROR(VLOOKUP($A113,Counties!$A$2:$C$1000,3,FALSE),"no county listed")</f>
        <v>no county listed</v>
      </c>
      <c r="I113" s="24" t="e">
        <f>VLOOKUP($G113,Rural_Urban!A113:B1111,2,FALSE)</f>
        <v>#N/A</v>
      </c>
      <c r="J113" s="24" t="e">
        <f t="shared" si="5"/>
        <v>#N/A</v>
      </c>
      <c r="K113" s="26" t="str">
        <f>IF($A113="","",_xlfn.LET(_xlpm.x,VLOOKUP($A113,Population!$A$2:$B$1000,2,FALSE),IF(_xlpm.x="","none listed",_xlpm.x)))</f>
        <v/>
      </c>
      <c r="L113" s="24" t="e">
        <f>VLOOKUP($A113,Population!$A$2:$D$1000,4,FALSE)</f>
        <v>#N/A</v>
      </c>
      <c r="M113" s="24">
        <f>VLOOKUP("Population",'Program Priorities&amp;Goals'!$B$5:$E$7,4,FALSE)</f>
        <v>0.66666666666666663</v>
      </c>
      <c r="N113" s="24" t="e">
        <f>VLOOKUP($G113,'SVI Data'!$C$2:$F$200,3,FALSE)</f>
        <v>#N/A</v>
      </c>
      <c r="O113" s="24">
        <f>VLOOKUP("SVI",'Program Priorities&amp;Goals'!$B$5:$E$7,4,FALSE)</f>
        <v>0.66666666666666663</v>
      </c>
      <c r="P113" s="23" t="e">
        <f>VLOOKUP($A113,'Partnership Readiness'!$A$2:$D$1000,5,FALSE)</f>
        <v>#N/A</v>
      </c>
      <c r="Q113" s="24">
        <f>VLOOKUP("Partnership",'Program Priorities&amp;Goals'!$B$5:$E$7,4,FALSE)</f>
        <v>0.66666666666666663</v>
      </c>
      <c r="R113" s="25">
        <f t="shared" si="6"/>
        <v>0</v>
      </c>
      <c r="S113" s="24">
        <f t="shared" si="7"/>
        <v>1</v>
      </c>
      <c r="T113" s="24" t="e">
        <f t="shared" si="8"/>
        <v>#N/A</v>
      </c>
      <c r="U113" s="27" t="e">
        <f t="shared" si="9"/>
        <v>#N/A</v>
      </c>
      <c r="V113" s="24" t="e">
        <f>IF(J113="Urban",IF(U113&lt;='Recommended Sites'!$L$17,"Include",""),IF(J113="Rural",IF(T113&lt;='Recommended Sites'!$L$18,"Include",""),""))</f>
        <v>#N/A</v>
      </c>
      <c r="W113" s="24" t="e">
        <f>IF(V113="Include",COUNTIFS($V$2:$V$999,"Include",$R$2:$R$999,"&gt;"&amp;R113)+COUNTIFS($V$2:V113,"Include",$R$2:R113,R113),"")</f>
        <v>#N/A</v>
      </c>
    </row>
    <row r="114" spans="1:23" ht="15.75" thickBot="1" x14ac:dyDescent="0.3">
      <c r="A114" s="23" t="str">
        <f>IF(Population!$A114="","",Population!$A114)</f>
        <v/>
      </c>
      <c r="B114" s="24" t="str">
        <f>IF($A114="","",IFERROR(VLOOKUP($A114,Facilities!$A$2:$B$1001,2,FALSE),""))</f>
        <v/>
      </c>
      <c r="C114" s="24" t="str">
        <f>IFERROR(IF(VLOOKUP($A114,'Facility Locations'!$A$2:$E$1000,2,FALSE)="","no address",VLOOKUP($A114,'Facility Locations'!$A$2:$E$1000,2,FALSE)),"no address")</f>
        <v>no address</v>
      </c>
      <c r="D114" s="24" t="str">
        <f>IFERROR(IF(VLOOKUP($A114,'Facility Locations'!$A$2:$E$1000,3,FALSE)="","",VLOOKUP($A114,'Facility Locations'!$A$2:$E$1000,3,FALSE)),"")</f>
        <v/>
      </c>
      <c r="E114" s="24" t="str">
        <f>IFERROR(IF(VLOOKUP($A114,'Facility Locations'!$A$2:$E$1000,4,FALSE)="","",VLOOKUP($A114,'Facility Locations'!$A$2:$E$1000,4,FALSE)),"")</f>
        <v/>
      </c>
      <c r="F114" s="24" t="str">
        <f>IFERROR(IF(VLOOKUP($A114,'Facility Locations'!$A$2:$E$1000,5,FALSE)="","",VLOOKUP($A114,'Facility Locations'!$A$2:$E$1000,5,FALSE)),"")</f>
        <v/>
      </c>
      <c r="G114" s="25" t="str">
        <f>IFERROR(VLOOKUP($A114,Counties!$A$2:$C$1000,2,FALSE),"no county listed")</f>
        <v>no county listed</v>
      </c>
      <c r="H114" s="24" t="str">
        <f>IFERROR(VLOOKUP($A114,Counties!$A$2:$C$1000,3,FALSE),"no county listed")</f>
        <v>no county listed</v>
      </c>
      <c r="I114" s="24" t="e">
        <f>VLOOKUP($G114,Rural_Urban!A114:B1112,2,FALSE)</f>
        <v>#N/A</v>
      </c>
      <c r="J114" s="24" t="e">
        <f t="shared" si="5"/>
        <v>#N/A</v>
      </c>
      <c r="K114" s="26" t="str">
        <f>IF($A114="","",_xlfn.LET(_xlpm.x,VLOOKUP($A114,Population!$A$2:$B$1000,2,FALSE),IF(_xlpm.x="","none listed",_xlpm.x)))</f>
        <v/>
      </c>
      <c r="L114" s="24" t="e">
        <f>VLOOKUP($A114,Population!$A$2:$D$1000,4,FALSE)</f>
        <v>#N/A</v>
      </c>
      <c r="M114" s="24">
        <f>VLOOKUP("Population",'Program Priorities&amp;Goals'!$B$5:$E$7,4,FALSE)</f>
        <v>0.66666666666666663</v>
      </c>
      <c r="N114" s="24" t="e">
        <f>VLOOKUP($G114,'SVI Data'!$C$2:$F$200,3,FALSE)</f>
        <v>#N/A</v>
      </c>
      <c r="O114" s="24">
        <f>VLOOKUP("SVI",'Program Priorities&amp;Goals'!$B$5:$E$7,4,FALSE)</f>
        <v>0.66666666666666663</v>
      </c>
      <c r="P114" s="23" t="e">
        <f>VLOOKUP($A114,'Partnership Readiness'!$A$2:$D$1000,5,FALSE)</f>
        <v>#N/A</v>
      </c>
      <c r="Q114" s="24">
        <f>VLOOKUP("Partnership",'Program Priorities&amp;Goals'!$B$5:$E$7,4,FALSE)</f>
        <v>0.66666666666666663</v>
      </c>
      <c r="R114" s="25">
        <f t="shared" si="6"/>
        <v>0</v>
      </c>
      <c r="S114" s="24">
        <f t="shared" si="7"/>
        <v>1</v>
      </c>
      <c r="T114" s="24" t="e">
        <f t="shared" si="8"/>
        <v>#N/A</v>
      </c>
      <c r="U114" s="27" t="e">
        <f t="shared" si="9"/>
        <v>#N/A</v>
      </c>
      <c r="V114" s="24" t="e">
        <f>IF(J114="Urban",IF(U114&lt;='Recommended Sites'!$L$17,"Include",""),IF(J114="Rural",IF(T114&lt;='Recommended Sites'!$L$18,"Include",""),""))</f>
        <v>#N/A</v>
      </c>
      <c r="W114" s="24" t="e">
        <f>IF(V114="Include",COUNTIFS($V$2:$V$999,"Include",$R$2:$R$999,"&gt;"&amp;R114)+COUNTIFS($V$2:V114,"Include",$R$2:R114,R114),"")</f>
        <v>#N/A</v>
      </c>
    </row>
    <row r="115" spans="1:23" ht="15.75" thickBot="1" x14ac:dyDescent="0.3">
      <c r="A115" s="23" t="str">
        <f>IF(Population!$A115="","",Population!$A115)</f>
        <v/>
      </c>
      <c r="B115" s="24" t="str">
        <f>IF($A115="","",IFERROR(VLOOKUP($A115,Facilities!$A$2:$B$1001,2,FALSE),""))</f>
        <v/>
      </c>
      <c r="C115" s="24" t="str">
        <f>IFERROR(IF(VLOOKUP($A115,'Facility Locations'!$A$2:$E$1000,2,FALSE)="","no address",VLOOKUP($A115,'Facility Locations'!$A$2:$E$1000,2,FALSE)),"no address")</f>
        <v>no address</v>
      </c>
      <c r="D115" s="24" t="str">
        <f>IFERROR(IF(VLOOKUP($A115,'Facility Locations'!$A$2:$E$1000,3,FALSE)="","",VLOOKUP($A115,'Facility Locations'!$A$2:$E$1000,3,FALSE)),"")</f>
        <v/>
      </c>
      <c r="E115" s="24" t="str">
        <f>IFERROR(IF(VLOOKUP($A115,'Facility Locations'!$A$2:$E$1000,4,FALSE)="","",VLOOKUP($A115,'Facility Locations'!$A$2:$E$1000,4,FALSE)),"")</f>
        <v/>
      </c>
      <c r="F115" s="24" t="str">
        <f>IFERROR(IF(VLOOKUP($A115,'Facility Locations'!$A$2:$E$1000,5,FALSE)="","",VLOOKUP($A115,'Facility Locations'!$A$2:$E$1000,5,FALSE)),"")</f>
        <v/>
      </c>
      <c r="G115" s="25" t="str">
        <f>IFERROR(VLOOKUP($A115,Counties!$A$2:$C$1000,2,FALSE),"no county listed")</f>
        <v>no county listed</v>
      </c>
      <c r="H115" s="24" t="str">
        <f>IFERROR(VLOOKUP($A115,Counties!$A$2:$C$1000,3,FALSE),"no county listed")</f>
        <v>no county listed</v>
      </c>
      <c r="I115" s="24" t="e">
        <f>VLOOKUP($G115,Rural_Urban!A115:B1113,2,FALSE)</f>
        <v>#N/A</v>
      </c>
      <c r="J115" s="24" t="e">
        <f t="shared" si="5"/>
        <v>#N/A</v>
      </c>
      <c r="K115" s="26" t="str">
        <f>IF($A115="","",_xlfn.LET(_xlpm.x,VLOOKUP($A115,Population!$A$2:$B$1000,2,FALSE),IF(_xlpm.x="","none listed",_xlpm.x)))</f>
        <v/>
      </c>
      <c r="L115" s="24" t="e">
        <f>VLOOKUP($A115,Population!$A$2:$D$1000,4,FALSE)</f>
        <v>#N/A</v>
      </c>
      <c r="M115" s="24">
        <f>VLOOKUP("Population",'Program Priorities&amp;Goals'!$B$5:$E$7,4,FALSE)</f>
        <v>0.66666666666666663</v>
      </c>
      <c r="N115" s="24" t="e">
        <f>VLOOKUP($G115,'SVI Data'!$C$2:$F$200,3,FALSE)</f>
        <v>#N/A</v>
      </c>
      <c r="O115" s="24">
        <f>VLOOKUP("SVI",'Program Priorities&amp;Goals'!$B$5:$E$7,4,FALSE)</f>
        <v>0.66666666666666663</v>
      </c>
      <c r="P115" s="23" t="e">
        <f>VLOOKUP($A115,'Partnership Readiness'!$A$2:$D$1000,5,FALSE)</f>
        <v>#N/A</v>
      </c>
      <c r="Q115" s="24">
        <f>VLOOKUP("Partnership",'Program Priorities&amp;Goals'!$B$5:$E$7,4,FALSE)</f>
        <v>0.66666666666666663</v>
      </c>
      <c r="R115" s="25">
        <f t="shared" si="6"/>
        <v>0</v>
      </c>
      <c r="S115" s="24">
        <f t="shared" si="7"/>
        <v>1</v>
      </c>
      <c r="T115" s="24" t="e">
        <f t="shared" si="8"/>
        <v>#N/A</v>
      </c>
      <c r="U115" s="27" t="e">
        <f t="shared" si="9"/>
        <v>#N/A</v>
      </c>
      <c r="V115" s="24" t="e">
        <f>IF(J115="Urban",IF(U115&lt;='Recommended Sites'!$L$17,"Include",""),IF(J115="Rural",IF(T115&lt;='Recommended Sites'!$L$18,"Include",""),""))</f>
        <v>#N/A</v>
      </c>
      <c r="W115" s="24" t="e">
        <f>IF(V115="Include",COUNTIFS($V$2:$V$999,"Include",$R$2:$R$999,"&gt;"&amp;R115)+COUNTIFS($V$2:V115,"Include",$R$2:R115,R115),"")</f>
        <v>#N/A</v>
      </c>
    </row>
    <row r="116" spans="1:23" ht="15.75" thickBot="1" x14ac:dyDescent="0.3">
      <c r="A116" s="23" t="str">
        <f>IF(Population!$A116="","",Population!$A116)</f>
        <v/>
      </c>
      <c r="B116" s="24" t="str">
        <f>IF($A116="","",IFERROR(VLOOKUP($A116,Facilities!$A$2:$B$1001,2,FALSE),""))</f>
        <v/>
      </c>
      <c r="C116" s="24" t="str">
        <f>IFERROR(IF(VLOOKUP($A116,'Facility Locations'!$A$2:$E$1000,2,FALSE)="","no address",VLOOKUP($A116,'Facility Locations'!$A$2:$E$1000,2,FALSE)),"no address")</f>
        <v>no address</v>
      </c>
      <c r="D116" s="24" t="str">
        <f>IFERROR(IF(VLOOKUP($A116,'Facility Locations'!$A$2:$E$1000,3,FALSE)="","",VLOOKUP($A116,'Facility Locations'!$A$2:$E$1000,3,FALSE)),"")</f>
        <v/>
      </c>
      <c r="E116" s="24" t="str">
        <f>IFERROR(IF(VLOOKUP($A116,'Facility Locations'!$A$2:$E$1000,4,FALSE)="","",VLOOKUP($A116,'Facility Locations'!$A$2:$E$1000,4,FALSE)),"")</f>
        <v/>
      </c>
      <c r="F116" s="24" t="str">
        <f>IFERROR(IF(VLOOKUP($A116,'Facility Locations'!$A$2:$E$1000,5,FALSE)="","",VLOOKUP($A116,'Facility Locations'!$A$2:$E$1000,5,FALSE)),"")</f>
        <v/>
      </c>
      <c r="G116" s="25" t="str">
        <f>IFERROR(VLOOKUP($A116,Counties!$A$2:$C$1000,2,FALSE),"no county listed")</f>
        <v>no county listed</v>
      </c>
      <c r="H116" s="24" t="str">
        <f>IFERROR(VLOOKUP($A116,Counties!$A$2:$C$1000,3,FALSE),"no county listed")</f>
        <v>no county listed</v>
      </c>
      <c r="I116" s="24" t="e">
        <f>VLOOKUP($G116,Rural_Urban!A116:B1114,2,FALSE)</f>
        <v>#N/A</v>
      </c>
      <c r="J116" s="24" t="e">
        <f t="shared" si="5"/>
        <v>#N/A</v>
      </c>
      <c r="K116" s="26" t="str">
        <f>IF($A116="","",_xlfn.LET(_xlpm.x,VLOOKUP($A116,Population!$A$2:$B$1000,2,FALSE),IF(_xlpm.x="","none listed",_xlpm.x)))</f>
        <v/>
      </c>
      <c r="L116" s="24" t="e">
        <f>VLOOKUP($A116,Population!$A$2:$D$1000,4,FALSE)</f>
        <v>#N/A</v>
      </c>
      <c r="M116" s="24">
        <f>VLOOKUP("Population",'Program Priorities&amp;Goals'!$B$5:$E$7,4,FALSE)</f>
        <v>0.66666666666666663</v>
      </c>
      <c r="N116" s="24" t="e">
        <f>VLOOKUP($G116,'SVI Data'!$C$2:$F$200,3,FALSE)</f>
        <v>#N/A</v>
      </c>
      <c r="O116" s="24">
        <f>VLOOKUP("SVI",'Program Priorities&amp;Goals'!$B$5:$E$7,4,FALSE)</f>
        <v>0.66666666666666663</v>
      </c>
      <c r="P116" s="23" t="e">
        <f>VLOOKUP($A116,'Partnership Readiness'!$A$2:$D$1000,5,FALSE)</f>
        <v>#N/A</v>
      </c>
      <c r="Q116" s="24">
        <f>VLOOKUP("Partnership",'Program Priorities&amp;Goals'!$B$5:$E$7,4,FALSE)</f>
        <v>0.66666666666666663</v>
      </c>
      <c r="R116" s="25">
        <f t="shared" si="6"/>
        <v>0</v>
      </c>
      <c r="S116" s="24">
        <f t="shared" si="7"/>
        <v>1</v>
      </c>
      <c r="T116" s="24" t="e">
        <f t="shared" si="8"/>
        <v>#N/A</v>
      </c>
      <c r="U116" s="27" t="e">
        <f t="shared" si="9"/>
        <v>#N/A</v>
      </c>
      <c r="V116" s="24" t="e">
        <f>IF(J116="Urban",IF(U116&lt;='Recommended Sites'!$L$17,"Include",""),IF(J116="Rural",IF(T116&lt;='Recommended Sites'!$L$18,"Include",""),""))</f>
        <v>#N/A</v>
      </c>
      <c r="W116" s="24" t="e">
        <f>IF(V116="Include",COUNTIFS($V$2:$V$999,"Include",$R$2:$R$999,"&gt;"&amp;R116)+COUNTIFS($V$2:V116,"Include",$R$2:R116,R116),"")</f>
        <v>#N/A</v>
      </c>
    </row>
    <row r="117" spans="1:23" ht="15.75" thickBot="1" x14ac:dyDescent="0.3">
      <c r="A117" s="23" t="str">
        <f>IF(Population!$A117="","",Population!$A117)</f>
        <v/>
      </c>
      <c r="B117" s="24" t="str">
        <f>IF($A117="","",IFERROR(VLOOKUP($A117,Facilities!$A$2:$B$1001,2,FALSE),""))</f>
        <v/>
      </c>
      <c r="C117" s="24" t="str">
        <f>IFERROR(IF(VLOOKUP($A117,'Facility Locations'!$A$2:$E$1000,2,FALSE)="","no address",VLOOKUP($A117,'Facility Locations'!$A$2:$E$1000,2,FALSE)),"no address")</f>
        <v>no address</v>
      </c>
      <c r="D117" s="24" t="str">
        <f>IFERROR(IF(VLOOKUP($A117,'Facility Locations'!$A$2:$E$1000,3,FALSE)="","",VLOOKUP($A117,'Facility Locations'!$A$2:$E$1000,3,FALSE)),"")</f>
        <v/>
      </c>
      <c r="E117" s="24" t="str">
        <f>IFERROR(IF(VLOOKUP($A117,'Facility Locations'!$A$2:$E$1000,4,FALSE)="","",VLOOKUP($A117,'Facility Locations'!$A$2:$E$1000,4,FALSE)),"")</f>
        <v/>
      </c>
      <c r="F117" s="24" t="str">
        <f>IFERROR(IF(VLOOKUP($A117,'Facility Locations'!$A$2:$E$1000,5,FALSE)="","",VLOOKUP($A117,'Facility Locations'!$A$2:$E$1000,5,FALSE)),"")</f>
        <v/>
      </c>
      <c r="G117" s="25" t="str">
        <f>IFERROR(VLOOKUP($A117,Counties!$A$2:$C$1000,2,FALSE),"no county listed")</f>
        <v>no county listed</v>
      </c>
      <c r="H117" s="24" t="str">
        <f>IFERROR(VLOOKUP($A117,Counties!$A$2:$C$1000,3,FALSE),"no county listed")</f>
        <v>no county listed</v>
      </c>
      <c r="I117" s="24" t="e">
        <f>VLOOKUP($G117,Rural_Urban!A117:B1115,2,FALSE)</f>
        <v>#N/A</v>
      </c>
      <c r="J117" s="24" t="e">
        <f t="shared" si="5"/>
        <v>#N/A</v>
      </c>
      <c r="K117" s="26" t="str">
        <f>IF($A117="","",_xlfn.LET(_xlpm.x,VLOOKUP($A117,Population!$A$2:$B$1000,2,FALSE),IF(_xlpm.x="","none listed",_xlpm.x)))</f>
        <v/>
      </c>
      <c r="L117" s="24" t="e">
        <f>VLOOKUP($A117,Population!$A$2:$D$1000,4,FALSE)</f>
        <v>#N/A</v>
      </c>
      <c r="M117" s="24">
        <f>VLOOKUP("Population",'Program Priorities&amp;Goals'!$B$5:$E$7,4,FALSE)</f>
        <v>0.66666666666666663</v>
      </c>
      <c r="N117" s="24" t="e">
        <f>VLOOKUP($G117,'SVI Data'!$C$2:$F$200,3,FALSE)</f>
        <v>#N/A</v>
      </c>
      <c r="O117" s="24">
        <f>VLOOKUP("SVI",'Program Priorities&amp;Goals'!$B$5:$E$7,4,FALSE)</f>
        <v>0.66666666666666663</v>
      </c>
      <c r="P117" s="23" t="e">
        <f>VLOOKUP($A117,'Partnership Readiness'!$A$2:$D$1000,5,FALSE)</f>
        <v>#N/A</v>
      </c>
      <c r="Q117" s="24">
        <f>VLOOKUP("Partnership",'Program Priorities&amp;Goals'!$B$5:$E$7,4,FALSE)</f>
        <v>0.66666666666666663</v>
      </c>
      <c r="R117" s="25">
        <f t="shared" si="6"/>
        <v>0</v>
      </c>
      <c r="S117" s="24">
        <f t="shared" si="7"/>
        <v>1</v>
      </c>
      <c r="T117" s="24" t="e">
        <f t="shared" si="8"/>
        <v>#N/A</v>
      </c>
      <c r="U117" s="27" t="e">
        <f t="shared" si="9"/>
        <v>#N/A</v>
      </c>
      <c r="V117" s="24" t="e">
        <f>IF(J117="Urban",IF(U117&lt;='Recommended Sites'!$L$17,"Include",""),IF(J117="Rural",IF(T117&lt;='Recommended Sites'!$L$18,"Include",""),""))</f>
        <v>#N/A</v>
      </c>
      <c r="W117" s="24" t="e">
        <f>IF(V117="Include",COUNTIFS($V$2:$V$999,"Include",$R$2:$R$999,"&gt;"&amp;R117)+COUNTIFS($V$2:V117,"Include",$R$2:R117,R117),"")</f>
        <v>#N/A</v>
      </c>
    </row>
    <row r="118" spans="1:23" ht="15.75" thickBot="1" x14ac:dyDescent="0.3">
      <c r="A118" s="23" t="str">
        <f>IF(Population!$A118="","",Population!$A118)</f>
        <v/>
      </c>
      <c r="B118" s="24" t="str">
        <f>IF($A118="","",IFERROR(VLOOKUP($A118,Facilities!$A$2:$B$1001,2,FALSE),""))</f>
        <v/>
      </c>
      <c r="C118" s="24" t="str">
        <f>IFERROR(IF(VLOOKUP($A118,'Facility Locations'!$A$2:$E$1000,2,FALSE)="","no address",VLOOKUP($A118,'Facility Locations'!$A$2:$E$1000,2,FALSE)),"no address")</f>
        <v>no address</v>
      </c>
      <c r="D118" s="24" t="str">
        <f>IFERROR(IF(VLOOKUP($A118,'Facility Locations'!$A$2:$E$1000,3,FALSE)="","",VLOOKUP($A118,'Facility Locations'!$A$2:$E$1000,3,FALSE)),"")</f>
        <v/>
      </c>
      <c r="E118" s="24" t="str">
        <f>IFERROR(IF(VLOOKUP($A118,'Facility Locations'!$A$2:$E$1000,4,FALSE)="","",VLOOKUP($A118,'Facility Locations'!$A$2:$E$1000,4,FALSE)),"")</f>
        <v/>
      </c>
      <c r="F118" s="24" t="str">
        <f>IFERROR(IF(VLOOKUP($A118,'Facility Locations'!$A$2:$E$1000,5,FALSE)="","",VLOOKUP($A118,'Facility Locations'!$A$2:$E$1000,5,FALSE)),"")</f>
        <v/>
      </c>
      <c r="G118" s="25" t="str">
        <f>IFERROR(VLOOKUP($A118,Counties!$A$2:$C$1000,2,FALSE),"no county listed")</f>
        <v>no county listed</v>
      </c>
      <c r="H118" s="24" t="str">
        <f>IFERROR(VLOOKUP($A118,Counties!$A$2:$C$1000,3,FALSE),"no county listed")</f>
        <v>no county listed</v>
      </c>
      <c r="I118" s="24" t="e">
        <f>VLOOKUP($G118,Rural_Urban!A118:B1116,2,FALSE)</f>
        <v>#N/A</v>
      </c>
      <c r="J118" s="24" t="e">
        <f t="shared" si="5"/>
        <v>#N/A</v>
      </c>
      <c r="K118" s="26" t="str">
        <f>IF($A118="","",_xlfn.LET(_xlpm.x,VLOOKUP($A118,Population!$A$2:$B$1000,2,FALSE),IF(_xlpm.x="","none listed",_xlpm.x)))</f>
        <v/>
      </c>
      <c r="L118" s="24" t="e">
        <f>VLOOKUP($A118,Population!$A$2:$D$1000,4,FALSE)</f>
        <v>#N/A</v>
      </c>
      <c r="M118" s="24">
        <f>VLOOKUP("Population",'Program Priorities&amp;Goals'!$B$5:$E$7,4,FALSE)</f>
        <v>0.66666666666666663</v>
      </c>
      <c r="N118" s="24" t="e">
        <f>VLOOKUP($G118,'SVI Data'!$C$2:$F$200,3,FALSE)</f>
        <v>#N/A</v>
      </c>
      <c r="O118" s="24">
        <f>VLOOKUP("SVI",'Program Priorities&amp;Goals'!$B$5:$E$7,4,FALSE)</f>
        <v>0.66666666666666663</v>
      </c>
      <c r="P118" s="23" t="e">
        <f>VLOOKUP($A118,'Partnership Readiness'!$A$2:$D$1000,5,FALSE)</f>
        <v>#N/A</v>
      </c>
      <c r="Q118" s="24">
        <f>VLOOKUP("Partnership",'Program Priorities&amp;Goals'!$B$5:$E$7,4,FALSE)</f>
        <v>0.66666666666666663</v>
      </c>
      <c r="R118" s="25">
        <f t="shared" si="6"/>
        <v>0</v>
      </c>
      <c r="S118" s="24">
        <f t="shared" si="7"/>
        <v>1</v>
      </c>
      <c r="T118" s="24" t="e">
        <f t="shared" si="8"/>
        <v>#N/A</v>
      </c>
      <c r="U118" s="27" t="e">
        <f t="shared" si="9"/>
        <v>#N/A</v>
      </c>
      <c r="V118" s="24" t="e">
        <f>IF(J118="Urban",IF(U118&lt;='Recommended Sites'!$L$17,"Include",""),IF(J118="Rural",IF(T118&lt;='Recommended Sites'!$L$18,"Include",""),""))</f>
        <v>#N/A</v>
      </c>
      <c r="W118" s="24" t="e">
        <f>IF(V118="Include",COUNTIFS($V$2:$V$999,"Include",$R$2:$R$999,"&gt;"&amp;R118)+COUNTIFS($V$2:V118,"Include",$R$2:R118,R118),"")</f>
        <v>#N/A</v>
      </c>
    </row>
    <row r="119" spans="1:23" ht="15.75" thickBot="1" x14ac:dyDescent="0.3">
      <c r="A119" s="23" t="str">
        <f>IF(Population!$A119="","",Population!$A119)</f>
        <v/>
      </c>
      <c r="B119" s="24" t="str">
        <f>IF($A119="","",IFERROR(VLOOKUP($A119,Facilities!$A$2:$B$1001,2,FALSE),""))</f>
        <v/>
      </c>
      <c r="C119" s="24" t="str">
        <f>IFERROR(IF(VLOOKUP($A119,'Facility Locations'!$A$2:$E$1000,2,FALSE)="","no address",VLOOKUP($A119,'Facility Locations'!$A$2:$E$1000,2,FALSE)),"no address")</f>
        <v>no address</v>
      </c>
      <c r="D119" s="24" t="str">
        <f>IFERROR(IF(VLOOKUP($A119,'Facility Locations'!$A$2:$E$1000,3,FALSE)="","",VLOOKUP($A119,'Facility Locations'!$A$2:$E$1000,3,FALSE)),"")</f>
        <v/>
      </c>
      <c r="E119" s="24" t="str">
        <f>IFERROR(IF(VLOOKUP($A119,'Facility Locations'!$A$2:$E$1000,4,FALSE)="","",VLOOKUP($A119,'Facility Locations'!$A$2:$E$1000,4,FALSE)),"")</f>
        <v/>
      </c>
      <c r="F119" s="24" t="str">
        <f>IFERROR(IF(VLOOKUP($A119,'Facility Locations'!$A$2:$E$1000,5,FALSE)="","",VLOOKUP($A119,'Facility Locations'!$A$2:$E$1000,5,FALSE)),"")</f>
        <v/>
      </c>
      <c r="G119" s="25" t="str">
        <f>IFERROR(VLOOKUP($A119,Counties!$A$2:$C$1000,2,FALSE),"no county listed")</f>
        <v>no county listed</v>
      </c>
      <c r="H119" s="24" t="str">
        <f>IFERROR(VLOOKUP($A119,Counties!$A$2:$C$1000,3,FALSE),"no county listed")</f>
        <v>no county listed</v>
      </c>
      <c r="I119" s="24" t="e">
        <f>VLOOKUP($G119,Rural_Urban!A119:B1117,2,FALSE)</f>
        <v>#N/A</v>
      </c>
      <c r="J119" s="24" t="e">
        <f t="shared" si="5"/>
        <v>#N/A</v>
      </c>
      <c r="K119" s="26" t="str">
        <f>IF($A119="","",_xlfn.LET(_xlpm.x,VLOOKUP($A119,Population!$A$2:$B$1000,2,FALSE),IF(_xlpm.x="","none listed",_xlpm.x)))</f>
        <v/>
      </c>
      <c r="L119" s="24" t="e">
        <f>VLOOKUP($A119,Population!$A$2:$D$1000,4,FALSE)</f>
        <v>#N/A</v>
      </c>
      <c r="M119" s="24">
        <f>VLOOKUP("Population",'Program Priorities&amp;Goals'!$B$5:$E$7,4,FALSE)</f>
        <v>0.66666666666666663</v>
      </c>
      <c r="N119" s="24" t="e">
        <f>VLOOKUP($G119,'SVI Data'!$C$2:$F$200,3,FALSE)</f>
        <v>#N/A</v>
      </c>
      <c r="O119" s="24">
        <f>VLOOKUP("SVI",'Program Priorities&amp;Goals'!$B$5:$E$7,4,FALSE)</f>
        <v>0.66666666666666663</v>
      </c>
      <c r="P119" s="23" t="e">
        <f>VLOOKUP($A119,'Partnership Readiness'!$A$2:$D$1000,5,FALSE)</f>
        <v>#N/A</v>
      </c>
      <c r="Q119" s="24">
        <f>VLOOKUP("Partnership",'Program Priorities&amp;Goals'!$B$5:$E$7,4,FALSE)</f>
        <v>0.66666666666666663</v>
      </c>
      <c r="R119" s="25">
        <f t="shared" si="6"/>
        <v>0</v>
      </c>
      <c r="S119" s="24">
        <f t="shared" si="7"/>
        <v>1</v>
      </c>
      <c r="T119" s="24" t="e">
        <f t="shared" si="8"/>
        <v>#N/A</v>
      </c>
      <c r="U119" s="27" t="e">
        <f t="shared" si="9"/>
        <v>#N/A</v>
      </c>
      <c r="V119" s="24" t="e">
        <f>IF(J119="Urban",IF(U119&lt;='Recommended Sites'!$L$17,"Include",""),IF(J119="Rural",IF(T119&lt;='Recommended Sites'!$L$18,"Include",""),""))</f>
        <v>#N/A</v>
      </c>
      <c r="W119" s="24" t="e">
        <f>IF(V119="Include",COUNTIFS($V$2:$V$999,"Include",$R$2:$R$999,"&gt;"&amp;R119)+COUNTIFS($V$2:V119,"Include",$R$2:R119,R119),"")</f>
        <v>#N/A</v>
      </c>
    </row>
    <row r="120" spans="1:23" ht="15.75" thickBot="1" x14ac:dyDescent="0.3">
      <c r="A120" s="23" t="str">
        <f>IF(Population!$A120="","",Population!$A120)</f>
        <v/>
      </c>
      <c r="B120" s="24" t="str">
        <f>IF($A120="","",IFERROR(VLOOKUP($A120,Facilities!$A$2:$B$1001,2,FALSE),""))</f>
        <v/>
      </c>
      <c r="C120" s="24" t="str">
        <f>IFERROR(IF(VLOOKUP($A120,'Facility Locations'!$A$2:$E$1000,2,FALSE)="","no address",VLOOKUP($A120,'Facility Locations'!$A$2:$E$1000,2,FALSE)),"no address")</f>
        <v>no address</v>
      </c>
      <c r="D120" s="24" t="str">
        <f>IFERROR(IF(VLOOKUP($A120,'Facility Locations'!$A$2:$E$1000,3,FALSE)="","",VLOOKUP($A120,'Facility Locations'!$A$2:$E$1000,3,FALSE)),"")</f>
        <v/>
      </c>
      <c r="E120" s="24" t="str">
        <f>IFERROR(IF(VLOOKUP($A120,'Facility Locations'!$A$2:$E$1000,4,FALSE)="","",VLOOKUP($A120,'Facility Locations'!$A$2:$E$1000,4,FALSE)),"")</f>
        <v/>
      </c>
      <c r="F120" s="24" t="str">
        <f>IFERROR(IF(VLOOKUP($A120,'Facility Locations'!$A$2:$E$1000,5,FALSE)="","",VLOOKUP($A120,'Facility Locations'!$A$2:$E$1000,5,FALSE)),"")</f>
        <v/>
      </c>
      <c r="G120" s="25" t="str">
        <f>IFERROR(VLOOKUP($A120,Counties!$A$2:$C$1000,2,FALSE),"no county listed")</f>
        <v>no county listed</v>
      </c>
      <c r="H120" s="24" t="str">
        <f>IFERROR(VLOOKUP($A120,Counties!$A$2:$C$1000,3,FALSE),"no county listed")</f>
        <v>no county listed</v>
      </c>
      <c r="I120" s="24" t="e">
        <f>VLOOKUP($G120,Rural_Urban!A120:B1118,2,FALSE)</f>
        <v>#N/A</v>
      </c>
      <c r="J120" s="24" t="e">
        <f t="shared" si="5"/>
        <v>#N/A</v>
      </c>
      <c r="K120" s="26" t="str">
        <f>IF($A120="","",_xlfn.LET(_xlpm.x,VLOOKUP($A120,Population!$A$2:$B$1000,2,FALSE),IF(_xlpm.x="","none listed",_xlpm.x)))</f>
        <v/>
      </c>
      <c r="L120" s="24" t="e">
        <f>VLOOKUP($A120,Population!$A$2:$D$1000,4,FALSE)</f>
        <v>#N/A</v>
      </c>
      <c r="M120" s="24">
        <f>VLOOKUP("Population",'Program Priorities&amp;Goals'!$B$5:$E$7,4,FALSE)</f>
        <v>0.66666666666666663</v>
      </c>
      <c r="N120" s="24" t="e">
        <f>VLOOKUP($G120,'SVI Data'!$C$2:$F$200,3,FALSE)</f>
        <v>#N/A</v>
      </c>
      <c r="O120" s="24">
        <f>VLOOKUP("SVI",'Program Priorities&amp;Goals'!$B$5:$E$7,4,FALSE)</f>
        <v>0.66666666666666663</v>
      </c>
      <c r="P120" s="23" t="e">
        <f>VLOOKUP($A120,'Partnership Readiness'!$A$2:$D$1000,5,FALSE)</f>
        <v>#N/A</v>
      </c>
      <c r="Q120" s="24">
        <f>VLOOKUP("Partnership",'Program Priorities&amp;Goals'!$B$5:$E$7,4,FALSE)</f>
        <v>0.66666666666666663</v>
      </c>
      <c r="R120" s="25">
        <f t="shared" si="6"/>
        <v>0</v>
      </c>
      <c r="S120" s="24">
        <f t="shared" si="7"/>
        <v>1</v>
      </c>
      <c r="T120" s="24" t="e">
        <f t="shared" si="8"/>
        <v>#N/A</v>
      </c>
      <c r="U120" s="27" t="e">
        <f t="shared" si="9"/>
        <v>#N/A</v>
      </c>
      <c r="V120" s="24" t="e">
        <f>IF(J120="Urban",IF(U120&lt;='Recommended Sites'!$L$17,"Include",""),IF(J120="Rural",IF(T120&lt;='Recommended Sites'!$L$18,"Include",""),""))</f>
        <v>#N/A</v>
      </c>
      <c r="W120" s="24" t="e">
        <f>IF(V120="Include",COUNTIFS($V$2:$V$999,"Include",$R$2:$R$999,"&gt;"&amp;R120)+COUNTIFS($V$2:V120,"Include",$R$2:R120,R120),"")</f>
        <v>#N/A</v>
      </c>
    </row>
    <row r="121" spans="1:23" ht="15.75" thickBot="1" x14ac:dyDescent="0.3">
      <c r="A121" s="23" t="str">
        <f>IF(Population!$A121="","",Population!$A121)</f>
        <v/>
      </c>
      <c r="B121" s="24" t="str">
        <f>IF($A121="","",IFERROR(VLOOKUP($A121,Facilities!$A$2:$B$1001,2,FALSE),""))</f>
        <v/>
      </c>
      <c r="C121" s="24" t="str">
        <f>IFERROR(IF(VLOOKUP($A121,'Facility Locations'!$A$2:$E$1000,2,FALSE)="","no address",VLOOKUP($A121,'Facility Locations'!$A$2:$E$1000,2,FALSE)),"no address")</f>
        <v>no address</v>
      </c>
      <c r="D121" s="24" t="str">
        <f>IFERROR(IF(VLOOKUP($A121,'Facility Locations'!$A$2:$E$1000,3,FALSE)="","",VLOOKUP($A121,'Facility Locations'!$A$2:$E$1000,3,FALSE)),"")</f>
        <v/>
      </c>
      <c r="E121" s="24" t="str">
        <f>IFERROR(IF(VLOOKUP($A121,'Facility Locations'!$A$2:$E$1000,4,FALSE)="","",VLOOKUP($A121,'Facility Locations'!$A$2:$E$1000,4,FALSE)),"")</f>
        <v/>
      </c>
      <c r="F121" s="24" t="str">
        <f>IFERROR(IF(VLOOKUP($A121,'Facility Locations'!$A$2:$E$1000,5,FALSE)="","",VLOOKUP($A121,'Facility Locations'!$A$2:$E$1000,5,FALSE)),"")</f>
        <v/>
      </c>
      <c r="G121" s="25" t="str">
        <f>IFERROR(VLOOKUP($A121,Counties!$A$2:$C$1000,2,FALSE),"no county listed")</f>
        <v>no county listed</v>
      </c>
      <c r="H121" s="24" t="str">
        <f>IFERROR(VLOOKUP($A121,Counties!$A$2:$C$1000,3,FALSE),"no county listed")</f>
        <v>no county listed</v>
      </c>
      <c r="I121" s="24" t="e">
        <f>VLOOKUP($G121,Rural_Urban!A121:B1119,2,FALSE)</f>
        <v>#N/A</v>
      </c>
      <c r="J121" s="24" t="e">
        <f t="shared" si="5"/>
        <v>#N/A</v>
      </c>
      <c r="K121" s="26" t="str">
        <f>IF($A121="","",_xlfn.LET(_xlpm.x,VLOOKUP($A121,Population!$A$2:$B$1000,2,FALSE),IF(_xlpm.x="","none listed",_xlpm.x)))</f>
        <v/>
      </c>
      <c r="L121" s="24" t="e">
        <f>VLOOKUP($A121,Population!$A$2:$D$1000,4,FALSE)</f>
        <v>#N/A</v>
      </c>
      <c r="M121" s="24">
        <f>VLOOKUP("Population",'Program Priorities&amp;Goals'!$B$5:$E$7,4,FALSE)</f>
        <v>0.66666666666666663</v>
      </c>
      <c r="N121" s="24" t="e">
        <f>VLOOKUP($G121,'SVI Data'!$C$2:$F$200,3,FALSE)</f>
        <v>#N/A</v>
      </c>
      <c r="O121" s="24">
        <f>VLOOKUP("SVI",'Program Priorities&amp;Goals'!$B$5:$E$7,4,FALSE)</f>
        <v>0.66666666666666663</v>
      </c>
      <c r="P121" s="23" t="e">
        <f>VLOOKUP($A121,'Partnership Readiness'!$A$2:$D$1000,5,FALSE)</f>
        <v>#N/A</v>
      </c>
      <c r="Q121" s="24">
        <f>VLOOKUP("Partnership",'Program Priorities&amp;Goals'!$B$5:$E$7,4,FALSE)</f>
        <v>0.66666666666666663</v>
      </c>
      <c r="R121" s="25">
        <f t="shared" si="6"/>
        <v>0</v>
      </c>
      <c r="S121" s="24">
        <f t="shared" si="7"/>
        <v>1</v>
      </c>
      <c r="T121" s="24" t="e">
        <f t="shared" si="8"/>
        <v>#N/A</v>
      </c>
      <c r="U121" s="27" t="e">
        <f t="shared" si="9"/>
        <v>#N/A</v>
      </c>
      <c r="V121" s="24" t="e">
        <f>IF(J121="Urban",IF(U121&lt;='Recommended Sites'!$L$17,"Include",""),IF(J121="Rural",IF(T121&lt;='Recommended Sites'!$L$18,"Include",""),""))</f>
        <v>#N/A</v>
      </c>
      <c r="W121" s="24" t="e">
        <f>IF(V121="Include",COUNTIFS($V$2:$V$999,"Include",$R$2:$R$999,"&gt;"&amp;R121)+COUNTIFS($V$2:V121,"Include",$R$2:R121,R121),"")</f>
        <v>#N/A</v>
      </c>
    </row>
    <row r="122" spans="1:23" ht="15.75" thickBot="1" x14ac:dyDescent="0.3">
      <c r="A122" s="23" t="str">
        <f>IF(Population!$A122="","",Population!$A122)</f>
        <v/>
      </c>
      <c r="B122" s="24" t="str">
        <f>IF($A122="","",IFERROR(VLOOKUP($A122,Facilities!$A$2:$B$1001,2,FALSE),""))</f>
        <v/>
      </c>
      <c r="C122" s="24" t="str">
        <f>IFERROR(IF(VLOOKUP($A122,'Facility Locations'!$A$2:$E$1000,2,FALSE)="","no address",VLOOKUP($A122,'Facility Locations'!$A$2:$E$1000,2,FALSE)),"no address")</f>
        <v>no address</v>
      </c>
      <c r="D122" s="24" t="str">
        <f>IFERROR(IF(VLOOKUP($A122,'Facility Locations'!$A$2:$E$1000,3,FALSE)="","",VLOOKUP($A122,'Facility Locations'!$A$2:$E$1000,3,FALSE)),"")</f>
        <v/>
      </c>
      <c r="E122" s="24" t="str">
        <f>IFERROR(IF(VLOOKUP($A122,'Facility Locations'!$A$2:$E$1000,4,FALSE)="","",VLOOKUP($A122,'Facility Locations'!$A$2:$E$1000,4,FALSE)),"")</f>
        <v/>
      </c>
      <c r="F122" s="24" t="str">
        <f>IFERROR(IF(VLOOKUP($A122,'Facility Locations'!$A$2:$E$1000,5,FALSE)="","",VLOOKUP($A122,'Facility Locations'!$A$2:$E$1000,5,FALSE)),"")</f>
        <v/>
      </c>
      <c r="G122" s="25" t="str">
        <f>IFERROR(VLOOKUP($A122,Counties!$A$2:$C$1000,2,FALSE),"no county listed")</f>
        <v>no county listed</v>
      </c>
      <c r="H122" s="24" t="str">
        <f>IFERROR(VLOOKUP($A122,Counties!$A$2:$C$1000,3,FALSE),"no county listed")</f>
        <v>no county listed</v>
      </c>
      <c r="I122" s="24" t="e">
        <f>VLOOKUP($G122,Rural_Urban!A122:B1120,2,FALSE)</f>
        <v>#N/A</v>
      </c>
      <c r="J122" s="24" t="e">
        <f t="shared" si="5"/>
        <v>#N/A</v>
      </c>
      <c r="K122" s="26" t="str">
        <f>IF($A122="","",_xlfn.LET(_xlpm.x,VLOOKUP($A122,Population!$A$2:$B$1000,2,FALSE),IF(_xlpm.x="","none listed",_xlpm.x)))</f>
        <v/>
      </c>
      <c r="L122" s="24" t="e">
        <f>VLOOKUP($A122,Population!$A$2:$D$1000,4,FALSE)</f>
        <v>#N/A</v>
      </c>
      <c r="M122" s="24">
        <f>VLOOKUP("Population",'Program Priorities&amp;Goals'!$B$5:$E$7,4,FALSE)</f>
        <v>0.66666666666666663</v>
      </c>
      <c r="N122" s="24" t="e">
        <f>VLOOKUP($G122,'SVI Data'!$C$2:$F$200,3,FALSE)</f>
        <v>#N/A</v>
      </c>
      <c r="O122" s="24">
        <f>VLOOKUP("SVI",'Program Priorities&amp;Goals'!$B$5:$E$7,4,FALSE)</f>
        <v>0.66666666666666663</v>
      </c>
      <c r="P122" s="23" t="e">
        <f>VLOOKUP($A122,'Partnership Readiness'!$A$2:$D$1000,5,FALSE)</f>
        <v>#N/A</v>
      </c>
      <c r="Q122" s="24">
        <f>VLOOKUP("Partnership",'Program Priorities&amp;Goals'!$B$5:$E$7,4,FALSE)</f>
        <v>0.66666666666666663</v>
      </c>
      <c r="R122" s="25">
        <f t="shared" si="6"/>
        <v>0</v>
      </c>
      <c r="S122" s="24">
        <f t="shared" si="7"/>
        <v>1</v>
      </c>
      <c r="T122" s="24" t="e">
        <f t="shared" si="8"/>
        <v>#N/A</v>
      </c>
      <c r="U122" s="27" t="e">
        <f t="shared" si="9"/>
        <v>#N/A</v>
      </c>
      <c r="V122" s="24" t="e">
        <f>IF(J122="Urban",IF(U122&lt;='Recommended Sites'!$L$17,"Include",""),IF(J122="Rural",IF(T122&lt;='Recommended Sites'!$L$18,"Include",""),""))</f>
        <v>#N/A</v>
      </c>
      <c r="W122" s="24" t="e">
        <f>IF(V122="Include",COUNTIFS($V$2:$V$999,"Include",$R$2:$R$999,"&gt;"&amp;R122)+COUNTIFS($V$2:V122,"Include",$R$2:R122,R122),"")</f>
        <v>#N/A</v>
      </c>
    </row>
    <row r="123" spans="1:23" ht="15.75" thickBot="1" x14ac:dyDescent="0.3">
      <c r="A123" s="23" t="str">
        <f>IF(Population!$A123="","",Population!$A123)</f>
        <v/>
      </c>
      <c r="B123" s="24" t="str">
        <f>IF($A123="","",IFERROR(VLOOKUP($A123,Facilities!$A$2:$B$1001,2,FALSE),""))</f>
        <v/>
      </c>
      <c r="C123" s="24" t="str">
        <f>IFERROR(IF(VLOOKUP($A123,'Facility Locations'!$A$2:$E$1000,2,FALSE)="","no address",VLOOKUP($A123,'Facility Locations'!$A$2:$E$1000,2,FALSE)),"no address")</f>
        <v>no address</v>
      </c>
      <c r="D123" s="24" t="str">
        <f>IFERROR(IF(VLOOKUP($A123,'Facility Locations'!$A$2:$E$1000,3,FALSE)="","",VLOOKUP($A123,'Facility Locations'!$A$2:$E$1000,3,FALSE)),"")</f>
        <v/>
      </c>
      <c r="E123" s="24" t="str">
        <f>IFERROR(IF(VLOOKUP($A123,'Facility Locations'!$A$2:$E$1000,4,FALSE)="","",VLOOKUP($A123,'Facility Locations'!$A$2:$E$1000,4,FALSE)),"")</f>
        <v/>
      </c>
      <c r="F123" s="24" t="str">
        <f>IFERROR(IF(VLOOKUP($A123,'Facility Locations'!$A$2:$E$1000,5,FALSE)="","",VLOOKUP($A123,'Facility Locations'!$A$2:$E$1000,5,FALSE)),"")</f>
        <v/>
      </c>
      <c r="G123" s="25" t="str">
        <f>IFERROR(VLOOKUP($A123,Counties!$A$2:$C$1000,2,FALSE),"no county listed")</f>
        <v>no county listed</v>
      </c>
      <c r="H123" s="24" t="str">
        <f>IFERROR(VLOOKUP($A123,Counties!$A$2:$C$1000,3,FALSE),"no county listed")</f>
        <v>no county listed</v>
      </c>
      <c r="I123" s="24" t="e">
        <f>VLOOKUP($G123,Rural_Urban!A123:B1121,2,FALSE)</f>
        <v>#N/A</v>
      </c>
      <c r="J123" s="24" t="e">
        <f t="shared" si="5"/>
        <v>#N/A</v>
      </c>
      <c r="K123" s="26" t="str">
        <f>IF($A123="","",_xlfn.LET(_xlpm.x,VLOOKUP($A123,Population!$A$2:$B$1000,2,FALSE),IF(_xlpm.x="","none listed",_xlpm.x)))</f>
        <v/>
      </c>
      <c r="L123" s="24" t="e">
        <f>VLOOKUP($A123,Population!$A$2:$D$1000,4,FALSE)</f>
        <v>#N/A</v>
      </c>
      <c r="M123" s="24">
        <f>VLOOKUP("Population",'Program Priorities&amp;Goals'!$B$5:$E$7,4,FALSE)</f>
        <v>0.66666666666666663</v>
      </c>
      <c r="N123" s="24" t="e">
        <f>VLOOKUP($G123,'SVI Data'!$C$2:$F$200,3,FALSE)</f>
        <v>#N/A</v>
      </c>
      <c r="O123" s="24">
        <f>VLOOKUP("SVI",'Program Priorities&amp;Goals'!$B$5:$E$7,4,FALSE)</f>
        <v>0.66666666666666663</v>
      </c>
      <c r="P123" s="23" t="e">
        <f>VLOOKUP($A123,'Partnership Readiness'!$A$2:$D$1000,5,FALSE)</f>
        <v>#N/A</v>
      </c>
      <c r="Q123" s="24">
        <f>VLOOKUP("Partnership",'Program Priorities&amp;Goals'!$B$5:$E$7,4,FALSE)</f>
        <v>0.66666666666666663</v>
      </c>
      <c r="R123" s="25">
        <f t="shared" si="6"/>
        <v>0</v>
      </c>
      <c r="S123" s="24">
        <f t="shared" si="7"/>
        <v>1</v>
      </c>
      <c r="T123" s="24" t="e">
        <f t="shared" si="8"/>
        <v>#N/A</v>
      </c>
      <c r="U123" s="27" t="e">
        <f t="shared" si="9"/>
        <v>#N/A</v>
      </c>
      <c r="V123" s="24" t="e">
        <f>IF(J123="Urban",IF(U123&lt;='Recommended Sites'!$L$17,"Include",""),IF(J123="Rural",IF(T123&lt;='Recommended Sites'!$L$18,"Include",""),""))</f>
        <v>#N/A</v>
      </c>
      <c r="W123" s="24" t="e">
        <f>IF(V123="Include",COUNTIFS($V$2:$V$999,"Include",$R$2:$R$999,"&gt;"&amp;R123)+COUNTIFS($V$2:V123,"Include",$R$2:R123,R123),"")</f>
        <v>#N/A</v>
      </c>
    </row>
    <row r="124" spans="1:23" ht="15.75" thickBot="1" x14ac:dyDescent="0.3">
      <c r="A124" s="23" t="str">
        <f>IF(Population!$A124="","",Population!$A124)</f>
        <v/>
      </c>
      <c r="B124" s="24" t="str">
        <f>IF($A124="","",IFERROR(VLOOKUP($A124,Facilities!$A$2:$B$1001,2,FALSE),""))</f>
        <v/>
      </c>
      <c r="C124" s="24" t="str">
        <f>IFERROR(IF(VLOOKUP($A124,'Facility Locations'!$A$2:$E$1000,2,FALSE)="","no address",VLOOKUP($A124,'Facility Locations'!$A$2:$E$1000,2,FALSE)),"no address")</f>
        <v>no address</v>
      </c>
      <c r="D124" s="24" t="str">
        <f>IFERROR(IF(VLOOKUP($A124,'Facility Locations'!$A$2:$E$1000,3,FALSE)="","",VLOOKUP($A124,'Facility Locations'!$A$2:$E$1000,3,FALSE)),"")</f>
        <v/>
      </c>
      <c r="E124" s="24" t="str">
        <f>IFERROR(IF(VLOOKUP($A124,'Facility Locations'!$A$2:$E$1000,4,FALSE)="","",VLOOKUP($A124,'Facility Locations'!$A$2:$E$1000,4,FALSE)),"")</f>
        <v/>
      </c>
      <c r="F124" s="24" t="str">
        <f>IFERROR(IF(VLOOKUP($A124,'Facility Locations'!$A$2:$E$1000,5,FALSE)="","",VLOOKUP($A124,'Facility Locations'!$A$2:$E$1000,5,FALSE)),"")</f>
        <v/>
      </c>
      <c r="G124" s="25" t="str">
        <f>IFERROR(VLOOKUP($A124,Counties!$A$2:$C$1000,2,FALSE),"no county listed")</f>
        <v>no county listed</v>
      </c>
      <c r="H124" s="24" t="str">
        <f>IFERROR(VLOOKUP($A124,Counties!$A$2:$C$1000,3,FALSE),"no county listed")</f>
        <v>no county listed</v>
      </c>
      <c r="I124" s="24" t="e">
        <f>VLOOKUP($G124,Rural_Urban!A124:B1122,2,FALSE)</f>
        <v>#N/A</v>
      </c>
      <c r="J124" s="24" t="e">
        <f t="shared" si="5"/>
        <v>#N/A</v>
      </c>
      <c r="K124" s="26" t="str">
        <f>IF($A124="","",_xlfn.LET(_xlpm.x,VLOOKUP($A124,Population!$A$2:$B$1000,2,FALSE),IF(_xlpm.x="","none listed",_xlpm.x)))</f>
        <v/>
      </c>
      <c r="L124" s="24" t="e">
        <f>VLOOKUP($A124,Population!$A$2:$D$1000,4,FALSE)</f>
        <v>#N/A</v>
      </c>
      <c r="M124" s="24">
        <f>VLOOKUP("Population",'Program Priorities&amp;Goals'!$B$5:$E$7,4,FALSE)</f>
        <v>0.66666666666666663</v>
      </c>
      <c r="N124" s="24" t="e">
        <f>VLOOKUP($G124,'SVI Data'!$C$2:$F$200,3,FALSE)</f>
        <v>#N/A</v>
      </c>
      <c r="O124" s="24">
        <f>VLOOKUP("SVI",'Program Priorities&amp;Goals'!$B$5:$E$7,4,FALSE)</f>
        <v>0.66666666666666663</v>
      </c>
      <c r="P124" s="23" t="e">
        <f>VLOOKUP($A124,'Partnership Readiness'!$A$2:$D$1000,5,FALSE)</f>
        <v>#N/A</v>
      </c>
      <c r="Q124" s="24">
        <f>VLOOKUP("Partnership",'Program Priorities&amp;Goals'!$B$5:$E$7,4,FALSE)</f>
        <v>0.66666666666666663</v>
      </c>
      <c r="R124" s="25">
        <f t="shared" si="6"/>
        <v>0</v>
      </c>
      <c r="S124" s="24">
        <f t="shared" si="7"/>
        <v>1</v>
      </c>
      <c r="T124" s="24" t="e">
        <f t="shared" si="8"/>
        <v>#N/A</v>
      </c>
      <c r="U124" s="27" t="e">
        <f t="shared" si="9"/>
        <v>#N/A</v>
      </c>
      <c r="V124" s="24" t="e">
        <f>IF(J124="Urban",IF(U124&lt;='Recommended Sites'!$L$17,"Include",""),IF(J124="Rural",IF(T124&lt;='Recommended Sites'!$L$18,"Include",""),""))</f>
        <v>#N/A</v>
      </c>
      <c r="W124" s="24" t="e">
        <f>IF(V124="Include",COUNTIFS($V$2:$V$999,"Include",$R$2:$R$999,"&gt;"&amp;R124)+COUNTIFS($V$2:V124,"Include",$R$2:R124,R124),"")</f>
        <v>#N/A</v>
      </c>
    </row>
    <row r="125" spans="1:23" ht="15.75" thickBot="1" x14ac:dyDescent="0.3">
      <c r="A125" s="23" t="str">
        <f>IF(Population!$A125="","",Population!$A125)</f>
        <v/>
      </c>
      <c r="B125" s="24" t="str">
        <f>IF($A125="","",IFERROR(VLOOKUP($A125,Facilities!$A$2:$B$1001,2,FALSE),""))</f>
        <v/>
      </c>
      <c r="C125" s="24" t="str">
        <f>IFERROR(IF(VLOOKUP($A125,'Facility Locations'!$A$2:$E$1000,2,FALSE)="","no address",VLOOKUP($A125,'Facility Locations'!$A$2:$E$1000,2,FALSE)),"no address")</f>
        <v>no address</v>
      </c>
      <c r="D125" s="24" t="str">
        <f>IFERROR(IF(VLOOKUP($A125,'Facility Locations'!$A$2:$E$1000,3,FALSE)="","",VLOOKUP($A125,'Facility Locations'!$A$2:$E$1000,3,FALSE)),"")</f>
        <v/>
      </c>
      <c r="E125" s="24" t="str">
        <f>IFERROR(IF(VLOOKUP($A125,'Facility Locations'!$A$2:$E$1000,4,FALSE)="","",VLOOKUP($A125,'Facility Locations'!$A$2:$E$1000,4,FALSE)),"")</f>
        <v/>
      </c>
      <c r="F125" s="24" t="str">
        <f>IFERROR(IF(VLOOKUP($A125,'Facility Locations'!$A$2:$E$1000,5,FALSE)="","",VLOOKUP($A125,'Facility Locations'!$A$2:$E$1000,5,FALSE)),"")</f>
        <v/>
      </c>
      <c r="G125" s="25" t="str">
        <f>IFERROR(VLOOKUP($A125,Counties!$A$2:$C$1000,2,FALSE),"no county listed")</f>
        <v>no county listed</v>
      </c>
      <c r="H125" s="24" t="str">
        <f>IFERROR(VLOOKUP($A125,Counties!$A$2:$C$1000,3,FALSE),"no county listed")</f>
        <v>no county listed</v>
      </c>
      <c r="I125" s="24" t="e">
        <f>VLOOKUP($G125,Rural_Urban!A125:B1123,2,FALSE)</f>
        <v>#N/A</v>
      </c>
      <c r="J125" s="24" t="e">
        <f t="shared" si="5"/>
        <v>#N/A</v>
      </c>
      <c r="K125" s="26" t="str">
        <f>IF($A125="","",_xlfn.LET(_xlpm.x,VLOOKUP($A125,Population!$A$2:$B$1000,2,FALSE),IF(_xlpm.x="","none listed",_xlpm.x)))</f>
        <v/>
      </c>
      <c r="L125" s="24" t="e">
        <f>VLOOKUP($A125,Population!$A$2:$D$1000,4,FALSE)</f>
        <v>#N/A</v>
      </c>
      <c r="M125" s="24">
        <f>VLOOKUP("Population",'Program Priorities&amp;Goals'!$B$5:$E$7,4,FALSE)</f>
        <v>0.66666666666666663</v>
      </c>
      <c r="N125" s="24" t="e">
        <f>VLOOKUP($G125,'SVI Data'!$C$2:$F$200,3,FALSE)</f>
        <v>#N/A</v>
      </c>
      <c r="O125" s="24">
        <f>VLOOKUP("SVI",'Program Priorities&amp;Goals'!$B$5:$E$7,4,FALSE)</f>
        <v>0.66666666666666663</v>
      </c>
      <c r="P125" s="23" t="e">
        <f>VLOOKUP($A125,'Partnership Readiness'!$A$2:$D$1000,5,FALSE)</f>
        <v>#N/A</v>
      </c>
      <c r="Q125" s="24">
        <f>VLOOKUP("Partnership",'Program Priorities&amp;Goals'!$B$5:$E$7,4,FALSE)</f>
        <v>0.66666666666666663</v>
      </c>
      <c r="R125" s="25">
        <f t="shared" si="6"/>
        <v>0</v>
      </c>
      <c r="S125" s="24">
        <f t="shared" si="7"/>
        <v>1</v>
      </c>
      <c r="T125" s="24" t="e">
        <f t="shared" si="8"/>
        <v>#N/A</v>
      </c>
      <c r="U125" s="27" t="e">
        <f t="shared" si="9"/>
        <v>#N/A</v>
      </c>
      <c r="V125" s="24" t="e">
        <f>IF(J125="Urban",IF(U125&lt;='Recommended Sites'!$L$17,"Include",""),IF(J125="Rural",IF(T125&lt;='Recommended Sites'!$L$18,"Include",""),""))</f>
        <v>#N/A</v>
      </c>
      <c r="W125" s="24" t="e">
        <f>IF(V125="Include",COUNTIFS($V$2:$V$999,"Include",$R$2:$R$999,"&gt;"&amp;R125)+COUNTIFS($V$2:V125,"Include",$R$2:R125,R125),"")</f>
        <v>#N/A</v>
      </c>
    </row>
    <row r="126" spans="1:23" ht="15.75" thickBot="1" x14ac:dyDescent="0.3">
      <c r="A126" s="23" t="str">
        <f>IF(Population!$A126="","",Population!$A126)</f>
        <v/>
      </c>
      <c r="B126" s="24" t="str">
        <f>IF($A126="","",IFERROR(VLOOKUP($A126,Facilities!$A$2:$B$1001,2,FALSE),""))</f>
        <v/>
      </c>
      <c r="C126" s="24" t="str">
        <f>IFERROR(IF(VLOOKUP($A126,'Facility Locations'!$A$2:$E$1000,2,FALSE)="","no address",VLOOKUP($A126,'Facility Locations'!$A$2:$E$1000,2,FALSE)),"no address")</f>
        <v>no address</v>
      </c>
      <c r="D126" s="24" t="str">
        <f>IFERROR(IF(VLOOKUP($A126,'Facility Locations'!$A$2:$E$1000,3,FALSE)="","",VLOOKUP($A126,'Facility Locations'!$A$2:$E$1000,3,FALSE)),"")</f>
        <v/>
      </c>
      <c r="E126" s="24" t="str">
        <f>IFERROR(IF(VLOOKUP($A126,'Facility Locations'!$A$2:$E$1000,4,FALSE)="","",VLOOKUP($A126,'Facility Locations'!$A$2:$E$1000,4,FALSE)),"")</f>
        <v/>
      </c>
      <c r="F126" s="24" t="str">
        <f>IFERROR(IF(VLOOKUP($A126,'Facility Locations'!$A$2:$E$1000,5,FALSE)="","",VLOOKUP($A126,'Facility Locations'!$A$2:$E$1000,5,FALSE)),"")</f>
        <v/>
      </c>
      <c r="G126" s="25" t="str">
        <f>IFERROR(VLOOKUP($A126,Counties!$A$2:$C$1000,2,FALSE),"no county listed")</f>
        <v>no county listed</v>
      </c>
      <c r="H126" s="24" t="str">
        <f>IFERROR(VLOOKUP($A126,Counties!$A$2:$C$1000,3,FALSE),"no county listed")</f>
        <v>no county listed</v>
      </c>
      <c r="I126" s="24" t="e">
        <f>VLOOKUP($G126,Rural_Urban!A126:B1124,2,FALSE)</f>
        <v>#N/A</v>
      </c>
      <c r="J126" s="24" t="e">
        <f t="shared" si="5"/>
        <v>#N/A</v>
      </c>
      <c r="K126" s="26" t="str">
        <f>IF($A126="","",_xlfn.LET(_xlpm.x,VLOOKUP($A126,Population!$A$2:$B$1000,2,FALSE),IF(_xlpm.x="","none listed",_xlpm.x)))</f>
        <v/>
      </c>
      <c r="L126" s="24" t="e">
        <f>VLOOKUP($A126,Population!$A$2:$D$1000,4,FALSE)</f>
        <v>#N/A</v>
      </c>
      <c r="M126" s="24">
        <f>VLOOKUP("Population",'Program Priorities&amp;Goals'!$B$5:$E$7,4,FALSE)</f>
        <v>0.66666666666666663</v>
      </c>
      <c r="N126" s="24" t="e">
        <f>VLOOKUP($G126,'SVI Data'!$C$2:$F$200,3,FALSE)</f>
        <v>#N/A</v>
      </c>
      <c r="O126" s="24">
        <f>VLOOKUP("SVI",'Program Priorities&amp;Goals'!$B$5:$E$7,4,FALSE)</f>
        <v>0.66666666666666663</v>
      </c>
      <c r="P126" s="23" t="e">
        <f>VLOOKUP($A126,'Partnership Readiness'!$A$2:$D$1000,5,FALSE)</f>
        <v>#N/A</v>
      </c>
      <c r="Q126" s="24">
        <f>VLOOKUP("Partnership",'Program Priorities&amp;Goals'!$B$5:$E$7,4,FALSE)</f>
        <v>0.66666666666666663</v>
      </c>
      <c r="R126" s="25">
        <f t="shared" si="6"/>
        <v>0</v>
      </c>
      <c r="S126" s="24">
        <f t="shared" si="7"/>
        <v>1</v>
      </c>
      <c r="T126" s="24" t="e">
        <f t="shared" si="8"/>
        <v>#N/A</v>
      </c>
      <c r="U126" s="27" t="e">
        <f t="shared" si="9"/>
        <v>#N/A</v>
      </c>
      <c r="V126" s="24" t="e">
        <f>IF(J126="Urban",IF(U126&lt;='Recommended Sites'!$L$17,"Include",""),IF(J126="Rural",IF(T126&lt;='Recommended Sites'!$L$18,"Include",""),""))</f>
        <v>#N/A</v>
      </c>
      <c r="W126" s="24" t="e">
        <f>IF(V126="Include",COUNTIFS($V$2:$V$999,"Include",$R$2:$R$999,"&gt;"&amp;R126)+COUNTIFS($V$2:V126,"Include",$R$2:R126,R126),"")</f>
        <v>#N/A</v>
      </c>
    </row>
    <row r="127" spans="1:23" ht="15.75" thickBot="1" x14ac:dyDescent="0.3">
      <c r="A127" s="23" t="str">
        <f>IF(Population!$A127="","",Population!$A127)</f>
        <v/>
      </c>
      <c r="B127" s="24" t="str">
        <f>IF($A127="","",IFERROR(VLOOKUP($A127,Facilities!$A$2:$B$1001,2,FALSE),""))</f>
        <v/>
      </c>
      <c r="C127" s="24" t="str">
        <f>IFERROR(IF(VLOOKUP($A127,'Facility Locations'!$A$2:$E$1000,2,FALSE)="","no address",VLOOKUP($A127,'Facility Locations'!$A$2:$E$1000,2,FALSE)),"no address")</f>
        <v>no address</v>
      </c>
      <c r="D127" s="24" t="str">
        <f>IFERROR(IF(VLOOKUP($A127,'Facility Locations'!$A$2:$E$1000,3,FALSE)="","",VLOOKUP($A127,'Facility Locations'!$A$2:$E$1000,3,FALSE)),"")</f>
        <v/>
      </c>
      <c r="E127" s="24" t="str">
        <f>IFERROR(IF(VLOOKUP($A127,'Facility Locations'!$A$2:$E$1000,4,FALSE)="","",VLOOKUP($A127,'Facility Locations'!$A$2:$E$1000,4,FALSE)),"")</f>
        <v/>
      </c>
      <c r="F127" s="24" t="str">
        <f>IFERROR(IF(VLOOKUP($A127,'Facility Locations'!$A$2:$E$1000,5,FALSE)="","",VLOOKUP($A127,'Facility Locations'!$A$2:$E$1000,5,FALSE)),"")</f>
        <v/>
      </c>
      <c r="G127" s="25" t="str">
        <f>IFERROR(VLOOKUP($A127,Counties!$A$2:$C$1000,2,FALSE),"no county listed")</f>
        <v>no county listed</v>
      </c>
      <c r="H127" s="24" t="str">
        <f>IFERROR(VLOOKUP($A127,Counties!$A$2:$C$1000,3,FALSE),"no county listed")</f>
        <v>no county listed</v>
      </c>
      <c r="I127" s="24" t="e">
        <f>VLOOKUP($G127,Rural_Urban!A127:B1125,2,FALSE)</f>
        <v>#N/A</v>
      </c>
      <c r="J127" s="24" t="e">
        <f t="shared" si="5"/>
        <v>#N/A</v>
      </c>
      <c r="K127" s="26" t="str">
        <f>IF($A127="","",_xlfn.LET(_xlpm.x,VLOOKUP($A127,Population!$A$2:$B$1000,2,FALSE),IF(_xlpm.x="","none listed",_xlpm.x)))</f>
        <v/>
      </c>
      <c r="L127" s="24" t="e">
        <f>VLOOKUP($A127,Population!$A$2:$D$1000,4,FALSE)</f>
        <v>#N/A</v>
      </c>
      <c r="M127" s="24">
        <f>VLOOKUP("Population",'Program Priorities&amp;Goals'!$B$5:$E$7,4,FALSE)</f>
        <v>0.66666666666666663</v>
      </c>
      <c r="N127" s="24" t="e">
        <f>VLOOKUP($G127,'SVI Data'!$C$2:$F$200,3,FALSE)</f>
        <v>#N/A</v>
      </c>
      <c r="O127" s="24">
        <f>VLOOKUP("SVI",'Program Priorities&amp;Goals'!$B$5:$E$7,4,FALSE)</f>
        <v>0.66666666666666663</v>
      </c>
      <c r="P127" s="23" t="e">
        <f>VLOOKUP($A127,'Partnership Readiness'!$A$2:$D$1000,5,FALSE)</f>
        <v>#N/A</v>
      </c>
      <c r="Q127" s="24">
        <f>VLOOKUP("Partnership",'Program Priorities&amp;Goals'!$B$5:$E$7,4,FALSE)</f>
        <v>0.66666666666666663</v>
      </c>
      <c r="R127" s="25">
        <f t="shared" si="6"/>
        <v>0</v>
      </c>
      <c r="S127" s="24">
        <f t="shared" si="7"/>
        <v>1</v>
      </c>
      <c r="T127" s="24" t="e">
        <f t="shared" si="8"/>
        <v>#N/A</v>
      </c>
      <c r="U127" s="27" t="e">
        <f t="shared" si="9"/>
        <v>#N/A</v>
      </c>
      <c r="V127" s="24" t="e">
        <f>IF(J127="Urban",IF(U127&lt;='Recommended Sites'!$L$17,"Include",""),IF(J127="Rural",IF(T127&lt;='Recommended Sites'!$L$18,"Include",""),""))</f>
        <v>#N/A</v>
      </c>
      <c r="W127" s="24" t="e">
        <f>IF(V127="Include",COUNTIFS($V$2:$V$999,"Include",$R$2:$R$999,"&gt;"&amp;R127)+COUNTIFS($V$2:V127,"Include",$R$2:R127,R127),"")</f>
        <v>#N/A</v>
      </c>
    </row>
    <row r="128" spans="1:23" ht="15.75" thickBot="1" x14ac:dyDescent="0.3">
      <c r="A128" s="23" t="str">
        <f>IF(Population!$A128="","",Population!$A128)</f>
        <v/>
      </c>
      <c r="B128" s="24" t="str">
        <f>IF($A128="","",IFERROR(VLOOKUP($A128,Facilities!$A$2:$B$1001,2,FALSE),""))</f>
        <v/>
      </c>
      <c r="C128" s="24" t="str">
        <f>IFERROR(IF(VLOOKUP($A128,'Facility Locations'!$A$2:$E$1000,2,FALSE)="","no address",VLOOKUP($A128,'Facility Locations'!$A$2:$E$1000,2,FALSE)),"no address")</f>
        <v>no address</v>
      </c>
      <c r="D128" s="24" t="str">
        <f>IFERROR(IF(VLOOKUP($A128,'Facility Locations'!$A$2:$E$1000,3,FALSE)="","",VLOOKUP($A128,'Facility Locations'!$A$2:$E$1000,3,FALSE)),"")</f>
        <v/>
      </c>
      <c r="E128" s="24" t="str">
        <f>IFERROR(IF(VLOOKUP($A128,'Facility Locations'!$A$2:$E$1000,4,FALSE)="","",VLOOKUP($A128,'Facility Locations'!$A$2:$E$1000,4,FALSE)),"")</f>
        <v/>
      </c>
      <c r="F128" s="24" t="str">
        <f>IFERROR(IF(VLOOKUP($A128,'Facility Locations'!$A$2:$E$1000,5,FALSE)="","",VLOOKUP($A128,'Facility Locations'!$A$2:$E$1000,5,FALSE)),"")</f>
        <v/>
      </c>
      <c r="G128" s="25" t="str">
        <f>IFERROR(VLOOKUP($A128,Counties!$A$2:$C$1000,2,FALSE),"no county listed")</f>
        <v>no county listed</v>
      </c>
      <c r="H128" s="24" t="str">
        <f>IFERROR(VLOOKUP($A128,Counties!$A$2:$C$1000,3,FALSE),"no county listed")</f>
        <v>no county listed</v>
      </c>
      <c r="I128" s="24" t="e">
        <f>VLOOKUP($G128,Rural_Urban!A128:B1126,2,FALSE)</f>
        <v>#N/A</v>
      </c>
      <c r="J128" s="24" t="e">
        <f t="shared" si="5"/>
        <v>#N/A</v>
      </c>
      <c r="K128" s="26" t="str">
        <f>IF($A128="","",_xlfn.LET(_xlpm.x,VLOOKUP($A128,Population!$A$2:$B$1000,2,FALSE),IF(_xlpm.x="","none listed",_xlpm.x)))</f>
        <v/>
      </c>
      <c r="L128" s="24" t="e">
        <f>VLOOKUP($A128,Population!$A$2:$D$1000,4,FALSE)</f>
        <v>#N/A</v>
      </c>
      <c r="M128" s="24">
        <f>VLOOKUP("Population",'Program Priorities&amp;Goals'!$B$5:$E$7,4,FALSE)</f>
        <v>0.66666666666666663</v>
      </c>
      <c r="N128" s="24" t="e">
        <f>VLOOKUP($G128,'SVI Data'!$C$2:$F$200,3,FALSE)</f>
        <v>#N/A</v>
      </c>
      <c r="O128" s="24">
        <f>VLOOKUP("SVI",'Program Priorities&amp;Goals'!$B$5:$E$7,4,FALSE)</f>
        <v>0.66666666666666663</v>
      </c>
      <c r="P128" s="23" t="e">
        <f>VLOOKUP($A128,'Partnership Readiness'!$A$2:$D$1000,5,FALSE)</f>
        <v>#N/A</v>
      </c>
      <c r="Q128" s="24">
        <f>VLOOKUP("Partnership",'Program Priorities&amp;Goals'!$B$5:$E$7,4,FALSE)</f>
        <v>0.66666666666666663</v>
      </c>
      <c r="R128" s="25">
        <f t="shared" si="6"/>
        <v>0</v>
      </c>
      <c r="S128" s="24">
        <f t="shared" si="7"/>
        <v>1</v>
      </c>
      <c r="T128" s="24" t="e">
        <f t="shared" si="8"/>
        <v>#N/A</v>
      </c>
      <c r="U128" s="27" t="e">
        <f t="shared" si="9"/>
        <v>#N/A</v>
      </c>
      <c r="V128" s="24" t="e">
        <f>IF(J128="Urban",IF(U128&lt;='Recommended Sites'!$L$17,"Include",""),IF(J128="Rural",IF(T128&lt;='Recommended Sites'!$L$18,"Include",""),""))</f>
        <v>#N/A</v>
      </c>
      <c r="W128" s="24" t="e">
        <f>IF(V128="Include",COUNTIFS($V$2:$V$999,"Include",$R$2:$R$999,"&gt;"&amp;R128)+COUNTIFS($V$2:V128,"Include",$R$2:R128,R128),"")</f>
        <v>#N/A</v>
      </c>
    </row>
    <row r="129" spans="1:23" ht="15.75" thickBot="1" x14ac:dyDescent="0.3">
      <c r="A129" s="23" t="str">
        <f>IF(Population!$A129="","",Population!$A129)</f>
        <v/>
      </c>
      <c r="B129" s="24" t="str">
        <f>IF($A129="","",IFERROR(VLOOKUP($A129,Facilities!$A$2:$B$1001,2,FALSE),""))</f>
        <v/>
      </c>
      <c r="C129" s="24" t="str">
        <f>IFERROR(IF(VLOOKUP($A129,'Facility Locations'!$A$2:$E$1000,2,FALSE)="","no address",VLOOKUP($A129,'Facility Locations'!$A$2:$E$1000,2,FALSE)),"no address")</f>
        <v>no address</v>
      </c>
      <c r="D129" s="24" t="str">
        <f>IFERROR(IF(VLOOKUP($A129,'Facility Locations'!$A$2:$E$1000,3,FALSE)="","",VLOOKUP($A129,'Facility Locations'!$A$2:$E$1000,3,FALSE)),"")</f>
        <v/>
      </c>
      <c r="E129" s="24" t="str">
        <f>IFERROR(IF(VLOOKUP($A129,'Facility Locations'!$A$2:$E$1000,4,FALSE)="","",VLOOKUP($A129,'Facility Locations'!$A$2:$E$1000,4,FALSE)),"")</f>
        <v/>
      </c>
      <c r="F129" s="24" t="str">
        <f>IFERROR(IF(VLOOKUP($A129,'Facility Locations'!$A$2:$E$1000,5,FALSE)="","",VLOOKUP($A129,'Facility Locations'!$A$2:$E$1000,5,FALSE)),"")</f>
        <v/>
      </c>
      <c r="G129" s="25" t="str">
        <f>IFERROR(VLOOKUP($A129,Counties!$A$2:$C$1000,2,FALSE),"no county listed")</f>
        <v>no county listed</v>
      </c>
      <c r="H129" s="24" t="str">
        <f>IFERROR(VLOOKUP($A129,Counties!$A$2:$C$1000,3,FALSE),"no county listed")</f>
        <v>no county listed</v>
      </c>
      <c r="I129" s="24" t="e">
        <f>VLOOKUP($G129,Rural_Urban!A129:B1127,2,FALSE)</f>
        <v>#N/A</v>
      </c>
      <c r="J129" s="24" t="e">
        <f t="shared" si="5"/>
        <v>#N/A</v>
      </c>
      <c r="K129" s="26" t="str">
        <f>IF($A129="","",_xlfn.LET(_xlpm.x,VLOOKUP($A129,Population!$A$2:$B$1000,2,FALSE),IF(_xlpm.x="","none listed",_xlpm.x)))</f>
        <v/>
      </c>
      <c r="L129" s="24" t="e">
        <f>VLOOKUP($A129,Population!$A$2:$D$1000,4,FALSE)</f>
        <v>#N/A</v>
      </c>
      <c r="M129" s="24">
        <f>VLOOKUP("Population",'Program Priorities&amp;Goals'!$B$5:$E$7,4,FALSE)</f>
        <v>0.66666666666666663</v>
      </c>
      <c r="N129" s="24" t="e">
        <f>VLOOKUP($G129,'SVI Data'!$C$2:$F$200,3,FALSE)</f>
        <v>#N/A</v>
      </c>
      <c r="O129" s="24">
        <f>VLOOKUP("SVI",'Program Priorities&amp;Goals'!$B$5:$E$7,4,FALSE)</f>
        <v>0.66666666666666663</v>
      </c>
      <c r="P129" s="23" t="e">
        <f>VLOOKUP($A129,'Partnership Readiness'!$A$2:$D$1000,5,FALSE)</f>
        <v>#N/A</v>
      </c>
      <c r="Q129" s="24">
        <f>VLOOKUP("Partnership",'Program Priorities&amp;Goals'!$B$5:$E$7,4,FALSE)</f>
        <v>0.66666666666666663</v>
      </c>
      <c r="R129" s="25">
        <f t="shared" si="6"/>
        <v>0</v>
      </c>
      <c r="S129" s="24">
        <f t="shared" si="7"/>
        <v>1</v>
      </c>
      <c r="T129" s="24" t="e">
        <f t="shared" si="8"/>
        <v>#N/A</v>
      </c>
      <c r="U129" s="27" t="e">
        <f t="shared" si="9"/>
        <v>#N/A</v>
      </c>
      <c r="V129" s="24" t="e">
        <f>IF(J129="Urban",IF(U129&lt;='Recommended Sites'!$L$17,"Include",""),IF(J129="Rural",IF(T129&lt;='Recommended Sites'!$L$18,"Include",""),""))</f>
        <v>#N/A</v>
      </c>
      <c r="W129" s="24" t="e">
        <f>IF(V129="Include",COUNTIFS($V$2:$V$999,"Include",$R$2:$R$999,"&gt;"&amp;R129)+COUNTIFS($V$2:V129,"Include",$R$2:R129,R129),"")</f>
        <v>#N/A</v>
      </c>
    </row>
    <row r="130" spans="1:23" ht="15.75" thickBot="1" x14ac:dyDescent="0.3">
      <c r="A130" s="23" t="str">
        <f>IF(Population!$A130="","",Population!$A130)</f>
        <v/>
      </c>
      <c r="B130" s="24" t="str">
        <f>IF($A130="","",IFERROR(VLOOKUP($A130,Facilities!$A$2:$B$1001,2,FALSE),""))</f>
        <v/>
      </c>
      <c r="C130" s="24" t="str">
        <f>IFERROR(IF(VLOOKUP($A130,'Facility Locations'!$A$2:$E$1000,2,FALSE)="","no address",VLOOKUP($A130,'Facility Locations'!$A$2:$E$1000,2,FALSE)),"no address")</f>
        <v>no address</v>
      </c>
      <c r="D130" s="24" t="str">
        <f>IFERROR(IF(VLOOKUP($A130,'Facility Locations'!$A$2:$E$1000,3,FALSE)="","",VLOOKUP($A130,'Facility Locations'!$A$2:$E$1000,3,FALSE)),"")</f>
        <v/>
      </c>
      <c r="E130" s="24" t="str">
        <f>IFERROR(IF(VLOOKUP($A130,'Facility Locations'!$A$2:$E$1000,4,FALSE)="","",VLOOKUP($A130,'Facility Locations'!$A$2:$E$1000,4,FALSE)),"")</f>
        <v/>
      </c>
      <c r="F130" s="24" t="str">
        <f>IFERROR(IF(VLOOKUP($A130,'Facility Locations'!$A$2:$E$1000,5,FALSE)="","",VLOOKUP($A130,'Facility Locations'!$A$2:$E$1000,5,FALSE)),"")</f>
        <v/>
      </c>
      <c r="G130" s="25" t="str">
        <f>IFERROR(VLOOKUP($A130,Counties!$A$2:$C$1000,2,FALSE),"no county listed")</f>
        <v>no county listed</v>
      </c>
      <c r="H130" s="24" t="str">
        <f>IFERROR(VLOOKUP($A130,Counties!$A$2:$C$1000,3,FALSE),"no county listed")</f>
        <v>no county listed</v>
      </c>
      <c r="I130" s="24" t="e">
        <f>VLOOKUP($G130,Rural_Urban!A130:B1128,2,FALSE)</f>
        <v>#N/A</v>
      </c>
      <c r="J130" s="24" t="e">
        <f t="shared" ref="J130:J193" si="10">IF(I130&lt;=3,"Urban","Rural")</f>
        <v>#N/A</v>
      </c>
      <c r="K130" s="26" t="str">
        <f>IF($A130="","",_xlfn.LET(_xlpm.x,VLOOKUP($A130,Population!$A$2:$B$1000,2,FALSE),IF(_xlpm.x="","none listed",_xlpm.x)))</f>
        <v/>
      </c>
      <c r="L130" s="24" t="e">
        <f>VLOOKUP($A130,Population!$A$2:$D$1000,4,FALSE)</f>
        <v>#N/A</v>
      </c>
      <c r="M130" s="24">
        <f>VLOOKUP("Population",'Program Priorities&amp;Goals'!$B$5:$E$7,4,FALSE)</f>
        <v>0.66666666666666663</v>
      </c>
      <c r="N130" s="24" t="e">
        <f>VLOOKUP($G130,'SVI Data'!$C$2:$F$200,3,FALSE)</f>
        <v>#N/A</v>
      </c>
      <c r="O130" s="24">
        <f>VLOOKUP("SVI",'Program Priorities&amp;Goals'!$B$5:$E$7,4,FALSE)</f>
        <v>0.66666666666666663</v>
      </c>
      <c r="P130" s="23" t="e">
        <f>VLOOKUP($A130,'Partnership Readiness'!$A$2:$D$1000,5,FALSE)</f>
        <v>#N/A</v>
      </c>
      <c r="Q130" s="24">
        <f>VLOOKUP("Partnership",'Program Priorities&amp;Goals'!$B$5:$E$7,4,FALSE)</f>
        <v>0.66666666666666663</v>
      </c>
      <c r="R130" s="25">
        <f t="shared" ref="R130:R193" si="11">IFERROR(SUM($L130*$M130,$N130*$O130,$P130*$Q130),0)</f>
        <v>0</v>
      </c>
      <c r="S130" s="24">
        <f t="shared" ref="S130:S193" si="12">_xlfn.IFNA(_xlfn.RANK.EQ(R130,$R$2:$R$999,0),"incomplete data")</f>
        <v>1</v>
      </c>
      <c r="T130" s="24" t="e">
        <f t="shared" ref="T130:T193" si="13">IF(J130="Rural",COUNTIFS($J$2:$J$999,"Rural",$R$2:$R$999,"&gt;"&amp;R130)+1,"")</f>
        <v>#N/A</v>
      </c>
      <c r="U130" s="27" t="e">
        <f t="shared" ref="U130:U193" si="14">IF(J130="Urban",COUNTIFS($J$2:$J$999,"Urban",$R$2:$R$999,"&gt;"&amp;R130)+1,"")</f>
        <v>#N/A</v>
      </c>
      <c r="V130" s="24" t="e">
        <f>IF(J130="Urban",IF(U130&lt;='Recommended Sites'!$L$17,"Include",""),IF(J130="Rural",IF(T130&lt;='Recommended Sites'!$L$18,"Include",""),""))</f>
        <v>#N/A</v>
      </c>
      <c r="W130" s="24" t="e">
        <f>IF(V130="Include",COUNTIFS($V$2:$V$999,"Include",$R$2:$R$999,"&gt;"&amp;R130)+COUNTIFS($V$2:V130,"Include",$R$2:R130,R130),"")</f>
        <v>#N/A</v>
      </c>
    </row>
    <row r="131" spans="1:23" ht="15.75" thickBot="1" x14ac:dyDescent="0.3">
      <c r="A131" s="23" t="str">
        <f>IF(Population!$A131="","",Population!$A131)</f>
        <v/>
      </c>
      <c r="B131" s="24" t="str">
        <f>IF($A131="","",IFERROR(VLOOKUP($A131,Facilities!$A$2:$B$1001,2,FALSE),""))</f>
        <v/>
      </c>
      <c r="C131" s="24" t="str">
        <f>IFERROR(IF(VLOOKUP($A131,'Facility Locations'!$A$2:$E$1000,2,FALSE)="","no address",VLOOKUP($A131,'Facility Locations'!$A$2:$E$1000,2,FALSE)),"no address")</f>
        <v>no address</v>
      </c>
      <c r="D131" s="24" t="str">
        <f>IFERROR(IF(VLOOKUP($A131,'Facility Locations'!$A$2:$E$1000,3,FALSE)="","",VLOOKUP($A131,'Facility Locations'!$A$2:$E$1000,3,FALSE)),"")</f>
        <v/>
      </c>
      <c r="E131" s="24" t="str">
        <f>IFERROR(IF(VLOOKUP($A131,'Facility Locations'!$A$2:$E$1000,4,FALSE)="","",VLOOKUP($A131,'Facility Locations'!$A$2:$E$1000,4,FALSE)),"")</f>
        <v/>
      </c>
      <c r="F131" s="24" t="str">
        <f>IFERROR(IF(VLOOKUP($A131,'Facility Locations'!$A$2:$E$1000,5,FALSE)="","",VLOOKUP($A131,'Facility Locations'!$A$2:$E$1000,5,FALSE)),"")</f>
        <v/>
      </c>
      <c r="G131" s="25" t="str">
        <f>IFERROR(VLOOKUP($A131,Counties!$A$2:$C$1000,2,FALSE),"no county listed")</f>
        <v>no county listed</v>
      </c>
      <c r="H131" s="24" t="str">
        <f>IFERROR(VLOOKUP($A131,Counties!$A$2:$C$1000,3,FALSE),"no county listed")</f>
        <v>no county listed</v>
      </c>
      <c r="I131" s="24" t="e">
        <f>VLOOKUP($G131,Rural_Urban!A131:B1129,2,FALSE)</f>
        <v>#N/A</v>
      </c>
      <c r="J131" s="24" t="e">
        <f t="shared" si="10"/>
        <v>#N/A</v>
      </c>
      <c r="K131" s="26" t="str">
        <f>IF($A131="","",_xlfn.LET(_xlpm.x,VLOOKUP($A131,Population!$A$2:$B$1000,2,FALSE),IF(_xlpm.x="","none listed",_xlpm.x)))</f>
        <v/>
      </c>
      <c r="L131" s="24" t="e">
        <f>VLOOKUP($A131,Population!$A$2:$D$1000,4,FALSE)</f>
        <v>#N/A</v>
      </c>
      <c r="M131" s="24">
        <f>VLOOKUP("Population",'Program Priorities&amp;Goals'!$B$5:$E$7,4,FALSE)</f>
        <v>0.66666666666666663</v>
      </c>
      <c r="N131" s="24" t="e">
        <f>VLOOKUP($G131,'SVI Data'!$C$2:$F$200,3,FALSE)</f>
        <v>#N/A</v>
      </c>
      <c r="O131" s="24">
        <f>VLOOKUP("SVI",'Program Priorities&amp;Goals'!$B$5:$E$7,4,FALSE)</f>
        <v>0.66666666666666663</v>
      </c>
      <c r="P131" s="23" t="e">
        <f>VLOOKUP($A131,'Partnership Readiness'!$A$2:$D$1000,5,FALSE)</f>
        <v>#N/A</v>
      </c>
      <c r="Q131" s="24">
        <f>VLOOKUP("Partnership",'Program Priorities&amp;Goals'!$B$5:$E$7,4,FALSE)</f>
        <v>0.66666666666666663</v>
      </c>
      <c r="R131" s="25">
        <f t="shared" si="11"/>
        <v>0</v>
      </c>
      <c r="S131" s="24">
        <f t="shared" si="12"/>
        <v>1</v>
      </c>
      <c r="T131" s="24" t="e">
        <f t="shared" si="13"/>
        <v>#N/A</v>
      </c>
      <c r="U131" s="27" t="e">
        <f t="shared" si="14"/>
        <v>#N/A</v>
      </c>
      <c r="V131" s="24" t="e">
        <f>IF(J131="Urban",IF(U131&lt;='Recommended Sites'!$L$17,"Include",""),IF(J131="Rural",IF(T131&lt;='Recommended Sites'!$L$18,"Include",""),""))</f>
        <v>#N/A</v>
      </c>
      <c r="W131" s="24" t="e">
        <f>IF(V131="Include",COUNTIFS($V$2:$V$999,"Include",$R$2:$R$999,"&gt;"&amp;R131)+COUNTIFS($V$2:V131,"Include",$R$2:R131,R131),"")</f>
        <v>#N/A</v>
      </c>
    </row>
    <row r="132" spans="1:23" ht="15.75" thickBot="1" x14ac:dyDescent="0.3">
      <c r="A132" s="23" t="str">
        <f>IF(Population!$A132="","",Population!$A132)</f>
        <v/>
      </c>
      <c r="B132" s="24" t="str">
        <f>IF($A132="","",IFERROR(VLOOKUP($A132,Facilities!$A$2:$B$1001,2,FALSE),""))</f>
        <v/>
      </c>
      <c r="C132" s="24" t="str">
        <f>IFERROR(IF(VLOOKUP($A132,'Facility Locations'!$A$2:$E$1000,2,FALSE)="","no address",VLOOKUP($A132,'Facility Locations'!$A$2:$E$1000,2,FALSE)),"no address")</f>
        <v>no address</v>
      </c>
      <c r="D132" s="24" t="str">
        <f>IFERROR(IF(VLOOKUP($A132,'Facility Locations'!$A$2:$E$1000,3,FALSE)="","",VLOOKUP($A132,'Facility Locations'!$A$2:$E$1000,3,FALSE)),"")</f>
        <v/>
      </c>
      <c r="E132" s="24" t="str">
        <f>IFERROR(IF(VLOOKUP($A132,'Facility Locations'!$A$2:$E$1000,4,FALSE)="","",VLOOKUP($A132,'Facility Locations'!$A$2:$E$1000,4,FALSE)),"")</f>
        <v/>
      </c>
      <c r="F132" s="24" t="str">
        <f>IFERROR(IF(VLOOKUP($A132,'Facility Locations'!$A$2:$E$1000,5,FALSE)="","",VLOOKUP($A132,'Facility Locations'!$A$2:$E$1000,5,FALSE)),"")</f>
        <v/>
      </c>
      <c r="G132" s="25" t="str">
        <f>IFERROR(VLOOKUP($A132,Counties!$A$2:$C$1000,2,FALSE),"no county listed")</f>
        <v>no county listed</v>
      </c>
      <c r="H132" s="24" t="str">
        <f>IFERROR(VLOOKUP($A132,Counties!$A$2:$C$1000,3,FALSE),"no county listed")</f>
        <v>no county listed</v>
      </c>
      <c r="I132" s="24" t="e">
        <f>VLOOKUP($G132,Rural_Urban!A132:B1130,2,FALSE)</f>
        <v>#N/A</v>
      </c>
      <c r="J132" s="24" t="e">
        <f t="shared" si="10"/>
        <v>#N/A</v>
      </c>
      <c r="K132" s="26" t="str">
        <f>IF($A132="","",_xlfn.LET(_xlpm.x,VLOOKUP($A132,Population!$A$2:$B$1000,2,FALSE),IF(_xlpm.x="","none listed",_xlpm.x)))</f>
        <v/>
      </c>
      <c r="L132" s="24" t="e">
        <f>VLOOKUP($A132,Population!$A$2:$D$1000,4,FALSE)</f>
        <v>#N/A</v>
      </c>
      <c r="M132" s="24">
        <f>VLOOKUP("Population",'Program Priorities&amp;Goals'!$B$5:$E$7,4,FALSE)</f>
        <v>0.66666666666666663</v>
      </c>
      <c r="N132" s="24" t="e">
        <f>VLOOKUP($G132,'SVI Data'!$C$2:$F$200,3,FALSE)</f>
        <v>#N/A</v>
      </c>
      <c r="O132" s="24">
        <f>VLOOKUP("SVI",'Program Priorities&amp;Goals'!$B$5:$E$7,4,FALSE)</f>
        <v>0.66666666666666663</v>
      </c>
      <c r="P132" s="23" t="e">
        <f>VLOOKUP($A132,'Partnership Readiness'!$A$2:$D$1000,5,FALSE)</f>
        <v>#N/A</v>
      </c>
      <c r="Q132" s="24">
        <f>VLOOKUP("Partnership",'Program Priorities&amp;Goals'!$B$5:$E$7,4,FALSE)</f>
        <v>0.66666666666666663</v>
      </c>
      <c r="R132" s="25">
        <f t="shared" si="11"/>
        <v>0</v>
      </c>
      <c r="S132" s="24">
        <f t="shared" si="12"/>
        <v>1</v>
      </c>
      <c r="T132" s="24" t="e">
        <f t="shared" si="13"/>
        <v>#N/A</v>
      </c>
      <c r="U132" s="27" t="e">
        <f t="shared" si="14"/>
        <v>#N/A</v>
      </c>
      <c r="V132" s="24" t="e">
        <f>IF(J132="Urban",IF(U132&lt;='Recommended Sites'!$L$17,"Include",""),IF(J132="Rural",IF(T132&lt;='Recommended Sites'!$L$18,"Include",""),""))</f>
        <v>#N/A</v>
      </c>
      <c r="W132" s="24" t="e">
        <f>IF(V132="Include",COUNTIFS($V$2:$V$999,"Include",$R$2:$R$999,"&gt;"&amp;R132)+COUNTIFS($V$2:V132,"Include",$R$2:R132,R132),"")</f>
        <v>#N/A</v>
      </c>
    </row>
    <row r="133" spans="1:23" ht="15.75" thickBot="1" x14ac:dyDescent="0.3">
      <c r="A133" s="23" t="str">
        <f>IF(Population!$A133="","",Population!$A133)</f>
        <v/>
      </c>
      <c r="B133" s="24" t="str">
        <f>IF($A133="","",IFERROR(VLOOKUP($A133,Facilities!$A$2:$B$1001,2,FALSE),""))</f>
        <v/>
      </c>
      <c r="C133" s="24" t="str">
        <f>IFERROR(IF(VLOOKUP($A133,'Facility Locations'!$A$2:$E$1000,2,FALSE)="","no address",VLOOKUP($A133,'Facility Locations'!$A$2:$E$1000,2,FALSE)),"no address")</f>
        <v>no address</v>
      </c>
      <c r="D133" s="24" t="str">
        <f>IFERROR(IF(VLOOKUP($A133,'Facility Locations'!$A$2:$E$1000,3,FALSE)="","",VLOOKUP($A133,'Facility Locations'!$A$2:$E$1000,3,FALSE)),"")</f>
        <v/>
      </c>
      <c r="E133" s="24" t="str">
        <f>IFERROR(IF(VLOOKUP($A133,'Facility Locations'!$A$2:$E$1000,4,FALSE)="","",VLOOKUP($A133,'Facility Locations'!$A$2:$E$1000,4,FALSE)),"")</f>
        <v/>
      </c>
      <c r="F133" s="24" t="str">
        <f>IFERROR(IF(VLOOKUP($A133,'Facility Locations'!$A$2:$E$1000,5,FALSE)="","",VLOOKUP($A133,'Facility Locations'!$A$2:$E$1000,5,FALSE)),"")</f>
        <v/>
      </c>
      <c r="G133" s="25" t="str">
        <f>IFERROR(VLOOKUP($A133,Counties!$A$2:$C$1000,2,FALSE),"no county listed")</f>
        <v>no county listed</v>
      </c>
      <c r="H133" s="24" t="str">
        <f>IFERROR(VLOOKUP($A133,Counties!$A$2:$C$1000,3,FALSE),"no county listed")</f>
        <v>no county listed</v>
      </c>
      <c r="I133" s="24" t="e">
        <f>VLOOKUP($G133,Rural_Urban!A133:B1131,2,FALSE)</f>
        <v>#N/A</v>
      </c>
      <c r="J133" s="24" t="e">
        <f t="shared" si="10"/>
        <v>#N/A</v>
      </c>
      <c r="K133" s="26" t="str">
        <f>IF($A133="","",_xlfn.LET(_xlpm.x,VLOOKUP($A133,Population!$A$2:$B$1000,2,FALSE),IF(_xlpm.x="","none listed",_xlpm.x)))</f>
        <v/>
      </c>
      <c r="L133" s="24" t="e">
        <f>VLOOKUP($A133,Population!$A$2:$D$1000,4,FALSE)</f>
        <v>#N/A</v>
      </c>
      <c r="M133" s="24">
        <f>VLOOKUP("Population",'Program Priorities&amp;Goals'!$B$5:$E$7,4,FALSE)</f>
        <v>0.66666666666666663</v>
      </c>
      <c r="N133" s="24" t="e">
        <f>VLOOKUP($G133,'SVI Data'!$C$2:$F$200,3,FALSE)</f>
        <v>#N/A</v>
      </c>
      <c r="O133" s="24">
        <f>VLOOKUP("SVI",'Program Priorities&amp;Goals'!$B$5:$E$7,4,FALSE)</f>
        <v>0.66666666666666663</v>
      </c>
      <c r="P133" s="23" t="e">
        <f>VLOOKUP($A133,'Partnership Readiness'!$A$2:$D$1000,5,FALSE)</f>
        <v>#N/A</v>
      </c>
      <c r="Q133" s="24">
        <f>VLOOKUP("Partnership",'Program Priorities&amp;Goals'!$B$5:$E$7,4,FALSE)</f>
        <v>0.66666666666666663</v>
      </c>
      <c r="R133" s="25">
        <f t="shared" si="11"/>
        <v>0</v>
      </c>
      <c r="S133" s="24">
        <f t="shared" si="12"/>
        <v>1</v>
      </c>
      <c r="T133" s="24" t="e">
        <f t="shared" si="13"/>
        <v>#N/A</v>
      </c>
      <c r="U133" s="27" t="e">
        <f t="shared" si="14"/>
        <v>#N/A</v>
      </c>
      <c r="V133" s="24" t="e">
        <f>IF(J133="Urban",IF(U133&lt;='Recommended Sites'!$L$17,"Include",""),IF(J133="Rural",IF(T133&lt;='Recommended Sites'!$L$18,"Include",""),""))</f>
        <v>#N/A</v>
      </c>
      <c r="W133" s="24" t="e">
        <f>IF(V133="Include",COUNTIFS($V$2:$V$999,"Include",$R$2:$R$999,"&gt;"&amp;R133)+COUNTIFS($V$2:V133,"Include",$R$2:R133,R133),"")</f>
        <v>#N/A</v>
      </c>
    </row>
    <row r="134" spans="1:23" ht="15.75" thickBot="1" x14ac:dyDescent="0.3">
      <c r="A134" s="23" t="str">
        <f>IF(Population!$A134="","",Population!$A134)</f>
        <v/>
      </c>
      <c r="B134" s="24" t="str">
        <f>IF($A134="","",IFERROR(VLOOKUP($A134,Facilities!$A$2:$B$1001,2,FALSE),""))</f>
        <v/>
      </c>
      <c r="C134" s="24" t="str">
        <f>IFERROR(IF(VLOOKUP($A134,'Facility Locations'!$A$2:$E$1000,2,FALSE)="","no address",VLOOKUP($A134,'Facility Locations'!$A$2:$E$1000,2,FALSE)),"no address")</f>
        <v>no address</v>
      </c>
      <c r="D134" s="24" t="str">
        <f>IFERROR(IF(VLOOKUP($A134,'Facility Locations'!$A$2:$E$1000,3,FALSE)="","",VLOOKUP($A134,'Facility Locations'!$A$2:$E$1000,3,FALSE)),"")</f>
        <v/>
      </c>
      <c r="E134" s="24" t="str">
        <f>IFERROR(IF(VLOOKUP($A134,'Facility Locations'!$A$2:$E$1000,4,FALSE)="","",VLOOKUP($A134,'Facility Locations'!$A$2:$E$1000,4,FALSE)),"")</f>
        <v/>
      </c>
      <c r="F134" s="24" t="str">
        <f>IFERROR(IF(VLOOKUP($A134,'Facility Locations'!$A$2:$E$1000,5,FALSE)="","",VLOOKUP($A134,'Facility Locations'!$A$2:$E$1000,5,FALSE)),"")</f>
        <v/>
      </c>
      <c r="G134" s="25" t="str">
        <f>IFERROR(VLOOKUP($A134,Counties!$A$2:$C$1000,2,FALSE),"no county listed")</f>
        <v>no county listed</v>
      </c>
      <c r="H134" s="24" t="str">
        <f>IFERROR(VLOOKUP($A134,Counties!$A$2:$C$1000,3,FALSE),"no county listed")</f>
        <v>no county listed</v>
      </c>
      <c r="I134" s="24" t="e">
        <f>VLOOKUP($G134,Rural_Urban!A134:B1132,2,FALSE)</f>
        <v>#N/A</v>
      </c>
      <c r="J134" s="24" t="e">
        <f t="shared" si="10"/>
        <v>#N/A</v>
      </c>
      <c r="K134" s="26" t="str">
        <f>IF($A134="","",_xlfn.LET(_xlpm.x,VLOOKUP($A134,Population!$A$2:$B$1000,2,FALSE),IF(_xlpm.x="","none listed",_xlpm.x)))</f>
        <v/>
      </c>
      <c r="L134" s="24" t="e">
        <f>VLOOKUP($A134,Population!$A$2:$D$1000,4,FALSE)</f>
        <v>#N/A</v>
      </c>
      <c r="M134" s="24">
        <f>VLOOKUP("Population",'Program Priorities&amp;Goals'!$B$5:$E$7,4,FALSE)</f>
        <v>0.66666666666666663</v>
      </c>
      <c r="N134" s="24" t="e">
        <f>VLOOKUP($G134,'SVI Data'!$C$2:$F$200,3,FALSE)</f>
        <v>#N/A</v>
      </c>
      <c r="O134" s="24">
        <f>VLOOKUP("SVI",'Program Priorities&amp;Goals'!$B$5:$E$7,4,FALSE)</f>
        <v>0.66666666666666663</v>
      </c>
      <c r="P134" s="23" t="e">
        <f>VLOOKUP($A134,'Partnership Readiness'!$A$2:$D$1000,5,FALSE)</f>
        <v>#N/A</v>
      </c>
      <c r="Q134" s="24">
        <f>VLOOKUP("Partnership",'Program Priorities&amp;Goals'!$B$5:$E$7,4,FALSE)</f>
        <v>0.66666666666666663</v>
      </c>
      <c r="R134" s="25">
        <f t="shared" si="11"/>
        <v>0</v>
      </c>
      <c r="S134" s="24">
        <f t="shared" si="12"/>
        <v>1</v>
      </c>
      <c r="T134" s="24" t="e">
        <f t="shared" si="13"/>
        <v>#N/A</v>
      </c>
      <c r="U134" s="27" t="e">
        <f t="shared" si="14"/>
        <v>#N/A</v>
      </c>
      <c r="V134" s="24" t="e">
        <f>IF(J134="Urban",IF(U134&lt;='Recommended Sites'!$L$17,"Include",""),IF(J134="Rural",IF(T134&lt;='Recommended Sites'!$L$18,"Include",""),""))</f>
        <v>#N/A</v>
      </c>
      <c r="W134" s="24" t="e">
        <f>IF(V134="Include",COUNTIFS($V$2:$V$999,"Include",$R$2:$R$999,"&gt;"&amp;R134)+COUNTIFS($V$2:V134,"Include",$R$2:R134,R134),"")</f>
        <v>#N/A</v>
      </c>
    </row>
    <row r="135" spans="1:23" ht="15.75" thickBot="1" x14ac:dyDescent="0.3">
      <c r="A135" s="23" t="str">
        <f>IF(Population!$A135="","",Population!$A135)</f>
        <v/>
      </c>
      <c r="B135" s="24" t="str">
        <f>IF($A135="","",IFERROR(VLOOKUP($A135,Facilities!$A$2:$B$1001,2,FALSE),""))</f>
        <v/>
      </c>
      <c r="C135" s="24" t="str">
        <f>IFERROR(IF(VLOOKUP($A135,'Facility Locations'!$A$2:$E$1000,2,FALSE)="","no address",VLOOKUP($A135,'Facility Locations'!$A$2:$E$1000,2,FALSE)),"no address")</f>
        <v>no address</v>
      </c>
      <c r="D135" s="24" t="str">
        <f>IFERROR(IF(VLOOKUP($A135,'Facility Locations'!$A$2:$E$1000,3,FALSE)="","",VLOOKUP($A135,'Facility Locations'!$A$2:$E$1000,3,FALSE)),"")</f>
        <v/>
      </c>
      <c r="E135" s="24" t="str">
        <f>IFERROR(IF(VLOOKUP($A135,'Facility Locations'!$A$2:$E$1000,4,FALSE)="","",VLOOKUP($A135,'Facility Locations'!$A$2:$E$1000,4,FALSE)),"")</f>
        <v/>
      </c>
      <c r="F135" s="24" t="str">
        <f>IFERROR(IF(VLOOKUP($A135,'Facility Locations'!$A$2:$E$1000,5,FALSE)="","",VLOOKUP($A135,'Facility Locations'!$A$2:$E$1000,5,FALSE)),"")</f>
        <v/>
      </c>
      <c r="G135" s="25" t="str">
        <f>IFERROR(VLOOKUP($A135,Counties!$A$2:$C$1000,2,FALSE),"no county listed")</f>
        <v>no county listed</v>
      </c>
      <c r="H135" s="24" t="str">
        <f>IFERROR(VLOOKUP($A135,Counties!$A$2:$C$1000,3,FALSE),"no county listed")</f>
        <v>no county listed</v>
      </c>
      <c r="I135" s="24" t="e">
        <f>VLOOKUP($G135,Rural_Urban!A135:B1133,2,FALSE)</f>
        <v>#N/A</v>
      </c>
      <c r="J135" s="24" t="e">
        <f t="shared" si="10"/>
        <v>#N/A</v>
      </c>
      <c r="K135" s="26" t="str">
        <f>IF($A135="","",_xlfn.LET(_xlpm.x,VLOOKUP($A135,Population!$A$2:$B$1000,2,FALSE),IF(_xlpm.x="","none listed",_xlpm.x)))</f>
        <v/>
      </c>
      <c r="L135" s="24" t="e">
        <f>VLOOKUP($A135,Population!$A$2:$D$1000,4,FALSE)</f>
        <v>#N/A</v>
      </c>
      <c r="M135" s="24">
        <f>VLOOKUP("Population",'Program Priorities&amp;Goals'!$B$5:$E$7,4,FALSE)</f>
        <v>0.66666666666666663</v>
      </c>
      <c r="N135" s="24" t="e">
        <f>VLOOKUP($G135,'SVI Data'!$C$2:$F$200,3,FALSE)</f>
        <v>#N/A</v>
      </c>
      <c r="O135" s="24">
        <f>VLOOKUP("SVI",'Program Priorities&amp;Goals'!$B$5:$E$7,4,FALSE)</f>
        <v>0.66666666666666663</v>
      </c>
      <c r="P135" s="23" t="e">
        <f>VLOOKUP($A135,'Partnership Readiness'!$A$2:$D$1000,5,FALSE)</f>
        <v>#N/A</v>
      </c>
      <c r="Q135" s="24">
        <f>VLOOKUP("Partnership",'Program Priorities&amp;Goals'!$B$5:$E$7,4,FALSE)</f>
        <v>0.66666666666666663</v>
      </c>
      <c r="R135" s="25">
        <f t="shared" si="11"/>
        <v>0</v>
      </c>
      <c r="S135" s="24">
        <f t="shared" si="12"/>
        <v>1</v>
      </c>
      <c r="T135" s="24" t="e">
        <f t="shared" si="13"/>
        <v>#N/A</v>
      </c>
      <c r="U135" s="27" t="e">
        <f t="shared" si="14"/>
        <v>#N/A</v>
      </c>
      <c r="V135" s="24" t="e">
        <f>IF(J135="Urban",IF(U135&lt;='Recommended Sites'!$L$17,"Include",""),IF(J135="Rural",IF(T135&lt;='Recommended Sites'!$L$18,"Include",""),""))</f>
        <v>#N/A</v>
      </c>
      <c r="W135" s="24" t="e">
        <f>IF(V135="Include",COUNTIFS($V$2:$V$999,"Include",$R$2:$R$999,"&gt;"&amp;R135)+COUNTIFS($V$2:V135,"Include",$R$2:R135,R135),"")</f>
        <v>#N/A</v>
      </c>
    </row>
    <row r="136" spans="1:23" ht="15.75" thickBot="1" x14ac:dyDescent="0.3">
      <c r="A136" s="23" t="str">
        <f>IF(Population!$A136="","",Population!$A136)</f>
        <v/>
      </c>
      <c r="B136" s="24" t="str">
        <f>IF($A136="","",IFERROR(VLOOKUP($A136,Facilities!$A$2:$B$1001,2,FALSE),""))</f>
        <v/>
      </c>
      <c r="C136" s="24" t="str">
        <f>IFERROR(IF(VLOOKUP($A136,'Facility Locations'!$A$2:$E$1000,2,FALSE)="","no address",VLOOKUP($A136,'Facility Locations'!$A$2:$E$1000,2,FALSE)),"no address")</f>
        <v>no address</v>
      </c>
      <c r="D136" s="24" t="str">
        <f>IFERROR(IF(VLOOKUP($A136,'Facility Locations'!$A$2:$E$1000,3,FALSE)="","",VLOOKUP($A136,'Facility Locations'!$A$2:$E$1000,3,FALSE)),"")</f>
        <v/>
      </c>
      <c r="E136" s="24" t="str">
        <f>IFERROR(IF(VLOOKUP($A136,'Facility Locations'!$A$2:$E$1000,4,FALSE)="","",VLOOKUP($A136,'Facility Locations'!$A$2:$E$1000,4,FALSE)),"")</f>
        <v/>
      </c>
      <c r="F136" s="24" t="str">
        <f>IFERROR(IF(VLOOKUP($A136,'Facility Locations'!$A$2:$E$1000,5,FALSE)="","",VLOOKUP($A136,'Facility Locations'!$A$2:$E$1000,5,FALSE)),"")</f>
        <v/>
      </c>
      <c r="G136" s="25" t="str">
        <f>IFERROR(VLOOKUP($A136,Counties!$A$2:$C$1000,2,FALSE),"no county listed")</f>
        <v>no county listed</v>
      </c>
      <c r="H136" s="24" t="str">
        <f>IFERROR(VLOOKUP($A136,Counties!$A$2:$C$1000,3,FALSE),"no county listed")</f>
        <v>no county listed</v>
      </c>
      <c r="I136" s="24" t="e">
        <f>VLOOKUP($G136,Rural_Urban!A136:B1134,2,FALSE)</f>
        <v>#N/A</v>
      </c>
      <c r="J136" s="24" t="e">
        <f t="shared" si="10"/>
        <v>#N/A</v>
      </c>
      <c r="K136" s="26" t="str">
        <f>IF($A136="","",_xlfn.LET(_xlpm.x,VLOOKUP($A136,Population!$A$2:$B$1000,2,FALSE),IF(_xlpm.x="","none listed",_xlpm.x)))</f>
        <v/>
      </c>
      <c r="L136" s="24" t="e">
        <f>VLOOKUP($A136,Population!$A$2:$D$1000,4,FALSE)</f>
        <v>#N/A</v>
      </c>
      <c r="M136" s="24">
        <f>VLOOKUP("Population",'Program Priorities&amp;Goals'!$B$5:$E$7,4,FALSE)</f>
        <v>0.66666666666666663</v>
      </c>
      <c r="N136" s="24" t="e">
        <f>VLOOKUP($G136,'SVI Data'!$C$2:$F$200,3,FALSE)</f>
        <v>#N/A</v>
      </c>
      <c r="O136" s="24">
        <f>VLOOKUP("SVI",'Program Priorities&amp;Goals'!$B$5:$E$7,4,FALSE)</f>
        <v>0.66666666666666663</v>
      </c>
      <c r="P136" s="23" t="e">
        <f>VLOOKUP($A136,'Partnership Readiness'!$A$2:$D$1000,5,FALSE)</f>
        <v>#N/A</v>
      </c>
      <c r="Q136" s="24">
        <f>VLOOKUP("Partnership",'Program Priorities&amp;Goals'!$B$5:$E$7,4,FALSE)</f>
        <v>0.66666666666666663</v>
      </c>
      <c r="R136" s="25">
        <f t="shared" si="11"/>
        <v>0</v>
      </c>
      <c r="S136" s="24">
        <f t="shared" si="12"/>
        <v>1</v>
      </c>
      <c r="T136" s="24" t="e">
        <f t="shared" si="13"/>
        <v>#N/A</v>
      </c>
      <c r="U136" s="27" t="e">
        <f t="shared" si="14"/>
        <v>#N/A</v>
      </c>
      <c r="V136" s="24" t="e">
        <f>IF(J136="Urban",IF(U136&lt;='Recommended Sites'!$L$17,"Include",""),IF(J136="Rural",IF(T136&lt;='Recommended Sites'!$L$18,"Include",""),""))</f>
        <v>#N/A</v>
      </c>
      <c r="W136" s="24" t="e">
        <f>IF(V136="Include",COUNTIFS($V$2:$V$999,"Include",$R$2:$R$999,"&gt;"&amp;R136)+COUNTIFS($V$2:V136,"Include",$R$2:R136,R136),"")</f>
        <v>#N/A</v>
      </c>
    </row>
    <row r="137" spans="1:23" ht="15.75" thickBot="1" x14ac:dyDescent="0.3">
      <c r="A137" s="23" t="str">
        <f>IF(Population!$A137="","",Population!$A137)</f>
        <v/>
      </c>
      <c r="B137" s="24" t="str">
        <f>IF($A137="","",IFERROR(VLOOKUP($A137,Facilities!$A$2:$B$1001,2,FALSE),""))</f>
        <v/>
      </c>
      <c r="C137" s="24" t="str">
        <f>IFERROR(IF(VLOOKUP($A137,'Facility Locations'!$A$2:$E$1000,2,FALSE)="","no address",VLOOKUP($A137,'Facility Locations'!$A$2:$E$1000,2,FALSE)),"no address")</f>
        <v>no address</v>
      </c>
      <c r="D137" s="24" t="str">
        <f>IFERROR(IF(VLOOKUP($A137,'Facility Locations'!$A$2:$E$1000,3,FALSE)="","",VLOOKUP($A137,'Facility Locations'!$A$2:$E$1000,3,FALSE)),"")</f>
        <v/>
      </c>
      <c r="E137" s="24" t="str">
        <f>IFERROR(IF(VLOOKUP($A137,'Facility Locations'!$A$2:$E$1000,4,FALSE)="","",VLOOKUP($A137,'Facility Locations'!$A$2:$E$1000,4,FALSE)),"")</f>
        <v/>
      </c>
      <c r="F137" s="24" t="str">
        <f>IFERROR(IF(VLOOKUP($A137,'Facility Locations'!$A$2:$E$1000,5,FALSE)="","",VLOOKUP($A137,'Facility Locations'!$A$2:$E$1000,5,FALSE)),"")</f>
        <v/>
      </c>
      <c r="G137" s="25" t="str">
        <f>IFERROR(VLOOKUP($A137,Counties!$A$2:$C$1000,2,FALSE),"no county listed")</f>
        <v>no county listed</v>
      </c>
      <c r="H137" s="24" t="str">
        <f>IFERROR(VLOOKUP($A137,Counties!$A$2:$C$1000,3,FALSE),"no county listed")</f>
        <v>no county listed</v>
      </c>
      <c r="I137" s="24" t="e">
        <f>VLOOKUP($G137,Rural_Urban!A137:B1135,2,FALSE)</f>
        <v>#N/A</v>
      </c>
      <c r="J137" s="24" t="e">
        <f t="shared" si="10"/>
        <v>#N/A</v>
      </c>
      <c r="K137" s="26" t="str">
        <f>IF($A137="","",_xlfn.LET(_xlpm.x,VLOOKUP($A137,Population!$A$2:$B$1000,2,FALSE),IF(_xlpm.x="","none listed",_xlpm.x)))</f>
        <v/>
      </c>
      <c r="L137" s="24" t="e">
        <f>VLOOKUP($A137,Population!$A$2:$D$1000,4,FALSE)</f>
        <v>#N/A</v>
      </c>
      <c r="M137" s="24">
        <f>VLOOKUP("Population",'Program Priorities&amp;Goals'!$B$5:$E$7,4,FALSE)</f>
        <v>0.66666666666666663</v>
      </c>
      <c r="N137" s="24" t="e">
        <f>VLOOKUP($G137,'SVI Data'!$C$2:$F$200,3,FALSE)</f>
        <v>#N/A</v>
      </c>
      <c r="O137" s="24">
        <f>VLOOKUP("SVI",'Program Priorities&amp;Goals'!$B$5:$E$7,4,FALSE)</f>
        <v>0.66666666666666663</v>
      </c>
      <c r="P137" s="23" t="e">
        <f>VLOOKUP($A137,'Partnership Readiness'!$A$2:$D$1000,5,FALSE)</f>
        <v>#N/A</v>
      </c>
      <c r="Q137" s="24">
        <f>VLOOKUP("Partnership",'Program Priorities&amp;Goals'!$B$5:$E$7,4,FALSE)</f>
        <v>0.66666666666666663</v>
      </c>
      <c r="R137" s="25">
        <f t="shared" si="11"/>
        <v>0</v>
      </c>
      <c r="S137" s="24">
        <f t="shared" si="12"/>
        <v>1</v>
      </c>
      <c r="T137" s="24" t="e">
        <f t="shared" si="13"/>
        <v>#N/A</v>
      </c>
      <c r="U137" s="27" t="e">
        <f t="shared" si="14"/>
        <v>#N/A</v>
      </c>
      <c r="V137" s="24" t="e">
        <f>IF(J137="Urban",IF(U137&lt;='Recommended Sites'!$L$17,"Include",""),IF(J137="Rural",IF(T137&lt;='Recommended Sites'!$L$18,"Include",""),""))</f>
        <v>#N/A</v>
      </c>
      <c r="W137" s="24" t="e">
        <f>IF(V137="Include",COUNTIFS($V$2:$V$999,"Include",$R$2:$R$999,"&gt;"&amp;R137)+COUNTIFS($V$2:V137,"Include",$R$2:R137,R137),"")</f>
        <v>#N/A</v>
      </c>
    </row>
    <row r="138" spans="1:23" ht="15.75" thickBot="1" x14ac:dyDescent="0.3">
      <c r="A138" s="23" t="str">
        <f>IF(Population!$A138="","",Population!$A138)</f>
        <v/>
      </c>
      <c r="B138" s="24" t="str">
        <f>IF($A138="","",IFERROR(VLOOKUP($A138,Facilities!$A$2:$B$1001,2,FALSE),""))</f>
        <v/>
      </c>
      <c r="C138" s="24" t="str">
        <f>IFERROR(IF(VLOOKUP($A138,'Facility Locations'!$A$2:$E$1000,2,FALSE)="","no address",VLOOKUP($A138,'Facility Locations'!$A$2:$E$1000,2,FALSE)),"no address")</f>
        <v>no address</v>
      </c>
      <c r="D138" s="24" t="str">
        <f>IFERROR(IF(VLOOKUP($A138,'Facility Locations'!$A$2:$E$1000,3,FALSE)="","",VLOOKUP($A138,'Facility Locations'!$A$2:$E$1000,3,FALSE)),"")</f>
        <v/>
      </c>
      <c r="E138" s="24" t="str">
        <f>IFERROR(IF(VLOOKUP($A138,'Facility Locations'!$A$2:$E$1000,4,FALSE)="","",VLOOKUP($A138,'Facility Locations'!$A$2:$E$1000,4,FALSE)),"")</f>
        <v/>
      </c>
      <c r="F138" s="24" t="str">
        <f>IFERROR(IF(VLOOKUP($A138,'Facility Locations'!$A$2:$E$1000,5,FALSE)="","",VLOOKUP($A138,'Facility Locations'!$A$2:$E$1000,5,FALSE)),"")</f>
        <v/>
      </c>
      <c r="G138" s="25" t="str">
        <f>IFERROR(VLOOKUP($A138,Counties!$A$2:$C$1000,2,FALSE),"no county listed")</f>
        <v>no county listed</v>
      </c>
      <c r="H138" s="24" t="str">
        <f>IFERROR(VLOOKUP($A138,Counties!$A$2:$C$1000,3,FALSE),"no county listed")</f>
        <v>no county listed</v>
      </c>
      <c r="I138" s="24" t="e">
        <f>VLOOKUP($G138,Rural_Urban!A138:B1136,2,FALSE)</f>
        <v>#N/A</v>
      </c>
      <c r="J138" s="24" t="e">
        <f t="shared" si="10"/>
        <v>#N/A</v>
      </c>
      <c r="K138" s="26" t="str">
        <f>IF($A138="","",_xlfn.LET(_xlpm.x,VLOOKUP($A138,Population!$A$2:$B$1000,2,FALSE),IF(_xlpm.x="","none listed",_xlpm.x)))</f>
        <v/>
      </c>
      <c r="L138" s="24" t="e">
        <f>VLOOKUP($A138,Population!$A$2:$D$1000,4,FALSE)</f>
        <v>#N/A</v>
      </c>
      <c r="M138" s="24">
        <f>VLOOKUP("Population",'Program Priorities&amp;Goals'!$B$5:$E$7,4,FALSE)</f>
        <v>0.66666666666666663</v>
      </c>
      <c r="N138" s="24" t="e">
        <f>VLOOKUP($G138,'SVI Data'!$C$2:$F$200,3,FALSE)</f>
        <v>#N/A</v>
      </c>
      <c r="O138" s="24">
        <f>VLOOKUP("SVI",'Program Priorities&amp;Goals'!$B$5:$E$7,4,FALSE)</f>
        <v>0.66666666666666663</v>
      </c>
      <c r="P138" s="23" t="e">
        <f>VLOOKUP($A138,'Partnership Readiness'!$A$2:$D$1000,5,FALSE)</f>
        <v>#N/A</v>
      </c>
      <c r="Q138" s="24">
        <f>VLOOKUP("Partnership",'Program Priorities&amp;Goals'!$B$5:$E$7,4,FALSE)</f>
        <v>0.66666666666666663</v>
      </c>
      <c r="R138" s="25">
        <f t="shared" si="11"/>
        <v>0</v>
      </c>
      <c r="S138" s="24">
        <f t="shared" si="12"/>
        <v>1</v>
      </c>
      <c r="T138" s="24" t="e">
        <f t="shared" si="13"/>
        <v>#N/A</v>
      </c>
      <c r="U138" s="27" t="e">
        <f t="shared" si="14"/>
        <v>#N/A</v>
      </c>
      <c r="V138" s="24" t="e">
        <f>IF(J138="Urban",IF(U138&lt;='Recommended Sites'!$L$17,"Include",""),IF(J138="Rural",IF(T138&lt;='Recommended Sites'!$L$18,"Include",""),""))</f>
        <v>#N/A</v>
      </c>
      <c r="W138" s="24" t="e">
        <f>IF(V138="Include",COUNTIFS($V$2:$V$999,"Include",$R$2:$R$999,"&gt;"&amp;R138)+COUNTIFS($V$2:V138,"Include",$R$2:R138,R138),"")</f>
        <v>#N/A</v>
      </c>
    </row>
    <row r="139" spans="1:23" ht="15.75" thickBot="1" x14ac:dyDescent="0.3">
      <c r="A139" s="23" t="str">
        <f>IF(Population!$A139="","",Population!$A139)</f>
        <v/>
      </c>
      <c r="B139" s="24" t="str">
        <f>IF($A139="","",IFERROR(VLOOKUP($A139,Facilities!$A$2:$B$1001,2,FALSE),""))</f>
        <v/>
      </c>
      <c r="C139" s="24" t="str">
        <f>IFERROR(IF(VLOOKUP($A139,'Facility Locations'!$A$2:$E$1000,2,FALSE)="","no address",VLOOKUP($A139,'Facility Locations'!$A$2:$E$1000,2,FALSE)),"no address")</f>
        <v>no address</v>
      </c>
      <c r="D139" s="24" t="str">
        <f>IFERROR(IF(VLOOKUP($A139,'Facility Locations'!$A$2:$E$1000,3,FALSE)="","",VLOOKUP($A139,'Facility Locations'!$A$2:$E$1000,3,FALSE)),"")</f>
        <v/>
      </c>
      <c r="E139" s="24" t="str">
        <f>IFERROR(IF(VLOOKUP($A139,'Facility Locations'!$A$2:$E$1000,4,FALSE)="","",VLOOKUP($A139,'Facility Locations'!$A$2:$E$1000,4,FALSE)),"")</f>
        <v/>
      </c>
      <c r="F139" s="24" t="str">
        <f>IFERROR(IF(VLOOKUP($A139,'Facility Locations'!$A$2:$E$1000,5,FALSE)="","",VLOOKUP($A139,'Facility Locations'!$A$2:$E$1000,5,FALSE)),"")</f>
        <v/>
      </c>
      <c r="G139" s="25" t="str">
        <f>IFERROR(VLOOKUP($A139,Counties!$A$2:$C$1000,2,FALSE),"no county listed")</f>
        <v>no county listed</v>
      </c>
      <c r="H139" s="24" t="str">
        <f>IFERROR(VLOOKUP($A139,Counties!$A$2:$C$1000,3,FALSE),"no county listed")</f>
        <v>no county listed</v>
      </c>
      <c r="I139" s="24" t="e">
        <f>VLOOKUP($G139,Rural_Urban!A139:B1137,2,FALSE)</f>
        <v>#N/A</v>
      </c>
      <c r="J139" s="24" t="e">
        <f t="shared" si="10"/>
        <v>#N/A</v>
      </c>
      <c r="K139" s="26" t="str">
        <f>IF($A139="","",_xlfn.LET(_xlpm.x,VLOOKUP($A139,Population!$A$2:$B$1000,2,FALSE),IF(_xlpm.x="","none listed",_xlpm.x)))</f>
        <v/>
      </c>
      <c r="L139" s="24" t="e">
        <f>VLOOKUP($A139,Population!$A$2:$D$1000,4,FALSE)</f>
        <v>#N/A</v>
      </c>
      <c r="M139" s="24">
        <f>VLOOKUP("Population",'Program Priorities&amp;Goals'!$B$5:$E$7,4,FALSE)</f>
        <v>0.66666666666666663</v>
      </c>
      <c r="N139" s="24" t="e">
        <f>VLOOKUP($G139,'SVI Data'!$C$2:$F$200,3,FALSE)</f>
        <v>#N/A</v>
      </c>
      <c r="O139" s="24">
        <f>VLOOKUP("SVI",'Program Priorities&amp;Goals'!$B$5:$E$7,4,FALSE)</f>
        <v>0.66666666666666663</v>
      </c>
      <c r="P139" s="23" t="e">
        <f>VLOOKUP($A139,'Partnership Readiness'!$A$2:$D$1000,5,FALSE)</f>
        <v>#N/A</v>
      </c>
      <c r="Q139" s="24">
        <f>VLOOKUP("Partnership",'Program Priorities&amp;Goals'!$B$5:$E$7,4,FALSE)</f>
        <v>0.66666666666666663</v>
      </c>
      <c r="R139" s="25">
        <f t="shared" si="11"/>
        <v>0</v>
      </c>
      <c r="S139" s="24">
        <f t="shared" si="12"/>
        <v>1</v>
      </c>
      <c r="T139" s="24" t="e">
        <f t="shared" si="13"/>
        <v>#N/A</v>
      </c>
      <c r="U139" s="27" t="e">
        <f t="shared" si="14"/>
        <v>#N/A</v>
      </c>
      <c r="V139" s="24" t="e">
        <f>IF(J139="Urban",IF(U139&lt;='Recommended Sites'!$L$17,"Include",""),IF(J139="Rural",IF(T139&lt;='Recommended Sites'!$L$18,"Include",""),""))</f>
        <v>#N/A</v>
      </c>
      <c r="W139" s="24" t="e">
        <f>IF(V139="Include",COUNTIFS($V$2:$V$999,"Include",$R$2:$R$999,"&gt;"&amp;R139)+COUNTIFS($V$2:V139,"Include",$R$2:R139,R139),"")</f>
        <v>#N/A</v>
      </c>
    </row>
    <row r="140" spans="1:23" ht="15.75" thickBot="1" x14ac:dyDescent="0.3">
      <c r="A140" s="23" t="str">
        <f>IF(Population!$A140="","",Population!$A140)</f>
        <v/>
      </c>
      <c r="B140" s="24" t="str">
        <f>IF($A140="","",IFERROR(VLOOKUP($A140,Facilities!$A$2:$B$1001,2,FALSE),""))</f>
        <v/>
      </c>
      <c r="C140" s="24" t="str">
        <f>IFERROR(IF(VLOOKUP($A140,'Facility Locations'!$A$2:$E$1000,2,FALSE)="","no address",VLOOKUP($A140,'Facility Locations'!$A$2:$E$1000,2,FALSE)),"no address")</f>
        <v>no address</v>
      </c>
      <c r="D140" s="24" t="str">
        <f>IFERROR(IF(VLOOKUP($A140,'Facility Locations'!$A$2:$E$1000,3,FALSE)="","",VLOOKUP($A140,'Facility Locations'!$A$2:$E$1000,3,FALSE)),"")</f>
        <v/>
      </c>
      <c r="E140" s="24" t="str">
        <f>IFERROR(IF(VLOOKUP($A140,'Facility Locations'!$A$2:$E$1000,4,FALSE)="","",VLOOKUP($A140,'Facility Locations'!$A$2:$E$1000,4,FALSE)),"")</f>
        <v/>
      </c>
      <c r="F140" s="24" t="str">
        <f>IFERROR(IF(VLOOKUP($A140,'Facility Locations'!$A$2:$E$1000,5,FALSE)="","",VLOOKUP($A140,'Facility Locations'!$A$2:$E$1000,5,FALSE)),"")</f>
        <v/>
      </c>
      <c r="G140" s="25" t="str">
        <f>IFERROR(VLOOKUP($A140,Counties!$A$2:$C$1000,2,FALSE),"no county listed")</f>
        <v>no county listed</v>
      </c>
      <c r="H140" s="24" t="str">
        <f>IFERROR(VLOOKUP($A140,Counties!$A$2:$C$1000,3,FALSE),"no county listed")</f>
        <v>no county listed</v>
      </c>
      <c r="I140" s="24" t="e">
        <f>VLOOKUP($G140,Rural_Urban!A140:B1138,2,FALSE)</f>
        <v>#N/A</v>
      </c>
      <c r="J140" s="24" t="e">
        <f t="shared" si="10"/>
        <v>#N/A</v>
      </c>
      <c r="K140" s="26" t="str">
        <f>IF($A140="","",_xlfn.LET(_xlpm.x,VLOOKUP($A140,Population!$A$2:$B$1000,2,FALSE),IF(_xlpm.x="","none listed",_xlpm.x)))</f>
        <v/>
      </c>
      <c r="L140" s="24" t="e">
        <f>VLOOKUP($A140,Population!$A$2:$D$1000,4,FALSE)</f>
        <v>#N/A</v>
      </c>
      <c r="M140" s="24">
        <f>VLOOKUP("Population",'Program Priorities&amp;Goals'!$B$5:$E$7,4,FALSE)</f>
        <v>0.66666666666666663</v>
      </c>
      <c r="N140" s="24" t="e">
        <f>VLOOKUP($G140,'SVI Data'!$C$2:$F$200,3,FALSE)</f>
        <v>#N/A</v>
      </c>
      <c r="O140" s="24">
        <f>VLOOKUP("SVI",'Program Priorities&amp;Goals'!$B$5:$E$7,4,FALSE)</f>
        <v>0.66666666666666663</v>
      </c>
      <c r="P140" s="23" t="e">
        <f>VLOOKUP($A140,'Partnership Readiness'!$A$2:$D$1000,5,FALSE)</f>
        <v>#N/A</v>
      </c>
      <c r="Q140" s="24">
        <f>VLOOKUP("Partnership",'Program Priorities&amp;Goals'!$B$5:$E$7,4,FALSE)</f>
        <v>0.66666666666666663</v>
      </c>
      <c r="R140" s="25">
        <f t="shared" si="11"/>
        <v>0</v>
      </c>
      <c r="S140" s="24">
        <f t="shared" si="12"/>
        <v>1</v>
      </c>
      <c r="T140" s="24" t="e">
        <f t="shared" si="13"/>
        <v>#N/A</v>
      </c>
      <c r="U140" s="27" t="e">
        <f t="shared" si="14"/>
        <v>#N/A</v>
      </c>
      <c r="V140" s="24" t="e">
        <f>IF(J140="Urban",IF(U140&lt;='Recommended Sites'!$L$17,"Include",""),IF(J140="Rural",IF(T140&lt;='Recommended Sites'!$L$18,"Include",""),""))</f>
        <v>#N/A</v>
      </c>
      <c r="W140" s="24" t="e">
        <f>IF(V140="Include",COUNTIFS($V$2:$V$999,"Include",$R$2:$R$999,"&gt;"&amp;R140)+COUNTIFS($V$2:V140,"Include",$R$2:R140,R140),"")</f>
        <v>#N/A</v>
      </c>
    </row>
    <row r="141" spans="1:23" ht="15.75" thickBot="1" x14ac:dyDescent="0.3">
      <c r="A141" s="23" t="str">
        <f>IF(Population!$A141="","",Population!$A141)</f>
        <v/>
      </c>
      <c r="B141" s="24" t="str">
        <f>IF($A141="","",IFERROR(VLOOKUP($A141,Facilities!$A$2:$B$1001,2,FALSE),""))</f>
        <v/>
      </c>
      <c r="C141" s="24" t="str">
        <f>IFERROR(IF(VLOOKUP($A141,'Facility Locations'!$A$2:$E$1000,2,FALSE)="","no address",VLOOKUP($A141,'Facility Locations'!$A$2:$E$1000,2,FALSE)),"no address")</f>
        <v>no address</v>
      </c>
      <c r="D141" s="24" t="str">
        <f>IFERROR(IF(VLOOKUP($A141,'Facility Locations'!$A$2:$E$1000,3,FALSE)="","",VLOOKUP($A141,'Facility Locations'!$A$2:$E$1000,3,FALSE)),"")</f>
        <v/>
      </c>
      <c r="E141" s="24" t="str">
        <f>IFERROR(IF(VLOOKUP($A141,'Facility Locations'!$A$2:$E$1000,4,FALSE)="","",VLOOKUP($A141,'Facility Locations'!$A$2:$E$1000,4,FALSE)),"")</f>
        <v/>
      </c>
      <c r="F141" s="24" t="str">
        <f>IFERROR(IF(VLOOKUP($A141,'Facility Locations'!$A$2:$E$1000,5,FALSE)="","",VLOOKUP($A141,'Facility Locations'!$A$2:$E$1000,5,FALSE)),"")</f>
        <v/>
      </c>
      <c r="G141" s="25" t="str">
        <f>IFERROR(VLOOKUP($A141,Counties!$A$2:$C$1000,2,FALSE),"no county listed")</f>
        <v>no county listed</v>
      </c>
      <c r="H141" s="24" t="str">
        <f>IFERROR(VLOOKUP($A141,Counties!$A$2:$C$1000,3,FALSE),"no county listed")</f>
        <v>no county listed</v>
      </c>
      <c r="I141" s="24" t="e">
        <f>VLOOKUP($G141,Rural_Urban!A141:B1139,2,FALSE)</f>
        <v>#N/A</v>
      </c>
      <c r="J141" s="24" t="e">
        <f t="shared" si="10"/>
        <v>#N/A</v>
      </c>
      <c r="K141" s="26" t="str">
        <f>IF($A141="","",_xlfn.LET(_xlpm.x,VLOOKUP($A141,Population!$A$2:$B$1000,2,FALSE),IF(_xlpm.x="","none listed",_xlpm.x)))</f>
        <v/>
      </c>
      <c r="L141" s="24" t="e">
        <f>VLOOKUP($A141,Population!$A$2:$D$1000,4,FALSE)</f>
        <v>#N/A</v>
      </c>
      <c r="M141" s="24">
        <f>VLOOKUP("Population",'Program Priorities&amp;Goals'!$B$5:$E$7,4,FALSE)</f>
        <v>0.66666666666666663</v>
      </c>
      <c r="N141" s="24" t="e">
        <f>VLOOKUP($G141,'SVI Data'!$C$2:$F$200,3,FALSE)</f>
        <v>#N/A</v>
      </c>
      <c r="O141" s="24">
        <f>VLOOKUP("SVI",'Program Priorities&amp;Goals'!$B$5:$E$7,4,FALSE)</f>
        <v>0.66666666666666663</v>
      </c>
      <c r="P141" s="23" t="e">
        <f>VLOOKUP($A141,'Partnership Readiness'!$A$2:$D$1000,5,FALSE)</f>
        <v>#N/A</v>
      </c>
      <c r="Q141" s="24">
        <f>VLOOKUP("Partnership",'Program Priorities&amp;Goals'!$B$5:$E$7,4,FALSE)</f>
        <v>0.66666666666666663</v>
      </c>
      <c r="R141" s="25">
        <f t="shared" si="11"/>
        <v>0</v>
      </c>
      <c r="S141" s="24">
        <f t="shared" si="12"/>
        <v>1</v>
      </c>
      <c r="T141" s="24" t="e">
        <f t="shared" si="13"/>
        <v>#N/A</v>
      </c>
      <c r="U141" s="27" t="e">
        <f t="shared" si="14"/>
        <v>#N/A</v>
      </c>
      <c r="V141" s="24" t="e">
        <f>IF(J141="Urban",IF(U141&lt;='Recommended Sites'!$L$17,"Include",""),IF(J141="Rural",IF(T141&lt;='Recommended Sites'!$L$18,"Include",""),""))</f>
        <v>#N/A</v>
      </c>
      <c r="W141" s="24" t="e">
        <f>IF(V141="Include",COUNTIFS($V$2:$V$999,"Include",$R$2:$R$999,"&gt;"&amp;R141)+COUNTIFS($V$2:V141,"Include",$R$2:R141,R141),"")</f>
        <v>#N/A</v>
      </c>
    </row>
    <row r="142" spans="1:23" ht="15.75" thickBot="1" x14ac:dyDescent="0.3">
      <c r="A142" s="23" t="str">
        <f>IF(Population!$A142="","",Population!$A142)</f>
        <v/>
      </c>
      <c r="B142" s="24" t="str">
        <f>IF($A142="","",IFERROR(VLOOKUP($A142,Facilities!$A$2:$B$1001,2,FALSE),""))</f>
        <v/>
      </c>
      <c r="C142" s="24" t="str">
        <f>IFERROR(IF(VLOOKUP($A142,'Facility Locations'!$A$2:$E$1000,2,FALSE)="","no address",VLOOKUP($A142,'Facility Locations'!$A$2:$E$1000,2,FALSE)),"no address")</f>
        <v>no address</v>
      </c>
      <c r="D142" s="24" t="str">
        <f>IFERROR(IF(VLOOKUP($A142,'Facility Locations'!$A$2:$E$1000,3,FALSE)="","",VLOOKUP($A142,'Facility Locations'!$A$2:$E$1000,3,FALSE)),"")</f>
        <v/>
      </c>
      <c r="E142" s="24" t="str">
        <f>IFERROR(IF(VLOOKUP($A142,'Facility Locations'!$A$2:$E$1000,4,FALSE)="","",VLOOKUP($A142,'Facility Locations'!$A$2:$E$1000,4,FALSE)),"")</f>
        <v/>
      </c>
      <c r="F142" s="24" t="str">
        <f>IFERROR(IF(VLOOKUP($A142,'Facility Locations'!$A$2:$E$1000,5,FALSE)="","",VLOOKUP($A142,'Facility Locations'!$A$2:$E$1000,5,FALSE)),"")</f>
        <v/>
      </c>
      <c r="G142" s="25" t="str">
        <f>IFERROR(VLOOKUP($A142,Counties!$A$2:$C$1000,2,FALSE),"no county listed")</f>
        <v>no county listed</v>
      </c>
      <c r="H142" s="24" t="str">
        <f>IFERROR(VLOOKUP($A142,Counties!$A$2:$C$1000,3,FALSE),"no county listed")</f>
        <v>no county listed</v>
      </c>
      <c r="I142" s="24" t="e">
        <f>VLOOKUP($G142,Rural_Urban!A142:B1140,2,FALSE)</f>
        <v>#N/A</v>
      </c>
      <c r="J142" s="24" t="e">
        <f t="shared" si="10"/>
        <v>#N/A</v>
      </c>
      <c r="K142" s="26" t="str">
        <f>IF($A142="","",_xlfn.LET(_xlpm.x,VLOOKUP($A142,Population!$A$2:$B$1000,2,FALSE),IF(_xlpm.x="","none listed",_xlpm.x)))</f>
        <v/>
      </c>
      <c r="L142" s="24" t="e">
        <f>VLOOKUP($A142,Population!$A$2:$D$1000,4,FALSE)</f>
        <v>#N/A</v>
      </c>
      <c r="M142" s="24">
        <f>VLOOKUP("Population",'Program Priorities&amp;Goals'!$B$5:$E$7,4,FALSE)</f>
        <v>0.66666666666666663</v>
      </c>
      <c r="N142" s="24" t="e">
        <f>VLOOKUP($G142,'SVI Data'!$C$2:$F$200,3,FALSE)</f>
        <v>#N/A</v>
      </c>
      <c r="O142" s="24">
        <f>VLOOKUP("SVI",'Program Priorities&amp;Goals'!$B$5:$E$7,4,FALSE)</f>
        <v>0.66666666666666663</v>
      </c>
      <c r="P142" s="23" t="e">
        <f>VLOOKUP($A142,'Partnership Readiness'!$A$2:$D$1000,5,FALSE)</f>
        <v>#N/A</v>
      </c>
      <c r="Q142" s="24">
        <f>VLOOKUP("Partnership",'Program Priorities&amp;Goals'!$B$5:$E$7,4,FALSE)</f>
        <v>0.66666666666666663</v>
      </c>
      <c r="R142" s="25">
        <f t="shared" si="11"/>
        <v>0</v>
      </c>
      <c r="S142" s="24">
        <f t="shared" si="12"/>
        <v>1</v>
      </c>
      <c r="T142" s="24" t="e">
        <f t="shared" si="13"/>
        <v>#N/A</v>
      </c>
      <c r="U142" s="27" t="e">
        <f t="shared" si="14"/>
        <v>#N/A</v>
      </c>
      <c r="V142" s="24" t="e">
        <f>IF(J142="Urban",IF(U142&lt;='Recommended Sites'!$L$17,"Include",""),IF(J142="Rural",IF(T142&lt;='Recommended Sites'!$L$18,"Include",""),""))</f>
        <v>#N/A</v>
      </c>
      <c r="W142" s="24" t="e">
        <f>IF(V142="Include",COUNTIFS($V$2:$V$999,"Include",$R$2:$R$999,"&gt;"&amp;R142)+COUNTIFS($V$2:V142,"Include",$R$2:R142,R142),"")</f>
        <v>#N/A</v>
      </c>
    </row>
    <row r="143" spans="1:23" ht="15.75" thickBot="1" x14ac:dyDescent="0.3">
      <c r="A143" s="23" t="str">
        <f>IF(Population!$A143="","",Population!$A143)</f>
        <v/>
      </c>
      <c r="B143" s="24" t="str">
        <f>IF($A143="","",IFERROR(VLOOKUP($A143,Facilities!$A$2:$B$1001,2,FALSE),""))</f>
        <v/>
      </c>
      <c r="C143" s="24" t="str">
        <f>IFERROR(IF(VLOOKUP($A143,'Facility Locations'!$A$2:$E$1000,2,FALSE)="","no address",VLOOKUP($A143,'Facility Locations'!$A$2:$E$1000,2,FALSE)),"no address")</f>
        <v>no address</v>
      </c>
      <c r="D143" s="24" t="str">
        <f>IFERROR(IF(VLOOKUP($A143,'Facility Locations'!$A$2:$E$1000,3,FALSE)="","",VLOOKUP($A143,'Facility Locations'!$A$2:$E$1000,3,FALSE)),"")</f>
        <v/>
      </c>
      <c r="E143" s="24" t="str">
        <f>IFERROR(IF(VLOOKUP($A143,'Facility Locations'!$A$2:$E$1000,4,FALSE)="","",VLOOKUP($A143,'Facility Locations'!$A$2:$E$1000,4,FALSE)),"")</f>
        <v/>
      </c>
      <c r="F143" s="24" t="str">
        <f>IFERROR(IF(VLOOKUP($A143,'Facility Locations'!$A$2:$E$1000,5,FALSE)="","",VLOOKUP($A143,'Facility Locations'!$A$2:$E$1000,5,FALSE)),"")</f>
        <v/>
      </c>
      <c r="G143" s="25" t="str">
        <f>IFERROR(VLOOKUP($A143,Counties!$A$2:$C$1000,2,FALSE),"no county listed")</f>
        <v>no county listed</v>
      </c>
      <c r="H143" s="24" t="str">
        <f>IFERROR(VLOOKUP($A143,Counties!$A$2:$C$1000,3,FALSE),"no county listed")</f>
        <v>no county listed</v>
      </c>
      <c r="I143" s="24" t="e">
        <f>VLOOKUP($G143,Rural_Urban!A143:B1141,2,FALSE)</f>
        <v>#N/A</v>
      </c>
      <c r="J143" s="24" t="e">
        <f t="shared" si="10"/>
        <v>#N/A</v>
      </c>
      <c r="K143" s="26" t="str">
        <f>IF($A143="","",_xlfn.LET(_xlpm.x,VLOOKUP($A143,Population!$A$2:$B$1000,2,FALSE),IF(_xlpm.x="","none listed",_xlpm.x)))</f>
        <v/>
      </c>
      <c r="L143" s="24" t="e">
        <f>VLOOKUP($A143,Population!$A$2:$D$1000,4,FALSE)</f>
        <v>#N/A</v>
      </c>
      <c r="M143" s="24">
        <f>VLOOKUP("Population",'Program Priorities&amp;Goals'!$B$5:$E$7,4,FALSE)</f>
        <v>0.66666666666666663</v>
      </c>
      <c r="N143" s="24" t="e">
        <f>VLOOKUP($G143,'SVI Data'!$C$2:$F$200,3,FALSE)</f>
        <v>#N/A</v>
      </c>
      <c r="O143" s="24">
        <f>VLOOKUP("SVI",'Program Priorities&amp;Goals'!$B$5:$E$7,4,FALSE)</f>
        <v>0.66666666666666663</v>
      </c>
      <c r="P143" s="23" t="e">
        <f>VLOOKUP($A143,'Partnership Readiness'!$A$2:$D$1000,5,FALSE)</f>
        <v>#N/A</v>
      </c>
      <c r="Q143" s="24">
        <f>VLOOKUP("Partnership",'Program Priorities&amp;Goals'!$B$5:$E$7,4,FALSE)</f>
        <v>0.66666666666666663</v>
      </c>
      <c r="R143" s="25">
        <f t="shared" si="11"/>
        <v>0</v>
      </c>
      <c r="S143" s="24">
        <f t="shared" si="12"/>
        <v>1</v>
      </c>
      <c r="T143" s="24" t="e">
        <f t="shared" si="13"/>
        <v>#N/A</v>
      </c>
      <c r="U143" s="27" t="e">
        <f t="shared" si="14"/>
        <v>#N/A</v>
      </c>
      <c r="V143" s="24" t="e">
        <f>IF(J143="Urban",IF(U143&lt;='Recommended Sites'!$L$17,"Include",""),IF(J143="Rural",IF(T143&lt;='Recommended Sites'!$L$18,"Include",""),""))</f>
        <v>#N/A</v>
      </c>
      <c r="W143" s="24" t="e">
        <f>IF(V143="Include",COUNTIFS($V$2:$V$999,"Include",$R$2:$R$999,"&gt;"&amp;R143)+COUNTIFS($V$2:V143,"Include",$R$2:R143,R143),"")</f>
        <v>#N/A</v>
      </c>
    </row>
    <row r="144" spans="1:23" ht="15.75" thickBot="1" x14ac:dyDescent="0.3">
      <c r="A144" s="23" t="str">
        <f>IF(Population!$A144="","",Population!$A144)</f>
        <v/>
      </c>
      <c r="B144" s="24" t="str">
        <f>IF($A144="","",IFERROR(VLOOKUP($A144,Facilities!$A$2:$B$1001,2,FALSE),""))</f>
        <v/>
      </c>
      <c r="C144" s="24" t="str">
        <f>IFERROR(IF(VLOOKUP($A144,'Facility Locations'!$A$2:$E$1000,2,FALSE)="","no address",VLOOKUP($A144,'Facility Locations'!$A$2:$E$1000,2,FALSE)),"no address")</f>
        <v>no address</v>
      </c>
      <c r="D144" s="24" t="str">
        <f>IFERROR(IF(VLOOKUP($A144,'Facility Locations'!$A$2:$E$1000,3,FALSE)="","",VLOOKUP($A144,'Facility Locations'!$A$2:$E$1000,3,FALSE)),"")</f>
        <v/>
      </c>
      <c r="E144" s="24" t="str">
        <f>IFERROR(IF(VLOOKUP($A144,'Facility Locations'!$A$2:$E$1000,4,FALSE)="","",VLOOKUP($A144,'Facility Locations'!$A$2:$E$1000,4,FALSE)),"")</f>
        <v/>
      </c>
      <c r="F144" s="24" t="str">
        <f>IFERROR(IF(VLOOKUP($A144,'Facility Locations'!$A$2:$E$1000,5,FALSE)="","",VLOOKUP($A144,'Facility Locations'!$A$2:$E$1000,5,FALSE)),"")</f>
        <v/>
      </c>
      <c r="G144" s="25" t="str">
        <f>IFERROR(VLOOKUP($A144,Counties!$A$2:$C$1000,2,FALSE),"no county listed")</f>
        <v>no county listed</v>
      </c>
      <c r="H144" s="24" t="str">
        <f>IFERROR(VLOOKUP($A144,Counties!$A$2:$C$1000,3,FALSE),"no county listed")</f>
        <v>no county listed</v>
      </c>
      <c r="I144" s="24" t="e">
        <f>VLOOKUP($G144,Rural_Urban!A144:B1142,2,FALSE)</f>
        <v>#N/A</v>
      </c>
      <c r="J144" s="24" t="e">
        <f t="shared" si="10"/>
        <v>#N/A</v>
      </c>
      <c r="K144" s="26" t="str">
        <f>IF($A144="","",_xlfn.LET(_xlpm.x,VLOOKUP($A144,Population!$A$2:$B$1000,2,FALSE),IF(_xlpm.x="","none listed",_xlpm.x)))</f>
        <v/>
      </c>
      <c r="L144" s="24" t="e">
        <f>VLOOKUP($A144,Population!$A$2:$D$1000,4,FALSE)</f>
        <v>#N/A</v>
      </c>
      <c r="M144" s="24">
        <f>VLOOKUP("Population",'Program Priorities&amp;Goals'!$B$5:$E$7,4,FALSE)</f>
        <v>0.66666666666666663</v>
      </c>
      <c r="N144" s="24" t="e">
        <f>VLOOKUP($G144,'SVI Data'!$C$2:$F$200,3,FALSE)</f>
        <v>#N/A</v>
      </c>
      <c r="O144" s="24">
        <f>VLOOKUP("SVI",'Program Priorities&amp;Goals'!$B$5:$E$7,4,FALSE)</f>
        <v>0.66666666666666663</v>
      </c>
      <c r="P144" s="23" t="e">
        <f>VLOOKUP($A144,'Partnership Readiness'!$A$2:$D$1000,5,FALSE)</f>
        <v>#N/A</v>
      </c>
      <c r="Q144" s="24">
        <f>VLOOKUP("Partnership",'Program Priorities&amp;Goals'!$B$5:$E$7,4,FALSE)</f>
        <v>0.66666666666666663</v>
      </c>
      <c r="R144" s="25">
        <f t="shared" si="11"/>
        <v>0</v>
      </c>
      <c r="S144" s="24">
        <f t="shared" si="12"/>
        <v>1</v>
      </c>
      <c r="T144" s="24" t="e">
        <f t="shared" si="13"/>
        <v>#N/A</v>
      </c>
      <c r="U144" s="27" t="e">
        <f t="shared" si="14"/>
        <v>#N/A</v>
      </c>
      <c r="V144" s="24" t="e">
        <f>IF(J144="Urban",IF(U144&lt;='Recommended Sites'!$L$17,"Include",""),IF(J144="Rural",IF(T144&lt;='Recommended Sites'!$L$18,"Include",""),""))</f>
        <v>#N/A</v>
      </c>
      <c r="W144" s="24" t="e">
        <f>IF(V144="Include",COUNTIFS($V$2:$V$999,"Include",$R$2:$R$999,"&gt;"&amp;R144)+COUNTIFS($V$2:V144,"Include",$R$2:R144,R144),"")</f>
        <v>#N/A</v>
      </c>
    </row>
    <row r="145" spans="1:23" ht="15.75" thickBot="1" x14ac:dyDescent="0.3">
      <c r="A145" s="23" t="str">
        <f>IF(Population!$A145="","",Population!$A145)</f>
        <v/>
      </c>
      <c r="B145" s="24" t="str">
        <f>IF($A145="","",IFERROR(VLOOKUP($A145,Facilities!$A$2:$B$1001,2,FALSE),""))</f>
        <v/>
      </c>
      <c r="C145" s="24" t="str">
        <f>IFERROR(IF(VLOOKUP($A145,'Facility Locations'!$A$2:$E$1000,2,FALSE)="","no address",VLOOKUP($A145,'Facility Locations'!$A$2:$E$1000,2,FALSE)),"no address")</f>
        <v>no address</v>
      </c>
      <c r="D145" s="24" t="str">
        <f>IFERROR(IF(VLOOKUP($A145,'Facility Locations'!$A$2:$E$1000,3,FALSE)="","",VLOOKUP($A145,'Facility Locations'!$A$2:$E$1000,3,FALSE)),"")</f>
        <v/>
      </c>
      <c r="E145" s="24" t="str">
        <f>IFERROR(IF(VLOOKUP($A145,'Facility Locations'!$A$2:$E$1000,4,FALSE)="","",VLOOKUP($A145,'Facility Locations'!$A$2:$E$1000,4,FALSE)),"")</f>
        <v/>
      </c>
      <c r="F145" s="24" t="str">
        <f>IFERROR(IF(VLOOKUP($A145,'Facility Locations'!$A$2:$E$1000,5,FALSE)="","",VLOOKUP($A145,'Facility Locations'!$A$2:$E$1000,5,FALSE)),"")</f>
        <v/>
      </c>
      <c r="G145" s="25" t="str">
        <f>IFERROR(VLOOKUP($A145,Counties!$A$2:$C$1000,2,FALSE),"no county listed")</f>
        <v>no county listed</v>
      </c>
      <c r="H145" s="24" t="str">
        <f>IFERROR(VLOOKUP($A145,Counties!$A$2:$C$1000,3,FALSE),"no county listed")</f>
        <v>no county listed</v>
      </c>
      <c r="I145" s="24" t="e">
        <f>VLOOKUP($G145,Rural_Urban!A145:B1143,2,FALSE)</f>
        <v>#N/A</v>
      </c>
      <c r="J145" s="24" t="e">
        <f t="shared" si="10"/>
        <v>#N/A</v>
      </c>
      <c r="K145" s="26" t="str">
        <f>IF($A145="","",_xlfn.LET(_xlpm.x,VLOOKUP($A145,Population!$A$2:$B$1000,2,FALSE),IF(_xlpm.x="","none listed",_xlpm.x)))</f>
        <v/>
      </c>
      <c r="L145" s="24" t="e">
        <f>VLOOKUP($A145,Population!$A$2:$D$1000,4,FALSE)</f>
        <v>#N/A</v>
      </c>
      <c r="M145" s="24">
        <f>VLOOKUP("Population",'Program Priorities&amp;Goals'!$B$5:$E$7,4,FALSE)</f>
        <v>0.66666666666666663</v>
      </c>
      <c r="N145" s="24" t="e">
        <f>VLOOKUP($G145,'SVI Data'!$C$2:$F$200,3,FALSE)</f>
        <v>#N/A</v>
      </c>
      <c r="O145" s="24">
        <f>VLOOKUP("SVI",'Program Priorities&amp;Goals'!$B$5:$E$7,4,FALSE)</f>
        <v>0.66666666666666663</v>
      </c>
      <c r="P145" s="23" t="e">
        <f>VLOOKUP($A145,'Partnership Readiness'!$A$2:$D$1000,5,FALSE)</f>
        <v>#N/A</v>
      </c>
      <c r="Q145" s="24">
        <f>VLOOKUP("Partnership",'Program Priorities&amp;Goals'!$B$5:$E$7,4,FALSE)</f>
        <v>0.66666666666666663</v>
      </c>
      <c r="R145" s="25">
        <f t="shared" si="11"/>
        <v>0</v>
      </c>
      <c r="S145" s="24">
        <f t="shared" si="12"/>
        <v>1</v>
      </c>
      <c r="T145" s="24" t="e">
        <f t="shared" si="13"/>
        <v>#N/A</v>
      </c>
      <c r="U145" s="27" t="e">
        <f t="shared" si="14"/>
        <v>#N/A</v>
      </c>
      <c r="V145" s="24" t="e">
        <f>IF(J145="Urban",IF(U145&lt;='Recommended Sites'!$L$17,"Include",""),IF(J145="Rural",IF(T145&lt;='Recommended Sites'!$L$18,"Include",""),""))</f>
        <v>#N/A</v>
      </c>
      <c r="W145" s="24" t="e">
        <f>IF(V145="Include",COUNTIFS($V$2:$V$999,"Include",$R$2:$R$999,"&gt;"&amp;R145)+COUNTIFS($V$2:V145,"Include",$R$2:R145,R145),"")</f>
        <v>#N/A</v>
      </c>
    </row>
    <row r="146" spans="1:23" ht="15.75" thickBot="1" x14ac:dyDescent="0.3">
      <c r="A146" s="23" t="str">
        <f>IF(Population!$A146="","",Population!$A146)</f>
        <v/>
      </c>
      <c r="B146" s="24" t="str">
        <f>IF($A146="","",IFERROR(VLOOKUP($A146,Facilities!$A$2:$B$1001,2,FALSE),""))</f>
        <v/>
      </c>
      <c r="C146" s="24" t="str">
        <f>IFERROR(IF(VLOOKUP($A146,'Facility Locations'!$A$2:$E$1000,2,FALSE)="","no address",VLOOKUP($A146,'Facility Locations'!$A$2:$E$1000,2,FALSE)),"no address")</f>
        <v>no address</v>
      </c>
      <c r="D146" s="24" t="str">
        <f>IFERROR(IF(VLOOKUP($A146,'Facility Locations'!$A$2:$E$1000,3,FALSE)="","",VLOOKUP($A146,'Facility Locations'!$A$2:$E$1000,3,FALSE)),"")</f>
        <v/>
      </c>
      <c r="E146" s="24" t="str">
        <f>IFERROR(IF(VLOOKUP($A146,'Facility Locations'!$A$2:$E$1000,4,FALSE)="","",VLOOKUP($A146,'Facility Locations'!$A$2:$E$1000,4,FALSE)),"")</f>
        <v/>
      </c>
      <c r="F146" s="24" t="str">
        <f>IFERROR(IF(VLOOKUP($A146,'Facility Locations'!$A$2:$E$1000,5,FALSE)="","",VLOOKUP($A146,'Facility Locations'!$A$2:$E$1000,5,FALSE)),"")</f>
        <v/>
      </c>
      <c r="G146" s="25" t="str">
        <f>IFERROR(VLOOKUP($A146,Counties!$A$2:$C$1000,2,FALSE),"no county listed")</f>
        <v>no county listed</v>
      </c>
      <c r="H146" s="24" t="str">
        <f>IFERROR(VLOOKUP($A146,Counties!$A$2:$C$1000,3,FALSE),"no county listed")</f>
        <v>no county listed</v>
      </c>
      <c r="I146" s="24" t="e">
        <f>VLOOKUP($G146,Rural_Urban!A146:B1144,2,FALSE)</f>
        <v>#N/A</v>
      </c>
      <c r="J146" s="24" t="e">
        <f t="shared" si="10"/>
        <v>#N/A</v>
      </c>
      <c r="K146" s="26" t="str">
        <f>IF($A146="","",_xlfn.LET(_xlpm.x,VLOOKUP($A146,Population!$A$2:$B$1000,2,FALSE),IF(_xlpm.x="","none listed",_xlpm.x)))</f>
        <v/>
      </c>
      <c r="L146" s="24" t="e">
        <f>VLOOKUP($A146,Population!$A$2:$D$1000,4,FALSE)</f>
        <v>#N/A</v>
      </c>
      <c r="M146" s="24">
        <f>VLOOKUP("Population",'Program Priorities&amp;Goals'!$B$5:$E$7,4,FALSE)</f>
        <v>0.66666666666666663</v>
      </c>
      <c r="N146" s="24" t="e">
        <f>VLOOKUP($G146,'SVI Data'!$C$2:$F$200,3,FALSE)</f>
        <v>#N/A</v>
      </c>
      <c r="O146" s="24">
        <f>VLOOKUP("SVI",'Program Priorities&amp;Goals'!$B$5:$E$7,4,FALSE)</f>
        <v>0.66666666666666663</v>
      </c>
      <c r="P146" s="23" t="e">
        <f>VLOOKUP($A146,'Partnership Readiness'!$A$2:$D$1000,5,FALSE)</f>
        <v>#N/A</v>
      </c>
      <c r="Q146" s="24">
        <f>VLOOKUP("Partnership",'Program Priorities&amp;Goals'!$B$5:$E$7,4,FALSE)</f>
        <v>0.66666666666666663</v>
      </c>
      <c r="R146" s="25">
        <f t="shared" si="11"/>
        <v>0</v>
      </c>
      <c r="S146" s="24">
        <f t="shared" si="12"/>
        <v>1</v>
      </c>
      <c r="T146" s="24" t="e">
        <f t="shared" si="13"/>
        <v>#N/A</v>
      </c>
      <c r="U146" s="27" t="e">
        <f t="shared" si="14"/>
        <v>#N/A</v>
      </c>
      <c r="V146" s="24" t="e">
        <f>IF(J146="Urban",IF(U146&lt;='Recommended Sites'!$L$17,"Include",""),IF(J146="Rural",IF(T146&lt;='Recommended Sites'!$L$18,"Include",""),""))</f>
        <v>#N/A</v>
      </c>
      <c r="W146" s="24" t="e">
        <f>IF(V146="Include",COUNTIFS($V$2:$V$999,"Include",$R$2:$R$999,"&gt;"&amp;R146)+COUNTIFS($V$2:V146,"Include",$R$2:R146,R146),"")</f>
        <v>#N/A</v>
      </c>
    </row>
    <row r="147" spans="1:23" ht="15.75" thickBot="1" x14ac:dyDescent="0.3">
      <c r="A147" s="23" t="str">
        <f>IF(Population!$A147="","",Population!$A147)</f>
        <v/>
      </c>
      <c r="B147" s="24" t="str">
        <f>IF($A147="","",IFERROR(VLOOKUP($A147,Facilities!$A$2:$B$1001,2,FALSE),""))</f>
        <v/>
      </c>
      <c r="C147" s="24" t="str">
        <f>IFERROR(IF(VLOOKUP($A147,'Facility Locations'!$A$2:$E$1000,2,FALSE)="","no address",VLOOKUP($A147,'Facility Locations'!$A$2:$E$1000,2,FALSE)),"no address")</f>
        <v>no address</v>
      </c>
      <c r="D147" s="24" t="str">
        <f>IFERROR(IF(VLOOKUP($A147,'Facility Locations'!$A$2:$E$1000,3,FALSE)="","",VLOOKUP($A147,'Facility Locations'!$A$2:$E$1000,3,FALSE)),"")</f>
        <v/>
      </c>
      <c r="E147" s="24" t="str">
        <f>IFERROR(IF(VLOOKUP($A147,'Facility Locations'!$A$2:$E$1000,4,FALSE)="","",VLOOKUP($A147,'Facility Locations'!$A$2:$E$1000,4,FALSE)),"")</f>
        <v/>
      </c>
      <c r="F147" s="24" t="str">
        <f>IFERROR(IF(VLOOKUP($A147,'Facility Locations'!$A$2:$E$1000,5,FALSE)="","",VLOOKUP($A147,'Facility Locations'!$A$2:$E$1000,5,FALSE)),"")</f>
        <v/>
      </c>
      <c r="G147" s="25" t="str">
        <f>IFERROR(VLOOKUP($A147,Counties!$A$2:$C$1000,2,FALSE),"no county listed")</f>
        <v>no county listed</v>
      </c>
      <c r="H147" s="24" t="str">
        <f>IFERROR(VLOOKUP($A147,Counties!$A$2:$C$1000,3,FALSE),"no county listed")</f>
        <v>no county listed</v>
      </c>
      <c r="I147" s="24" t="e">
        <f>VLOOKUP($G147,Rural_Urban!A147:B1145,2,FALSE)</f>
        <v>#N/A</v>
      </c>
      <c r="J147" s="24" t="e">
        <f t="shared" si="10"/>
        <v>#N/A</v>
      </c>
      <c r="K147" s="26" t="str">
        <f>IF($A147="","",_xlfn.LET(_xlpm.x,VLOOKUP($A147,Population!$A$2:$B$1000,2,FALSE),IF(_xlpm.x="","none listed",_xlpm.x)))</f>
        <v/>
      </c>
      <c r="L147" s="24" t="e">
        <f>VLOOKUP($A147,Population!$A$2:$D$1000,4,FALSE)</f>
        <v>#N/A</v>
      </c>
      <c r="M147" s="24">
        <f>VLOOKUP("Population",'Program Priorities&amp;Goals'!$B$5:$E$7,4,FALSE)</f>
        <v>0.66666666666666663</v>
      </c>
      <c r="N147" s="24" t="e">
        <f>VLOOKUP($G147,'SVI Data'!$C$2:$F$200,3,FALSE)</f>
        <v>#N/A</v>
      </c>
      <c r="O147" s="24">
        <f>VLOOKUP("SVI",'Program Priorities&amp;Goals'!$B$5:$E$7,4,FALSE)</f>
        <v>0.66666666666666663</v>
      </c>
      <c r="P147" s="23" t="e">
        <f>VLOOKUP($A147,'Partnership Readiness'!$A$2:$D$1000,5,FALSE)</f>
        <v>#N/A</v>
      </c>
      <c r="Q147" s="24">
        <f>VLOOKUP("Partnership",'Program Priorities&amp;Goals'!$B$5:$E$7,4,FALSE)</f>
        <v>0.66666666666666663</v>
      </c>
      <c r="R147" s="25">
        <f t="shared" si="11"/>
        <v>0</v>
      </c>
      <c r="S147" s="24">
        <f t="shared" si="12"/>
        <v>1</v>
      </c>
      <c r="T147" s="24" t="e">
        <f t="shared" si="13"/>
        <v>#N/A</v>
      </c>
      <c r="U147" s="27" t="e">
        <f t="shared" si="14"/>
        <v>#N/A</v>
      </c>
      <c r="V147" s="24" t="e">
        <f>IF(J147="Urban",IF(U147&lt;='Recommended Sites'!$L$17,"Include",""),IF(J147="Rural",IF(T147&lt;='Recommended Sites'!$L$18,"Include",""),""))</f>
        <v>#N/A</v>
      </c>
      <c r="W147" s="24" t="e">
        <f>IF(V147="Include",COUNTIFS($V$2:$V$999,"Include",$R$2:$R$999,"&gt;"&amp;R147)+COUNTIFS($V$2:V147,"Include",$R$2:R147,R147),"")</f>
        <v>#N/A</v>
      </c>
    </row>
    <row r="148" spans="1:23" ht="15.75" thickBot="1" x14ac:dyDescent="0.3">
      <c r="A148" s="23" t="str">
        <f>IF(Population!$A148="","",Population!$A148)</f>
        <v/>
      </c>
      <c r="B148" s="24" t="str">
        <f>IF($A148="","",IFERROR(VLOOKUP($A148,Facilities!$A$2:$B$1001,2,FALSE),""))</f>
        <v/>
      </c>
      <c r="C148" s="24" t="str">
        <f>IFERROR(IF(VLOOKUP($A148,'Facility Locations'!$A$2:$E$1000,2,FALSE)="","no address",VLOOKUP($A148,'Facility Locations'!$A$2:$E$1000,2,FALSE)),"no address")</f>
        <v>no address</v>
      </c>
      <c r="D148" s="24" t="str">
        <f>IFERROR(IF(VLOOKUP($A148,'Facility Locations'!$A$2:$E$1000,3,FALSE)="","",VLOOKUP($A148,'Facility Locations'!$A$2:$E$1000,3,FALSE)),"")</f>
        <v/>
      </c>
      <c r="E148" s="24" t="str">
        <f>IFERROR(IF(VLOOKUP($A148,'Facility Locations'!$A$2:$E$1000,4,FALSE)="","",VLOOKUP($A148,'Facility Locations'!$A$2:$E$1000,4,FALSE)),"")</f>
        <v/>
      </c>
      <c r="F148" s="24" t="str">
        <f>IFERROR(IF(VLOOKUP($A148,'Facility Locations'!$A$2:$E$1000,5,FALSE)="","",VLOOKUP($A148,'Facility Locations'!$A$2:$E$1000,5,FALSE)),"")</f>
        <v/>
      </c>
      <c r="G148" s="25" t="str">
        <f>IFERROR(VLOOKUP($A148,Counties!$A$2:$C$1000,2,FALSE),"no county listed")</f>
        <v>no county listed</v>
      </c>
      <c r="H148" s="24" t="str">
        <f>IFERROR(VLOOKUP($A148,Counties!$A$2:$C$1000,3,FALSE),"no county listed")</f>
        <v>no county listed</v>
      </c>
      <c r="I148" s="24" t="e">
        <f>VLOOKUP($G148,Rural_Urban!A148:B1146,2,FALSE)</f>
        <v>#N/A</v>
      </c>
      <c r="J148" s="24" t="e">
        <f t="shared" si="10"/>
        <v>#N/A</v>
      </c>
      <c r="K148" s="26" t="str">
        <f>IF($A148="","",_xlfn.LET(_xlpm.x,VLOOKUP($A148,Population!$A$2:$B$1000,2,FALSE),IF(_xlpm.x="","none listed",_xlpm.x)))</f>
        <v/>
      </c>
      <c r="L148" s="24" t="e">
        <f>VLOOKUP($A148,Population!$A$2:$D$1000,4,FALSE)</f>
        <v>#N/A</v>
      </c>
      <c r="M148" s="24">
        <f>VLOOKUP("Population",'Program Priorities&amp;Goals'!$B$5:$E$7,4,FALSE)</f>
        <v>0.66666666666666663</v>
      </c>
      <c r="N148" s="24" t="e">
        <f>VLOOKUP($G148,'SVI Data'!$C$2:$F$200,3,FALSE)</f>
        <v>#N/A</v>
      </c>
      <c r="O148" s="24">
        <f>VLOOKUP("SVI",'Program Priorities&amp;Goals'!$B$5:$E$7,4,FALSE)</f>
        <v>0.66666666666666663</v>
      </c>
      <c r="P148" s="23" t="e">
        <f>VLOOKUP($A148,'Partnership Readiness'!$A$2:$D$1000,5,FALSE)</f>
        <v>#N/A</v>
      </c>
      <c r="Q148" s="24">
        <f>VLOOKUP("Partnership",'Program Priorities&amp;Goals'!$B$5:$E$7,4,FALSE)</f>
        <v>0.66666666666666663</v>
      </c>
      <c r="R148" s="25">
        <f t="shared" si="11"/>
        <v>0</v>
      </c>
      <c r="S148" s="24">
        <f t="shared" si="12"/>
        <v>1</v>
      </c>
      <c r="T148" s="24" t="e">
        <f t="shared" si="13"/>
        <v>#N/A</v>
      </c>
      <c r="U148" s="27" t="e">
        <f t="shared" si="14"/>
        <v>#N/A</v>
      </c>
      <c r="V148" s="24" t="e">
        <f>IF(J148="Urban",IF(U148&lt;='Recommended Sites'!$L$17,"Include",""),IF(J148="Rural",IF(T148&lt;='Recommended Sites'!$L$18,"Include",""),""))</f>
        <v>#N/A</v>
      </c>
      <c r="W148" s="24" t="e">
        <f>IF(V148="Include",COUNTIFS($V$2:$V$999,"Include",$R$2:$R$999,"&gt;"&amp;R148)+COUNTIFS($V$2:V148,"Include",$R$2:R148,R148),"")</f>
        <v>#N/A</v>
      </c>
    </row>
    <row r="149" spans="1:23" ht="15.75" thickBot="1" x14ac:dyDescent="0.3">
      <c r="A149" s="23" t="str">
        <f>IF(Population!$A149="","",Population!$A149)</f>
        <v/>
      </c>
      <c r="B149" s="24" t="str">
        <f>IF($A149="","",IFERROR(VLOOKUP($A149,Facilities!$A$2:$B$1001,2,FALSE),""))</f>
        <v/>
      </c>
      <c r="C149" s="24" t="str">
        <f>IFERROR(IF(VLOOKUP($A149,'Facility Locations'!$A$2:$E$1000,2,FALSE)="","no address",VLOOKUP($A149,'Facility Locations'!$A$2:$E$1000,2,FALSE)),"no address")</f>
        <v>no address</v>
      </c>
      <c r="D149" s="24" t="str">
        <f>IFERROR(IF(VLOOKUP($A149,'Facility Locations'!$A$2:$E$1000,3,FALSE)="","",VLOOKUP($A149,'Facility Locations'!$A$2:$E$1000,3,FALSE)),"")</f>
        <v/>
      </c>
      <c r="E149" s="24" t="str">
        <f>IFERROR(IF(VLOOKUP($A149,'Facility Locations'!$A$2:$E$1000,4,FALSE)="","",VLOOKUP($A149,'Facility Locations'!$A$2:$E$1000,4,FALSE)),"")</f>
        <v/>
      </c>
      <c r="F149" s="24" t="str">
        <f>IFERROR(IF(VLOOKUP($A149,'Facility Locations'!$A$2:$E$1000,5,FALSE)="","",VLOOKUP($A149,'Facility Locations'!$A$2:$E$1000,5,FALSE)),"")</f>
        <v/>
      </c>
      <c r="G149" s="25" t="str">
        <f>IFERROR(VLOOKUP($A149,Counties!$A$2:$C$1000,2,FALSE),"no county listed")</f>
        <v>no county listed</v>
      </c>
      <c r="H149" s="24" t="str">
        <f>IFERROR(VLOOKUP($A149,Counties!$A$2:$C$1000,3,FALSE),"no county listed")</f>
        <v>no county listed</v>
      </c>
      <c r="I149" s="24" t="e">
        <f>VLOOKUP($G149,Rural_Urban!A149:B1147,2,FALSE)</f>
        <v>#N/A</v>
      </c>
      <c r="J149" s="24" t="e">
        <f t="shared" si="10"/>
        <v>#N/A</v>
      </c>
      <c r="K149" s="26" t="str">
        <f>IF($A149="","",_xlfn.LET(_xlpm.x,VLOOKUP($A149,Population!$A$2:$B$1000,2,FALSE),IF(_xlpm.x="","none listed",_xlpm.x)))</f>
        <v/>
      </c>
      <c r="L149" s="24" t="e">
        <f>VLOOKUP($A149,Population!$A$2:$D$1000,4,FALSE)</f>
        <v>#N/A</v>
      </c>
      <c r="M149" s="24">
        <f>VLOOKUP("Population",'Program Priorities&amp;Goals'!$B$5:$E$7,4,FALSE)</f>
        <v>0.66666666666666663</v>
      </c>
      <c r="N149" s="24" t="e">
        <f>VLOOKUP($G149,'SVI Data'!$C$2:$F$200,3,FALSE)</f>
        <v>#N/A</v>
      </c>
      <c r="O149" s="24">
        <f>VLOOKUP("SVI",'Program Priorities&amp;Goals'!$B$5:$E$7,4,FALSE)</f>
        <v>0.66666666666666663</v>
      </c>
      <c r="P149" s="23" t="e">
        <f>VLOOKUP($A149,'Partnership Readiness'!$A$2:$D$1000,5,FALSE)</f>
        <v>#N/A</v>
      </c>
      <c r="Q149" s="24">
        <f>VLOOKUP("Partnership",'Program Priorities&amp;Goals'!$B$5:$E$7,4,FALSE)</f>
        <v>0.66666666666666663</v>
      </c>
      <c r="R149" s="25">
        <f t="shared" si="11"/>
        <v>0</v>
      </c>
      <c r="S149" s="24">
        <f t="shared" si="12"/>
        <v>1</v>
      </c>
      <c r="T149" s="24" t="e">
        <f t="shared" si="13"/>
        <v>#N/A</v>
      </c>
      <c r="U149" s="27" t="e">
        <f t="shared" si="14"/>
        <v>#N/A</v>
      </c>
      <c r="V149" s="24" t="e">
        <f>IF(J149="Urban",IF(U149&lt;='Recommended Sites'!$L$17,"Include",""),IF(J149="Rural",IF(T149&lt;='Recommended Sites'!$L$18,"Include",""),""))</f>
        <v>#N/A</v>
      </c>
      <c r="W149" s="24" t="e">
        <f>IF(V149="Include",COUNTIFS($V$2:$V$999,"Include",$R$2:$R$999,"&gt;"&amp;R149)+COUNTIFS($V$2:V149,"Include",$R$2:R149,R149),"")</f>
        <v>#N/A</v>
      </c>
    </row>
    <row r="150" spans="1:23" ht="15.75" thickBot="1" x14ac:dyDescent="0.3">
      <c r="A150" s="23" t="str">
        <f>IF(Population!$A150="","",Population!$A150)</f>
        <v/>
      </c>
      <c r="B150" s="24" t="str">
        <f>IF($A150="","",IFERROR(VLOOKUP($A150,Facilities!$A$2:$B$1001,2,FALSE),""))</f>
        <v/>
      </c>
      <c r="C150" s="24" t="str">
        <f>IFERROR(IF(VLOOKUP($A150,'Facility Locations'!$A$2:$E$1000,2,FALSE)="","no address",VLOOKUP($A150,'Facility Locations'!$A$2:$E$1000,2,FALSE)),"no address")</f>
        <v>no address</v>
      </c>
      <c r="D150" s="24" t="str">
        <f>IFERROR(IF(VLOOKUP($A150,'Facility Locations'!$A$2:$E$1000,3,FALSE)="","",VLOOKUP($A150,'Facility Locations'!$A$2:$E$1000,3,FALSE)),"")</f>
        <v/>
      </c>
      <c r="E150" s="24" t="str">
        <f>IFERROR(IF(VLOOKUP($A150,'Facility Locations'!$A$2:$E$1000,4,FALSE)="","",VLOOKUP($A150,'Facility Locations'!$A$2:$E$1000,4,FALSE)),"")</f>
        <v/>
      </c>
      <c r="F150" s="24" t="str">
        <f>IFERROR(IF(VLOOKUP($A150,'Facility Locations'!$A$2:$E$1000,5,FALSE)="","",VLOOKUP($A150,'Facility Locations'!$A$2:$E$1000,5,FALSE)),"")</f>
        <v/>
      </c>
      <c r="G150" s="25" t="str">
        <f>IFERROR(VLOOKUP($A150,Counties!$A$2:$C$1000,2,FALSE),"no county listed")</f>
        <v>no county listed</v>
      </c>
      <c r="H150" s="24" t="str">
        <f>IFERROR(VLOOKUP($A150,Counties!$A$2:$C$1000,3,FALSE),"no county listed")</f>
        <v>no county listed</v>
      </c>
      <c r="I150" s="24" t="e">
        <f>VLOOKUP($G150,Rural_Urban!A150:B1148,2,FALSE)</f>
        <v>#N/A</v>
      </c>
      <c r="J150" s="24" t="e">
        <f t="shared" si="10"/>
        <v>#N/A</v>
      </c>
      <c r="K150" s="26" t="str">
        <f>IF($A150="","",_xlfn.LET(_xlpm.x,VLOOKUP($A150,Population!$A$2:$B$1000,2,FALSE),IF(_xlpm.x="","none listed",_xlpm.x)))</f>
        <v/>
      </c>
      <c r="L150" s="24" t="e">
        <f>VLOOKUP($A150,Population!$A$2:$D$1000,4,FALSE)</f>
        <v>#N/A</v>
      </c>
      <c r="M150" s="24">
        <f>VLOOKUP("Population",'Program Priorities&amp;Goals'!$B$5:$E$7,4,FALSE)</f>
        <v>0.66666666666666663</v>
      </c>
      <c r="N150" s="24" t="e">
        <f>VLOOKUP($G150,'SVI Data'!$C$2:$F$200,3,FALSE)</f>
        <v>#N/A</v>
      </c>
      <c r="O150" s="24">
        <f>VLOOKUP("SVI",'Program Priorities&amp;Goals'!$B$5:$E$7,4,FALSE)</f>
        <v>0.66666666666666663</v>
      </c>
      <c r="P150" s="23" t="e">
        <f>VLOOKUP($A150,'Partnership Readiness'!$A$2:$D$1000,5,FALSE)</f>
        <v>#N/A</v>
      </c>
      <c r="Q150" s="24">
        <f>VLOOKUP("Partnership",'Program Priorities&amp;Goals'!$B$5:$E$7,4,FALSE)</f>
        <v>0.66666666666666663</v>
      </c>
      <c r="R150" s="25">
        <f t="shared" si="11"/>
        <v>0</v>
      </c>
      <c r="S150" s="24">
        <f t="shared" si="12"/>
        <v>1</v>
      </c>
      <c r="T150" s="24" t="e">
        <f t="shared" si="13"/>
        <v>#N/A</v>
      </c>
      <c r="U150" s="27" t="e">
        <f t="shared" si="14"/>
        <v>#N/A</v>
      </c>
      <c r="V150" s="24" t="e">
        <f>IF(J150="Urban",IF(U150&lt;='Recommended Sites'!$L$17,"Include",""),IF(J150="Rural",IF(T150&lt;='Recommended Sites'!$L$18,"Include",""),""))</f>
        <v>#N/A</v>
      </c>
      <c r="W150" s="24" t="e">
        <f>IF(V150="Include",COUNTIFS($V$2:$V$999,"Include",$R$2:$R$999,"&gt;"&amp;R150)+COUNTIFS($V$2:V150,"Include",$R$2:R150,R150),"")</f>
        <v>#N/A</v>
      </c>
    </row>
    <row r="151" spans="1:23" ht="15.75" thickBot="1" x14ac:dyDescent="0.3">
      <c r="A151" s="23" t="str">
        <f>IF(Population!$A151="","",Population!$A151)</f>
        <v/>
      </c>
      <c r="B151" s="24" t="str">
        <f>IF($A151="","",IFERROR(VLOOKUP($A151,Facilities!$A$2:$B$1001,2,FALSE),""))</f>
        <v/>
      </c>
      <c r="C151" s="24" t="str">
        <f>IFERROR(IF(VLOOKUP($A151,'Facility Locations'!$A$2:$E$1000,2,FALSE)="","no address",VLOOKUP($A151,'Facility Locations'!$A$2:$E$1000,2,FALSE)),"no address")</f>
        <v>no address</v>
      </c>
      <c r="D151" s="24" t="str">
        <f>IFERROR(IF(VLOOKUP($A151,'Facility Locations'!$A$2:$E$1000,3,FALSE)="","",VLOOKUP($A151,'Facility Locations'!$A$2:$E$1000,3,FALSE)),"")</f>
        <v/>
      </c>
      <c r="E151" s="24" t="str">
        <f>IFERROR(IF(VLOOKUP($A151,'Facility Locations'!$A$2:$E$1000,4,FALSE)="","",VLOOKUP($A151,'Facility Locations'!$A$2:$E$1000,4,FALSE)),"")</f>
        <v/>
      </c>
      <c r="F151" s="24" t="str">
        <f>IFERROR(IF(VLOOKUP($A151,'Facility Locations'!$A$2:$E$1000,5,FALSE)="","",VLOOKUP($A151,'Facility Locations'!$A$2:$E$1000,5,FALSE)),"")</f>
        <v/>
      </c>
      <c r="G151" s="25" t="str">
        <f>IFERROR(VLOOKUP($A151,Counties!$A$2:$C$1000,2,FALSE),"no county listed")</f>
        <v>no county listed</v>
      </c>
      <c r="H151" s="24" t="str">
        <f>IFERROR(VLOOKUP($A151,Counties!$A$2:$C$1000,3,FALSE),"no county listed")</f>
        <v>no county listed</v>
      </c>
      <c r="I151" s="24" t="e">
        <f>VLOOKUP($G151,Rural_Urban!A151:B1149,2,FALSE)</f>
        <v>#N/A</v>
      </c>
      <c r="J151" s="24" t="e">
        <f t="shared" si="10"/>
        <v>#N/A</v>
      </c>
      <c r="K151" s="26" t="str">
        <f>IF($A151="","",_xlfn.LET(_xlpm.x,VLOOKUP($A151,Population!$A$2:$B$1000,2,FALSE),IF(_xlpm.x="","none listed",_xlpm.x)))</f>
        <v/>
      </c>
      <c r="L151" s="24" t="e">
        <f>VLOOKUP($A151,Population!$A$2:$D$1000,4,FALSE)</f>
        <v>#N/A</v>
      </c>
      <c r="M151" s="24">
        <f>VLOOKUP("Population",'Program Priorities&amp;Goals'!$B$5:$E$7,4,FALSE)</f>
        <v>0.66666666666666663</v>
      </c>
      <c r="N151" s="24" t="e">
        <f>VLOOKUP($G151,'SVI Data'!$C$2:$F$200,3,FALSE)</f>
        <v>#N/A</v>
      </c>
      <c r="O151" s="24">
        <f>VLOOKUP("SVI",'Program Priorities&amp;Goals'!$B$5:$E$7,4,FALSE)</f>
        <v>0.66666666666666663</v>
      </c>
      <c r="P151" s="23" t="e">
        <f>VLOOKUP($A151,'Partnership Readiness'!$A$2:$D$1000,5,FALSE)</f>
        <v>#N/A</v>
      </c>
      <c r="Q151" s="24">
        <f>VLOOKUP("Partnership",'Program Priorities&amp;Goals'!$B$5:$E$7,4,FALSE)</f>
        <v>0.66666666666666663</v>
      </c>
      <c r="R151" s="25">
        <f t="shared" si="11"/>
        <v>0</v>
      </c>
      <c r="S151" s="24">
        <f t="shared" si="12"/>
        <v>1</v>
      </c>
      <c r="T151" s="24" t="e">
        <f t="shared" si="13"/>
        <v>#N/A</v>
      </c>
      <c r="U151" s="27" t="e">
        <f t="shared" si="14"/>
        <v>#N/A</v>
      </c>
      <c r="V151" s="24" t="e">
        <f>IF(J151="Urban",IF(U151&lt;='Recommended Sites'!$L$17,"Include",""),IF(J151="Rural",IF(T151&lt;='Recommended Sites'!$L$18,"Include",""),""))</f>
        <v>#N/A</v>
      </c>
      <c r="W151" s="24" t="e">
        <f>IF(V151="Include",COUNTIFS($V$2:$V$999,"Include",$R$2:$R$999,"&gt;"&amp;R151)+COUNTIFS($V$2:V151,"Include",$R$2:R151,R151),"")</f>
        <v>#N/A</v>
      </c>
    </row>
    <row r="152" spans="1:23" ht="15.75" thickBot="1" x14ac:dyDescent="0.3">
      <c r="A152" s="23" t="str">
        <f>IF(Population!$A152="","",Population!$A152)</f>
        <v/>
      </c>
      <c r="B152" s="24" t="str">
        <f>IF($A152="","",IFERROR(VLOOKUP($A152,Facilities!$A$2:$B$1001,2,FALSE),""))</f>
        <v/>
      </c>
      <c r="C152" s="24" t="str">
        <f>IFERROR(IF(VLOOKUP($A152,'Facility Locations'!$A$2:$E$1000,2,FALSE)="","no address",VLOOKUP($A152,'Facility Locations'!$A$2:$E$1000,2,FALSE)),"no address")</f>
        <v>no address</v>
      </c>
      <c r="D152" s="24" t="str">
        <f>IFERROR(IF(VLOOKUP($A152,'Facility Locations'!$A$2:$E$1000,3,FALSE)="","",VLOOKUP($A152,'Facility Locations'!$A$2:$E$1000,3,FALSE)),"")</f>
        <v/>
      </c>
      <c r="E152" s="24" t="str">
        <f>IFERROR(IF(VLOOKUP($A152,'Facility Locations'!$A$2:$E$1000,4,FALSE)="","",VLOOKUP($A152,'Facility Locations'!$A$2:$E$1000,4,FALSE)),"")</f>
        <v/>
      </c>
      <c r="F152" s="24" t="str">
        <f>IFERROR(IF(VLOOKUP($A152,'Facility Locations'!$A$2:$E$1000,5,FALSE)="","",VLOOKUP($A152,'Facility Locations'!$A$2:$E$1000,5,FALSE)),"")</f>
        <v/>
      </c>
      <c r="G152" s="25" t="str">
        <f>IFERROR(VLOOKUP($A152,Counties!$A$2:$C$1000,2,FALSE),"no county listed")</f>
        <v>no county listed</v>
      </c>
      <c r="H152" s="24" t="str">
        <f>IFERROR(VLOOKUP($A152,Counties!$A$2:$C$1000,3,FALSE),"no county listed")</f>
        <v>no county listed</v>
      </c>
      <c r="I152" s="24" t="e">
        <f>VLOOKUP($G152,Rural_Urban!A152:B1150,2,FALSE)</f>
        <v>#N/A</v>
      </c>
      <c r="J152" s="24" t="e">
        <f t="shared" si="10"/>
        <v>#N/A</v>
      </c>
      <c r="K152" s="26" t="str">
        <f>IF($A152="","",_xlfn.LET(_xlpm.x,VLOOKUP($A152,Population!$A$2:$B$1000,2,FALSE),IF(_xlpm.x="","none listed",_xlpm.x)))</f>
        <v/>
      </c>
      <c r="L152" s="24" t="e">
        <f>VLOOKUP($A152,Population!$A$2:$D$1000,4,FALSE)</f>
        <v>#N/A</v>
      </c>
      <c r="M152" s="24">
        <f>VLOOKUP("Population",'Program Priorities&amp;Goals'!$B$5:$E$7,4,FALSE)</f>
        <v>0.66666666666666663</v>
      </c>
      <c r="N152" s="24" t="e">
        <f>VLOOKUP($G152,'SVI Data'!$C$2:$F$200,3,FALSE)</f>
        <v>#N/A</v>
      </c>
      <c r="O152" s="24">
        <f>VLOOKUP("SVI",'Program Priorities&amp;Goals'!$B$5:$E$7,4,FALSE)</f>
        <v>0.66666666666666663</v>
      </c>
      <c r="P152" s="23" t="e">
        <f>VLOOKUP($A152,'Partnership Readiness'!$A$2:$D$1000,5,FALSE)</f>
        <v>#N/A</v>
      </c>
      <c r="Q152" s="24">
        <f>VLOOKUP("Partnership",'Program Priorities&amp;Goals'!$B$5:$E$7,4,FALSE)</f>
        <v>0.66666666666666663</v>
      </c>
      <c r="R152" s="25">
        <f t="shared" si="11"/>
        <v>0</v>
      </c>
      <c r="S152" s="24">
        <f t="shared" si="12"/>
        <v>1</v>
      </c>
      <c r="T152" s="24" t="e">
        <f t="shared" si="13"/>
        <v>#N/A</v>
      </c>
      <c r="U152" s="27" t="e">
        <f t="shared" si="14"/>
        <v>#N/A</v>
      </c>
      <c r="V152" s="24" t="e">
        <f>IF(J152="Urban",IF(U152&lt;='Recommended Sites'!$L$17,"Include",""),IF(J152="Rural",IF(T152&lt;='Recommended Sites'!$L$18,"Include",""),""))</f>
        <v>#N/A</v>
      </c>
      <c r="W152" s="24" t="e">
        <f>IF(V152="Include",COUNTIFS($V$2:$V$999,"Include",$R$2:$R$999,"&gt;"&amp;R152)+COUNTIFS($V$2:V152,"Include",$R$2:R152,R152),"")</f>
        <v>#N/A</v>
      </c>
    </row>
    <row r="153" spans="1:23" ht="15.75" thickBot="1" x14ac:dyDescent="0.3">
      <c r="A153" s="23" t="str">
        <f>IF(Population!$A153="","",Population!$A153)</f>
        <v/>
      </c>
      <c r="B153" s="24" t="str">
        <f>IF($A153="","",IFERROR(VLOOKUP($A153,Facilities!$A$2:$B$1001,2,FALSE),""))</f>
        <v/>
      </c>
      <c r="C153" s="24" t="str">
        <f>IFERROR(IF(VLOOKUP($A153,'Facility Locations'!$A$2:$E$1000,2,FALSE)="","no address",VLOOKUP($A153,'Facility Locations'!$A$2:$E$1000,2,FALSE)),"no address")</f>
        <v>no address</v>
      </c>
      <c r="D153" s="24" t="str">
        <f>IFERROR(IF(VLOOKUP($A153,'Facility Locations'!$A$2:$E$1000,3,FALSE)="","",VLOOKUP($A153,'Facility Locations'!$A$2:$E$1000,3,FALSE)),"")</f>
        <v/>
      </c>
      <c r="E153" s="24" t="str">
        <f>IFERROR(IF(VLOOKUP($A153,'Facility Locations'!$A$2:$E$1000,4,FALSE)="","",VLOOKUP($A153,'Facility Locations'!$A$2:$E$1000,4,FALSE)),"")</f>
        <v/>
      </c>
      <c r="F153" s="24" t="str">
        <f>IFERROR(IF(VLOOKUP($A153,'Facility Locations'!$A$2:$E$1000,5,FALSE)="","",VLOOKUP($A153,'Facility Locations'!$A$2:$E$1000,5,FALSE)),"")</f>
        <v/>
      </c>
      <c r="G153" s="25" t="str">
        <f>IFERROR(VLOOKUP($A153,Counties!$A$2:$C$1000,2,FALSE),"no county listed")</f>
        <v>no county listed</v>
      </c>
      <c r="H153" s="24" t="str">
        <f>IFERROR(VLOOKUP($A153,Counties!$A$2:$C$1000,3,FALSE),"no county listed")</f>
        <v>no county listed</v>
      </c>
      <c r="I153" s="24" t="e">
        <f>VLOOKUP($G153,Rural_Urban!A153:B1151,2,FALSE)</f>
        <v>#N/A</v>
      </c>
      <c r="J153" s="24" t="e">
        <f t="shared" si="10"/>
        <v>#N/A</v>
      </c>
      <c r="K153" s="26" t="str">
        <f>IF($A153="","",_xlfn.LET(_xlpm.x,VLOOKUP($A153,Population!$A$2:$B$1000,2,FALSE),IF(_xlpm.x="","none listed",_xlpm.x)))</f>
        <v/>
      </c>
      <c r="L153" s="24" t="e">
        <f>VLOOKUP($A153,Population!$A$2:$D$1000,4,FALSE)</f>
        <v>#N/A</v>
      </c>
      <c r="M153" s="24">
        <f>VLOOKUP("Population",'Program Priorities&amp;Goals'!$B$5:$E$7,4,FALSE)</f>
        <v>0.66666666666666663</v>
      </c>
      <c r="N153" s="24" t="e">
        <f>VLOOKUP($G153,'SVI Data'!$C$2:$F$200,3,FALSE)</f>
        <v>#N/A</v>
      </c>
      <c r="O153" s="24">
        <f>VLOOKUP("SVI",'Program Priorities&amp;Goals'!$B$5:$E$7,4,FALSE)</f>
        <v>0.66666666666666663</v>
      </c>
      <c r="P153" s="23" t="e">
        <f>VLOOKUP($A153,'Partnership Readiness'!$A$2:$D$1000,5,FALSE)</f>
        <v>#N/A</v>
      </c>
      <c r="Q153" s="24">
        <f>VLOOKUP("Partnership",'Program Priorities&amp;Goals'!$B$5:$E$7,4,FALSE)</f>
        <v>0.66666666666666663</v>
      </c>
      <c r="R153" s="25">
        <f t="shared" si="11"/>
        <v>0</v>
      </c>
      <c r="S153" s="24">
        <f t="shared" si="12"/>
        <v>1</v>
      </c>
      <c r="T153" s="24" t="e">
        <f t="shared" si="13"/>
        <v>#N/A</v>
      </c>
      <c r="U153" s="27" t="e">
        <f t="shared" si="14"/>
        <v>#N/A</v>
      </c>
      <c r="V153" s="24" t="e">
        <f>IF(J153="Urban",IF(U153&lt;='Recommended Sites'!$L$17,"Include",""),IF(J153="Rural",IF(T153&lt;='Recommended Sites'!$L$18,"Include",""),""))</f>
        <v>#N/A</v>
      </c>
      <c r="W153" s="24" t="e">
        <f>IF(V153="Include",COUNTIFS($V$2:$V$999,"Include",$R$2:$R$999,"&gt;"&amp;R153)+COUNTIFS($V$2:V153,"Include",$R$2:R153,R153),"")</f>
        <v>#N/A</v>
      </c>
    </row>
    <row r="154" spans="1:23" ht="15.75" thickBot="1" x14ac:dyDescent="0.3">
      <c r="A154" s="23" t="str">
        <f>IF(Population!$A154="","",Population!$A154)</f>
        <v/>
      </c>
      <c r="B154" s="24" t="str">
        <f>IF($A154="","",IFERROR(VLOOKUP($A154,Facilities!$A$2:$B$1001,2,FALSE),""))</f>
        <v/>
      </c>
      <c r="C154" s="24" t="str">
        <f>IFERROR(IF(VLOOKUP($A154,'Facility Locations'!$A$2:$E$1000,2,FALSE)="","no address",VLOOKUP($A154,'Facility Locations'!$A$2:$E$1000,2,FALSE)),"no address")</f>
        <v>no address</v>
      </c>
      <c r="D154" s="24" t="str">
        <f>IFERROR(IF(VLOOKUP($A154,'Facility Locations'!$A$2:$E$1000,3,FALSE)="","",VLOOKUP($A154,'Facility Locations'!$A$2:$E$1000,3,FALSE)),"")</f>
        <v/>
      </c>
      <c r="E154" s="24" t="str">
        <f>IFERROR(IF(VLOOKUP($A154,'Facility Locations'!$A$2:$E$1000,4,FALSE)="","",VLOOKUP($A154,'Facility Locations'!$A$2:$E$1000,4,FALSE)),"")</f>
        <v/>
      </c>
      <c r="F154" s="24" t="str">
        <f>IFERROR(IF(VLOOKUP($A154,'Facility Locations'!$A$2:$E$1000,5,FALSE)="","",VLOOKUP($A154,'Facility Locations'!$A$2:$E$1000,5,FALSE)),"")</f>
        <v/>
      </c>
      <c r="G154" s="25" t="str">
        <f>IFERROR(VLOOKUP($A154,Counties!$A$2:$C$1000,2,FALSE),"no county listed")</f>
        <v>no county listed</v>
      </c>
      <c r="H154" s="24" t="str">
        <f>IFERROR(VLOOKUP($A154,Counties!$A$2:$C$1000,3,FALSE),"no county listed")</f>
        <v>no county listed</v>
      </c>
      <c r="I154" s="24" t="e">
        <f>VLOOKUP($G154,Rural_Urban!A154:B1152,2,FALSE)</f>
        <v>#N/A</v>
      </c>
      <c r="J154" s="24" t="e">
        <f t="shared" si="10"/>
        <v>#N/A</v>
      </c>
      <c r="K154" s="26" t="str">
        <f>IF($A154="","",_xlfn.LET(_xlpm.x,VLOOKUP($A154,Population!$A$2:$B$1000,2,FALSE),IF(_xlpm.x="","none listed",_xlpm.x)))</f>
        <v/>
      </c>
      <c r="L154" s="24" t="e">
        <f>VLOOKUP($A154,Population!$A$2:$D$1000,4,FALSE)</f>
        <v>#N/A</v>
      </c>
      <c r="M154" s="24">
        <f>VLOOKUP("Population",'Program Priorities&amp;Goals'!$B$5:$E$7,4,FALSE)</f>
        <v>0.66666666666666663</v>
      </c>
      <c r="N154" s="24" t="e">
        <f>VLOOKUP($G154,'SVI Data'!$C$2:$F$200,3,FALSE)</f>
        <v>#N/A</v>
      </c>
      <c r="O154" s="24">
        <f>VLOOKUP("SVI",'Program Priorities&amp;Goals'!$B$5:$E$7,4,FALSE)</f>
        <v>0.66666666666666663</v>
      </c>
      <c r="P154" s="23" t="e">
        <f>VLOOKUP($A154,'Partnership Readiness'!$A$2:$D$1000,5,FALSE)</f>
        <v>#N/A</v>
      </c>
      <c r="Q154" s="24">
        <f>VLOOKUP("Partnership",'Program Priorities&amp;Goals'!$B$5:$E$7,4,FALSE)</f>
        <v>0.66666666666666663</v>
      </c>
      <c r="R154" s="25">
        <f t="shared" si="11"/>
        <v>0</v>
      </c>
      <c r="S154" s="24">
        <f t="shared" si="12"/>
        <v>1</v>
      </c>
      <c r="T154" s="24" t="e">
        <f t="shared" si="13"/>
        <v>#N/A</v>
      </c>
      <c r="U154" s="27" t="e">
        <f t="shared" si="14"/>
        <v>#N/A</v>
      </c>
      <c r="V154" s="24" t="e">
        <f>IF(J154="Urban",IF(U154&lt;='Recommended Sites'!$L$17,"Include",""),IF(J154="Rural",IF(T154&lt;='Recommended Sites'!$L$18,"Include",""),""))</f>
        <v>#N/A</v>
      </c>
      <c r="W154" s="24" t="e">
        <f>IF(V154="Include",COUNTIFS($V$2:$V$999,"Include",$R$2:$R$999,"&gt;"&amp;R154)+COUNTIFS($V$2:V154,"Include",$R$2:R154,R154),"")</f>
        <v>#N/A</v>
      </c>
    </row>
    <row r="155" spans="1:23" ht="15.75" thickBot="1" x14ac:dyDescent="0.3">
      <c r="A155" s="23" t="str">
        <f>IF(Population!$A155="","",Population!$A155)</f>
        <v/>
      </c>
      <c r="B155" s="24" t="str">
        <f>IF($A155="","",IFERROR(VLOOKUP($A155,Facilities!$A$2:$B$1001,2,FALSE),""))</f>
        <v/>
      </c>
      <c r="C155" s="24" t="str">
        <f>IFERROR(IF(VLOOKUP($A155,'Facility Locations'!$A$2:$E$1000,2,FALSE)="","no address",VLOOKUP($A155,'Facility Locations'!$A$2:$E$1000,2,FALSE)),"no address")</f>
        <v>no address</v>
      </c>
      <c r="D155" s="24" t="str">
        <f>IFERROR(IF(VLOOKUP($A155,'Facility Locations'!$A$2:$E$1000,3,FALSE)="","",VLOOKUP($A155,'Facility Locations'!$A$2:$E$1000,3,FALSE)),"")</f>
        <v/>
      </c>
      <c r="E155" s="24" t="str">
        <f>IFERROR(IF(VLOOKUP($A155,'Facility Locations'!$A$2:$E$1000,4,FALSE)="","",VLOOKUP($A155,'Facility Locations'!$A$2:$E$1000,4,FALSE)),"")</f>
        <v/>
      </c>
      <c r="F155" s="24" t="str">
        <f>IFERROR(IF(VLOOKUP($A155,'Facility Locations'!$A$2:$E$1000,5,FALSE)="","",VLOOKUP($A155,'Facility Locations'!$A$2:$E$1000,5,FALSE)),"")</f>
        <v/>
      </c>
      <c r="G155" s="25" t="str">
        <f>IFERROR(VLOOKUP($A155,Counties!$A$2:$C$1000,2,FALSE),"no county listed")</f>
        <v>no county listed</v>
      </c>
      <c r="H155" s="24" t="str">
        <f>IFERROR(VLOOKUP($A155,Counties!$A$2:$C$1000,3,FALSE),"no county listed")</f>
        <v>no county listed</v>
      </c>
      <c r="I155" s="24" t="e">
        <f>VLOOKUP($G155,Rural_Urban!A155:B1153,2,FALSE)</f>
        <v>#N/A</v>
      </c>
      <c r="J155" s="24" t="e">
        <f t="shared" si="10"/>
        <v>#N/A</v>
      </c>
      <c r="K155" s="26" t="str">
        <f>IF($A155="","",_xlfn.LET(_xlpm.x,VLOOKUP($A155,Population!$A$2:$B$1000,2,FALSE),IF(_xlpm.x="","none listed",_xlpm.x)))</f>
        <v/>
      </c>
      <c r="L155" s="24" t="e">
        <f>VLOOKUP($A155,Population!$A$2:$D$1000,4,FALSE)</f>
        <v>#N/A</v>
      </c>
      <c r="M155" s="24">
        <f>VLOOKUP("Population",'Program Priorities&amp;Goals'!$B$5:$E$7,4,FALSE)</f>
        <v>0.66666666666666663</v>
      </c>
      <c r="N155" s="24" t="e">
        <f>VLOOKUP($G155,'SVI Data'!$C$2:$F$200,3,FALSE)</f>
        <v>#N/A</v>
      </c>
      <c r="O155" s="24">
        <f>VLOOKUP("SVI",'Program Priorities&amp;Goals'!$B$5:$E$7,4,FALSE)</f>
        <v>0.66666666666666663</v>
      </c>
      <c r="P155" s="23" t="e">
        <f>VLOOKUP($A155,'Partnership Readiness'!$A$2:$D$1000,5,FALSE)</f>
        <v>#N/A</v>
      </c>
      <c r="Q155" s="24">
        <f>VLOOKUP("Partnership",'Program Priorities&amp;Goals'!$B$5:$E$7,4,FALSE)</f>
        <v>0.66666666666666663</v>
      </c>
      <c r="R155" s="25">
        <f t="shared" si="11"/>
        <v>0</v>
      </c>
      <c r="S155" s="24">
        <f t="shared" si="12"/>
        <v>1</v>
      </c>
      <c r="T155" s="24" t="e">
        <f t="shared" si="13"/>
        <v>#N/A</v>
      </c>
      <c r="U155" s="27" t="e">
        <f t="shared" si="14"/>
        <v>#N/A</v>
      </c>
      <c r="V155" s="24" t="e">
        <f>IF(J155="Urban",IF(U155&lt;='Recommended Sites'!$L$17,"Include",""),IF(J155="Rural",IF(T155&lt;='Recommended Sites'!$L$18,"Include",""),""))</f>
        <v>#N/A</v>
      </c>
      <c r="W155" s="24" t="e">
        <f>IF(V155="Include",COUNTIFS($V$2:$V$999,"Include",$R$2:$R$999,"&gt;"&amp;R155)+COUNTIFS($V$2:V155,"Include",$R$2:R155,R155),"")</f>
        <v>#N/A</v>
      </c>
    </row>
    <row r="156" spans="1:23" ht="15.75" thickBot="1" x14ac:dyDescent="0.3">
      <c r="A156" s="23" t="str">
        <f>IF(Population!$A156="","",Population!$A156)</f>
        <v/>
      </c>
      <c r="B156" s="24" t="str">
        <f>IF($A156="","",IFERROR(VLOOKUP($A156,Facilities!$A$2:$B$1001,2,FALSE),""))</f>
        <v/>
      </c>
      <c r="C156" s="24" t="str">
        <f>IFERROR(IF(VLOOKUP($A156,'Facility Locations'!$A$2:$E$1000,2,FALSE)="","no address",VLOOKUP($A156,'Facility Locations'!$A$2:$E$1000,2,FALSE)),"no address")</f>
        <v>no address</v>
      </c>
      <c r="D156" s="24" t="str">
        <f>IFERROR(IF(VLOOKUP($A156,'Facility Locations'!$A$2:$E$1000,3,FALSE)="","",VLOOKUP($A156,'Facility Locations'!$A$2:$E$1000,3,FALSE)),"")</f>
        <v/>
      </c>
      <c r="E156" s="24" t="str">
        <f>IFERROR(IF(VLOOKUP($A156,'Facility Locations'!$A$2:$E$1000,4,FALSE)="","",VLOOKUP($A156,'Facility Locations'!$A$2:$E$1000,4,FALSE)),"")</f>
        <v/>
      </c>
      <c r="F156" s="24" t="str">
        <f>IFERROR(IF(VLOOKUP($A156,'Facility Locations'!$A$2:$E$1000,5,FALSE)="","",VLOOKUP($A156,'Facility Locations'!$A$2:$E$1000,5,FALSE)),"")</f>
        <v/>
      </c>
      <c r="G156" s="25" t="str">
        <f>IFERROR(VLOOKUP($A156,Counties!$A$2:$C$1000,2,FALSE),"no county listed")</f>
        <v>no county listed</v>
      </c>
      <c r="H156" s="24" t="str">
        <f>IFERROR(VLOOKUP($A156,Counties!$A$2:$C$1000,3,FALSE),"no county listed")</f>
        <v>no county listed</v>
      </c>
      <c r="I156" s="24" t="e">
        <f>VLOOKUP($G156,Rural_Urban!A156:B1154,2,FALSE)</f>
        <v>#N/A</v>
      </c>
      <c r="J156" s="24" t="e">
        <f t="shared" si="10"/>
        <v>#N/A</v>
      </c>
      <c r="K156" s="26" t="str">
        <f>IF($A156="","",_xlfn.LET(_xlpm.x,VLOOKUP($A156,Population!$A$2:$B$1000,2,FALSE),IF(_xlpm.x="","none listed",_xlpm.x)))</f>
        <v/>
      </c>
      <c r="L156" s="24" t="e">
        <f>VLOOKUP($A156,Population!$A$2:$D$1000,4,FALSE)</f>
        <v>#N/A</v>
      </c>
      <c r="M156" s="24">
        <f>VLOOKUP("Population",'Program Priorities&amp;Goals'!$B$5:$E$7,4,FALSE)</f>
        <v>0.66666666666666663</v>
      </c>
      <c r="N156" s="24" t="e">
        <f>VLOOKUP($G156,'SVI Data'!$C$2:$F$200,3,FALSE)</f>
        <v>#N/A</v>
      </c>
      <c r="O156" s="24">
        <f>VLOOKUP("SVI",'Program Priorities&amp;Goals'!$B$5:$E$7,4,FALSE)</f>
        <v>0.66666666666666663</v>
      </c>
      <c r="P156" s="23" t="e">
        <f>VLOOKUP($A156,'Partnership Readiness'!$A$2:$D$1000,5,FALSE)</f>
        <v>#N/A</v>
      </c>
      <c r="Q156" s="24">
        <f>VLOOKUP("Partnership",'Program Priorities&amp;Goals'!$B$5:$E$7,4,FALSE)</f>
        <v>0.66666666666666663</v>
      </c>
      <c r="R156" s="25">
        <f t="shared" si="11"/>
        <v>0</v>
      </c>
      <c r="S156" s="24">
        <f t="shared" si="12"/>
        <v>1</v>
      </c>
      <c r="T156" s="24" t="e">
        <f t="shared" si="13"/>
        <v>#N/A</v>
      </c>
      <c r="U156" s="27" t="e">
        <f t="shared" si="14"/>
        <v>#N/A</v>
      </c>
      <c r="V156" s="24" t="e">
        <f>IF(J156="Urban",IF(U156&lt;='Recommended Sites'!$L$17,"Include",""),IF(J156="Rural",IF(T156&lt;='Recommended Sites'!$L$18,"Include",""),""))</f>
        <v>#N/A</v>
      </c>
      <c r="W156" s="24" t="e">
        <f>IF(V156="Include",COUNTIFS($V$2:$V$999,"Include",$R$2:$R$999,"&gt;"&amp;R156)+COUNTIFS($V$2:V156,"Include",$R$2:R156,R156),"")</f>
        <v>#N/A</v>
      </c>
    </row>
    <row r="157" spans="1:23" ht="15.75" thickBot="1" x14ac:dyDescent="0.3">
      <c r="A157" s="23" t="str">
        <f>IF(Population!$A157="","",Population!$A157)</f>
        <v/>
      </c>
      <c r="B157" s="24" t="str">
        <f>IF($A157="","",IFERROR(VLOOKUP($A157,Facilities!$A$2:$B$1001,2,FALSE),""))</f>
        <v/>
      </c>
      <c r="C157" s="24" t="str">
        <f>IFERROR(IF(VLOOKUP($A157,'Facility Locations'!$A$2:$E$1000,2,FALSE)="","no address",VLOOKUP($A157,'Facility Locations'!$A$2:$E$1000,2,FALSE)),"no address")</f>
        <v>no address</v>
      </c>
      <c r="D157" s="24" t="str">
        <f>IFERROR(IF(VLOOKUP($A157,'Facility Locations'!$A$2:$E$1000,3,FALSE)="","",VLOOKUP($A157,'Facility Locations'!$A$2:$E$1000,3,FALSE)),"")</f>
        <v/>
      </c>
      <c r="E157" s="24" t="str">
        <f>IFERROR(IF(VLOOKUP($A157,'Facility Locations'!$A$2:$E$1000,4,FALSE)="","",VLOOKUP($A157,'Facility Locations'!$A$2:$E$1000,4,FALSE)),"")</f>
        <v/>
      </c>
      <c r="F157" s="24" t="str">
        <f>IFERROR(IF(VLOOKUP($A157,'Facility Locations'!$A$2:$E$1000,5,FALSE)="","",VLOOKUP($A157,'Facility Locations'!$A$2:$E$1000,5,FALSE)),"")</f>
        <v/>
      </c>
      <c r="G157" s="25" t="str">
        <f>IFERROR(VLOOKUP($A157,Counties!$A$2:$C$1000,2,FALSE),"no county listed")</f>
        <v>no county listed</v>
      </c>
      <c r="H157" s="24" t="str">
        <f>IFERROR(VLOOKUP($A157,Counties!$A$2:$C$1000,3,FALSE),"no county listed")</f>
        <v>no county listed</v>
      </c>
      <c r="I157" s="24" t="e">
        <f>VLOOKUP($G157,Rural_Urban!A157:B1155,2,FALSE)</f>
        <v>#N/A</v>
      </c>
      <c r="J157" s="24" t="e">
        <f t="shared" si="10"/>
        <v>#N/A</v>
      </c>
      <c r="K157" s="26" t="str">
        <f>IF($A157="","",_xlfn.LET(_xlpm.x,VLOOKUP($A157,Population!$A$2:$B$1000,2,FALSE),IF(_xlpm.x="","none listed",_xlpm.x)))</f>
        <v/>
      </c>
      <c r="L157" s="24" t="e">
        <f>VLOOKUP($A157,Population!$A$2:$D$1000,4,FALSE)</f>
        <v>#N/A</v>
      </c>
      <c r="M157" s="24">
        <f>VLOOKUP("Population",'Program Priorities&amp;Goals'!$B$5:$E$7,4,FALSE)</f>
        <v>0.66666666666666663</v>
      </c>
      <c r="N157" s="24" t="e">
        <f>VLOOKUP($G157,'SVI Data'!$C$2:$F$200,3,FALSE)</f>
        <v>#N/A</v>
      </c>
      <c r="O157" s="24">
        <f>VLOOKUP("SVI",'Program Priorities&amp;Goals'!$B$5:$E$7,4,FALSE)</f>
        <v>0.66666666666666663</v>
      </c>
      <c r="P157" s="23" t="e">
        <f>VLOOKUP($A157,'Partnership Readiness'!$A$2:$D$1000,5,FALSE)</f>
        <v>#N/A</v>
      </c>
      <c r="Q157" s="24">
        <f>VLOOKUP("Partnership",'Program Priorities&amp;Goals'!$B$5:$E$7,4,FALSE)</f>
        <v>0.66666666666666663</v>
      </c>
      <c r="R157" s="25">
        <f t="shared" si="11"/>
        <v>0</v>
      </c>
      <c r="S157" s="24">
        <f t="shared" si="12"/>
        <v>1</v>
      </c>
      <c r="T157" s="24" t="e">
        <f t="shared" si="13"/>
        <v>#N/A</v>
      </c>
      <c r="U157" s="27" t="e">
        <f t="shared" si="14"/>
        <v>#N/A</v>
      </c>
      <c r="V157" s="24" t="e">
        <f>IF(J157="Urban",IF(U157&lt;='Recommended Sites'!$L$17,"Include",""),IF(J157="Rural",IF(T157&lt;='Recommended Sites'!$L$18,"Include",""),""))</f>
        <v>#N/A</v>
      </c>
      <c r="W157" s="24" t="e">
        <f>IF(V157="Include",COUNTIFS($V$2:$V$999,"Include",$R$2:$R$999,"&gt;"&amp;R157)+COUNTIFS($V$2:V157,"Include",$R$2:R157,R157),"")</f>
        <v>#N/A</v>
      </c>
    </row>
    <row r="158" spans="1:23" ht="15.75" thickBot="1" x14ac:dyDescent="0.3">
      <c r="A158" s="23" t="str">
        <f>IF(Population!$A158="","",Population!$A158)</f>
        <v/>
      </c>
      <c r="B158" s="24" t="str">
        <f>IF($A158="","",IFERROR(VLOOKUP($A158,Facilities!$A$2:$B$1001,2,FALSE),""))</f>
        <v/>
      </c>
      <c r="C158" s="24" t="str">
        <f>IFERROR(IF(VLOOKUP($A158,'Facility Locations'!$A$2:$E$1000,2,FALSE)="","no address",VLOOKUP($A158,'Facility Locations'!$A$2:$E$1000,2,FALSE)),"no address")</f>
        <v>no address</v>
      </c>
      <c r="D158" s="24" t="str">
        <f>IFERROR(IF(VLOOKUP($A158,'Facility Locations'!$A$2:$E$1000,3,FALSE)="","",VLOOKUP($A158,'Facility Locations'!$A$2:$E$1000,3,FALSE)),"")</f>
        <v/>
      </c>
      <c r="E158" s="24" t="str">
        <f>IFERROR(IF(VLOOKUP($A158,'Facility Locations'!$A$2:$E$1000,4,FALSE)="","",VLOOKUP($A158,'Facility Locations'!$A$2:$E$1000,4,FALSE)),"")</f>
        <v/>
      </c>
      <c r="F158" s="24" t="str">
        <f>IFERROR(IF(VLOOKUP($A158,'Facility Locations'!$A$2:$E$1000,5,FALSE)="","",VLOOKUP($A158,'Facility Locations'!$A$2:$E$1000,5,FALSE)),"")</f>
        <v/>
      </c>
      <c r="G158" s="25" t="str">
        <f>IFERROR(VLOOKUP($A158,Counties!$A$2:$C$1000,2,FALSE),"no county listed")</f>
        <v>no county listed</v>
      </c>
      <c r="H158" s="24" t="str">
        <f>IFERROR(VLOOKUP($A158,Counties!$A$2:$C$1000,3,FALSE),"no county listed")</f>
        <v>no county listed</v>
      </c>
      <c r="I158" s="24" t="e">
        <f>VLOOKUP($G158,Rural_Urban!A158:B1156,2,FALSE)</f>
        <v>#N/A</v>
      </c>
      <c r="J158" s="24" t="e">
        <f t="shared" si="10"/>
        <v>#N/A</v>
      </c>
      <c r="K158" s="26" t="str">
        <f>IF($A158="","",_xlfn.LET(_xlpm.x,VLOOKUP($A158,Population!$A$2:$B$1000,2,FALSE),IF(_xlpm.x="","none listed",_xlpm.x)))</f>
        <v/>
      </c>
      <c r="L158" s="24" t="e">
        <f>VLOOKUP($A158,Population!$A$2:$D$1000,4,FALSE)</f>
        <v>#N/A</v>
      </c>
      <c r="M158" s="24">
        <f>VLOOKUP("Population",'Program Priorities&amp;Goals'!$B$5:$E$7,4,FALSE)</f>
        <v>0.66666666666666663</v>
      </c>
      <c r="N158" s="24" t="e">
        <f>VLOOKUP($G158,'SVI Data'!$C$2:$F$200,3,FALSE)</f>
        <v>#N/A</v>
      </c>
      <c r="O158" s="24">
        <f>VLOOKUP("SVI",'Program Priorities&amp;Goals'!$B$5:$E$7,4,FALSE)</f>
        <v>0.66666666666666663</v>
      </c>
      <c r="P158" s="23" t="e">
        <f>VLOOKUP($A158,'Partnership Readiness'!$A$2:$D$1000,5,FALSE)</f>
        <v>#N/A</v>
      </c>
      <c r="Q158" s="24">
        <f>VLOOKUP("Partnership",'Program Priorities&amp;Goals'!$B$5:$E$7,4,FALSE)</f>
        <v>0.66666666666666663</v>
      </c>
      <c r="R158" s="25">
        <f t="shared" si="11"/>
        <v>0</v>
      </c>
      <c r="S158" s="24">
        <f t="shared" si="12"/>
        <v>1</v>
      </c>
      <c r="T158" s="24" t="e">
        <f t="shared" si="13"/>
        <v>#N/A</v>
      </c>
      <c r="U158" s="27" t="e">
        <f t="shared" si="14"/>
        <v>#N/A</v>
      </c>
      <c r="V158" s="24" t="e">
        <f>IF(J158="Urban",IF(U158&lt;='Recommended Sites'!$L$17,"Include",""),IF(J158="Rural",IF(T158&lt;='Recommended Sites'!$L$18,"Include",""),""))</f>
        <v>#N/A</v>
      </c>
      <c r="W158" s="24" t="e">
        <f>IF(V158="Include",COUNTIFS($V$2:$V$999,"Include",$R$2:$R$999,"&gt;"&amp;R158)+COUNTIFS($V$2:V158,"Include",$R$2:R158,R158),"")</f>
        <v>#N/A</v>
      </c>
    </row>
    <row r="159" spans="1:23" ht="15.75" thickBot="1" x14ac:dyDescent="0.3">
      <c r="A159" s="23" t="str">
        <f>IF(Population!$A159="","",Population!$A159)</f>
        <v/>
      </c>
      <c r="B159" s="24" t="str">
        <f>IF($A159="","",IFERROR(VLOOKUP($A159,Facilities!$A$2:$B$1001,2,FALSE),""))</f>
        <v/>
      </c>
      <c r="C159" s="24" t="str">
        <f>IFERROR(IF(VLOOKUP($A159,'Facility Locations'!$A$2:$E$1000,2,FALSE)="","no address",VLOOKUP($A159,'Facility Locations'!$A$2:$E$1000,2,FALSE)),"no address")</f>
        <v>no address</v>
      </c>
      <c r="D159" s="24" t="str">
        <f>IFERROR(IF(VLOOKUP($A159,'Facility Locations'!$A$2:$E$1000,3,FALSE)="","",VLOOKUP($A159,'Facility Locations'!$A$2:$E$1000,3,FALSE)),"")</f>
        <v/>
      </c>
      <c r="E159" s="24" t="str">
        <f>IFERROR(IF(VLOOKUP($A159,'Facility Locations'!$A$2:$E$1000,4,FALSE)="","",VLOOKUP($A159,'Facility Locations'!$A$2:$E$1000,4,FALSE)),"")</f>
        <v/>
      </c>
      <c r="F159" s="24" t="str">
        <f>IFERROR(IF(VLOOKUP($A159,'Facility Locations'!$A$2:$E$1000,5,FALSE)="","",VLOOKUP($A159,'Facility Locations'!$A$2:$E$1000,5,FALSE)),"")</f>
        <v/>
      </c>
      <c r="G159" s="25" t="str">
        <f>IFERROR(VLOOKUP($A159,Counties!$A$2:$C$1000,2,FALSE),"no county listed")</f>
        <v>no county listed</v>
      </c>
      <c r="H159" s="24" t="str">
        <f>IFERROR(VLOOKUP($A159,Counties!$A$2:$C$1000,3,FALSE),"no county listed")</f>
        <v>no county listed</v>
      </c>
      <c r="I159" s="24" t="e">
        <f>VLOOKUP($G159,Rural_Urban!A159:B1157,2,FALSE)</f>
        <v>#N/A</v>
      </c>
      <c r="J159" s="24" t="e">
        <f t="shared" si="10"/>
        <v>#N/A</v>
      </c>
      <c r="K159" s="26" t="str">
        <f>IF($A159="","",_xlfn.LET(_xlpm.x,VLOOKUP($A159,Population!$A$2:$B$1000,2,FALSE),IF(_xlpm.x="","none listed",_xlpm.x)))</f>
        <v/>
      </c>
      <c r="L159" s="24" t="e">
        <f>VLOOKUP($A159,Population!$A$2:$D$1000,4,FALSE)</f>
        <v>#N/A</v>
      </c>
      <c r="M159" s="24">
        <f>VLOOKUP("Population",'Program Priorities&amp;Goals'!$B$5:$E$7,4,FALSE)</f>
        <v>0.66666666666666663</v>
      </c>
      <c r="N159" s="24" t="e">
        <f>VLOOKUP($G159,'SVI Data'!$C$2:$F$200,3,FALSE)</f>
        <v>#N/A</v>
      </c>
      <c r="O159" s="24">
        <f>VLOOKUP("SVI",'Program Priorities&amp;Goals'!$B$5:$E$7,4,FALSE)</f>
        <v>0.66666666666666663</v>
      </c>
      <c r="P159" s="23" t="e">
        <f>VLOOKUP($A159,'Partnership Readiness'!$A$2:$D$1000,5,FALSE)</f>
        <v>#N/A</v>
      </c>
      <c r="Q159" s="24">
        <f>VLOOKUP("Partnership",'Program Priorities&amp;Goals'!$B$5:$E$7,4,FALSE)</f>
        <v>0.66666666666666663</v>
      </c>
      <c r="R159" s="25">
        <f t="shared" si="11"/>
        <v>0</v>
      </c>
      <c r="S159" s="24">
        <f t="shared" si="12"/>
        <v>1</v>
      </c>
      <c r="T159" s="24" t="e">
        <f t="shared" si="13"/>
        <v>#N/A</v>
      </c>
      <c r="U159" s="27" t="e">
        <f t="shared" si="14"/>
        <v>#N/A</v>
      </c>
      <c r="V159" s="24" t="e">
        <f>IF(J159="Urban",IF(U159&lt;='Recommended Sites'!$L$17,"Include",""),IF(J159="Rural",IF(T159&lt;='Recommended Sites'!$L$18,"Include",""),""))</f>
        <v>#N/A</v>
      </c>
      <c r="W159" s="24" t="e">
        <f>IF(V159="Include",COUNTIFS($V$2:$V$999,"Include",$R$2:$R$999,"&gt;"&amp;R159)+COUNTIFS($V$2:V159,"Include",$R$2:R159,R159),"")</f>
        <v>#N/A</v>
      </c>
    </row>
    <row r="160" spans="1:23" ht="15.75" thickBot="1" x14ac:dyDescent="0.3">
      <c r="A160" s="23" t="str">
        <f>IF(Population!$A160="","",Population!$A160)</f>
        <v/>
      </c>
      <c r="B160" s="24" t="str">
        <f>IF($A160="","",IFERROR(VLOOKUP($A160,Facilities!$A$2:$B$1001,2,FALSE),""))</f>
        <v/>
      </c>
      <c r="C160" s="24" t="str">
        <f>IFERROR(IF(VLOOKUP($A160,'Facility Locations'!$A$2:$E$1000,2,FALSE)="","no address",VLOOKUP($A160,'Facility Locations'!$A$2:$E$1000,2,FALSE)),"no address")</f>
        <v>no address</v>
      </c>
      <c r="D160" s="24" t="str">
        <f>IFERROR(IF(VLOOKUP($A160,'Facility Locations'!$A$2:$E$1000,3,FALSE)="","",VLOOKUP($A160,'Facility Locations'!$A$2:$E$1000,3,FALSE)),"")</f>
        <v/>
      </c>
      <c r="E160" s="24" t="str">
        <f>IFERROR(IF(VLOOKUP($A160,'Facility Locations'!$A$2:$E$1000,4,FALSE)="","",VLOOKUP($A160,'Facility Locations'!$A$2:$E$1000,4,FALSE)),"")</f>
        <v/>
      </c>
      <c r="F160" s="24" t="str">
        <f>IFERROR(IF(VLOOKUP($A160,'Facility Locations'!$A$2:$E$1000,5,FALSE)="","",VLOOKUP($A160,'Facility Locations'!$A$2:$E$1000,5,FALSE)),"")</f>
        <v/>
      </c>
      <c r="G160" s="25" t="str">
        <f>IFERROR(VLOOKUP($A160,Counties!$A$2:$C$1000,2,FALSE),"no county listed")</f>
        <v>no county listed</v>
      </c>
      <c r="H160" s="24" t="str">
        <f>IFERROR(VLOOKUP($A160,Counties!$A$2:$C$1000,3,FALSE),"no county listed")</f>
        <v>no county listed</v>
      </c>
      <c r="I160" s="24" t="e">
        <f>VLOOKUP($G160,Rural_Urban!A160:B1158,2,FALSE)</f>
        <v>#N/A</v>
      </c>
      <c r="J160" s="24" t="e">
        <f t="shared" si="10"/>
        <v>#N/A</v>
      </c>
      <c r="K160" s="26" t="str">
        <f>IF($A160="","",_xlfn.LET(_xlpm.x,VLOOKUP($A160,Population!$A$2:$B$1000,2,FALSE),IF(_xlpm.x="","none listed",_xlpm.x)))</f>
        <v/>
      </c>
      <c r="L160" s="24" t="e">
        <f>VLOOKUP($A160,Population!$A$2:$D$1000,4,FALSE)</f>
        <v>#N/A</v>
      </c>
      <c r="M160" s="24">
        <f>VLOOKUP("Population",'Program Priorities&amp;Goals'!$B$5:$E$7,4,FALSE)</f>
        <v>0.66666666666666663</v>
      </c>
      <c r="N160" s="24" t="e">
        <f>VLOOKUP($G160,'SVI Data'!$C$2:$F$200,3,FALSE)</f>
        <v>#N/A</v>
      </c>
      <c r="O160" s="24">
        <f>VLOOKUP("SVI",'Program Priorities&amp;Goals'!$B$5:$E$7,4,FALSE)</f>
        <v>0.66666666666666663</v>
      </c>
      <c r="P160" s="23" t="e">
        <f>VLOOKUP($A160,'Partnership Readiness'!$A$2:$D$1000,5,FALSE)</f>
        <v>#N/A</v>
      </c>
      <c r="Q160" s="24">
        <f>VLOOKUP("Partnership",'Program Priorities&amp;Goals'!$B$5:$E$7,4,FALSE)</f>
        <v>0.66666666666666663</v>
      </c>
      <c r="R160" s="25">
        <f t="shared" si="11"/>
        <v>0</v>
      </c>
      <c r="S160" s="24">
        <f t="shared" si="12"/>
        <v>1</v>
      </c>
      <c r="T160" s="24" t="e">
        <f t="shared" si="13"/>
        <v>#N/A</v>
      </c>
      <c r="U160" s="27" t="e">
        <f t="shared" si="14"/>
        <v>#N/A</v>
      </c>
      <c r="V160" s="24" t="e">
        <f>IF(J160="Urban",IF(U160&lt;='Recommended Sites'!$L$17,"Include",""),IF(J160="Rural",IF(T160&lt;='Recommended Sites'!$L$18,"Include",""),""))</f>
        <v>#N/A</v>
      </c>
      <c r="W160" s="24" t="e">
        <f>IF(V160="Include",COUNTIFS($V$2:$V$999,"Include",$R$2:$R$999,"&gt;"&amp;R160)+COUNTIFS($V$2:V160,"Include",$R$2:R160,R160),"")</f>
        <v>#N/A</v>
      </c>
    </row>
    <row r="161" spans="1:23" ht="15.75" thickBot="1" x14ac:dyDescent="0.3">
      <c r="A161" s="23" t="str">
        <f>IF(Population!$A161="","",Population!$A161)</f>
        <v/>
      </c>
      <c r="B161" s="24" t="str">
        <f>IF($A161="","",IFERROR(VLOOKUP($A161,Facilities!$A$2:$B$1001,2,FALSE),""))</f>
        <v/>
      </c>
      <c r="C161" s="24" t="str">
        <f>IFERROR(IF(VLOOKUP($A161,'Facility Locations'!$A$2:$E$1000,2,FALSE)="","no address",VLOOKUP($A161,'Facility Locations'!$A$2:$E$1000,2,FALSE)),"no address")</f>
        <v>no address</v>
      </c>
      <c r="D161" s="24" t="str">
        <f>IFERROR(IF(VLOOKUP($A161,'Facility Locations'!$A$2:$E$1000,3,FALSE)="","",VLOOKUP($A161,'Facility Locations'!$A$2:$E$1000,3,FALSE)),"")</f>
        <v/>
      </c>
      <c r="E161" s="24" t="str">
        <f>IFERROR(IF(VLOOKUP($A161,'Facility Locations'!$A$2:$E$1000,4,FALSE)="","",VLOOKUP($A161,'Facility Locations'!$A$2:$E$1000,4,FALSE)),"")</f>
        <v/>
      </c>
      <c r="F161" s="24" t="str">
        <f>IFERROR(IF(VLOOKUP($A161,'Facility Locations'!$A$2:$E$1000,5,FALSE)="","",VLOOKUP($A161,'Facility Locations'!$A$2:$E$1000,5,FALSE)),"")</f>
        <v/>
      </c>
      <c r="G161" s="25" t="str">
        <f>IFERROR(VLOOKUP($A161,Counties!$A$2:$C$1000,2,FALSE),"no county listed")</f>
        <v>no county listed</v>
      </c>
      <c r="H161" s="24" t="str">
        <f>IFERROR(VLOOKUP($A161,Counties!$A$2:$C$1000,3,FALSE),"no county listed")</f>
        <v>no county listed</v>
      </c>
      <c r="I161" s="24" t="e">
        <f>VLOOKUP($G161,Rural_Urban!A161:B1159,2,FALSE)</f>
        <v>#N/A</v>
      </c>
      <c r="J161" s="24" t="e">
        <f t="shared" si="10"/>
        <v>#N/A</v>
      </c>
      <c r="K161" s="26" t="str">
        <f>IF($A161="","",_xlfn.LET(_xlpm.x,VLOOKUP($A161,Population!$A$2:$B$1000,2,FALSE),IF(_xlpm.x="","none listed",_xlpm.x)))</f>
        <v/>
      </c>
      <c r="L161" s="24" t="e">
        <f>VLOOKUP($A161,Population!$A$2:$D$1000,4,FALSE)</f>
        <v>#N/A</v>
      </c>
      <c r="M161" s="24">
        <f>VLOOKUP("Population",'Program Priorities&amp;Goals'!$B$5:$E$7,4,FALSE)</f>
        <v>0.66666666666666663</v>
      </c>
      <c r="N161" s="24" t="e">
        <f>VLOOKUP($G161,'SVI Data'!$C$2:$F$200,3,FALSE)</f>
        <v>#N/A</v>
      </c>
      <c r="O161" s="24">
        <f>VLOOKUP("SVI",'Program Priorities&amp;Goals'!$B$5:$E$7,4,FALSE)</f>
        <v>0.66666666666666663</v>
      </c>
      <c r="P161" s="23" t="e">
        <f>VLOOKUP($A161,'Partnership Readiness'!$A$2:$D$1000,5,FALSE)</f>
        <v>#N/A</v>
      </c>
      <c r="Q161" s="24">
        <f>VLOOKUP("Partnership",'Program Priorities&amp;Goals'!$B$5:$E$7,4,FALSE)</f>
        <v>0.66666666666666663</v>
      </c>
      <c r="R161" s="25">
        <f t="shared" si="11"/>
        <v>0</v>
      </c>
      <c r="S161" s="24">
        <f t="shared" si="12"/>
        <v>1</v>
      </c>
      <c r="T161" s="24" t="e">
        <f t="shared" si="13"/>
        <v>#N/A</v>
      </c>
      <c r="U161" s="27" t="e">
        <f t="shared" si="14"/>
        <v>#N/A</v>
      </c>
      <c r="V161" s="24" t="e">
        <f>IF(J161="Urban",IF(U161&lt;='Recommended Sites'!$L$17,"Include",""),IF(J161="Rural",IF(T161&lt;='Recommended Sites'!$L$18,"Include",""),""))</f>
        <v>#N/A</v>
      </c>
      <c r="W161" s="24" t="e">
        <f>IF(V161="Include",COUNTIFS($V$2:$V$999,"Include",$R$2:$R$999,"&gt;"&amp;R161)+COUNTIFS($V$2:V161,"Include",$R$2:R161,R161),"")</f>
        <v>#N/A</v>
      </c>
    </row>
    <row r="162" spans="1:23" ht="15.75" thickBot="1" x14ac:dyDescent="0.3">
      <c r="A162" s="23" t="str">
        <f>IF(Population!$A162="","",Population!$A162)</f>
        <v/>
      </c>
      <c r="B162" s="24" t="str">
        <f>IF($A162="","",IFERROR(VLOOKUP($A162,Facilities!$A$2:$B$1001,2,FALSE),""))</f>
        <v/>
      </c>
      <c r="C162" s="24" t="str">
        <f>IFERROR(IF(VLOOKUP($A162,'Facility Locations'!$A$2:$E$1000,2,FALSE)="","no address",VLOOKUP($A162,'Facility Locations'!$A$2:$E$1000,2,FALSE)),"no address")</f>
        <v>no address</v>
      </c>
      <c r="D162" s="24" t="str">
        <f>IFERROR(IF(VLOOKUP($A162,'Facility Locations'!$A$2:$E$1000,3,FALSE)="","",VLOOKUP($A162,'Facility Locations'!$A$2:$E$1000,3,FALSE)),"")</f>
        <v/>
      </c>
      <c r="E162" s="24" t="str">
        <f>IFERROR(IF(VLOOKUP($A162,'Facility Locations'!$A$2:$E$1000,4,FALSE)="","",VLOOKUP($A162,'Facility Locations'!$A$2:$E$1000,4,FALSE)),"")</f>
        <v/>
      </c>
      <c r="F162" s="24" t="str">
        <f>IFERROR(IF(VLOOKUP($A162,'Facility Locations'!$A$2:$E$1000,5,FALSE)="","",VLOOKUP($A162,'Facility Locations'!$A$2:$E$1000,5,FALSE)),"")</f>
        <v/>
      </c>
      <c r="G162" s="25" t="str">
        <f>IFERROR(VLOOKUP($A162,Counties!$A$2:$C$1000,2,FALSE),"no county listed")</f>
        <v>no county listed</v>
      </c>
      <c r="H162" s="24" t="str">
        <f>IFERROR(VLOOKUP($A162,Counties!$A$2:$C$1000,3,FALSE),"no county listed")</f>
        <v>no county listed</v>
      </c>
      <c r="I162" s="24" t="e">
        <f>VLOOKUP($G162,Rural_Urban!A162:B1160,2,FALSE)</f>
        <v>#N/A</v>
      </c>
      <c r="J162" s="24" t="e">
        <f t="shared" si="10"/>
        <v>#N/A</v>
      </c>
      <c r="K162" s="26" t="str">
        <f>IF($A162="","",_xlfn.LET(_xlpm.x,VLOOKUP($A162,Population!$A$2:$B$1000,2,FALSE),IF(_xlpm.x="","none listed",_xlpm.x)))</f>
        <v/>
      </c>
      <c r="L162" s="24" t="e">
        <f>VLOOKUP($A162,Population!$A$2:$D$1000,4,FALSE)</f>
        <v>#N/A</v>
      </c>
      <c r="M162" s="24">
        <f>VLOOKUP("Population",'Program Priorities&amp;Goals'!$B$5:$E$7,4,FALSE)</f>
        <v>0.66666666666666663</v>
      </c>
      <c r="N162" s="24" t="e">
        <f>VLOOKUP($G162,'SVI Data'!$C$2:$F$200,3,FALSE)</f>
        <v>#N/A</v>
      </c>
      <c r="O162" s="24">
        <f>VLOOKUP("SVI",'Program Priorities&amp;Goals'!$B$5:$E$7,4,FALSE)</f>
        <v>0.66666666666666663</v>
      </c>
      <c r="P162" s="23" t="e">
        <f>VLOOKUP($A162,'Partnership Readiness'!$A$2:$D$1000,5,FALSE)</f>
        <v>#N/A</v>
      </c>
      <c r="Q162" s="24">
        <f>VLOOKUP("Partnership",'Program Priorities&amp;Goals'!$B$5:$E$7,4,FALSE)</f>
        <v>0.66666666666666663</v>
      </c>
      <c r="R162" s="25">
        <f t="shared" si="11"/>
        <v>0</v>
      </c>
      <c r="S162" s="24">
        <f t="shared" si="12"/>
        <v>1</v>
      </c>
      <c r="T162" s="24" t="e">
        <f t="shared" si="13"/>
        <v>#N/A</v>
      </c>
      <c r="U162" s="27" t="e">
        <f t="shared" si="14"/>
        <v>#N/A</v>
      </c>
      <c r="V162" s="24" t="e">
        <f>IF(J162="Urban",IF(U162&lt;='Recommended Sites'!$L$17,"Include",""),IF(J162="Rural",IF(T162&lt;='Recommended Sites'!$L$18,"Include",""),""))</f>
        <v>#N/A</v>
      </c>
      <c r="W162" s="24" t="e">
        <f>IF(V162="Include",COUNTIFS($V$2:$V$999,"Include",$R$2:$R$999,"&gt;"&amp;R162)+COUNTIFS($V$2:V162,"Include",$R$2:R162,R162),"")</f>
        <v>#N/A</v>
      </c>
    </row>
    <row r="163" spans="1:23" ht="15.75" thickBot="1" x14ac:dyDescent="0.3">
      <c r="A163" s="23" t="str">
        <f>IF(Population!$A163="","",Population!$A163)</f>
        <v/>
      </c>
      <c r="B163" s="24" t="str">
        <f>IF($A163="","",IFERROR(VLOOKUP($A163,Facilities!$A$2:$B$1001,2,FALSE),""))</f>
        <v/>
      </c>
      <c r="C163" s="24" t="str">
        <f>IFERROR(IF(VLOOKUP($A163,'Facility Locations'!$A$2:$E$1000,2,FALSE)="","no address",VLOOKUP($A163,'Facility Locations'!$A$2:$E$1000,2,FALSE)),"no address")</f>
        <v>no address</v>
      </c>
      <c r="D163" s="24" t="str">
        <f>IFERROR(IF(VLOOKUP($A163,'Facility Locations'!$A$2:$E$1000,3,FALSE)="","",VLOOKUP($A163,'Facility Locations'!$A$2:$E$1000,3,FALSE)),"")</f>
        <v/>
      </c>
      <c r="E163" s="24" t="str">
        <f>IFERROR(IF(VLOOKUP($A163,'Facility Locations'!$A$2:$E$1000,4,FALSE)="","",VLOOKUP($A163,'Facility Locations'!$A$2:$E$1000,4,FALSE)),"")</f>
        <v/>
      </c>
      <c r="F163" s="24" t="str">
        <f>IFERROR(IF(VLOOKUP($A163,'Facility Locations'!$A$2:$E$1000,5,FALSE)="","",VLOOKUP($A163,'Facility Locations'!$A$2:$E$1000,5,FALSE)),"")</f>
        <v/>
      </c>
      <c r="G163" s="25" t="str">
        <f>IFERROR(VLOOKUP($A163,Counties!$A$2:$C$1000,2,FALSE),"no county listed")</f>
        <v>no county listed</v>
      </c>
      <c r="H163" s="24" t="str">
        <f>IFERROR(VLOOKUP($A163,Counties!$A$2:$C$1000,3,FALSE),"no county listed")</f>
        <v>no county listed</v>
      </c>
      <c r="I163" s="24" t="e">
        <f>VLOOKUP($G163,Rural_Urban!A163:B1161,2,FALSE)</f>
        <v>#N/A</v>
      </c>
      <c r="J163" s="24" t="e">
        <f t="shared" si="10"/>
        <v>#N/A</v>
      </c>
      <c r="K163" s="26" t="str">
        <f>IF($A163="","",_xlfn.LET(_xlpm.x,VLOOKUP($A163,Population!$A$2:$B$1000,2,FALSE),IF(_xlpm.x="","none listed",_xlpm.x)))</f>
        <v/>
      </c>
      <c r="L163" s="24" t="e">
        <f>VLOOKUP($A163,Population!$A$2:$D$1000,4,FALSE)</f>
        <v>#N/A</v>
      </c>
      <c r="M163" s="24">
        <f>VLOOKUP("Population",'Program Priorities&amp;Goals'!$B$5:$E$7,4,FALSE)</f>
        <v>0.66666666666666663</v>
      </c>
      <c r="N163" s="24" t="e">
        <f>VLOOKUP($G163,'SVI Data'!$C$2:$F$200,3,FALSE)</f>
        <v>#N/A</v>
      </c>
      <c r="O163" s="24">
        <f>VLOOKUP("SVI",'Program Priorities&amp;Goals'!$B$5:$E$7,4,FALSE)</f>
        <v>0.66666666666666663</v>
      </c>
      <c r="P163" s="23" t="e">
        <f>VLOOKUP($A163,'Partnership Readiness'!$A$2:$D$1000,5,FALSE)</f>
        <v>#N/A</v>
      </c>
      <c r="Q163" s="24">
        <f>VLOOKUP("Partnership",'Program Priorities&amp;Goals'!$B$5:$E$7,4,FALSE)</f>
        <v>0.66666666666666663</v>
      </c>
      <c r="R163" s="25">
        <f t="shared" si="11"/>
        <v>0</v>
      </c>
      <c r="S163" s="24">
        <f t="shared" si="12"/>
        <v>1</v>
      </c>
      <c r="T163" s="24" t="e">
        <f t="shared" si="13"/>
        <v>#N/A</v>
      </c>
      <c r="U163" s="27" t="e">
        <f t="shared" si="14"/>
        <v>#N/A</v>
      </c>
      <c r="V163" s="24" t="e">
        <f>IF(J163="Urban",IF(U163&lt;='Recommended Sites'!$L$17,"Include",""),IF(J163="Rural",IF(T163&lt;='Recommended Sites'!$L$18,"Include",""),""))</f>
        <v>#N/A</v>
      </c>
      <c r="W163" s="24" t="e">
        <f>IF(V163="Include",COUNTIFS($V$2:$V$999,"Include",$R$2:$R$999,"&gt;"&amp;R163)+COUNTIFS($V$2:V163,"Include",$R$2:R163,R163),"")</f>
        <v>#N/A</v>
      </c>
    </row>
    <row r="164" spans="1:23" ht="15.75" thickBot="1" x14ac:dyDescent="0.3">
      <c r="A164" s="23" t="str">
        <f>IF(Population!$A164="","",Population!$A164)</f>
        <v/>
      </c>
      <c r="B164" s="24" t="str">
        <f>IF($A164="","",IFERROR(VLOOKUP($A164,Facilities!$A$2:$B$1001,2,FALSE),""))</f>
        <v/>
      </c>
      <c r="C164" s="24" t="str">
        <f>IFERROR(IF(VLOOKUP($A164,'Facility Locations'!$A$2:$E$1000,2,FALSE)="","no address",VLOOKUP($A164,'Facility Locations'!$A$2:$E$1000,2,FALSE)),"no address")</f>
        <v>no address</v>
      </c>
      <c r="D164" s="24" t="str">
        <f>IFERROR(IF(VLOOKUP($A164,'Facility Locations'!$A$2:$E$1000,3,FALSE)="","",VLOOKUP($A164,'Facility Locations'!$A$2:$E$1000,3,FALSE)),"")</f>
        <v/>
      </c>
      <c r="E164" s="24" t="str">
        <f>IFERROR(IF(VLOOKUP($A164,'Facility Locations'!$A$2:$E$1000,4,FALSE)="","",VLOOKUP($A164,'Facility Locations'!$A$2:$E$1000,4,FALSE)),"")</f>
        <v/>
      </c>
      <c r="F164" s="24" t="str">
        <f>IFERROR(IF(VLOOKUP($A164,'Facility Locations'!$A$2:$E$1000,5,FALSE)="","",VLOOKUP($A164,'Facility Locations'!$A$2:$E$1000,5,FALSE)),"")</f>
        <v/>
      </c>
      <c r="G164" s="25" t="str">
        <f>IFERROR(VLOOKUP($A164,Counties!$A$2:$C$1000,2,FALSE),"no county listed")</f>
        <v>no county listed</v>
      </c>
      <c r="H164" s="24" t="str">
        <f>IFERROR(VLOOKUP($A164,Counties!$A$2:$C$1000,3,FALSE),"no county listed")</f>
        <v>no county listed</v>
      </c>
      <c r="I164" s="24" t="e">
        <f>VLOOKUP($G164,Rural_Urban!A164:B1162,2,FALSE)</f>
        <v>#N/A</v>
      </c>
      <c r="J164" s="24" t="e">
        <f t="shared" si="10"/>
        <v>#N/A</v>
      </c>
      <c r="K164" s="26" t="str">
        <f>IF($A164="","",_xlfn.LET(_xlpm.x,VLOOKUP($A164,Population!$A$2:$B$1000,2,FALSE),IF(_xlpm.x="","none listed",_xlpm.x)))</f>
        <v/>
      </c>
      <c r="L164" s="24" t="e">
        <f>VLOOKUP($A164,Population!$A$2:$D$1000,4,FALSE)</f>
        <v>#N/A</v>
      </c>
      <c r="M164" s="24">
        <f>VLOOKUP("Population",'Program Priorities&amp;Goals'!$B$5:$E$7,4,FALSE)</f>
        <v>0.66666666666666663</v>
      </c>
      <c r="N164" s="24" t="e">
        <f>VLOOKUP($G164,'SVI Data'!$C$2:$F$200,3,FALSE)</f>
        <v>#N/A</v>
      </c>
      <c r="O164" s="24">
        <f>VLOOKUP("SVI",'Program Priorities&amp;Goals'!$B$5:$E$7,4,FALSE)</f>
        <v>0.66666666666666663</v>
      </c>
      <c r="P164" s="23" t="e">
        <f>VLOOKUP($A164,'Partnership Readiness'!$A$2:$D$1000,5,FALSE)</f>
        <v>#N/A</v>
      </c>
      <c r="Q164" s="24">
        <f>VLOOKUP("Partnership",'Program Priorities&amp;Goals'!$B$5:$E$7,4,FALSE)</f>
        <v>0.66666666666666663</v>
      </c>
      <c r="R164" s="25">
        <f t="shared" si="11"/>
        <v>0</v>
      </c>
      <c r="S164" s="24">
        <f t="shared" si="12"/>
        <v>1</v>
      </c>
      <c r="T164" s="24" t="e">
        <f t="shared" si="13"/>
        <v>#N/A</v>
      </c>
      <c r="U164" s="27" t="e">
        <f t="shared" si="14"/>
        <v>#N/A</v>
      </c>
      <c r="V164" s="24" t="e">
        <f>IF(J164="Urban",IF(U164&lt;='Recommended Sites'!$L$17,"Include",""),IF(J164="Rural",IF(T164&lt;='Recommended Sites'!$L$18,"Include",""),""))</f>
        <v>#N/A</v>
      </c>
      <c r="W164" s="24" t="e">
        <f>IF(V164="Include",COUNTIFS($V$2:$V$999,"Include",$R$2:$R$999,"&gt;"&amp;R164)+COUNTIFS($V$2:V164,"Include",$R$2:R164,R164),"")</f>
        <v>#N/A</v>
      </c>
    </row>
    <row r="165" spans="1:23" ht="15.75" thickBot="1" x14ac:dyDescent="0.3">
      <c r="A165" s="23" t="str">
        <f>IF(Population!$A165="","",Population!$A165)</f>
        <v/>
      </c>
      <c r="B165" s="24" t="str">
        <f>IF($A165="","",IFERROR(VLOOKUP($A165,Facilities!$A$2:$B$1001,2,FALSE),""))</f>
        <v/>
      </c>
      <c r="C165" s="24" t="str">
        <f>IFERROR(IF(VLOOKUP($A165,'Facility Locations'!$A$2:$E$1000,2,FALSE)="","no address",VLOOKUP($A165,'Facility Locations'!$A$2:$E$1000,2,FALSE)),"no address")</f>
        <v>no address</v>
      </c>
      <c r="D165" s="24" t="str">
        <f>IFERROR(IF(VLOOKUP($A165,'Facility Locations'!$A$2:$E$1000,3,FALSE)="","",VLOOKUP($A165,'Facility Locations'!$A$2:$E$1000,3,FALSE)),"")</f>
        <v/>
      </c>
      <c r="E165" s="24" t="str">
        <f>IFERROR(IF(VLOOKUP($A165,'Facility Locations'!$A$2:$E$1000,4,FALSE)="","",VLOOKUP($A165,'Facility Locations'!$A$2:$E$1000,4,FALSE)),"")</f>
        <v/>
      </c>
      <c r="F165" s="24" t="str">
        <f>IFERROR(IF(VLOOKUP($A165,'Facility Locations'!$A$2:$E$1000,5,FALSE)="","",VLOOKUP($A165,'Facility Locations'!$A$2:$E$1000,5,FALSE)),"")</f>
        <v/>
      </c>
      <c r="G165" s="25" t="str">
        <f>IFERROR(VLOOKUP($A165,Counties!$A$2:$C$1000,2,FALSE),"no county listed")</f>
        <v>no county listed</v>
      </c>
      <c r="H165" s="24" t="str">
        <f>IFERROR(VLOOKUP($A165,Counties!$A$2:$C$1000,3,FALSE),"no county listed")</f>
        <v>no county listed</v>
      </c>
      <c r="I165" s="24" t="e">
        <f>VLOOKUP($G165,Rural_Urban!A165:B1163,2,FALSE)</f>
        <v>#N/A</v>
      </c>
      <c r="J165" s="24" t="e">
        <f t="shared" si="10"/>
        <v>#N/A</v>
      </c>
      <c r="K165" s="26" t="str">
        <f>IF($A165="","",_xlfn.LET(_xlpm.x,VLOOKUP($A165,Population!$A$2:$B$1000,2,FALSE),IF(_xlpm.x="","none listed",_xlpm.x)))</f>
        <v/>
      </c>
      <c r="L165" s="24" t="e">
        <f>VLOOKUP($A165,Population!$A$2:$D$1000,4,FALSE)</f>
        <v>#N/A</v>
      </c>
      <c r="M165" s="24">
        <f>VLOOKUP("Population",'Program Priorities&amp;Goals'!$B$5:$E$7,4,FALSE)</f>
        <v>0.66666666666666663</v>
      </c>
      <c r="N165" s="24" t="e">
        <f>VLOOKUP($G165,'SVI Data'!$C$2:$F$200,3,FALSE)</f>
        <v>#N/A</v>
      </c>
      <c r="O165" s="24">
        <f>VLOOKUP("SVI",'Program Priorities&amp;Goals'!$B$5:$E$7,4,FALSE)</f>
        <v>0.66666666666666663</v>
      </c>
      <c r="P165" s="23" t="e">
        <f>VLOOKUP($A165,'Partnership Readiness'!$A$2:$D$1000,5,FALSE)</f>
        <v>#N/A</v>
      </c>
      <c r="Q165" s="24">
        <f>VLOOKUP("Partnership",'Program Priorities&amp;Goals'!$B$5:$E$7,4,FALSE)</f>
        <v>0.66666666666666663</v>
      </c>
      <c r="R165" s="25">
        <f t="shared" si="11"/>
        <v>0</v>
      </c>
      <c r="S165" s="24">
        <f t="shared" si="12"/>
        <v>1</v>
      </c>
      <c r="T165" s="24" t="e">
        <f t="shared" si="13"/>
        <v>#N/A</v>
      </c>
      <c r="U165" s="27" t="e">
        <f t="shared" si="14"/>
        <v>#N/A</v>
      </c>
      <c r="V165" s="24" t="e">
        <f>IF(J165="Urban",IF(U165&lt;='Recommended Sites'!$L$17,"Include",""),IF(J165="Rural",IF(T165&lt;='Recommended Sites'!$L$18,"Include",""),""))</f>
        <v>#N/A</v>
      </c>
      <c r="W165" s="24" t="e">
        <f>IF(V165="Include",COUNTIFS($V$2:$V$999,"Include",$R$2:$R$999,"&gt;"&amp;R165)+COUNTIFS($V$2:V165,"Include",$R$2:R165,R165),"")</f>
        <v>#N/A</v>
      </c>
    </row>
    <row r="166" spans="1:23" ht="15.75" thickBot="1" x14ac:dyDescent="0.3">
      <c r="A166" s="23" t="str">
        <f>IF(Population!$A166="","",Population!$A166)</f>
        <v/>
      </c>
      <c r="B166" s="24" t="str">
        <f>IF($A166="","",IFERROR(VLOOKUP($A166,Facilities!$A$2:$B$1001,2,FALSE),""))</f>
        <v/>
      </c>
      <c r="C166" s="24" t="str">
        <f>IFERROR(IF(VLOOKUP($A166,'Facility Locations'!$A$2:$E$1000,2,FALSE)="","no address",VLOOKUP($A166,'Facility Locations'!$A$2:$E$1000,2,FALSE)),"no address")</f>
        <v>no address</v>
      </c>
      <c r="D166" s="24" t="str">
        <f>IFERROR(IF(VLOOKUP($A166,'Facility Locations'!$A$2:$E$1000,3,FALSE)="","",VLOOKUP($A166,'Facility Locations'!$A$2:$E$1000,3,FALSE)),"")</f>
        <v/>
      </c>
      <c r="E166" s="24" t="str">
        <f>IFERROR(IF(VLOOKUP($A166,'Facility Locations'!$A$2:$E$1000,4,FALSE)="","",VLOOKUP($A166,'Facility Locations'!$A$2:$E$1000,4,FALSE)),"")</f>
        <v/>
      </c>
      <c r="F166" s="24" t="str">
        <f>IFERROR(IF(VLOOKUP($A166,'Facility Locations'!$A$2:$E$1000,5,FALSE)="","",VLOOKUP($A166,'Facility Locations'!$A$2:$E$1000,5,FALSE)),"")</f>
        <v/>
      </c>
      <c r="G166" s="25" t="str">
        <f>IFERROR(VLOOKUP($A166,Counties!$A$2:$C$1000,2,FALSE),"no county listed")</f>
        <v>no county listed</v>
      </c>
      <c r="H166" s="24" t="str">
        <f>IFERROR(VLOOKUP($A166,Counties!$A$2:$C$1000,3,FALSE),"no county listed")</f>
        <v>no county listed</v>
      </c>
      <c r="I166" s="24" t="e">
        <f>VLOOKUP($G166,Rural_Urban!A166:B1164,2,FALSE)</f>
        <v>#N/A</v>
      </c>
      <c r="J166" s="24" t="e">
        <f t="shared" si="10"/>
        <v>#N/A</v>
      </c>
      <c r="K166" s="26" t="str">
        <f>IF($A166="","",_xlfn.LET(_xlpm.x,VLOOKUP($A166,Population!$A$2:$B$1000,2,FALSE),IF(_xlpm.x="","none listed",_xlpm.x)))</f>
        <v/>
      </c>
      <c r="L166" s="24" t="e">
        <f>VLOOKUP($A166,Population!$A$2:$D$1000,4,FALSE)</f>
        <v>#N/A</v>
      </c>
      <c r="M166" s="24">
        <f>VLOOKUP("Population",'Program Priorities&amp;Goals'!$B$5:$E$7,4,FALSE)</f>
        <v>0.66666666666666663</v>
      </c>
      <c r="N166" s="24" t="e">
        <f>VLOOKUP($G166,'SVI Data'!$C$2:$F$200,3,FALSE)</f>
        <v>#N/A</v>
      </c>
      <c r="O166" s="24">
        <f>VLOOKUP("SVI",'Program Priorities&amp;Goals'!$B$5:$E$7,4,FALSE)</f>
        <v>0.66666666666666663</v>
      </c>
      <c r="P166" s="23" t="e">
        <f>VLOOKUP($A166,'Partnership Readiness'!$A$2:$D$1000,5,FALSE)</f>
        <v>#N/A</v>
      </c>
      <c r="Q166" s="24">
        <f>VLOOKUP("Partnership",'Program Priorities&amp;Goals'!$B$5:$E$7,4,FALSE)</f>
        <v>0.66666666666666663</v>
      </c>
      <c r="R166" s="25">
        <f t="shared" si="11"/>
        <v>0</v>
      </c>
      <c r="S166" s="24">
        <f t="shared" si="12"/>
        <v>1</v>
      </c>
      <c r="T166" s="24" t="e">
        <f t="shared" si="13"/>
        <v>#N/A</v>
      </c>
      <c r="U166" s="27" t="e">
        <f t="shared" si="14"/>
        <v>#N/A</v>
      </c>
      <c r="V166" s="24" t="e">
        <f>IF(J166="Urban",IF(U166&lt;='Recommended Sites'!$L$17,"Include",""),IF(J166="Rural",IF(T166&lt;='Recommended Sites'!$L$18,"Include",""),""))</f>
        <v>#N/A</v>
      </c>
      <c r="W166" s="24" t="e">
        <f>IF(V166="Include",COUNTIFS($V$2:$V$999,"Include",$R$2:$R$999,"&gt;"&amp;R166)+COUNTIFS($V$2:V166,"Include",$R$2:R166,R166),"")</f>
        <v>#N/A</v>
      </c>
    </row>
    <row r="167" spans="1:23" ht="15.75" thickBot="1" x14ac:dyDescent="0.3">
      <c r="A167" s="23" t="str">
        <f>IF(Population!$A167="","",Population!$A167)</f>
        <v/>
      </c>
      <c r="B167" s="24" t="str">
        <f>IF($A167="","",IFERROR(VLOOKUP($A167,Facilities!$A$2:$B$1001,2,FALSE),""))</f>
        <v/>
      </c>
      <c r="C167" s="24" t="str">
        <f>IFERROR(IF(VLOOKUP($A167,'Facility Locations'!$A$2:$E$1000,2,FALSE)="","no address",VLOOKUP($A167,'Facility Locations'!$A$2:$E$1000,2,FALSE)),"no address")</f>
        <v>no address</v>
      </c>
      <c r="D167" s="24" t="str">
        <f>IFERROR(IF(VLOOKUP($A167,'Facility Locations'!$A$2:$E$1000,3,FALSE)="","",VLOOKUP($A167,'Facility Locations'!$A$2:$E$1000,3,FALSE)),"")</f>
        <v/>
      </c>
      <c r="E167" s="24" t="str">
        <f>IFERROR(IF(VLOOKUP($A167,'Facility Locations'!$A$2:$E$1000,4,FALSE)="","",VLOOKUP($A167,'Facility Locations'!$A$2:$E$1000,4,FALSE)),"")</f>
        <v/>
      </c>
      <c r="F167" s="24" t="str">
        <f>IFERROR(IF(VLOOKUP($A167,'Facility Locations'!$A$2:$E$1000,5,FALSE)="","",VLOOKUP($A167,'Facility Locations'!$A$2:$E$1000,5,FALSE)),"")</f>
        <v/>
      </c>
      <c r="G167" s="25" t="str">
        <f>IFERROR(VLOOKUP($A167,Counties!$A$2:$C$1000,2,FALSE),"no county listed")</f>
        <v>no county listed</v>
      </c>
      <c r="H167" s="24" t="str">
        <f>IFERROR(VLOOKUP($A167,Counties!$A$2:$C$1000,3,FALSE),"no county listed")</f>
        <v>no county listed</v>
      </c>
      <c r="I167" s="24" t="e">
        <f>VLOOKUP($G167,Rural_Urban!A167:B1165,2,FALSE)</f>
        <v>#N/A</v>
      </c>
      <c r="J167" s="24" t="e">
        <f t="shared" si="10"/>
        <v>#N/A</v>
      </c>
      <c r="K167" s="26" t="str">
        <f>IF($A167="","",_xlfn.LET(_xlpm.x,VLOOKUP($A167,Population!$A$2:$B$1000,2,FALSE),IF(_xlpm.x="","none listed",_xlpm.x)))</f>
        <v/>
      </c>
      <c r="L167" s="24" t="e">
        <f>VLOOKUP($A167,Population!$A$2:$D$1000,4,FALSE)</f>
        <v>#N/A</v>
      </c>
      <c r="M167" s="24">
        <f>VLOOKUP("Population",'Program Priorities&amp;Goals'!$B$5:$E$7,4,FALSE)</f>
        <v>0.66666666666666663</v>
      </c>
      <c r="N167" s="24" t="e">
        <f>VLOOKUP($G167,'SVI Data'!$C$2:$F$200,3,FALSE)</f>
        <v>#N/A</v>
      </c>
      <c r="O167" s="24">
        <f>VLOOKUP("SVI",'Program Priorities&amp;Goals'!$B$5:$E$7,4,FALSE)</f>
        <v>0.66666666666666663</v>
      </c>
      <c r="P167" s="23" t="e">
        <f>VLOOKUP($A167,'Partnership Readiness'!$A$2:$D$1000,5,FALSE)</f>
        <v>#N/A</v>
      </c>
      <c r="Q167" s="24">
        <f>VLOOKUP("Partnership",'Program Priorities&amp;Goals'!$B$5:$E$7,4,FALSE)</f>
        <v>0.66666666666666663</v>
      </c>
      <c r="R167" s="25">
        <f t="shared" si="11"/>
        <v>0</v>
      </c>
      <c r="S167" s="24">
        <f t="shared" si="12"/>
        <v>1</v>
      </c>
      <c r="T167" s="24" t="e">
        <f t="shared" si="13"/>
        <v>#N/A</v>
      </c>
      <c r="U167" s="27" t="e">
        <f t="shared" si="14"/>
        <v>#N/A</v>
      </c>
      <c r="V167" s="24" t="e">
        <f>IF(J167="Urban",IF(U167&lt;='Recommended Sites'!$L$17,"Include",""),IF(J167="Rural",IF(T167&lt;='Recommended Sites'!$L$18,"Include",""),""))</f>
        <v>#N/A</v>
      </c>
      <c r="W167" s="24" t="e">
        <f>IF(V167="Include",COUNTIFS($V$2:$V$999,"Include",$R$2:$R$999,"&gt;"&amp;R167)+COUNTIFS($V$2:V167,"Include",$R$2:R167,R167),"")</f>
        <v>#N/A</v>
      </c>
    </row>
    <row r="168" spans="1:23" ht="15.75" thickBot="1" x14ac:dyDescent="0.3">
      <c r="A168" s="23" t="str">
        <f>IF(Population!$A168="","",Population!$A168)</f>
        <v/>
      </c>
      <c r="B168" s="24" t="str">
        <f>IF($A168="","",IFERROR(VLOOKUP($A168,Facilities!$A$2:$B$1001,2,FALSE),""))</f>
        <v/>
      </c>
      <c r="C168" s="24" t="str">
        <f>IFERROR(IF(VLOOKUP($A168,'Facility Locations'!$A$2:$E$1000,2,FALSE)="","no address",VLOOKUP($A168,'Facility Locations'!$A$2:$E$1000,2,FALSE)),"no address")</f>
        <v>no address</v>
      </c>
      <c r="D168" s="24" t="str">
        <f>IFERROR(IF(VLOOKUP($A168,'Facility Locations'!$A$2:$E$1000,3,FALSE)="","",VLOOKUP($A168,'Facility Locations'!$A$2:$E$1000,3,FALSE)),"")</f>
        <v/>
      </c>
      <c r="E168" s="24" t="str">
        <f>IFERROR(IF(VLOOKUP($A168,'Facility Locations'!$A$2:$E$1000,4,FALSE)="","",VLOOKUP($A168,'Facility Locations'!$A$2:$E$1000,4,FALSE)),"")</f>
        <v/>
      </c>
      <c r="F168" s="24" t="str">
        <f>IFERROR(IF(VLOOKUP($A168,'Facility Locations'!$A$2:$E$1000,5,FALSE)="","",VLOOKUP($A168,'Facility Locations'!$A$2:$E$1000,5,FALSE)),"")</f>
        <v/>
      </c>
      <c r="G168" s="25" t="str">
        <f>IFERROR(VLOOKUP($A168,Counties!$A$2:$C$1000,2,FALSE),"no county listed")</f>
        <v>no county listed</v>
      </c>
      <c r="H168" s="24" t="str">
        <f>IFERROR(VLOOKUP($A168,Counties!$A$2:$C$1000,3,FALSE),"no county listed")</f>
        <v>no county listed</v>
      </c>
      <c r="I168" s="24" t="e">
        <f>VLOOKUP($G168,Rural_Urban!A168:B1166,2,FALSE)</f>
        <v>#N/A</v>
      </c>
      <c r="J168" s="24" t="e">
        <f t="shared" si="10"/>
        <v>#N/A</v>
      </c>
      <c r="K168" s="26" t="str">
        <f>IF($A168="","",_xlfn.LET(_xlpm.x,VLOOKUP($A168,Population!$A$2:$B$1000,2,FALSE),IF(_xlpm.x="","none listed",_xlpm.x)))</f>
        <v/>
      </c>
      <c r="L168" s="24" t="e">
        <f>VLOOKUP($A168,Population!$A$2:$D$1000,4,FALSE)</f>
        <v>#N/A</v>
      </c>
      <c r="M168" s="24">
        <f>VLOOKUP("Population",'Program Priorities&amp;Goals'!$B$5:$E$7,4,FALSE)</f>
        <v>0.66666666666666663</v>
      </c>
      <c r="N168" s="24" t="e">
        <f>VLOOKUP($G168,'SVI Data'!$C$2:$F$200,3,FALSE)</f>
        <v>#N/A</v>
      </c>
      <c r="O168" s="24">
        <f>VLOOKUP("SVI",'Program Priorities&amp;Goals'!$B$5:$E$7,4,FALSE)</f>
        <v>0.66666666666666663</v>
      </c>
      <c r="P168" s="23" t="e">
        <f>VLOOKUP($A168,'Partnership Readiness'!$A$2:$D$1000,5,FALSE)</f>
        <v>#N/A</v>
      </c>
      <c r="Q168" s="24">
        <f>VLOOKUP("Partnership",'Program Priorities&amp;Goals'!$B$5:$E$7,4,FALSE)</f>
        <v>0.66666666666666663</v>
      </c>
      <c r="R168" s="25">
        <f t="shared" si="11"/>
        <v>0</v>
      </c>
      <c r="S168" s="24">
        <f t="shared" si="12"/>
        <v>1</v>
      </c>
      <c r="T168" s="24" t="e">
        <f t="shared" si="13"/>
        <v>#N/A</v>
      </c>
      <c r="U168" s="27" t="e">
        <f t="shared" si="14"/>
        <v>#N/A</v>
      </c>
      <c r="V168" s="24" t="e">
        <f>IF(J168="Urban",IF(U168&lt;='Recommended Sites'!$L$17,"Include",""),IF(J168="Rural",IF(T168&lt;='Recommended Sites'!$L$18,"Include",""),""))</f>
        <v>#N/A</v>
      </c>
      <c r="W168" s="24" t="e">
        <f>IF(V168="Include",COUNTIFS($V$2:$V$999,"Include",$R$2:$R$999,"&gt;"&amp;R168)+COUNTIFS($V$2:V168,"Include",$R$2:R168,R168),"")</f>
        <v>#N/A</v>
      </c>
    </row>
    <row r="169" spans="1:23" ht="15.75" thickBot="1" x14ac:dyDescent="0.3">
      <c r="A169" s="23" t="str">
        <f>IF(Population!$A169="","",Population!$A169)</f>
        <v/>
      </c>
      <c r="B169" s="24" t="str">
        <f>IF($A169="","",IFERROR(VLOOKUP($A169,Facilities!$A$2:$B$1001,2,FALSE),""))</f>
        <v/>
      </c>
      <c r="C169" s="24" t="str">
        <f>IFERROR(IF(VLOOKUP($A169,'Facility Locations'!$A$2:$E$1000,2,FALSE)="","no address",VLOOKUP($A169,'Facility Locations'!$A$2:$E$1000,2,FALSE)),"no address")</f>
        <v>no address</v>
      </c>
      <c r="D169" s="24" t="str">
        <f>IFERROR(IF(VLOOKUP($A169,'Facility Locations'!$A$2:$E$1000,3,FALSE)="","",VLOOKUP($A169,'Facility Locations'!$A$2:$E$1000,3,FALSE)),"")</f>
        <v/>
      </c>
      <c r="E169" s="24" t="str">
        <f>IFERROR(IF(VLOOKUP($A169,'Facility Locations'!$A$2:$E$1000,4,FALSE)="","",VLOOKUP($A169,'Facility Locations'!$A$2:$E$1000,4,FALSE)),"")</f>
        <v/>
      </c>
      <c r="F169" s="24" t="str">
        <f>IFERROR(IF(VLOOKUP($A169,'Facility Locations'!$A$2:$E$1000,5,FALSE)="","",VLOOKUP($A169,'Facility Locations'!$A$2:$E$1000,5,FALSE)),"")</f>
        <v/>
      </c>
      <c r="G169" s="25" t="str">
        <f>IFERROR(VLOOKUP($A169,Counties!$A$2:$C$1000,2,FALSE),"no county listed")</f>
        <v>no county listed</v>
      </c>
      <c r="H169" s="24" t="str">
        <f>IFERROR(VLOOKUP($A169,Counties!$A$2:$C$1000,3,FALSE),"no county listed")</f>
        <v>no county listed</v>
      </c>
      <c r="I169" s="24" t="e">
        <f>VLOOKUP($G169,Rural_Urban!A169:B1167,2,FALSE)</f>
        <v>#N/A</v>
      </c>
      <c r="J169" s="24" t="e">
        <f t="shared" si="10"/>
        <v>#N/A</v>
      </c>
      <c r="K169" s="26" t="str">
        <f>IF($A169="","",_xlfn.LET(_xlpm.x,VLOOKUP($A169,Population!$A$2:$B$1000,2,FALSE),IF(_xlpm.x="","none listed",_xlpm.x)))</f>
        <v/>
      </c>
      <c r="L169" s="24" t="e">
        <f>VLOOKUP($A169,Population!$A$2:$D$1000,4,FALSE)</f>
        <v>#N/A</v>
      </c>
      <c r="M169" s="24">
        <f>VLOOKUP("Population",'Program Priorities&amp;Goals'!$B$5:$E$7,4,FALSE)</f>
        <v>0.66666666666666663</v>
      </c>
      <c r="N169" s="24" t="e">
        <f>VLOOKUP($G169,'SVI Data'!$C$2:$F$200,3,FALSE)</f>
        <v>#N/A</v>
      </c>
      <c r="O169" s="24">
        <f>VLOOKUP("SVI",'Program Priorities&amp;Goals'!$B$5:$E$7,4,FALSE)</f>
        <v>0.66666666666666663</v>
      </c>
      <c r="P169" s="23" t="e">
        <f>VLOOKUP($A169,'Partnership Readiness'!$A$2:$D$1000,5,FALSE)</f>
        <v>#N/A</v>
      </c>
      <c r="Q169" s="24">
        <f>VLOOKUP("Partnership",'Program Priorities&amp;Goals'!$B$5:$E$7,4,FALSE)</f>
        <v>0.66666666666666663</v>
      </c>
      <c r="R169" s="25">
        <f t="shared" si="11"/>
        <v>0</v>
      </c>
      <c r="S169" s="24">
        <f t="shared" si="12"/>
        <v>1</v>
      </c>
      <c r="T169" s="24" t="e">
        <f t="shared" si="13"/>
        <v>#N/A</v>
      </c>
      <c r="U169" s="27" t="e">
        <f t="shared" si="14"/>
        <v>#N/A</v>
      </c>
      <c r="V169" s="24" t="e">
        <f>IF(J169="Urban",IF(U169&lt;='Recommended Sites'!$L$17,"Include",""),IF(J169="Rural",IF(T169&lt;='Recommended Sites'!$L$18,"Include",""),""))</f>
        <v>#N/A</v>
      </c>
      <c r="W169" s="24" t="e">
        <f>IF(V169="Include",COUNTIFS($V$2:$V$999,"Include",$R$2:$R$999,"&gt;"&amp;R169)+COUNTIFS($V$2:V169,"Include",$R$2:R169,R169),"")</f>
        <v>#N/A</v>
      </c>
    </row>
    <row r="170" spans="1:23" ht="15.75" thickBot="1" x14ac:dyDescent="0.3">
      <c r="A170" s="23" t="str">
        <f>IF(Population!$A170="","",Population!$A170)</f>
        <v/>
      </c>
      <c r="B170" s="24" t="str">
        <f>IF($A170="","",IFERROR(VLOOKUP($A170,Facilities!$A$2:$B$1001,2,FALSE),""))</f>
        <v/>
      </c>
      <c r="C170" s="24" t="str">
        <f>IFERROR(IF(VLOOKUP($A170,'Facility Locations'!$A$2:$E$1000,2,FALSE)="","no address",VLOOKUP($A170,'Facility Locations'!$A$2:$E$1000,2,FALSE)),"no address")</f>
        <v>no address</v>
      </c>
      <c r="D170" s="24" t="str">
        <f>IFERROR(IF(VLOOKUP($A170,'Facility Locations'!$A$2:$E$1000,3,FALSE)="","",VLOOKUP($A170,'Facility Locations'!$A$2:$E$1000,3,FALSE)),"")</f>
        <v/>
      </c>
      <c r="E170" s="24" t="str">
        <f>IFERROR(IF(VLOOKUP($A170,'Facility Locations'!$A$2:$E$1000,4,FALSE)="","",VLOOKUP($A170,'Facility Locations'!$A$2:$E$1000,4,FALSE)),"")</f>
        <v/>
      </c>
      <c r="F170" s="24" t="str">
        <f>IFERROR(IF(VLOOKUP($A170,'Facility Locations'!$A$2:$E$1000,5,FALSE)="","",VLOOKUP($A170,'Facility Locations'!$A$2:$E$1000,5,FALSE)),"")</f>
        <v/>
      </c>
      <c r="G170" s="25" t="str">
        <f>IFERROR(VLOOKUP($A170,Counties!$A$2:$C$1000,2,FALSE),"no county listed")</f>
        <v>no county listed</v>
      </c>
      <c r="H170" s="24" t="str">
        <f>IFERROR(VLOOKUP($A170,Counties!$A$2:$C$1000,3,FALSE),"no county listed")</f>
        <v>no county listed</v>
      </c>
      <c r="I170" s="24" t="e">
        <f>VLOOKUP($G170,Rural_Urban!A170:B1168,2,FALSE)</f>
        <v>#N/A</v>
      </c>
      <c r="J170" s="24" t="e">
        <f t="shared" si="10"/>
        <v>#N/A</v>
      </c>
      <c r="K170" s="26" t="str">
        <f>IF($A170="","",_xlfn.LET(_xlpm.x,VLOOKUP($A170,Population!$A$2:$B$1000,2,FALSE),IF(_xlpm.x="","none listed",_xlpm.x)))</f>
        <v/>
      </c>
      <c r="L170" s="24" t="e">
        <f>VLOOKUP($A170,Population!$A$2:$D$1000,4,FALSE)</f>
        <v>#N/A</v>
      </c>
      <c r="M170" s="24">
        <f>VLOOKUP("Population",'Program Priorities&amp;Goals'!$B$5:$E$7,4,FALSE)</f>
        <v>0.66666666666666663</v>
      </c>
      <c r="N170" s="24" t="e">
        <f>VLOOKUP($G170,'SVI Data'!$C$2:$F$200,3,FALSE)</f>
        <v>#N/A</v>
      </c>
      <c r="O170" s="24">
        <f>VLOOKUP("SVI",'Program Priorities&amp;Goals'!$B$5:$E$7,4,FALSE)</f>
        <v>0.66666666666666663</v>
      </c>
      <c r="P170" s="23" t="e">
        <f>VLOOKUP($A170,'Partnership Readiness'!$A$2:$D$1000,5,FALSE)</f>
        <v>#N/A</v>
      </c>
      <c r="Q170" s="24">
        <f>VLOOKUP("Partnership",'Program Priorities&amp;Goals'!$B$5:$E$7,4,FALSE)</f>
        <v>0.66666666666666663</v>
      </c>
      <c r="R170" s="25">
        <f t="shared" si="11"/>
        <v>0</v>
      </c>
      <c r="S170" s="24">
        <f t="shared" si="12"/>
        <v>1</v>
      </c>
      <c r="T170" s="24" t="e">
        <f t="shared" si="13"/>
        <v>#N/A</v>
      </c>
      <c r="U170" s="27" t="e">
        <f t="shared" si="14"/>
        <v>#N/A</v>
      </c>
      <c r="V170" s="24" t="e">
        <f>IF(J170="Urban",IF(U170&lt;='Recommended Sites'!$L$17,"Include",""),IF(J170="Rural",IF(T170&lt;='Recommended Sites'!$L$18,"Include",""),""))</f>
        <v>#N/A</v>
      </c>
      <c r="W170" s="24" t="e">
        <f>IF(V170="Include",COUNTIFS($V$2:$V$999,"Include",$R$2:$R$999,"&gt;"&amp;R170)+COUNTIFS($V$2:V170,"Include",$R$2:R170,R170),"")</f>
        <v>#N/A</v>
      </c>
    </row>
    <row r="171" spans="1:23" ht="15.75" thickBot="1" x14ac:dyDescent="0.3">
      <c r="A171" s="23" t="str">
        <f>IF(Population!$A171="","",Population!$A171)</f>
        <v/>
      </c>
      <c r="B171" s="24" t="str">
        <f>IF($A171="","",IFERROR(VLOOKUP($A171,Facilities!$A$2:$B$1001,2,FALSE),""))</f>
        <v/>
      </c>
      <c r="C171" s="24" t="str">
        <f>IFERROR(IF(VLOOKUP($A171,'Facility Locations'!$A$2:$E$1000,2,FALSE)="","no address",VLOOKUP($A171,'Facility Locations'!$A$2:$E$1000,2,FALSE)),"no address")</f>
        <v>no address</v>
      </c>
      <c r="D171" s="24" t="str">
        <f>IFERROR(IF(VLOOKUP($A171,'Facility Locations'!$A$2:$E$1000,3,FALSE)="","",VLOOKUP($A171,'Facility Locations'!$A$2:$E$1000,3,FALSE)),"")</f>
        <v/>
      </c>
      <c r="E171" s="24" t="str">
        <f>IFERROR(IF(VLOOKUP($A171,'Facility Locations'!$A$2:$E$1000,4,FALSE)="","",VLOOKUP($A171,'Facility Locations'!$A$2:$E$1000,4,FALSE)),"")</f>
        <v/>
      </c>
      <c r="F171" s="24" t="str">
        <f>IFERROR(IF(VLOOKUP($A171,'Facility Locations'!$A$2:$E$1000,5,FALSE)="","",VLOOKUP($A171,'Facility Locations'!$A$2:$E$1000,5,FALSE)),"")</f>
        <v/>
      </c>
      <c r="G171" s="25" t="str">
        <f>IFERROR(VLOOKUP($A171,Counties!$A$2:$C$1000,2,FALSE),"no county listed")</f>
        <v>no county listed</v>
      </c>
      <c r="H171" s="24" t="str">
        <f>IFERROR(VLOOKUP($A171,Counties!$A$2:$C$1000,3,FALSE),"no county listed")</f>
        <v>no county listed</v>
      </c>
      <c r="I171" s="24" t="e">
        <f>VLOOKUP($G171,Rural_Urban!A171:B1169,2,FALSE)</f>
        <v>#N/A</v>
      </c>
      <c r="J171" s="24" t="e">
        <f t="shared" si="10"/>
        <v>#N/A</v>
      </c>
      <c r="K171" s="26" t="str">
        <f>IF($A171="","",_xlfn.LET(_xlpm.x,VLOOKUP($A171,Population!$A$2:$B$1000,2,FALSE),IF(_xlpm.x="","none listed",_xlpm.x)))</f>
        <v/>
      </c>
      <c r="L171" s="24" t="e">
        <f>VLOOKUP($A171,Population!$A$2:$D$1000,4,FALSE)</f>
        <v>#N/A</v>
      </c>
      <c r="M171" s="24">
        <f>VLOOKUP("Population",'Program Priorities&amp;Goals'!$B$5:$E$7,4,FALSE)</f>
        <v>0.66666666666666663</v>
      </c>
      <c r="N171" s="24" t="e">
        <f>VLOOKUP($G171,'SVI Data'!$C$2:$F$200,3,FALSE)</f>
        <v>#N/A</v>
      </c>
      <c r="O171" s="24">
        <f>VLOOKUP("SVI",'Program Priorities&amp;Goals'!$B$5:$E$7,4,FALSE)</f>
        <v>0.66666666666666663</v>
      </c>
      <c r="P171" s="23" t="e">
        <f>VLOOKUP($A171,'Partnership Readiness'!$A$2:$D$1000,5,FALSE)</f>
        <v>#N/A</v>
      </c>
      <c r="Q171" s="24">
        <f>VLOOKUP("Partnership",'Program Priorities&amp;Goals'!$B$5:$E$7,4,FALSE)</f>
        <v>0.66666666666666663</v>
      </c>
      <c r="R171" s="25">
        <f t="shared" si="11"/>
        <v>0</v>
      </c>
      <c r="S171" s="24">
        <f t="shared" si="12"/>
        <v>1</v>
      </c>
      <c r="T171" s="24" t="e">
        <f t="shared" si="13"/>
        <v>#N/A</v>
      </c>
      <c r="U171" s="27" t="e">
        <f t="shared" si="14"/>
        <v>#N/A</v>
      </c>
      <c r="V171" s="24" t="e">
        <f>IF(J171="Urban",IF(U171&lt;='Recommended Sites'!$L$17,"Include",""),IF(J171="Rural",IF(T171&lt;='Recommended Sites'!$L$18,"Include",""),""))</f>
        <v>#N/A</v>
      </c>
      <c r="W171" s="24" t="e">
        <f>IF(V171="Include",COUNTIFS($V$2:$V$999,"Include",$R$2:$R$999,"&gt;"&amp;R171)+COUNTIFS($V$2:V171,"Include",$R$2:R171,R171),"")</f>
        <v>#N/A</v>
      </c>
    </row>
    <row r="172" spans="1:23" ht="15.75" thickBot="1" x14ac:dyDescent="0.3">
      <c r="A172" s="23" t="str">
        <f>IF(Population!$A172="","",Population!$A172)</f>
        <v/>
      </c>
      <c r="B172" s="24" t="str">
        <f>IF($A172="","",IFERROR(VLOOKUP($A172,Facilities!$A$2:$B$1001,2,FALSE),""))</f>
        <v/>
      </c>
      <c r="C172" s="24" t="str">
        <f>IFERROR(IF(VLOOKUP($A172,'Facility Locations'!$A$2:$E$1000,2,FALSE)="","no address",VLOOKUP($A172,'Facility Locations'!$A$2:$E$1000,2,FALSE)),"no address")</f>
        <v>no address</v>
      </c>
      <c r="D172" s="24" t="str">
        <f>IFERROR(IF(VLOOKUP($A172,'Facility Locations'!$A$2:$E$1000,3,FALSE)="","",VLOOKUP($A172,'Facility Locations'!$A$2:$E$1000,3,FALSE)),"")</f>
        <v/>
      </c>
      <c r="E172" s="24" t="str">
        <f>IFERROR(IF(VLOOKUP($A172,'Facility Locations'!$A$2:$E$1000,4,FALSE)="","",VLOOKUP($A172,'Facility Locations'!$A$2:$E$1000,4,FALSE)),"")</f>
        <v/>
      </c>
      <c r="F172" s="24" t="str">
        <f>IFERROR(IF(VLOOKUP($A172,'Facility Locations'!$A$2:$E$1000,5,FALSE)="","",VLOOKUP($A172,'Facility Locations'!$A$2:$E$1000,5,FALSE)),"")</f>
        <v/>
      </c>
      <c r="G172" s="25" t="str">
        <f>IFERROR(VLOOKUP($A172,Counties!$A$2:$C$1000,2,FALSE),"no county listed")</f>
        <v>no county listed</v>
      </c>
      <c r="H172" s="24" t="str">
        <f>IFERROR(VLOOKUP($A172,Counties!$A$2:$C$1000,3,FALSE),"no county listed")</f>
        <v>no county listed</v>
      </c>
      <c r="I172" s="24" t="e">
        <f>VLOOKUP($G172,Rural_Urban!A172:B1170,2,FALSE)</f>
        <v>#N/A</v>
      </c>
      <c r="J172" s="24" t="e">
        <f t="shared" si="10"/>
        <v>#N/A</v>
      </c>
      <c r="K172" s="26" t="str">
        <f>IF($A172="","",_xlfn.LET(_xlpm.x,VLOOKUP($A172,Population!$A$2:$B$1000,2,FALSE),IF(_xlpm.x="","none listed",_xlpm.x)))</f>
        <v/>
      </c>
      <c r="L172" s="24" t="e">
        <f>VLOOKUP($A172,Population!$A$2:$D$1000,4,FALSE)</f>
        <v>#N/A</v>
      </c>
      <c r="M172" s="24">
        <f>VLOOKUP("Population",'Program Priorities&amp;Goals'!$B$5:$E$7,4,FALSE)</f>
        <v>0.66666666666666663</v>
      </c>
      <c r="N172" s="24" t="e">
        <f>VLOOKUP($G172,'SVI Data'!$C$2:$F$200,3,FALSE)</f>
        <v>#N/A</v>
      </c>
      <c r="O172" s="24">
        <f>VLOOKUP("SVI",'Program Priorities&amp;Goals'!$B$5:$E$7,4,FALSE)</f>
        <v>0.66666666666666663</v>
      </c>
      <c r="P172" s="23" t="e">
        <f>VLOOKUP($A172,'Partnership Readiness'!$A$2:$D$1000,5,FALSE)</f>
        <v>#N/A</v>
      </c>
      <c r="Q172" s="24">
        <f>VLOOKUP("Partnership",'Program Priorities&amp;Goals'!$B$5:$E$7,4,FALSE)</f>
        <v>0.66666666666666663</v>
      </c>
      <c r="R172" s="25">
        <f t="shared" si="11"/>
        <v>0</v>
      </c>
      <c r="S172" s="24">
        <f t="shared" si="12"/>
        <v>1</v>
      </c>
      <c r="T172" s="24" t="e">
        <f t="shared" si="13"/>
        <v>#N/A</v>
      </c>
      <c r="U172" s="27" t="e">
        <f t="shared" si="14"/>
        <v>#N/A</v>
      </c>
      <c r="V172" s="24" t="e">
        <f>IF(J172="Urban",IF(U172&lt;='Recommended Sites'!$L$17,"Include",""),IF(J172="Rural",IF(T172&lt;='Recommended Sites'!$L$18,"Include",""),""))</f>
        <v>#N/A</v>
      </c>
      <c r="W172" s="24" t="e">
        <f>IF(V172="Include",COUNTIFS($V$2:$V$999,"Include",$R$2:$R$999,"&gt;"&amp;R172)+COUNTIFS($V$2:V172,"Include",$R$2:R172,R172),"")</f>
        <v>#N/A</v>
      </c>
    </row>
    <row r="173" spans="1:23" ht="15.75" thickBot="1" x14ac:dyDescent="0.3">
      <c r="A173" s="23" t="str">
        <f>IF(Population!$A173="","",Population!$A173)</f>
        <v/>
      </c>
      <c r="B173" s="24" t="str">
        <f>IF($A173="","",IFERROR(VLOOKUP($A173,Facilities!$A$2:$B$1001,2,FALSE),""))</f>
        <v/>
      </c>
      <c r="C173" s="24" t="str">
        <f>IFERROR(IF(VLOOKUP($A173,'Facility Locations'!$A$2:$E$1000,2,FALSE)="","no address",VLOOKUP($A173,'Facility Locations'!$A$2:$E$1000,2,FALSE)),"no address")</f>
        <v>no address</v>
      </c>
      <c r="D173" s="24" t="str">
        <f>IFERROR(IF(VLOOKUP($A173,'Facility Locations'!$A$2:$E$1000,3,FALSE)="","",VLOOKUP($A173,'Facility Locations'!$A$2:$E$1000,3,FALSE)),"")</f>
        <v/>
      </c>
      <c r="E173" s="24" t="str">
        <f>IFERROR(IF(VLOOKUP($A173,'Facility Locations'!$A$2:$E$1000,4,FALSE)="","",VLOOKUP($A173,'Facility Locations'!$A$2:$E$1000,4,FALSE)),"")</f>
        <v/>
      </c>
      <c r="F173" s="24" t="str">
        <f>IFERROR(IF(VLOOKUP($A173,'Facility Locations'!$A$2:$E$1000,5,FALSE)="","",VLOOKUP($A173,'Facility Locations'!$A$2:$E$1000,5,FALSE)),"")</f>
        <v/>
      </c>
      <c r="G173" s="25" t="str">
        <f>IFERROR(VLOOKUP($A173,Counties!$A$2:$C$1000,2,FALSE),"no county listed")</f>
        <v>no county listed</v>
      </c>
      <c r="H173" s="24" t="str">
        <f>IFERROR(VLOOKUP($A173,Counties!$A$2:$C$1000,3,FALSE),"no county listed")</f>
        <v>no county listed</v>
      </c>
      <c r="I173" s="24" t="e">
        <f>VLOOKUP($G173,Rural_Urban!A173:B1171,2,FALSE)</f>
        <v>#N/A</v>
      </c>
      <c r="J173" s="24" t="e">
        <f t="shared" si="10"/>
        <v>#N/A</v>
      </c>
      <c r="K173" s="26" t="str">
        <f>IF($A173="","",_xlfn.LET(_xlpm.x,VLOOKUP($A173,Population!$A$2:$B$1000,2,FALSE),IF(_xlpm.x="","none listed",_xlpm.x)))</f>
        <v/>
      </c>
      <c r="L173" s="24" t="e">
        <f>VLOOKUP($A173,Population!$A$2:$D$1000,4,FALSE)</f>
        <v>#N/A</v>
      </c>
      <c r="M173" s="24">
        <f>VLOOKUP("Population",'Program Priorities&amp;Goals'!$B$5:$E$7,4,FALSE)</f>
        <v>0.66666666666666663</v>
      </c>
      <c r="N173" s="24" t="e">
        <f>VLOOKUP($G173,'SVI Data'!$C$2:$F$200,3,FALSE)</f>
        <v>#N/A</v>
      </c>
      <c r="O173" s="24">
        <f>VLOOKUP("SVI",'Program Priorities&amp;Goals'!$B$5:$E$7,4,FALSE)</f>
        <v>0.66666666666666663</v>
      </c>
      <c r="P173" s="23" t="e">
        <f>VLOOKUP($A173,'Partnership Readiness'!$A$2:$D$1000,5,FALSE)</f>
        <v>#N/A</v>
      </c>
      <c r="Q173" s="24">
        <f>VLOOKUP("Partnership",'Program Priorities&amp;Goals'!$B$5:$E$7,4,FALSE)</f>
        <v>0.66666666666666663</v>
      </c>
      <c r="R173" s="25">
        <f t="shared" si="11"/>
        <v>0</v>
      </c>
      <c r="S173" s="24">
        <f t="shared" si="12"/>
        <v>1</v>
      </c>
      <c r="T173" s="24" t="e">
        <f t="shared" si="13"/>
        <v>#N/A</v>
      </c>
      <c r="U173" s="27" t="e">
        <f t="shared" si="14"/>
        <v>#N/A</v>
      </c>
      <c r="V173" s="24" t="e">
        <f>IF(J173="Urban",IF(U173&lt;='Recommended Sites'!$L$17,"Include",""),IF(J173="Rural",IF(T173&lt;='Recommended Sites'!$L$18,"Include",""),""))</f>
        <v>#N/A</v>
      </c>
      <c r="W173" s="24" t="e">
        <f>IF(V173="Include",COUNTIFS($V$2:$V$999,"Include",$R$2:$R$999,"&gt;"&amp;R173)+COUNTIFS($V$2:V173,"Include",$R$2:R173,R173),"")</f>
        <v>#N/A</v>
      </c>
    </row>
    <row r="174" spans="1:23" ht="15.75" thickBot="1" x14ac:dyDescent="0.3">
      <c r="A174" s="23" t="str">
        <f>IF(Population!$A174="","",Population!$A174)</f>
        <v/>
      </c>
      <c r="B174" s="24" t="str">
        <f>IF($A174="","",IFERROR(VLOOKUP($A174,Facilities!$A$2:$B$1001,2,FALSE),""))</f>
        <v/>
      </c>
      <c r="C174" s="24" t="str">
        <f>IFERROR(IF(VLOOKUP($A174,'Facility Locations'!$A$2:$E$1000,2,FALSE)="","no address",VLOOKUP($A174,'Facility Locations'!$A$2:$E$1000,2,FALSE)),"no address")</f>
        <v>no address</v>
      </c>
      <c r="D174" s="24" t="str">
        <f>IFERROR(IF(VLOOKUP($A174,'Facility Locations'!$A$2:$E$1000,3,FALSE)="","",VLOOKUP($A174,'Facility Locations'!$A$2:$E$1000,3,FALSE)),"")</f>
        <v/>
      </c>
      <c r="E174" s="24" t="str">
        <f>IFERROR(IF(VLOOKUP($A174,'Facility Locations'!$A$2:$E$1000,4,FALSE)="","",VLOOKUP($A174,'Facility Locations'!$A$2:$E$1000,4,FALSE)),"")</f>
        <v/>
      </c>
      <c r="F174" s="24" t="str">
        <f>IFERROR(IF(VLOOKUP($A174,'Facility Locations'!$A$2:$E$1000,5,FALSE)="","",VLOOKUP($A174,'Facility Locations'!$A$2:$E$1000,5,FALSE)),"")</f>
        <v/>
      </c>
      <c r="G174" s="25" t="str">
        <f>IFERROR(VLOOKUP($A174,Counties!$A$2:$C$1000,2,FALSE),"no county listed")</f>
        <v>no county listed</v>
      </c>
      <c r="H174" s="24" t="str">
        <f>IFERROR(VLOOKUP($A174,Counties!$A$2:$C$1000,3,FALSE),"no county listed")</f>
        <v>no county listed</v>
      </c>
      <c r="I174" s="24" t="e">
        <f>VLOOKUP($G174,Rural_Urban!A174:B1172,2,FALSE)</f>
        <v>#N/A</v>
      </c>
      <c r="J174" s="24" t="e">
        <f t="shared" si="10"/>
        <v>#N/A</v>
      </c>
      <c r="K174" s="26" t="str">
        <f>IF($A174="","",_xlfn.LET(_xlpm.x,VLOOKUP($A174,Population!$A$2:$B$1000,2,FALSE),IF(_xlpm.x="","none listed",_xlpm.x)))</f>
        <v/>
      </c>
      <c r="L174" s="24" t="e">
        <f>VLOOKUP($A174,Population!$A$2:$D$1000,4,FALSE)</f>
        <v>#N/A</v>
      </c>
      <c r="M174" s="24">
        <f>VLOOKUP("Population",'Program Priorities&amp;Goals'!$B$5:$E$7,4,FALSE)</f>
        <v>0.66666666666666663</v>
      </c>
      <c r="N174" s="24" t="e">
        <f>VLOOKUP($G174,'SVI Data'!$C$2:$F$200,3,FALSE)</f>
        <v>#N/A</v>
      </c>
      <c r="O174" s="24">
        <f>VLOOKUP("SVI",'Program Priorities&amp;Goals'!$B$5:$E$7,4,FALSE)</f>
        <v>0.66666666666666663</v>
      </c>
      <c r="P174" s="23" t="e">
        <f>VLOOKUP($A174,'Partnership Readiness'!$A$2:$D$1000,5,FALSE)</f>
        <v>#N/A</v>
      </c>
      <c r="Q174" s="24">
        <f>VLOOKUP("Partnership",'Program Priorities&amp;Goals'!$B$5:$E$7,4,FALSE)</f>
        <v>0.66666666666666663</v>
      </c>
      <c r="R174" s="25">
        <f t="shared" si="11"/>
        <v>0</v>
      </c>
      <c r="S174" s="24">
        <f t="shared" si="12"/>
        <v>1</v>
      </c>
      <c r="T174" s="24" t="e">
        <f t="shared" si="13"/>
        <v>#N/A</v>
      </c>
      <c r="U174" s="27" t="e">
        <f t="shared" si="14"/>
        <v>#N/A</v>
      </c>
      <c r="V174" s="24" t="e">
        <f>IF(J174="Urban",IF(U174&lt;='Recommended Sites'!$L$17,"Include",""),IF(J174="Rural",IF(T174&lt;='Recommended Sites'!$L$18,"Include",""),""))</f>
        <v>#N/A</v>
      </c>
      <c r="W174" s="24" t="e">
        <f>IF(V174="Include",COUNTIFS($V$2:$V$999,"Include",$R$2:$R$999,"&gt;"&amp;R174)+COUNTIFS($V$2:V174,"Include",$R$2:R174,R174),"")</f>
        <v>#N/A</v>
      </c>
    </row>
    <row r="175" spans="1:23" ht="15.75" thickBot="1" x14ac:dyDescent="0.3">
      <c r="A175" s="23" t="str">
        <f>IF(Population!$A175="","",Population!$A175)</f>
        <v/>
      </c>
      <c r="B175" s="24" t="str">
        <f>IF($A175="","",IFERROR(VLOOKUP($A175,Facilities!$A$2:$B$1001,2,FALSE),""))</f>
        <v/>
      </c>
      <c r="C175" s="24" t="str">
        <f>IFERROR(IF(VLOOKUP($A175,'Facility Locations'!$A$2:$E$1000,2,FALSE)="","no address",VLOOKUP($A175,'Facility Locations'!$A$2:$E$1000,2,FALSE)),"no address")</f>
        <v>no address</v>
      </c>
      <c r="D175" s="24" t="str">
        <f>IFERROR(IF(VLOOKUP($A175,'Facility Locations'!$A$2:$E$1000,3,FALSE)="","",VLOOKUP($A175,'Facility Locations'!$A$2:$E$1000,3,FALSE)),"")</f>
        <v/>
      </c>
      <c r="E175" s="24" t="str">
        <f>IFERROR(IF(VLOOKUP($A175,'Facility Locations'!$A$2:$E$1000,4,FALSE)="","",VLOOKUP($A175,'Facility Locations'!$A$2:$E$1000,4,FALSE)),"")</f>
        <v/>
      </c>
      <c r="F175" s="24" t="str">
        <f>IFERROR(IF(VLOOKUP($A175,'Facility Locations'!$A$2:$E$1000,5,FALSE)="","",VLOOKUP($A175,'Facility Locations'!$A$2:$E$1000,5,FALSE)),"")</f>
        <v/>
      </c>
      <c r="G175" s="25" t="str">
        <f>IFERROR(VLOOKUP($A175,Counties!$A$2:$C$1000,2,FALSE),"no county listed")</f>
        <v>no county listed</v>
      </c>
      <c r="H175" s="24" t="str">
        <f>IFERROR(VLOOKUP($A175,Counties!$A$2:$C$1000,3,FALSE),"no county listed")</f>
        <v>no county listed</v>
      </c>
      <c r="I175" s="24" t="e">
        <f>VLOOKUP($G175,Rural_Urban!A175:B1173,2,FALSE)</f>
        <v>#N/A</v>
      </c>
      <c r="J175" s="24" t="e">
        <f t="shared" si="10"/>
        <v>#N/A</v>
      </c>
      <c r="K175" s="26" t="str">
        <f>IF($A175="","",_xlfn.LET(_xlpm.x,VLOOKUP($A175,Population!$A$2:$B$1000,2,FALSE),IF(_xlpm.x="","none listed",_xlpm.x)))</f>
        <v/>
      </c>
      <c r="L175" s="24" t="e">
        <f>VLOOKUP($A175,Population!$A$2:$D$1000,4,FALSE)</f>
        <v>#N/A</v>
      </c>
      <c r="M175" s="24">
        <f>VLOOKUP("Population",'Program Priorities&amp;Goals'!$B$5:$E$7,4,FALSE)</f>
        <v>0.66666666666666663</v>
      </c>
      <c r="N175" s="24" t="e">
        <f>VLOOKUP($G175,'SVI Data'!$C$2:$F$200,3,FALSE)</f>
        <v>#N/A</v>
      </c>
      <c r="O175" s="24">
        <f>VLOOKUP("SVI",'Program Priorities&amp;Goals'!$B$5:$E$7,4,FALSE)</f>
        <v>0.66666666666666663</v>
      </c>
      <c r="P175" s="23" t="e">
        <f>VLOOKUP($A175,'Partnership Readiness'!$A$2:$D$1000,5,FALSE)</f>
        <v>#N/A</v>
      </c>
      <c r="Q175" s="24">
        <f>VLOOKUP("Partnership",'Program Priorities&amp;Goals'!$B$5:$E$7,4,FALSE)</f>
        <v>0.66666666666666663</v>
      </c>
      <c r="R175" s="25">
        <f t="shared" si="11"/>
        <v>0</v>
      </c>
      <c r="S175" s="24">
        <f t="shared" si="12"/>
        <v>1</v>
      </c>
      <c r="T175" s="24" t="e">
        <f t="shared" si="13"/>
        <v>#N/A</v>
      </c>
      <c r="U175" s="27" t="e">
        <f t="shared" si="14"/>
        <v>#N/A</v>
      </c>
      <c r="V175" s="24" t="e">
        <f>IF(J175="Urban",IF(U175&lt;='Recommended Sites'!$L$17,"Include",""),IF(J175="Rural",IF(T175&lt;='Recommended Sites'!$L$18,"Include",""),""))</f>
        <v>#N/A</v>
      </c>
      <c r="W175" s="24" t="e">
        <f>IF(V175="Include",COUNTIFS($V$2:$V$999,"Include",$R$2:$R$999,"&gt;"&amp;R175)+COUNTIFS($V$2:V175,"Include",$R$2:R175,R175),"")</f>
        <v>#N/A</v>
      </c>
    </row>
    <row r="176" spans="1:23" ht="15.75" thickBot="1" x14ac:dyDescent="0.3">
      <c r="A176" s="23" t="str">
        <f>IF(Population!$A176="","",Population!$A176)</f>
        <v/>
      </c>
      <c r="B176" s="24" t="str">
        <f>IF($A176="","",IFERROR(VLOOKUP($A176,Facilities!$A$2:$B$1001,2,FALSE),""))</f>
        <v/>
      </c>
      <c r="C176" s="24" t="str">
        <f>IFERROR(IF(VLOOKUP($A176,'Facility Locations'!$A$2:$E$1000,2,FALSE)="","no address",VLOOKUP($A176,'Facility Locations'!$A$2:$E$1000,2,FALSE)),"no address")</f>
        <v>no address</v>
      </c>
      <c r="D176" s="24" t="str">
        <f>IFERROR(IF(VLOOKUP($A176,'Facility Locations'!$A$2:$E$1000,3,FALSE)="","",VLOOKUP($A176,'Facility Locations'!$A$2:$E$1000,3,FALSE)),"")</f>
        <v/>
      </c>
      <c r="E176" s="24" t="str">
        <f>IFERROR(IF(VLOOKUP($A176,'Facility Locations'!$A$2:$E$1000,4,FALSE)="","",VLOOKUP($A176,'Facility Locations'!$A$2:$E$1000,4,FALSE)),"")</f>
        <v/>
      </c>
      <c r="F176" s="24" t="str">
        <f>IFERROR(IF(VLOOKUP($A176,'Facility Locations'!$A$2:$E$1000,5,FALSE)="","",VLOOKUP($A176,'Facility Locations'!$A$2:$E$1000,5,FALSE)),"")</f>
        <v/>
      </c>
      <c r="G176" s="25" t="str">
        <f>IFERROR(VLOOKUP($A176,Counties!$A$2:$C$1000,2,FALSE),"no county listed")</f>
        <v>no county listed</v>
      </c>
      <c r="H176" s="24" t="str">
        <f>IFERROR(VLOOKUP($A176,Counties!$A$2:$C$1000,3,FALSE),"no county listed")</f>
        <v>no county listed</v>
      </c>
      <c r="I176" s="24" t="e">
        <f>VLOOKUP($G176,Rural_Urban!A176:B1174,2,FALSE)</f>
        <v>#N/A</v>
      </c>
      <c r="J176" s="24" t="e">
        <f t="shared" si="10"/>
        <v>#N/A</v>
      </c>
      <c r="K176" s="26" t="str">
        <f>IF($A176="","",_xlfn.LET(_xlpm.x,VLOOKUP($A176,Population!$A$2:$B$1000,2,FALSE),IF(_xlpm.x="","none listed",_xlpm.x)))</f>
        <v/>
      </c>
      <c r="L176" s="24" t="e">
        <f>VLOOKUP($A176,Population!$A$2:$D$1000,4,FALSE)</f>
        <v>#N/A</v>
      </c>
      <c r="M176" s="24">
        <f>VLOOKUP("Population",'Program Priorities&amp;Goals'!$B$5:$E$7,4,FALSE)</f>
        <v>0.66666666666666663</v>
      </c>
      <c r="N176" s="24" t="e">
        <f>VLOOKUP($G176,'SVI Data'!$C$2:$F$200,3,FALSE)</f>
        <v>#N/A</v>
      </c>
      <c r="O176" s="24">
        <f>VLOOKUP("SVI",'Program Priorities&amp;Goals'!$B$5:$E$7,4,FALSE)</f>
        <v>0.66666666666666663</v>
      </c>
      <c r="P176" s="23" t="e">
        <f>VLOOKUP($A176,'Partnership Readiness'!$A$2:$D$1000,5,FALSE)</f>
        <v>#N/A</v>
      </c>
      <c r="Q176" s="24">
        <f>VLOOKUP("Partnership",'Program Priorities&amp;Goals'!$B$5:$E$7,4,FALSE)</f>
        <v>0.66666666666666663</v>
      </c>
      <c r="R176" s="25">
        <f t="shared" si="11"/>
        <v>0</v>
      </c>
      <c r="S176" s="24">
        <f t="shared" si="12"/>
        <v>1</v>
      </c>
      <c r="T176" s="24" t="e">
        <f t="shared" si="13"/>
        <v>#N/A</v>
      </c>
      <c r="U176" s="27" t="e">
        <f t="shared" si="14"/>
        <v>#N/A</v>
      </c>
      <c r="V176" s="24" t="e">
        <f>IF(J176="Urban",IF(U176&lt;='Recommended Sites'!$L$17,"Include",""),IF(J176="Rural",IF(T176&lt;='Recommended Sites'!$L$18,"Include",""),""))</f>
        <v>#N/A</v>
      </c>
      <c r="W176" s="24" t="e">
        <f>IF(V176="Include",COUNTIFS($V$2:$V$999,"Include",$R$2:$R$999,"&gt;"&amp;R176)+COUNTIFS($V$2:V176,"Include",$R$2:R176,R176),"")</f>
        <v>#N/A</v>
      </c>
    </row>
    <row r="177" spans="1:23" ht="15.75" thickBot="1" x14ac:dyDescent="0.3">
      <c r="A177" s="23" t="str">
        <f>IF(Population!$A177="","",Population!$A177)</f>
        <v/>
      </c>
      <c r="B177" s="24" t="str">
        <f>IF($A177="","",IFERROR(VLOOKUP($A177,Facilities!$A$2:$B$1001,2,FALSE),""))</f>
        <v/>
      </c>
      <c r="C177" s="24" t="str">
        <f>IFERROR(IF(VLOOKUP($A177,'Facility Locations'!$A$2:$E$1000,2,FALSE)="","no address",VLOOKUP($A177,'Facility Locations'!$A$2:$E$1000,2,FALSE)),"no address")</f>
        <v>no address</v>
      </c>
      <c r="D177" s="24" t="str">
        <f>IFERROR(IF(VLOOKUP($A177,'Facility Locations'!$A$2:$E$1000,3,FALSE)="","",VLOOKUP($A177,'Facility Locations'!$A$2:$E$1000,3,FALSE)),"")</f>
        <v/>
      </c>
      <c r="E177" s="24" t="str">
        <f>IFERROR(IF(VLOOKUP($A177,'Facility Locations'!$A$2:$E$1000,4,FALSE)="","",VLOOKUP($A177,'Facility Locations'!$A$2:$E$1000,4,FALSE)),"")</f>
        <v/>
      </c>
      <c r="F177" s="24" t="str">
        <f>IFERROR(IF(VLOOKUP($A177,'Facility Locations'!$A$2:$E$1000,5,FALSE)="","",VLOOKUP($A177,'Facility Locations'!$A$2:$E$1000,5,FALSE)),"")</f>
        <v/>
      </c>
      <c r="G177" s="25" t="str">
        <f>IFERROR(VLOOKUP($A177,Counties!$A$2:$C$1000,2,FALSE),"no county listed")</f>
        <v>no county listed</v>
      </c>
      <c r="H177" s="24" t="str">
        <f>IFERROR(VLOOKUP($A177,Counties!$A$2:$C$1000,3,FALSE),"no county listed")</f>
        <v>no county listed</v>
      </c>
      <c r="I177" s="24" t="e">
        <f>VLOOKUP($G177,Rural_Urban!A177:B1175,2,FALSE)</f>
        <v>#N/A</v>
      </c>
      <c r="J177" s="24" t="e">
        <f t="shared" si="10"/>
        <v>#N/A</v>
      </c>
      <c r="K177" s="26" t="str">
        <f>IF($A177="","",_xlfn.LET(_xlpm.x,VLOOKUP($A177,Population!$A$2:$B$1000,2,FALSE),IF(_xlpm.x="","none listed",_xlpm.x)))</f>
        <v/>
      </c>
      <c r="L177" s="24" t="e">
        <f>VLOOKUP($A177,Population!$A$2:$D$1000,4,FALSE)</f>
        <v>#N/A</v>
      </c>
      <c r="M177" s="24">
        <f>VLOOKUP("Population",'Program Priorities&amp;Goals'!$B$5:$E$7,4,FALSE)</f>
        <v>0.66666666666666663</v>
      </c>
      <c r="N177" s="24" t="e">
        <f>VLOOKUP($G177,'SVI Data'!$C$2:$F$200,3,FALSE)</f>
        <v>#N/A</v>
      </c>
      <c r="O177" s="24">
        <f>VLOOKUP("SVI",'Program Priorities&amp;Goals'!$B$5:$E$7,4,FALSE)</f>
        <v>0.66666666666666663</v>
      </c>
      <c r="P177" s="23" t="e">
        <f>VLOOKUP($A177,'Partnership Readiness'!$A$2:$D$1000,5,FALSE)</f>
        <v>#N/A</v>
      </c>
      <c r="Q177" s="24">
        <f>VLOOKUP("Partnership",'Program Priorities&amp;Goals'!$B$5:$E$7,4,FALSE)</f>
        <v>0.66666666666666663</v>
      </c>
      <c r="R177" s="25">
        <f t="shared" si="11"/>
        <v>0</v>
      </c>
      <c r="S177" s="24">
        <f t="shared" si="12"/>
        <v>1</v>
      </c>
      <c r="T177" s="24" t="e">
        <f t="shared" si="13"/>
        <v>#N/A</v>
      </c>
      <c r="U177" s="27" t="e">
        <f t="shared" si="14"/>
        <v>#N/A</v>
      </c>
      <c r="V177" s="24" t="e">
        <f>IF(J177="Urban",IF(U177&lt;='Recommended Sites'!$L$17,"Include",""),IF(J177="Rural",IF(T177&lt;='Recommended Sites'!$L$18,"Include",""),""))</f>
        <v>#N/A</v>
      </c>
      <c r="W177" s="24" t="e">
        <f>IF(V177="Include",COUNTIFS($V$2:$V$999,"Include",$R$2:$R$999,"&gt;"&amp;R177)+COUNTIFS($V$2:V177,"Include",$R$2:R177,R177),"")</f>
        <v>#N/A</v>
      </c>
    </row>
    <row r="178" spans="1:23" ht="15.75" thickBot="1" x14ac:dyDescent="0.3">
      <c r="A178" s="23" t="str">
        <f>IF(Population!$A178="","",Population!$A178)</f>
        <v/>
      </c>
      <c r="B178" s="24" t="str">
        <f>IF($A178="","",IFERROR(VLOOKUP($A178,Facilities!$A$2:$B$1001,2,FALSE),""))</f>
        <v/>
      </c>
      <c r="C178" s="24" t="str">
        <f>IFERROR(IF(VLOOKUP($A178,'Facility Locations'!$A$2:$E$1000,2,FALSE)="","no address",VLOOKUP($A178,'Facility Locations'!$A$2:$E$1000,2,FALSE)),"no address")</f>
        <v>no address</v>
      </c>
      <c r="D178" s="24" t="str">
        <f>IFERROR(IF(VLOOKUP($A178,'Facility Locations'!$A$2:$E$1000,3,FALSE)="","",VLOOKUP($A178,'Facility Locations'!$A$2:$E$1000,3,FALSE)),"")</f>
        <v/>
      </c>
      <c r="E178" s="24" t="str">
        <f>IFERROR(IF(VLOOKUP($A178,'Facility Locations'!$A$2:$E$1000,4,FALSE)="","",VLOOKUP($A178,'Facility Locations'!$A$2:$E$1000,4,FALSE)),"")</f>
        <v/>
      </c>
      <c r="F178" s="24" t="str">
        <f>IFERROR(IF(VLOOKUP($A178,'Facility Locations'!$A$2:$E$1000,5,FALSE)="","",VLOOKUP($A178,'Facility Locations'!$A$2:$E$1000,5,FALSE)),"")</f>
        <v/>
      </c>
      <c r="G178" s="25" t="str">
        <f>IFERROR(VLOOKUP($A178,Counties!$A$2:$C$1000,2,FALSE),"no county listed")</f>
        <v>no county listed</v>
      </c>
      <c r="H178" s="24" t="str">
        <f>IFERROR(VLOOKUP($A178,Counties!$A$2:$C$1000,3,FALSE),"no county listed")</f>
        <v>no county listed</v>
      </c>
      <c r="I178" s="24" t="e">
        <f>VLOOKUP($G178,Rural_Urban!A178:B1176,2,FALSE)</f>
        <v>#N/A</v>
      </c>
      <c r="J178" s="24" t="e">
        <f t="shared" si="10"/>
        <v>#N/A</v>
      </c>
      <c r="K178" s="26" t="str">
        <f>IF($A178="","",_xlfn.LET(_xlpm.x,VLOOKUP($A178,Population!$A$2:$B$1000,2,FALSE),IF(_xlpm.x="","none listed",_xlpm.x)))</f>
        <v/>
      </c>
      <c r="L178" s="24" t="e">
        <f>VLOOKUP($A178,Population!$A$2:$D$1000,4,FALSE)</f>
        <v>#N/A</v>
      </c>
      <c r="M178" s="24">
        <f>VLOOKUP("Population",'Program Priorities&amp;Goals'!$B$5:$E$7,4,FALSE)</f>
        <v>0.66666666666666663</v>
      </c>
      <c r="N178" s="24" t="e">
        <f>VLOOKUP($G178,'SVI Data'!$C$2:$F$200,3,FALSE)</f>
        <v>#N/A</v>
      </c>
      <c r="O178" s="24">
        <f>VLOOKUP("SVI",'Program Priorities&amp;Goals'!$B$5:$E$7,4,FALSE)</f>
        <v>0.66666666666666663</v>
      </c>
      <c r="P178" s="23" t="e">
        <f>VLOOKUP($A178,'Partnership Readiness'!$A$2:$D$1000,5,FALSE)</f>
        <v>#N/A</v>
      </c>
      <c r="Q178" s="24">
        <f>VLOOKUP("Partnership",'Program Priorities&amp;Goals'!$B$5:$E$7,4,FALSE)</f>
        <v>0.66666666666666663</v>
      </c>
      <c r="R178" s="25">
        <f t="shared" si="11"/>
        <v>0</v>
      </c>
      <c r="S178" s="24">
        <f t="shared" si="12"/>
        <v>1</v>
      </c>
      <c r="T178" s="24" t="e">
        <f t="shared" si="13"/>
        <v>#N/A</v>
      </c>
      <c r="U178" s="27" t="e">
        <f t="shared" si="14"/>
        <v>#N/A</v>
      </c>
      <c r="V178" s="24" t="e">
        <f>IF(J178="Urban",IF(U178&lt;='Recommended Sites'!$L$17,"Include",""),IF(J178="Rural",IF(T178&lt;='Recommended Sites'!$L$18,"Include",""),""))</f>
        <v>#N/A</v>
      </c>
      <c r="W178" s="24" t="e">
        <f>IF(V178="Include",COUNTIFS($V$2:$V$999,"Include",$R$2:$R$999,"&gt;"&amp;R178)+COUNTIFS($V$2:V178,"Include",$R$2:R178,R178),"")</f>
        <v>#N/A</v>
      </c>
    </row>
    <row r="179" spans="1:23" ht="15.75" thickBot="1" x14ac:dyDescent="0.3">
      <c r="A179" s="23" t="str">
        <f>IF(Population!$A179="","",Population!$A179)</f>
        <v/>
      </c>
      <c r="B179" s="24" t="str">
        <f>IF($A179="","",IFERROR(VLOOKUP($A179,Facilities!$A$2:$B$1001,2,FALSE),""))</f>
        <v/>
      </c>
      <c r="C179" s="24" t="str">
        <f>IFERROR(IF(VLOOKUP($A179,'Facility Locations'!$A$2:$E$1000,2,FALSE)="","no address",VLOOKUP($A179,'Facility Locations'!$A$2:$E$1000,2,FALSE)),"no address")</f>
        <v>no address</v>
      </c>
      <c r="D179" s="24" t="str">
        <f>IFERROR(IF(VLOOKUP($A179,'Facility Locations'!$A$2:$E$1000,3,FALSE)="","",VLOOKUP($A179,'Facility Locations'!$A$2:$E$1000,3,FALSE)),"")</f>
        <v/>
      </c>
      <c r="E179" s="24" t="str">
        <f>IFERROR(IF(VLOOKUP($A179,'Facility Locations'!$A$2:$E$1000,4,FALSE)="","",VLOOKUP($A179,'Facility Locations'!$A$2:$E$1000,4,FALSE)),"")</f>
        <v/>
      </c>
      <c r="F179" s="24" t="str">
        <f>IFERROR(IF(VLOOKUP($A179,'Facility Locations'!$A$2:$E$1000,5,FALSE)="","",VLOOKUP($A179,'Facility Locations'!$A$2:$E$1000,5,FALSE)),"")</f>
        <v/>
      </c>
      <c r="G179" s="25" t="str">
        <f>IFERROR(VLOOKUP($A179,Counties!$A$2:$C$1000,2,FALSE),"no county listed")</f>
        <v>no county listed</v>
      </c>
      <c r="H179" s="24" t="str">
        <f>IFERROR(VLOOKUP($A179,Counties!$A$2:$C$1000,3,FALSE),"no county listed")</f>
        <v>no county listed</v>
      </c>
      <c r="I179" s="24" t="e">
        <f>VLOOKUP($G179,Rural_Urban!A179:B1177,2,FALSE)</f>
        <v>#N/A</v>
      </c>
      <c r="J179" s="24" t="e">
        <f t="shared" si="10"/>
        <v>#N/A</v>
      </c>
      <c r="K179" s="26" t="str">
        <f>IF($A179="","",_xlfn.LET(_xlpm.x,VLOOKUP($A179,Population!$A$2:$B$1000,2,FALSE),IF(_xlpm.x="","none listed",_xlpm.x)))</f>
        <v/>
      </c>
      <c r="L179" s="24" t="e">
        <f>VLOOKUP($A179,Population!$A$2:$D$1000,4,FALSE)</f>
        <v>#N/A</v>
      </c>
      <c r="M179" s="24">
        <f>VLOOKUP("Population",'Program Priorities&amp;Goals'!$B$5:$E$7,4,FALSE)</f>
        <v>0.66666666666666663</v>
      </c>
      <c r="N179" s="24" t="e">
        <f>VLOOKUP($G179,'SVI Data'!$C$2:$F$200,3,FALSE)</f>
        <v>#N/A</v>
      </c>
      <c r="O179" s="24">
        <f>VLOOKUP("SVI",'Program Priorities&amp;Goals'!$B$5:$E$7,4,FALSE)</f>
        <v>0.66666666666666663</v>
      </c>
      <c r="P179" s="23" t="e">
        <f>VLOOKUP($A179,'Partnership Readiness'!$A$2:$D$1000,5,FALSE)</f>
        <v>#N/A</v>
      </c>
      <c r="Q179" s="24">
        <f>VLOOKUP("Partnership",'Program Priorities&amp;Goals'!$B$5:$E$7,4,FALSE)</f>
        <v>0.66666666666666663</v>
      </c>
      <c r="R179" s="25">
        <f t="shared" si="11"/>
        <v>0</v>
      </c>
      <c r="S179" s="24">
        <f t="shared" si="12"/>
        <v>1</v>
      </c>
      <c r="T179" s="24" t="e">
        <f t="shared" si="13"/>
        <v>#N/A</v>
      </c>
      <c r="U179" s="27" t="e">
        <f t="shared" si="14"/>
        <v>#N/A</v>
      </c>
      <c r="V179" s="24" t="e">
        <f>IF(J179="Urban",IF(U179&lt;='Recommended Sites'!$L$17,"Include",""),IF(J179="Rural",IF(T179&lt;='Recommended Sites'!$L$18,"Include",""),""))</f>
        <v>#N/A</v>
      </c>
      <c r="W179" s="24" t="e">
        <f>IF(V179="Include",COUNTIFS($V$2:$V$999,"Include",$R$2:$R$999,"&gt;"&amp;R179)+COUNTIFS($V$2:V179,"Include",$R$2:R179,R179),"")</f>
        <v>#N/A</v>
      </c>
    </row>
    <row r="180" spans="1:23" ht="15.75" thickBot="1" x14ac:dyDescent="0.3">
      <c r="A180" s="23" t="str">
        <f>IF(Population!$A180="","",Population!$A180)</f>
        <v/>
      </c>
      <c r="B180" s="24" t="str">
        <f>IF($A180="","",IFERROR(VLOOKUP($A180,Facilities!$A$2:$B$1001,2,FALSE),""))</f>
        <v/>
      </c>
      <c r="C180" s="24" t="str">
        <f>IFERROR(IF(VLOOKUP($A180,'Facility Locations'!$A$2:$E$1000,2,FALSE)="","no address",VLOOKUP($A180,'Facility Locations'!$A$2:$E$1000,2,FALSE)),"no address")</f>
        <v>no address</v>
      </c>
      <c r="D180" s="24" t="str">
        <f>IFERROR(IF(VLOOKUP($A180,'Facility Locations'!$A$2:$E$1000,3,FALSE)="","",VLOOKUP($A180,'Facility Locations'!$A$2:$E$1000,3,FALSE)),"")</f>
        <v/>
      </c>
      <c r="E180" s="24" t="str">
        <f>IFERROR(IF(VLOOKUP($A180,'Facility Locations'!$A$2:$E$1000,4,FALSE)="","",VLOOKUP($A180,'Facility Locations'!$A$2:$E$1000,4,FALSE)),"")</f>
        <v/>
      </c>
      <c r="F180" s="24" t="str">
        <f>IFERROR(IF(VLOOKUP($A180,'Facility Locations'!$A$2:$E$1000,5,FALSE)="","",VLOOKUP($A180,'Facility Locations'!$A$2:$E$1000,5,FALSE)),"")</f>
        <v/>
      </c>
      <c r="G180" s="25" t="str">
        <f>IFERROR(VLOOKUP($A180,Counties!$A$2:$C$1000,2,FALSE),"no county listed")</f>
        <v>no county listed</v>
      </c>
      <c r="H180" s="24" t="str">
        <f>IFERROR(VLOOKUP($A180,Counties!$A$2:$C$1000,3,FALSE),"no county listed")</f>
        <v>no county listed</v>
      </c>
      <c r="I180" s="24" t="e">
        <f>VLOOKUP($G180,Rural_Urban!A180:B1178,2,FALSE)</f>
        <v>#N/A</v>
      </c>
      <c r="J180" s="24" t="e">
        <f t="shared" si="10"/>
        <v>#N/A</v>
      </c>
      <c r="K180" s="26" t="str">
        <f>IF($A180="","",_xlfn.LET(_xlpm.x,VLOOKUP($A180,Population!$A$2:$B$1000,2,FALSE),IF(_xlpm.x="","none listed",_xlpm.x)))</f>
        <v/>
      </c>
      <c r="L180" s="24" t="e">
        <f>VLOOKUP($A180,Population!$A$2:$D$1000,4,FALSE)</f>
        <v>#N/A</v>
      </c>
      <c r="M180" s="24">
        <f>VLOOKUP("Population",'Program Priorities&amp;Goals'!$B$5:$E$7,4,FALSE)</f>
        <v>0.66666666666666663</v>
      </c>
      <c r="N180" s="24" t="e">
        <f>VLOOKUP($G180,'SVI Data'!$C$2:$F$200,3,FALSE)</f>
        <v>#N/A</v>
      </c>
      <c r="O180" s="24">
        <f>VLOOKUP("SVI",'Program Priorities&amp;Goals'!$B$5:$E$7,4,FALSE)</f>
        <v>0.66666666666666663</v>
      </c>
      <c r="P180" s="23" t="e">
        <f>VLOOKUP($A180,'Partnership Readiness'!$A$2:$D$1000,5,FALSE)</f>
        <v>#N/A</v>
      </c>
      <c r="Q180" s="24">
        <f>VLOOKUP("Partnership",'Program Priorities&amp;Goals'!$B$5:$E$7,4,FALSE)</f>
        <v>0.66666666666666663</v>
      </c>
      <c r="R180" s="25">
        <f t="shared" si="11"/>
        <v>0</v>
      </c>
      <c r="S180" s="24">
        <f t="shared" si="12"/>
        <v>1</v>
      </c>
      <c r="T180" s="24" t="e">
        <f t="shared" si="13"/>
        <v>#N/A</v>
      </c>
      <c r="U180" s="27" t="e">
        <f t="shared" si="14"/>
        <v>#N/A</v>
      </c>
      <c r="V180" s="24" t="e">
        <f>IF(J180="Urban",IF(U180&lt;='Recommended Sites'!$L$17,"Include",""),IF(J180="Rural",IF(T180&lt;='Recommended Sites'!$L$18,"Include",""),""))</f>
        <v>#N/A</v>
      </c>
      <c r="W180" s="24" t="e">
        <f>IF(V180="Include",COUNTIFS($V$2:$V$999,"Include",$R$2:$R$999,"&gt;"&amp;R180)+COUNTIFS($V$2:V180,"Include",$R$2:R180,R180),"")</f>
        <v>#N/A</v>
      </c>
    </row>
    <row r="181" spans="1:23" ht="15.75" thickBot="1" x14ac:dyDescent="0.3">
      <c r="A181" s="23" t="str">
        <f>IF(Population!$A181="","",Population!$A181)</f>
        <v/>
      </c>
      <c r="B181" s="24" t="str">
        <f>IF($A181="","",IFERROR(VLOOKUP($A181,Facilities!$A$2:$B$1001,2,FALSE),""))</f>
        <v/>
      </c>
      <c r="C181" s="24" t="str">
        <f>IFERROR(IF(VLOOKUP($A181,'Facility Locations'!$A$2:$E$1000,2,FALSE)="","no address",VLOOKUP($A181,'Facility Locations'!$A$2:$E$1000,2,FALSE)),"no address")</f>
        <v>no address</v>
      </c>
      <c r="D181" s="24" t="str">
        <f>IFERROR(IF(VLOOKUP($A181,'Facility Locations'!$A$2:$E$1000,3,FALSE)="","",VLOOKUP($A181,'Facility Locations'!$A$2:$E$1000,3,FALSE)),"")</f>
        <v/>
      </c>
      <c r="E181" s="24" t="str">
        <f>IFERROR(IF(VLOOKUP($A181,'Facility Locations'!$A$2:$E$1000,4,FALSE)="","",VLOOKUP($A181,'Facility Locations'!$A$2:$E$1000,4,FALSE)),"")</f>
        <v/>
      </c>
      <c r="F181" s="24" t="str">
        <f>IFERROR(IF(VLOOKUP($A181,'Facility Locations'!$A$2:$E$1000,5,FALSE)="","",VLOOKUP($A181,'Facility Locations'!$A$2:$E$1000,5,FALSE)),"")</f>
        <v/>
      </c>
      <c r="G181" s="25" t="str">
        <f>IFERROR(VLOOKUP($A181,Counties!$A$2:$C$1000,2,FALSE),"no county listed")</f>
        <v>no county listed</v>
      </c>
      <c r="H181" s="24" t="str">
        <f>IFERROR(VLOOKUP($A181,Counties!$A$2:$C$1000,3,FALSE),"no county listed")</f>
        <v>no county listed</v>
      </c>
      <c r="I181" s="24" t="e">
        <f>VLOOKUP($G181,Rural_Urban!A181:B1179,2,FALSE)</f>
        <v>#N/A</v>
      </c>
      <c r="J181" s="24" t="e">
        <f t="shared" si="10"/>
        <v>#N/A</v>
      </c>
      <c r="K181" s="26" t="str">
        <f>IF($A181="","",_xlfn.LET(_xlpm.x,VLOOKUP($A181,Population!$A$2:$B$1000,2,FALSE),IF(_xlpm.x="","none listed",_xlpm.x)))</f>
        <v/>
      </c>
      <c r="L181" s="24" t="e">
        <f>VLOOKUP($A181,Population!$A$2:$D$1000,4,FALSE)</f>
        <v>#N/A</v>
      </c>
      <c r="M181" s="24">
        <f>VLOOKUP("Population",'Program Priorities&amp;Goals'!$B$5:$E$7,4,FALSE)</f>
        <v>0.66666666666666663</v>
      </c>
      <c r="N181" s="24" t="e">
        <f>VLOOKUP($G181,'SVI Data'!$C$2:$F$200,3,FALSE)</f>
        <v>#N/A</v>
      </c>
      <c r="O181" s="24">
        <f>VLOOKUP("SVI",'Program Priorities&amp;Goals'!$B$5:$E$7,4,FALSE)</f>
        <v>0.66666666666666663</v>
      </c>
      <c r="P181" s="23" t="e">
        <f>VLOOKUP($A181,'Partnership Readiness'!$A$2:$D$1000,5,FALSE)</f>
        <v>#N/A</v>
      </c>
      <c r="Q181" s="24">
        <f>VLOOKUP("Partnership",'Program Priorities&amp;Goals'!$B$5:$E$7,4,FALSE)</f>
        <v>0.66666666666666663</v>
      </c>
      <c r="R181" s="25">
        <f t="shared" si="11"/>
        <v>0</v>
      </c>
      <c r="S181" s="24">
        <f t="shared" si="12"/>
        <v>1</v>
      </c>
      <c r="T181" s="24" t="e">
        <f t="shared" si="13"/>
        <v>#N/A</v>
      </c>
      <c r="U181" s="27" t="e">
        <f t="shared" si="14"/>
        <v>#N/A</v>
      </c>
      <c r="V181" s="24" t="e">
        <f>IF(J181="Urban",IF(U181&lt;='Recommended Sites'!$L$17,"Include",""),IF(J181="Rural",IF(T181&lt;='Recommended Sites'!$L$18,"Include",""),""))</f>
        <v>#N/A</v>
      </c>
      <c r="W181" s="24" t="e">
        <f>IF(V181="Include",COUNTIFS($V$2:$V$999,"Include",$R$2:$R$999,"&gt;"&amp;R181)+COUNTIFS($V$2:V181,"Include",$R$2:R181,R181),"")</f>
        <v>#N/A</v>
      </c>
    </row>
    <row r="182" spans="1:23" ht="15.75" thickBot="1" x14ac:dyDescent="0.3">
      <c r="A182" s="23" t="str">
        <f>IF(Population!$A182="","",Population!$A182)</f>
        <v/>
      </c>
      <c r="B182" s="24" t="str">
        <f>IF($A182="","",IFERROR(VLOOKUP($A182,Facilities!$A$2:$B$1001,2,FALSE),""))</f>
        <v/>
      </c>
      <c r="C182" s="24" t="str">
        <f>IFERROR(IF(VLOOKUP($A182,'Facility Locations'!$A$2:$E$1000,2,FALSE)="","no address",VLOOKUP($A182,'Facility Locations'!$A$2:$E$1000,2,FALSE)),"no address")</f>
        <v>no address</v>
      </c>
      <c r="D182" s="24" t="str">
        <f>IFERROR(IF(VLOOKUP($A182,'Facility Locations'!$A$2:$E$1000,3,FALSE)="","",VLOOKUP($A182,'Facility Locations'!$A$2:$E$1000,3,FALSE)),"")</f>
        <v/>
      </c>
      <c r="E182" s="24" t="str">
        <f>IFERROR(IF(VLOOKUP($A182,'Facility Locations'!$A$2:$E$1000,4,FALSE)="","",VLOOKUP($A182,'Facility Locations'!$A$2:$E$1000,4,FALSE)),"")</f>
        <v/>
      </c>
      <c r="F182" s="24" t="str">
        <f>IFERROR(IF(VLOOKUP($A182,'Facility Locations'!$A$2:$E$1000,5,FALSE)="","",VLOOKUP($A182,'Facility Locations'!$A$2:$E$1000,5,FALSE)),"")</f>
        <v/>
      </c>
      <c r="G182" s="25" t="str">
        <f>IFERROR(VLOOKUP($A182,Counties!$A$2:$C$1000,2,FALSE),"no county listed")</f>
        <v>no county listed</v>
      </c>
      <c r="H182" s="24" t="str">
        <f>IFERROR(VLOOKUP($A182,Counties!$A$2:$C$1000,3,FALSE),"no county listed")</f>
        <v>no county listed</v>
      </c>
      <c r="I182" s="24" t="e">
        <f>VLOOKUP($G182,Rural_Urban!A182:B1180,2,FALSE)</f>
        <v>#N/A</v>
      </c>
      <c r="J182" s="24" t="e">
        <f t="shared" si="10"/>
        <v>#N/A</v>
      </c>
      <c r="K182" s="26" t="str">
        <f>IF($A182="","",_xlfn.LET(_xlpm.x,VLOOKUP($A182,Population!$A$2:$B$1000,2,FALSE),IF(_xlpm.x="","none listed",_xlpm.x)))</f>
        <v/>
      </c>
      <c r="L182" s="24" t="e">
        <f>VLOOKUP($A182,Population!$A$2:$D$1000,4,FALSE)</f>
        <v>#N/A</v>
      </c>
      <c r="M182" s="24">
        <f>VLOOKUP("Population",'Program Priorities&amp;Goals'!$B$5:$E$7,4,FALSE)</f>
        <v>0.66666666666666663</v>
      </c>
      <c r="N182" s="24" t="e">
        <f>VLOOKUP($G182,'SVI Data'!$C$2:$F$200,3,FALSE)</f>
        <v>#N/A</v>
      </c>
      <c r="O182" s="24">
        <f>VLOOKUP("SVI",'Program Priorities&amp;Goals'!$B$5:$E$7,4,FALSE)</f>
        <v>0.66666666666666663</v>
      </c>
      <c r="P182" s="23" t="e">
        <f>VLOOKUP($A182,'Partnership Readiness'!$A$2:$D$1000,5,FALSE)</f>
        <v>#N/A</v>
      </c>
      <c r="Q182" s="24">
        <f>VLOOKUP("Partnership",'Program Priorities&amp;Goals'!$B$5:$E$7,4,FALSE)</f>
        <v>0.66666666666666663</v>
      </c>
      <c r="R182" s="25">
        <f t="shared" si="11"/>
        <v>0</v>
      </c>
      <c r="S182" s="24">
        <f t="shared" si="12"/>
        <v>1</v>
      </c>
      <c r="T182" s="24" t="e">
        <f t="shared" si="13"/>
        <v>#N/A</v>
      </c>
      <c r="U182" s="27" t="e">
        <f t="shared" si="14"/>
        <v>#N/A</v>
      </c>
      <c r="V182" s="24" t="e">
        <f>IF(J182="Urban",IF(U182&lt;='Recommended Sites'!$L$17,"Include",""),IF(J182="Rural",IF(T182&lt;='Recommended Sites'!$L$18,"Include",""),""))</f>
        <v>#N/A</v>
      </c>
      <c r="W182" s="24" t="e">
        <f>IF(V182="Include",COUNTIFS($V$2:$V$999,"Include",$R$2:$R$999,"&gt;"&amp;R182)+COUNTIFS($V$2:V182,"Include",$R$2:R182,R182),"")</f>
        <v>#N/A</v>
      </c>
    </row>
    <row r="183" spans="1:23" ht="15.75" thickBot="1" x14ac:dyDescent="0.3">
      <c r="A183" s="23" t="str">
        <f>IF(Population!$A183="","",Population!$A183)</f>
        <v/>
      </c>
      <c r="B183" s="24" t="str">
        <f>IF($A183="","",IFERROR(VLOOKUP($A183,Facilities!$A$2:$B$1001,2,FALSE),""))</f>
        <v/>
      </c>
      <c r="C183" s="24" t="str">
        <f>IFERROR(IF(VLOOKUP($A183,'Facility Locations'!$A$2:$E$1000,2,FALSE)="","no address",VLOOKUP($A183,'Facility Locations'!$A$2:$E$1000,2,FALSE)),"no address")</f>
        <v>no address</v>
      </c>
      <c r="D183" s="24" t="str">
        <f>IFERROR(IF(VLOOKUP($A183,'Facility Locations'!$A$2:$E$1000,3,FALSE)="","",VLOOKUP($A183,'Facility Locations'!$A$2:$E$1000,3,FALSE)),"")</f>
        <v/>
      </c>
      <c r="E183" s="24" t="str">
        <f>IFERROR(IF(VLOOKUP($A183,'Facility Locations'!$A$2:$E$1000,4,FALSE)="","",VLOOKUP($A183,'Facility Locations'!$A$2:$E$1000,4,FALSE)),"")</f>
        <v/>
      </c>
      <c r="F183" s="24" t="str">
        <f>IFERROR(IF(VLOOKUP($A183,'Facility Locations'!$A$2:$E$1000,5,FALSE)="","",VLOOKUP($A183,'Facility Locations'!$A$2:$E$1000,5,FALSE)),"")</f>
        <v/>
      </c>
      <c r="G183" s="25" t="str">
        <f>IFERROR(VLOOKUP($A183,Counties!$A$2:$C$1000,2,FALSE),"no county listed")</f>
        <v>no county listed</v>
      </c>
      <c r="H183" s="24" t="str">
        <f>IFERROR(VLOOKUP($A183,Counties!$A$2:$C$1000,3,FALSE),"no county listed")</f>
        <v>no county listed</v>
      </c>
      <c r="I183" s="24" t="e">
        <f>VLOOKUP($G183,Rural_Urban!A183:B1181,2,FALSE)</f>
        <v>#N/A</v>
      </c>
      <c r="J183" s="24" t="e">
        <f t="shared" si="10"/>
        <v>#N/A</v>
      </c>
      <c r="K183" s="26" t="str">
        <f>IF($A183="","",_xlfn.LET(_xlpm.x,VLOOKUP($A183,Population!$A$2:$B$1000,2,FALSE),IF(_xlpm.x="","none listed",_xlpm.x)))</f>
        <v/>
      </c>
      <c r="L183" s="24" t="e">
        <f>VLOOKUP($A183,Population!$A$2:$D$1000,4,FALSE)</f>
        <v>#N/A</v>
      </c>
      <c r="M183" s="24">
        <f>VLOOKUP("Population",'Program Priorities&amp;Goals'!$B$5:$E$7,4,FALSE)</f>
        <v>0.66666666666666663</v>
      </c>
      <c r="N183" s="24" t="e">
        <f>VLOOKUP($G183,'SVI Data'!$C$2:$F$200,3,FALSE)</f>
        <v>#N/A</v>
      </c>
      <c r="O183" s="24">
        <f>VLOOKUP("SVI",'Program Priorities&amp;Goals'!$B$5:$E$7,4,FALSE)</f>
        <v>0.66666666666666663</v>
      </c>
      <c r="P183" s="23" t="e">
        <f>VLOOKUP($A183,'Partnership Readiness'!$A$2:$D$1000,5,FALSE)</f>
        <v>#N/A</v>
      </c>
      <c r="Q183" s="24">
        <f>VLOOKUP("Partnership",'Program Priorities&amp;Goals'!$B$5:$E$7,4,FALSE)</f>
        <v>0.66666666666666663</v>
      </c>
      <c r="R183" s="25">
        <f t="shared" si="11"/>
        <v>0</v>
      </c>
      <c r="S183" s="24">
        <f t="shared" si="12"/>
        <v>1</v>
      </c>
      <c r="T183" s="24" t="e">
        <f t="shared" si="13"/>
        <v>#N/A</v>
      </c>
      <c r="U183" s="27" t="e">
        <f t="shared" si="14"/>
        <v>#N/A</v>
      </c>
      <c r="V183" s="24" t="e">
        <f>IF(J183="Urban",IF(U183&lt;='Recommended Sites'!$L$17,"Include",""),IF(J183="Rural",IF(T183&lt;='Recommended Sites'!$L$18,"Include",""),""))</f>
        <v>#N/A</v>
      </c>
      <c r="W183" s="24" t="e">
        <f>IF(V183="Include",COUNTIFS($V$2:$V$999,"Include",$R$2:$R$999,"&gt;"&amp;R183)+COUNTIFS($V$2:V183,"Include",$R$2:R183,R183),"")</f>
        <v>#N/A</v>
      </c>
    </row>
    <row r="184" spans="1:23" ht="15.75" thickBot="1" x14ac:dyDescent="0.3">
      <c r="A184" s="23" t="str">
        <f>IF(Population!$A184="","",Population!$A184)</f>
        <v/>
      </c>
      <c r="B184" s="24" t="str">
        <f>IF($A184="","",IFERROR(VLOOKUP($A184,Facilities!$A$2:$B$1001,2,FALSE),""))</f>
        <v/>
      </c>
      <c r="C184" s="24" t="str">
        <f>IFERROR(IF(VLOOKUP($A184,'Facility Locations'!$A$2:$E$1000,2,FALSE)="","no address",VLOOKUP($A184,'Facility Locations'!$A$2:$E$1000,2,FALSE)),"no address")</f>
        <v>no address</v>
      </c>
      <c r="D184" s="24" t="str">
        <f>IFERROR(IF(VLOOKUP($A184,'Facility Locations'!$A$2:$E$1000,3,FALSE)="","",VLOOKUP($A184,'Facility Locations'!$A$2:$E$1000,3,FALSE)),"")</f>
        <v/>
      </c>
      <c r="E184" s="24" t="str">
        <f>IFERROR(IF(VLOOKUP($A184,'Facility Locations'!$A$2:$E$1000,4,FALSE)="","",VLOOKUP($A184,'Facility Locations'!$A$2:$E$1000,4,FALSE)),"")</f>
        <v/>
      </c>
      <c r="F184" s="24" t="str">
        <f>IFERROR(IF(VLOOKUP($A184,'Facility Locations'!$A$2:$E$1000,5,FALSE)="","",VLOOKUP($A184,'Facility Locations'!$A$2:$E$1000,5,FALSE)),"")</f>
        <v/>
      </c>
      <c r="G184" s="25" t="str">
        <f>IFERROR(VLOOKUP($A184,Counties!$A$2:$C$1000,2,FALSE),"no county listed")</f>
        <v>no county listed</v>
      </c>
      <c r="H184" s="24" t="str">
        <f>IFERROR(VLOOKUP($A184,Counties!$A$2:$C$1000,3,FALSE),"no county listed")</f>
        <v>no county listed</v>
      </c>
      <c r="I184" s="24" t="e">
        <f>VLOOKUP($G184,Rural_Urban!A184:B1182,2,FALSE)</f>
        <v>#N/A</v>
      </c>
      <c r="J184" s="24" t="e">
        <f t="shared" si="10"/>
        <v>#N/A</v>
      </c>
      <c r="K184" s="26" t="str">
        <f>IF($A184="","",_xlfn.LET(_xlpm.x,VLOOKUP($A184,Population!$A$2:$B$1000,2,FALSE),IF(_xlpm.x="","none listed",_xlpm.x)))</f>
        <v/>
      </c>
      <c r="L184" s="24" t="e">
        <f>VLOOKUP($A184,Population!$A$2:$D$1000,4,FALSE)</f>
        <v>#N/A</v>
      </c>
      <c r="M184" s="24">
        <f>VLOOKUP("Population",'Program Priorities&amp;Goals'!$B$5:$E$7,4,FALSE)</f>
        <v>0.66666666666666663</v>
      </c>
      <c r="N184" s="24" t="e">
        <f>VLOOKUP($G184,'SVI Data'!$C$2:$F$200,3,FALSE)</f>
        <v>#N/A</v>
      </c>
      <c r="O184" s="24">
        <f>VLOOKUP("SVI",'Program Priorities&amp;Goals'!$B$5:$E$7,4,FALSE)</f>
        <v>0.66666666666666663</v>
      </c>
      <c r="P184" s="23" t="e">
        <f>VLOOKUP($A184,'Partnership Readiness'!$A$2:$D$1000,5,FALSE)</f>
        <v>#N/A</v>
      </c>
      <c r="Q184" s="24">
        <f>VLOOKUP("Partnership",'Program Priorities&amp;Goals'!$B$5:$E$7,4,FALSE)</f>
        <v>0.66666666666666663</v>
      </c>
      <c r="R184" s="25">
        <f t="shared" si="11"/>
        <v>0</v>
      </c>
      <c r="S184" s="24">
        <f t="shared" si="12"/>
        <v>1</v>
      </c>
      <c r="T184" s="24" t="e">
        <f t="shared" si="13"/>
        <v>#N/A</v>
      </c>
      <c r="U184" s="27" t="e">
        <f t="shared" si="14"/>
        <v>#N/A</v>
      </c>
      <c r="V184" s="24" t="e">
        <f>IF(J184="Urban",IF(U184&lt;='Recommended Sites'!$L$17,"Include",""),IF(J184="Rural",IF(T184&lt;='Recommended Sites'!$L$18,"Include",""),""))</f>
        <v>#N/A</v>
      </c>
      <c r="W184" s="24" t="e">
        <f>IF(V184="Include",COUNTIFS($V$2:$V$999,"Include",$R$2:$R$999,"&gt;"&amp;R184)+COUNTIFS($V$2:V184,"Include",$R$2:R184,R184),"")</f>
        <v>#N/A</v>
      </c>
    </row>
    <row r="185" spans="1:23" ht="15.75" thickBot="1" x14ac:dyDescent="0.3">
      <c r="A185" s="23" t="str">
        <f>IF(Population!$A185="","",Population!$A185)</f>
        <v/>
      </c>
      <c r="B185" s="24" t="str">
        <f>IF($A185="","",IFERROR(VLOOKUP($A185,Facilities!$A$2:$B$1001,2,FALSE),""))</f>
        <v/>
      </c>
      <c r="C185" s="24" t="str">
        <f>IFERROR(IF(VLOOKUP($A185,'Facility Locations'!$A$2:$E$1000,2,FALSE)="","no address",VLOOKUP($A185,'Facility Locations'!$A$2:$E$1000,2,FALSE)),"no address")</f>
        <v>no address</v>
      </c>
      <c r="D185" s="24" t="str">
        <f>IFERROR(IF(VLOOKUP($A185,'Facility Locations'!$A$2:$E$1000,3,FALSE)="","",VLOOKUP($A185,'Facility Locations'!$A$2:$E$1000,3,FALSE)),"")</f>
        <v/>
      </c>
      <c r="E185" s="24" t="str">
        <f>IFERROR(IF(VLOOKUP($A185,'Facility Locations'!$A$2:$E$1000,4,FALSE)="","",VLOOKUP($A185,'Facility Locations'!$A$2:$E$1000,4,FALSE)),"")</f>
        <v/>
      </c>
      <c r="F185" s="24" t="str">
        <f>IFERROR(IF(VLOOKUP($A185,'Facility Locations'!$A$2:$E$1000,5,FALSE)="","",VLOOKUP($A185,'Facility Locations'!$A$2:$E$1000,5,FALSE)),"")</f>
        <v/>
      </c>
      <c r="G185" s="25" t="str">
        <f>IFERROR(VLOOKUP($A185,Counties!$A$2:$C$1000,2,FALSE),"no county listed")</f>
        <v>no county listed</v>
      </c>
      <c r="H185" s="24" t="str">
        <f>IFERROR(VLOOKUP($A185,Counties!$A$2:$C$1000,3,FALSE),"no county listed")</f>
        <v>no county listed</v>
      </c>
      <c r="I185" s="24" t="e">
        <f>VLOOKUP($G185,Rural_Urban!A185:B1183,2,FALSE)</f>
        <v>#N/A</v>
      </c>
      <c r="J185" s="24" t="e">
        <f t="shared" si="10"/>
        <v>#N/A</v>
      </c>
      <c r="K185" s="26" t="str">
        <f>IF($A185="","",_xlfn.LET(_xlpm.x,VLOOKUP($A185,Population!$A$2:$B$1000,2,FALSE),IF(_xlpm.x="","none listed",_xlpm.x)))</f>
        <v/>
      </c>
      <c r="L185" s="24" t="e">
        <f>VLOOKUP($A185,Population!$A$2:$D$1000,4,FALSE)</f>
        <v>#N/A</v>
      </c>
      <c r="M185" s="24">
        <f>VLOOKUP("Population",'Program Priorities&amp;Goals'!$B$5:$E$7,4,FALSE)</f>
        <v>0.66666666666666663</v>
      </c>
      <c r="N185" s="24" t="e">
        <f>VLOOKUP($G185,'SVI Data'!$C$2:$F$200,3,FALSE)</f>
        <v>#N/A</v>
      </c>
      <c r="O185" s="24">
        <f>VLOOKUP("SVI",'Program Priorities&amp;Goals'!$B$5:$E$7,4,FALSE)</f>
        <v>0.66666666666666663</v>
      </c>
      <c r="P185" s="23" t="e">
        <f>VLOOKUP($A185,'Partnership Readiness'!$A$2:$D$1000,5,FALSE)</f>
        <v>#N/A</v>
      </c>
      <c r="Q185" s="24">
        <f>VLOOKUP("Partnership",'Program Priorities&amp;Goals'!$B$5:$E$7,4,FALSE)</f>
        <v>0.66666666666666663</v>
      </c>
      <c r="R185" s="25">
        <f t="shared" si="11"/>
        <v>0</v>
      </c>
      <c r="S185" s="24">
        <f t="shared" si="12"/>
        <v>1</v>
      </c>
      <c r="T185" s="24" t="e">
        <f t="shared" si="13"/>
        <v>#N/A</v>
      </c>
      <c r="U185" s="27" t="e">
        <f t="shared" si="14"/>
        <v>#N/A</v>
      </c>
      <c r="V185" s="24" t="e">
        <f>IF(J185="Urban",IF(U185&lt;='Recommended Sites'!$L$17,"Include",""),IF(J185="Rural",IF(T185&lt;='Recommended Sites'!$L$18,"Include",""),""))</f>
        <v>#N/A</v>
      </c>
      <c r="W185" s="24" t="e">
        <f>IF(V185="Include",COUNTIFS($V$2:$V$999,"Include",$R$2:$R$999,"&gt;"&amp;R185)+COUNTIFS($V$2:V185,"Include",$R$2:R185,R185),"")</f>
        <v>#N/A</v>
      </c>
    </row>
    <row r="186" spans="1:23" ht="15.75" thickBot="1" x14ac:dyDescent="0.3">
      <c r="A186" s="23" t="str">
        <f>IF(Population!$A186="","",Population!$A186)</f>
        <v/>
      </c>
      <c r="B186" s="24" t="str">
        <f>IF($A186="","",IFERROR(VLOOKUP($A186,Facilities!$A$2:$B$1001,2,FALSE),""))</f>
        <v/>
      </c>
      <c r="C186" s="24" t="str">
        <f>IFERROR(IF(VLOOKUP($A186,'Facility Locations'!$A$2:$E$1000,2,FALSE)="","no address",VLOOKUP($A186,'Facility Locations'!$A$2:$E$1000,2,FALSE)),"no address")</f>
        <v>no address</v>
      </c>
      <c r="D186" s="24" t="str">
        <f>IFERROR(IF(VLOOKUP($A186,'Facility Locations'!$A$2:$E$1000,3,FALSE)="","",VLOOKUP($A186,'Facility Locations'!$A$2:$E$1000,3,FALSE)),"")</f>
        <v/>
      </c>
      <c r="E186" s="24" t="str">
        <f>IFERROR(IF(VLOOKUP($A186,'Facility Locations'!$A$2:$E$1000,4,FALSE)="","",VLOOKUP($A186,'Facility Locations'!$A$2:$E$1000,4,FALSE)),"")</f>
        <v/>
      </c>
      <c r="F186" s="24" t="str">
        <f>IFERROR(IF(VLOOKUP($A186,'Facility Locations'!$A$2:$E$1000,5,FALSE)="","",VLOOKUP($A186,'Facility Locations'!$A$2:$E$1000,5,FALSE)),"")</f>
        <v/>
      </c>
      <c r="G186" s="25" t="str">
        <f>IFERROR(VLOOKUP($A186,Counties!$A$2:$C$1000,2,FALSE),"no county listed")</f>
        <v>no county listed</v>
      </c>
      <c r="H186" s="24" t="str">
        <f>IFERROR(VLOOKUP($A186,Counties!$A$2:$C$1000,3,FALSE),"no county listed")</f>
        <v>no county listed</v>
      </c>
      <c r="I186" s="24" t="e">
        <f>VLOOKUP($G186,Rural_Urban!A186:B1184,2,FALSE)</f>
        <v>#N/A</v>
      </c>
      <c r="J186" s="24" t="e">
        <f t="shared" si="10"/>
        <v>#N/A</v>
      </c>
      <c r="K186" s="26" t="str">
        <f>IF($A186="","",_xlfn.LET(_xlpm.x,VLOOKUP($A186,Population!$A$2:$B$1000,2,FALSE),IF(_xlpm.x="","none listed",_xlpm.x)))</f>
        <v/>
      </c>
      <c r="L186" s="24" t="e">
        <f>VLOOKUP($A186,Population!$A$2:$D$1000,4,FALSE)</f>
        <v>#N/A</v>
      </c>
      <c r="M186" s="24">
        <f>VLOOKUP("Population",'Program Priorities&amp;Goals'!$B$5:$E$7,4,FALSE)</f>
        <v>0.66666666666666663</v>
      </c>
      <c r="N186" s="24" t="e">
        <f>VLOOKUP($G186,'SVI Data'!$C$2:$F$200,3,FALSE)</f>
        <v>#N/A</v>
      </c>
      <c r="O186" s="24">
        <f>VLOOKUP("SVI",'Program Priorities&amp;Goals'!$B$5:$E$7,4,FALSE)</f>
        <v>0.66666666666666663</v>
      </c>
      <c r="P186" s="23" t="e">
        <f>VLOOKUP($A186,'Partnership Readiness'!$A$2:$D$1000,5,FALSE)</f>
        <v>#N/A</v>
      </c>
      <c r="Q186" s="24">
        <f>VLOOKUP("Partnership",'Program Priorities&amp;Goals'!$B$5:$E$7,4,FALSE)</f>
        <v>0.66666666666666663</v>
      </c>
      <c r="R186" s="25">
        <f t="shared" si="11"/>
        <v>0</v>
      </c>
      <c r="S186" s="24">
        <f t="shared" si="12"/>
        <v>1</v>
      </c>
      <c r="T186" s="24" t="e">
        <f t="shared" si="13"/>
        <v>#N/A</v>
      </c>
      <c r="U186" s="27" t="e">
        <f t="shared" si="14"/>
        <v>#N/A</v>
      </c>
      <c r="V186" s="24" t="e">
        <f>IF(J186="Urban",IF(U186&lt;='Recommended Sites'!$L$17,"Include",""),IF(J186="Rural",IF(T186&lt;='Recommended Sites'!$L$18,"Include",""),""))</f>
        <v>#N/A</v>
      </c>
      <c r="W186" s="24" t="e">
        <f>IF(V186="Include",COUNTIFS($V$2:$V$999,"Include",$R$2:$R$999,"&gt;"&amp;R186)+COUNTIFS($V$2:V186,"Include",$R$2:R186,R186),"")</f>
        <v>#N/A</v>
      </c>
    </row>
    <row r="187" spans="1:23" ht="15.75" thickBot="1" x14ac:dyDescent="0.3">
      <c r="A187" s="23" t="str">
        <f>IF(Population!$A187="","",Population!$A187)</f>
        <v/>
      </c>
      <c r="B187" s="24" t="str">
        <f>IF($A187="","",IFERROR(VLOOKUP($A187,Facilities!$A$2:$B$1001,2,FALSE),""))</f>
        <v/>
      </c>
      <c r="C187" s="24" t="str">
        <f>IFERROR(IF(VLOOKUP($A187,'Facility Locations'!$A$2:$E$1000,2,FALSE)="","no address",VLOOKUP($A187,'Facility Locations'!$A$2:$E$1000,2,FALSE)),"no address")</f>
        <v>no address</v>
      </c>
      <c r="D187" s="24" t="str">
        <f>IFERROR(IF(VLOOKUP($A187,'Facility Locations'!$A$2:$E$1000,3,FALSE)="","",VLOOKUP($A187,'Facility Locations'!$A$2:$E$1000,3,FALSE)),"")</f>
        <v/>
      </c>
      <c r="E187" s="24" t="str">
        <f>IFERROR(IF(VLOOKUP($A187,'Facility Locations'!$A$2:$E$1000,4,FALSE)="","",VLOOKUP($A187,'Facility Locations'!$A$2:$E$1000,4,FALSE)),"")</f>
        <v/>
      </c>
      <c r="F187" s="24" t="str">
        <f>IFERROR(IF(VLOOKUP($A187,'Facility Locations'!$A$2:$E$1000,5,FALSE)="","",VLOOKUP($A187,'Facility Locations'!$A$2:$E$1000,5,FALSE)),"")</f>
        <v/>
      </c>
      <c r="G187" s="25" t="str">
        <f>IFERROR(VLOOKUP($A187,Counties!$A$2:$C$1000,2,FALSE),"no county listed")</f>
        <v>no county listed</v>
      </c>
      <c r="H187" s="24" t="str">
        <f>IFERROR(VLOOKUP($A187,Counties!$A$2:$C$1000,3,FALSE),"no county listed")</f>
        <v>no county listed</v>
      </c>
      <c r="I187" s="24" t="e">
        <f>VLOOKUP($G187,Rural_Urban!A187:B1185,2,FALSE)</f>
        <v>#N/A</v>
      </c>
      <c r="J187" s="24" t="e">
        <f t="shared" si="10"/>
        <v>#N/A</v>
      </c>
      <c r="K187" s="26" t="str">
        <f>IF($A187="","",_xlfn.LET(_xlpm.x,VLOOKUP($A187,Population!$A$2:$B$1000,2,FALSE),IF(_xlpm.x="","none listed",_xlpm.x)))</f>
        <v/>
      </c>
      <c r="L187" s="24" t="e">
        <f>VLOOKUP($A187,Population!$A$2:$D$1000,4,FALSE)</f>
        <v>#N/A</v>
      </c>
      <c r="M187" s="24">
        <f>VLOOKUP("Population",'Program Priorities&amp;Goals'!$B$5:$E$7,4,FALSE)</f>
        <v>0.66666666666666663</v>
      </c>
      <c r="N187" s="24" t="e">
        <f>VLOOKUP($G187,'SVI Data'!$C$2:$F$200,3,FALSE)</f>
        <v>#N/A</v>
      </c>
      <c r="O187" s="24">
        <f>VLOOKUP("SVI",'Program Priorities&amp;Goals'!$B$5:$E$7,4,FALSE)</f>
        <v>0.66666666666666663</v>
      </c>
      <c r="P187" s="23" t="e">
        <f>VLOOKUP($A187,'Partnership Readiness'!$A$2:$D$1000,5,FALSE)</f>
        <v>#N/A</v>
      </c>
      <c r="Q187" s="24">
        <f>VLOOKUP("Partnership",'Program Priorities&amp;Goals'!$B$5:$E$7,4,FALSE)</f>
        <v>0.66666666666666663</v>
      </c>
      <c r="R187" s="25">
        <f t="shared" si="11"/>
        <v>0</v>
      </c>
      <c r="S187" s="24">
        <f t="shared" si="12"/>
        <v>1</v>
      </c>
      <c r="T187" s="24" t="e">
        <f t="shared" si="13"/>
        <v>#N/A</v>
      </c>
      <c r="U187" s="27" t="e">
        <f t="shared" si="14"/>
        <v>#N/A</v>
      </c>
      <c r="V187" s="24" t="e">
        <f>IF(J187="Urban",IF(U187&lt;='Recommended Sites'!$L$17,"Include",""),IF(J187="Rural",IF(T187&lt;='Recommended Sites'!$L$18,"Include",""),""))</f>
        <v>#N/A</v>
      </c>
      <c r="W187" s="24" t="e">
        <f>IF(V187="Include",COUNTIFS($V$2:$V$999,"Include",$R$2:$R$999,"&gt;"&amp;R187)+COUNTIFS($V$2:V187,"Include",$R$2:R187,R187),"")</f>
        <v>#N/A</v>
      </c>
    </row>
    <row r="188" spans="1:23" ht="15.75" thickBot="1" x14ac:dyDescent="0.3">
      <c r="A188" s="23" t="str">
        <f>IF(Population!$A188="","",Population!$A188)</f>
        <v/>
      </c>
      <c r="B188" s="24" t="str">
        <f>IF($A188="","",IFERROR(VLOOKUP($A188,Facilities!$A$2:$B$1001,2,FALSE),""))</f>
        <v/>
      </c>
      <c r="C188" s="24" t="str">
        <f>IFERROR(IF(VLOOKUP($A188,'Facility Locations'!$A$2:$E$1000,2,FALSE)="","no address",VLOOKUP($A188,'Facility Locations'!$A$2:$E$1000,2,FALSE)),"no address")</f>
        <v>no address</v>
      </c>
      <c r="D188" s="24" t="str">
        <f>IFERROR(IF(VLOOKUP($A188,'Facility Locations'!$A$2:$E$1000,3,FALSE)="","",VLOOKUP($A188,'Facility Locations'!$A$2:$E$1000,3,FALSE)),"")</f>
        <v/>
      </c>
      <c r="E188" s="24" t="str">
        <f>IFERROR(IF(VLOOKUP($A188,'Facility Locations'!$A$2:$E$1000,4,FALSE)="","",VLOOKUP($A188,'Facility Locations'!$A$2:$E$1000,4,FALSE)),"")</f>
        <v/>
      </c>
      <c r="F188" s="24" t="str">
        <f>IFERROR(IF(VLOOKUP($A188,'Facility Locations'!$A$2:$E$1000,5,FALSE)="","",VLOOKUP($A188,'Facility Locations'!$A$2:$E$1000,5,FALSE)),"")</f>
        <v/>
      </c>
      <c r="G188" s="25" t="str">
        <f>IFERROR(VLOOKUP($A188,Counties!$A$2:$C$1000,2,FALSE),"no county listed")</f>
        <v>no county listed</v>
      </c>
      <c r="H188" s="24" t="str">
        <f>IFERROR(VLOOKUP($A188,Counties!$A$2:$C$1000,3,FALSE),"no county listed")</f>
        <v>no county listed</v>
      </c>
      <c r="I188" s="24" t="e">
        <f>VLOOKUP($G188,Rural_Urban!A188:B1186,2,FALSE)</f>
        <v>#N/A</v>
      </c>
      <c r="J188" s="24" t="e">
        <f t="shared" si="10"/>
        <v>#N/A</v>
      </c>
      <c r="K188" s="26" t="str">
        <f>IF($A188="","",_xlfn.LET(_xlpm.x,VLOOKUP($A188,Population!$A$2:$B$1000,2,FALSE),IF(_xlpm.x="","none listed",_xlpm.x)))</f>
        <v/>
      </c>
      <c r="L188" s="24" t="e">
        <f>VLOOKUP($A188,Population!$A$2:$D$1000,4,FALSE)</f>
        <v>#N/A</v>
      </c>
      <c r="M188" s="24">
        <f>VLOOKUP("Population",'Program Priorities&amp;Goals'!$B$5:$E$7,4,FALSE)</f>
        <v>0.66666666666666663</v>
      </c>
      <c r="N188" s="24" t="e">
        <f>VLOOKUP($G188,'SVI Data'!$C$2:$F$200,3,FALSE)</f>
        <v>#N/A</v>
      </c>
      <c r="O188" s="24">
        <f>VLOOKUP("SVI",'Program Priorities&amp;Goals'!$B$5:$E$7,4,FALSE)</f>
        <v>0.66666666666666663</v>
      </c>
      <c r="P188" s="23" t="e">
        <f>VLOOKUP($A188,'Partnership Readiness'!$A$2:$D$1000,5,FALSE)</f>
        <v>#N/A</v>
      </c>
      <c r="Q188" s="24">
        <f>VLOOKUP("Partnership",'Program Priorities&amp;Goals'!$B$5:$E$7,4,FALSE)</f>
        <v>0.66666666666666663</v>
      </c>
      <c r="R188" s="25">
        <f t="shared" si="11"/>
        <v>0</v>
      </c>
      <c r="S188" s="24">
        <f t="shared" si="12"/>
        <v>1</v>
      </c>
      <c r="T188" s="24" t="e">
        <f t="shared" si="13"/>
        <v>#N/A</v>
      </c>
      <c r="U188" s="27" t="e">
        <f t="shared" si="14"/>
        <v>#N/A</v>
      </c>
      <c r="V188" s="24" t="e">
        <f>IF(J188="Urban",IF(U188&lt;='Recommended Sites'!$L$17,"Include",""),IF(J188="Rural",IF(T188&lt;='Recommended Sites'!$L$18,"Include",""),""))</f>
        <v>#N/A</v>
      </c>
      <c r="W188" s="24" t="e">
        <f>IF(V188="Include",COUNTIFS($V$2:$V$999,"Include",$R$2:$R$999,"&gt;"&amp;R188)+COUNTIFS($V$2:V188,"Include",$R$2:R188,R188),"")</f>
        <v>#N/A</v>
      </c>
    </row>
    <row r="189" spans="1:23" ht="15.75" thickBot="1" x14ac:dyDescent="0.3">
      <c r="A189" s="23" t="str">
        <f>IF(Population!$A189="","",Population!$A189)</f>
        <v/>
      </c>
      <c r="B189" s="24" t="str">
        <f>IF($A189="","",IFERROR(VLOOKUP($A189,Facilities!$A$2:$B$1001,2,FALSE),""))</f>
        <v/>
      </c>
      <c r="C189" s="24" t="str">
        <f>IFERROR(IF(VLOOKUP($A189,'Facility Locations'!$A$2:$E$1000,2,FALSE)="","no address",VLOOKUP($A189,'Facility Locations'!$A$2:$E$1000,2,FALSE)),"no address")</f>
        <v>no address</v>
      </c>
      <c r="D189" s="24" t="str">
        <f>IFERROR(IF(VLOOKUP($A189,'Facility Locations'!$A$2:$E$1000,3,FALSE)="","",VLOOKUP($A189,'Facility Locations'!$A$2:$E$1000,3,FALSE)),"")</f>
        <v/>
      </c>
      <c r="E189" s="24" t="str">
        <f>IFERROR(IF(VLOOKUP($A189,'Facility Locations'!$A$2:$E$1000,4,FALSE)="","",VLOOKUP($A189,'Facility Locations'!$A$2:$E$1000,4,FALSE)),"")</f>
        <v/>
      </c>
      <c r="F189" s="24" t="str">
        <f>IFERROR(IF(VLOOKUP($A189,'Facility Locations'!$A$2:$E$1000,5,FALSE)="","",VLOOKUP($A189,'Facility Locations'!$A$2:$E$1000,5,FALSE)),"")</f>
        <v/>
      </c>
      <c r="G189" s="25" t="str">
        <f>IFERROR(VLOOKUP($A189,Counties!$A$2:$C$1000,2,FALSE),"no county listed")</f>
        <v>no county listed</v>
      </c>
      <c r="H189" s="24" t="str">
        <f>IFERROR(VLOOKUP($A189,Counties!$A$2:$C$1000,3,FALSE),"no county listed")</f>
        <v>no county listed</v>
      </c>
      <c r="I189" s="24" t="e">
        <f>VLOOKUP($G189,Rural_Urban!A189:B1187,2,FALSE)</f>
        <v>#N/A</v>
      </c>
      <c r="J189" s="24" t="e">
        <f t="shared" si="10"/>
        <v>#N/A</v>
      </c>
      <c r="K189" s="26" t="str">
        <f>IF($A189="","",_xlfn.LET(_xlpm.x,VLOOKUP($A189,Population!$A$2:$B$1000,2,FALSE),IF(_xlpm.x="","none listed",_xlpm.x)))</f>
        <v/>
      </c>
      <c r="L189" s="24" t="e">
        <f>VLOOKUP($A189,Population!$A$2:$D$1000,4,FALSE)</f>
        <v>#N/A</v>
      </c>
      <c r="M189" s="24">
        <f>VLOOKUP("Population",'Program Priorities&amp;Goals'!$B$5:$E$7,4,FALSE)</f>
        <v>0.66666666666666663</v>
      </c>
      <c r="N189" s="24" t="e">
        <f>VLOOKUP($G189,'SVI Data'!$C$2:$F$200,3,FALSE)</f>
        <v>#N/A</v>
      </c>
      <c r="O189" s="24">
        <f>VLOOKUP("SVI",'Program Priorities&amp;Goals'!$B$5:$E$7,4,FALSE)</f>
        <v>0.66666666666666663</v>
      </c>
      <c r="P189" s="23" t="e">
        <f>VLOOKUP($A189,'Partnership Readiness'!$A$2:$D$1000,5,FALSE)</f>
        <v>#N/A</v>
      </c>
      <c r="Q189" s="24">
        <f>VLOOKUP("Partnership",'Program Priorities&amp;Goals'!$B$5:$E$7,4,FALSE)</f>
        <v>0.66666666666666663</v>
      </c>
      <c r="R189" s="25">
        <f t="shared" si="11"/>
        <v>0</v>
      </c>
      <c r="S189" s="24">
        <f t="shared" si="12"/>
        <v>1</v>
      </c>
      <c r="T189" s="24" t="e">
        <f t="shared" si="13"/>
        <v>#N/A</v>
      </c>
      <c r="U189" s="27" t="e">
        <f t="shared" si="14"/>
        <v>#N/A</v>
      </c>
      <c r="V189" s="24" t="e">
        <f>IF(J189="Urban",IF(U189&lt;='Recommended Sites'!$L$17,"Include",""),IF(J189="Rural",IF(T189&lt;='Recommended Sites'!$L$18,"Include",""),""))</f>
        <v>#N/A</v>
      </c>
      <c r="W189" s="24" t="e">
        <f>IF(V189="Include",COUNTIFS($V$2:$V$999,"Include",$R$2:$R$999,"&gt;"&amp;R189)+COUNTIFS($V$2:V189,"Include",$R$2:R189,R189),"")</f>
        <v>#N/A</v>
      </c>
    </row>
    <row r="190" spans="1:23" ht="15.75" thickBot="1" x14ac:dyDescent="0.3">
      <c r="A190" s="23" t="str">
        <f>IF(Population!$A190="","",Population!$A190)</f>
        <v/>
      </c>
      <c r="B190" s="24" t="str">
        <f>IF($A190="","",IFERROR(VLOOKUP($A190,Facilities!$A$2:$B$1001,2,FALSE),""))</f>
        <v/>
      </c>
      <c r="C190" s="24" t="str">
        <f>IFERROR(IF(VLOOKUP($A190,'Facility Locations'!$A$2:$E$1000,2,FALSE)="","no address",VLOOKUP($A190,'Facility Locations'!$A$2:$E$1000,2,FALSE)),"no address")</f>
        <v>no address</v>
      </c>
      <c r="D190" s="24" t="str">
        <f>IFERROR(IF(VLOOKUP($A190,'Facility Locations'!$A$2:$E$1000,3,FALSE)="","",VLOOKUP($A190,'Facility Locations'!$A$2:$E$1000,3,FALSE)),"")</f>
        <v/>
      </c>
      <c r="E190" s="24" t="str">
        <f>IFERROR(IF(VLOOKUP($A190,'Facility Locations'!$A$2:$E$1000,4,FALSE)="","",VLOOKUP($A190,'Facility Locations'!$A$2:$E$1000,4,FALSE)),"")</f>
        <v/>
      </c>
      <c r="F190" s="24" t="str">
        <f>IFERROR(IF(VLOOKUP($A190,'Facility Locations'!$A$2:$E$1000,5,FALSE)="","",VLOOKUP($A190,'Facility Locations'!$A$2:$E$1000,5,FALSE)),"")</f>
        <v/>
      </c>
      <c r="G190" s="25" t="str">
        <f>IFERROR(VLOOKUP($A190,Counties!$A$2:$C$1000,2,FALSE),"no county listed")</f>
        <v>no county listed</v>
      </c>
      <c r="H190" s="24" t="str">
        <f>IFERROR(VLOOKUP($A190,Counties!$A$2:$C$1000,3,FALSE),"no county listed")</f>
        <v>no county listed</v>
      </c>
      <c r="I190" s="24" t="e">
        <f>VLOOKUP($G190,Rural_Urban!A190:B1188,2,FALSE)</f>
        <v>#N/A</v>
      </c>
      <c r="J190" s="24" t="e">
        <f t="shared" si="10"/>
        <v>#N/A</v>
      </c>
      <c r="K190" s="26" t="str">
        <f>IF($A190="","",_xlfn.LET(_xlpm.x,VLOOKUP($A190,Population!$A$2:$B$1000,2,FALSE),IF(_xlpm.x="","none listed",_xlpm.x)))</f>
        <v/>
      </c>
      <c r="L190" s="24" t="e">
        <f>VLOOKUP($A190,Population!$A$2:$D$1000,4,FALSE)</f>
        <v>#N/A</v>
      </c>
      <c r="M190" s="24">
        <f>VLOOKUP("Population",'Program Priorities&amp;Goals'!$B$5:$E$7,4,FALSE)</f>
        <v>0.66666666666666663</v>
      </c>
      <c r="N190" s="24" t="e">
        <f>VLOOKUP($G190,'SVI Data'!$C$2:$F$200,3,FALSE)</f>
        <v>#N/A</v>
      </c>
      <c r="O190" s="24">
        <f>VLOOKUP("SVI",'Program Priorities&amp;Goals'!$B$5:$E$7,4,FALSE)</f>
        <v>0.66666666666666663</v>
      </c>
      <c r="P190" s="23" t="e">
        <f>VLOOKUP($A190,'Partnership Readiness'!$A$2:$D$1000,5,FALSE)</f>
        <v>#N/A</v>
      </c>
      <c r="Q190" s="24">
        <f>VLOOKUP("Partnership",'Program Priorities&amp;Goals'!$B$5:$E$7,4,FALSE)</f>
        <v>0.66666666666666663</v>
      </c>
      <c r="R190" s="25">
        <f t="shared" si="11"/>
        <v>0</v>
      </c>
      <c r="S190" s="24">
        <f t="shared" si="12"/>
        <v>1</v>
      </c>
      <c r="T190" s="24" t="e">
        <f t="shared" si="13"/>
        <v>#N/A</v>
      </c>
      <c r="U190" s="27" t="e">
        <f t="shared" si="14"/>
        <v>#N/A</v>
      </c>
      <c r="V190" s="24" t="e">
        <f>IF(J190="Urban",IF(U190&lt;='Recommended Sites'!$L$17,"Include",""),IF(J190="Rural",IF(T190&lt;='Recommended Sites'!$L$18,"Include",""),""))</f>
        <v>#N/A</v>
      </c>
      <c r="W190" s="24" t="e">
        <f>IF(V190="Include",COUNTIFS($V$2:$V$999,"Include",$R$2:$R$999,"&gt;"&amp;R190)+COUNTIFS($V$2:V190,"Include",$R$2:R190,R190),"")</f>
        <v>#N/A</v>
      </c>
    </row>
    <row r="191" spans="1:23" ht="15.75" thickBot="1" x14ac:dyDescent="0.3">
      <c r="A191" s="23" t="str">
        <f>IF(Population!$A191="","",Population!$A191)</f>
        <v/>
      </c>
      <c r="B191" s="24" t="str">
        <f>IF($A191="","",IFERROR(VLOOKUP($A191,Facilities!$A$2:$B$1001,2,FALSE),""))</f>
        <v/>
      </c>
      <c r="C191" s="24" t="str">
        <f>IFERROR(IF(VLOOKUP($A191,'Facility Locations'!$A$2:$E$1000,2,FALSE)="","no address",VLOOKUP($A191,'Facility Locations'!$A$2:$E$1000,2,FALSE)),"no address")</f>
        <v>no address</v>
      </c>
      <c r="D191" s="24" t="str">
        <f>IFERROR(IF(VLOOKUP($A191,'Facility Locations'!$A$2:$E$1000,3,FALSE)="","",VLOOKUP($A191,'Facility Locations'!$A$2:$E$1000,3,FALSE)),"")</f>
        <v/>
      </c>
      <c r="E191" s="24" t="str">
        <f>IFERROR(IF(VLOOKUP($A191,'Facility Locations'!$A$2:$E$1000,4,FALSE)="","",VLOOKUP($A191,'Facility Locations'!$A$2:$E$1000,4,FALSE)),"")</f>
        <v/>
      </c>
      <c r="F191" s="24" t="str">
        <f>IFERROR(IF(VLOOKUP($A191,'Facility Locations'!$A$2:$E$1000,5,FALSE)="","",VLOOKUP($A191,'Facility Locations'!$A$2:$E$1000,5,FALSE)),"")</f>
        <v/>
      </c>
      <c r="G191" s="25" t="str">
        <f>IFERROR(VLOOKUP($A191,Counties!$A$2:$C$1000,2,FALSE),"no county listed")</f>
        <v>no county listed</v>
      </c>
      <c r="H191" s="24" t="str">
        <f>IFERROR(VLOOKUP($A191,Counties!$A$2:$C$1000,3,FALSE),"no county listed")</f>
        <v>no county listed</v>
      </c>
      <c r="I191" s="24" t="e">
        <f>VLOOKUP($G191,Rural_Urban!A191:B1189,2,FALSE)</f>
        <v>#N/A</v>
      </c>
      <c r="J191" s="24" t="e">
        <f t="shared" si="10"/>
        <v>#N/A</v>
      </c>
      <c r="K191" s="26" t="str">
        <f>IF($A191="","",_xlfn.LET(_xlpm.x,VLOOKUP($A191,Population!$A$2:$B$1000,2,FALSE),IF(_xlpm.x="","none listed",_xlpm.x)))</f>
        <v/>
      </c>
      <c r="L191" s="24" t="e">
        <f>VLOOKUP($A191,Population!$A$2:$D$1000,4,FALSE)</f>
        <v>#N/A</v>
      </c>
      <c r="M191" s="24">
        <f>VLOOKUP("Population",'Program Priorities&amp;Goals'!$B$5:$E$7,4,FALSE)</f>
        <v>0.66666666666666663</v>
      </c>
      <c r="N191" s="24" t="e">
        <f>VLOOKUP($G191,'SVI Data'!$C$2:$F$200,3,FALSE)</f>
        <v>#N/A</v>
      </c>
      <c r="O191" s="24">
        <f>VLOOKUP("SVI",'Program Priorities&amp;Goals'!$B$5:$E$7,4,FALSE)</f>
        <v>0.66666666666666663</v>
      </c>
      <c r="P191" s="23" t="e">
        <f>VLOOKUP($A191,'Partnership Readiness'!$A$2:$D$1000,5,FALSE)</f>
        <v>#N/A</v>
      </c>
      <c r="Q191" s="24">
        <f>VLOOKUP("Partnership",'Program Priorities&amp;Goals'!$B$5:$E$7,4,FALSE)</f>
        <v>0.66666666666666663</v>
      </c>
      <c r="R191" s="25">
        <f t="shared" si="11"/>
        <v>0</v>
      </c>
      <c r="S191" s="24">
        <f t="shared" si="12"/>
        <v>1</v>
      </c>
      <c r="T191" s="24" t="e">
        <f t="shared" si="13"/>
        <v>#N/A</v>
      </c>
      <c r="U191" s="27" t="e">
        <f t="shared" si="14"/>
        <v>#N/A</v>
      </c>
      <c r="V191" s="24" t="e">
        <f>IF(J191="Urban",IF(U191&lt;='Recommended Sites'!$L$17,"Include",""),IF(J191="Rural",IF(T191&lt;='Recommended Sites'!$L$18,"Include",""),""))</f>
        <v>#N/A</v>
      </c>
      <c r="W191" s="24" t="e">
        <f>IF(V191="Include",COUNTIFS($V$2:$V$999,"Include",$R$2:$R$999,"&gt;"&amp;R191)+COUNTIFS($V$2:V191,"Include",$R$2:R191,R191),"")</f>
        <v>#N/A</v>
      </c>
    </row>
    <row r="192" spans="1:23" ht="15.75" thickBot="1" x14ac:dyDescent="0.3">
      <c r="A192" s="23" t="str">
        <f>IF(Population!$A192="","",Population!$A192)</f>
        <v/>
      </c>
      <c r="B192" s="24" t="str">
        <f>IF($A192="","",IFERROR(VLOOKUP($A192,Facilities!$A$2:$B$1001,2,FALSE),""))</f>
        <v/>
      </c>
      <c r="C192" s="24" t="str">
        <f>IFERROR(IF(VLOOKUP($A192,'Facility Locations'!$A$2:$E$1000,2,FALSE)="","no address",VLOOKUP($A192,'Facility Locations'!$A$2:$E$1000,2,FALSE)),"no address")</f>
        <v>no address</v>
      </c>
      <c r="D192" s="24" t="str">
        <f>IFERROR(IF(VLOOKUP($A192,'Facility Locations'!$A$2:$E$1000,3,FALSE)="","",VLOOKUP($A192,'Facility Locations'!$A$2:$E$1000,3,FALSE)),"")</f>
        <v/>
      </c>
      <c r="E192" s="24" t="str">
        <f>IFERROR(IF(VLOOKUP($A192,'Facility Locations'!$A$2:$E$1000,4,FALSE)="","",VLOOKUP($A192,'Facility Locations'!$A$2:$E$1000,4,FALSE)),"")</f>
        <v/>
      </c>
      <c r="F192" s="24" t="str">
        <f>IFERROR(IF(VLOOKUP($A192,'Facility Locations'!$A$2:$E$1000,5,FALSE)="","",VLOOKUP($A192,'Facility Locations'!$A$2:$E$1000,5,FALSE)),"")</f>
        <v/>
      </c>
      <c r="G192" s="25" t="str">
        <f>IFERROR(VLOOKUP($A192,Counties!$A$2:$C$1000,2,FALSE),"no county listed")</f>
        <v>no county listed</v>
      </c>
      <c r="H192" s="24" t="str">
        <f>IFERROR(VLOOKUP($A192,Counties!$A$2:$C$1000,3,FALSE),"no county listed")</f>
        <v>no county listed</v>
      </c>
      <c r="I192" s="24" t="e">
        <f>VLOOKUP($G192,Rural_Urban!A192:B1190,2,FALSE)</f>
        <v>#N/A</v>
      </c>
      <c r="J192" s="24" t="e">
        <f t="shared" si="10"/>
        <v>#N/A</v>
      </c>
      <c r="K192" s="26" t="str">
        <f>IF($A192="","",_xlfn.LET(_xlpm.x,VLOOKUP($A192,Population!$A$2:$B$1000,2,FALSE),IF(_xlpm.x="","none listed",_xlpm.x)))</f>
        <v/>
      </c>
      <c r="L192" s="24" t="e">
        <f>VLOOKUP($A192,Population!$A$2:$D$1000,4,FALSE)</f>
        <v>#N/A</v>
      </c>
      <c r="M192" s="24">
        <f>VLOOKUP("Population",'Program Priorities&amp;Goals'!$B$5:$E$7,4,FALSE)</f>
        <v>0.66666666666666663</v>
      </c>
      <c r="N192" s="24" t="e">
        <f>VLOOKUP($G192,'SVI Data'!$C$2:$F$200,3,FALSE)</f>
        <v>#N/A</v>
      </c>
      <c r="O192" s="24">
        <f>VLOOKUP("SVI",'Program Priorities&amp;Goals'!$B$5:$E$7,4,FALSE)</f>
        <v>0.66666666666666663</v>
      </c>
      <c r="P192" s="23" t="e">
        <f>VLOOKUP($A192,'Partnership Readiness'!$A$2:$D$1000,5,FALSE)</f>
        <v>#N/A</v>
      </c>
      <c r="Q192" s="24">
        <f>VLOOKUP("Partnership",'Program Priorities&amp;Goals'!$B$5:$E$7,4,FALSE)</f>
        <v>0.66666666666666663</v>
      </c>
      <c r="R192" s="25">
        <f t="shared" si="11"/>
        <v>0</v>
      </c>
      <c r="S192" s="24">
        <f t="shared" si="12"/>
        <v>1</v>
      </c>
      <c r="T192" s="24" t="e">
        <f t="shared" si="13"/>
        <v>#N/A</v>
      </c>
      <c r="U192" s="27" t="e">
        <f t="shared" si="14"/>
        <v>#N/A</v>
      </c>
      <c r="V192" s="24" t="e">
        <f>IF(J192="Urban",IF(U192&lt;='Recommended Sites'!$L$17,"Include",""),IF(J192="Rural",IF(T192&lt;='Recommended Sites'!$L$18,"Include",""),""))</f>
        <v>#N/A</v>
      </c>
      <c r="W192" s="24" t="e">
        <f>IF(V192="Include",COUNTIFS($V$2:$V$999,"Include",$R$2:$R$999,"&gt;"&amp;R192)+COUNTIFS($V$2:V192,"Include",$R$2:R192,R192),"")</f>
        <v>#N/A</v>
      </c>
    </row>
    <row r="193" spans="1:23" ht="15.75" thickBot="1" x14ac:dyDescent="0.3">
      <c r="A193" s="23" t="str">
        <f>IF(Population!$A193="","",Population!$A193)</f>
        <v/>
      </c>
      <c r="B193" s="24" t="str">
        <f>IF($A193="","",IFERROR(VLOOKUP($A193,Facilities!$A$2:$B$1001,2,FALSE),""))</f>
        <v/>
      </c>
      <c r="C193" s="24" t="str">
        <f>IFERROR(IF(VLOOKUP($A193,'Facility Locations'!$A$2:$E$1000,2,FALSE)="","no address",VLOOKUP($A193,'Facility Locations'!$A$2:$E$1000,2,FALSE)),"no address")</f>
        <v>no address</v>
      </c>
      <c r="D193" s="24" t="str">
        <f>IFERROR(IF(VLOOKUP($A193,'Facility Locations'!$A$2:$E$1000,3,FALSE)="","",VLOOKUP($A193,'Facility Locations'!$A$2:$E$1000,3,FALSE)),"")</f>
        <v/>
      </c>
      <c r="E193" s="24" t="str">
        <f>IFERROR(IF(VLOOKUP($A193,'Facility Locations'!$A$2:$E$1000,4,FALSE)="","",VLOOKUP($A193,'Facility Locations'!$A$2:$E$1000,4,FALSE)),"")</f>
        <v/>
      </c>
      <c r="F193" s="24" t="str">
        <f>IFERROR(IF(VLOOKUP($A193,'Facility Locations'!$A$2:$E$1000,5,FALSE)="","",VLOOKUP($A193,'Facility Locations'!$A$2:$E$1000,5,FALSE)),"")</f>
        <v/>
      </c>
      <c r="G193" s="25" t="str">
        <f>IFERROR(VLOOKUP($A193,Counties!$A$2:$C$1000,2,FALSE),"no county listed")</f>
        <v>no county listed</v>
      </c>
      <c r="H193" s="24" t="str">
        <f>IFERROR(VLOOKUP($A193,Counties!$A$2:$C$1000,3,FALSE),"no county listed")</f>
        <v>no county listed</v>
      </c>
      <c r="I193" s="24" t="e">
        <f>VLOOKUP($G193,Rural_Urban!A193:B1191,2,FALSE)</f>
        <v>#N/A</v>
      </c>
      <c r="J193" s="24" t="e">
        <f t="shared" si="10"/>
        <v>#N/A</v>
      </c>
      <c r="K193" s="26" t="str">
        <f>IF($A193="","",_xlfn.LET(_xlpm.x,VLOOKUP($A193,Population!$A$2:$B$1000,2,FALSE),IF(_xlpm.x="","none listed",_xlpm.x)))</f>
        <v/>
      </c>
      <c r="L193" s="24" t="e">
        <f>VLOOKUP($A193,Population!$A$2:$D$1000,4,FALSE)</f>
        <v>#N/A</v>
      </c>
      <c r="M193" s="24">
        <f>VLOOKUP("Population",'Program Priorities&amp;Goals'!$B$5:$E$7,4,FALSE)</f>
        <v>0.66666666666666663</v>
      </c>
      <c r="N193" s="24" t="e">
        <f>VLOOKUP($G193,'SVI Data'!$C$2:$F$200,3,FALSE)</f>
        <v>#N/A</v>
      </c>
      <c r="O193" s="24">
        <f>VLOOKUP("SVI",'Program Priorities&amp;Goals'!$B$5:$E$7,4,FALSE)</f>
        <v>0.66666666666666663</v>
      </c>
      <c r="P193" s="23" t="e">
        <f>VLOOKUP($A193,'Partnership Readiness'!$A$2:$D$1000,5,FALSE)</f>
        <v>#N/A</v>
      </c>
      <c r="Q193" s="24">
        <f>VLOOKUP("Partnership",'Program Priorities&amp;Goals'!$B$5:$E$7,4,FALSE)</f>
        <v>0.66666666666666663</v>
      </c>
      <c r="R193" s="25">
        <f t="shared" si="11"/>
        <v>0</v>
      </c>
      <c r="S193" s="24">
        <f t="shared" si="12"/>
        <v>1</v>
      </c>
      <c r="T193" s="24" t="e">
        <f t="shared" si="13"/>
        <v>#N/A</v>
      </c>
      <c r="U193" s="27" t="e">
        <f t="shared" si="14"/>
        <v>#N/A</v>
      </c>
      <c r="V193" s="24" t="e">
        <f>IF(J193="Urban",IF(U193&lt;='Recommended Sites'!$L$17,"Include",""),IF(J193="Rural",IF(T193&lt;='Recommended Sites'!$L$18,"Include",""),""))</f>
        <v>#N/A</v>
      </c>
      <c r="W193" s="24" t="e">
        <f>IF(V193="Include",COUNTIFS($V$2:$V$999,"Include",$R$2:$R$999,"&gt;"&amp;R193)+COUNTIFS($V$2:V193,"Include",$R$2:R193,R193),"")</f>
        <v>#N/A</v>
      </c>
    </row>
    <row r="194" spans="1:23" ht="15.75" thickBot="1" x14ac:dyDescent="0.3">
      <c r="A194" s="23" t="str">
        <f>IF(Population!$A194="","",Population!$A194)</f>
        <v/>
      </c>
      <c r="B194" s="24" t="str">
        <f>IF($A194="","",IFERROR(VLOOKUP($A194,Facilities!$A$2:$B$1001,2,FALSE),""))</f>
        <v/>
      </c>
      <c r="C194" s="24" t="str">
        <f>IFERROR(IF(VLOOKUP($A194,'Facility Locations'!$A$2:$E$1000,2,FALSE)="","no address",VLOOKUP($A194,'Facility Locations'!$A$2:$E$1000,2,FALSE)),"no address")</f>
        <v>no address</v>
      </c>
      <c r="D194" s="24" t="str">
        <f>IFERROR(IF(VLOOKUP($A194,'Facility Locations'!$A$2:$E$1000,3,FALSE)="","",VLOOKUP($A194,'Facility Locations'!$A$2:$E$1000,3,FALSE)),"")</f>
        <v/>
      </c>
      <c r="E194" s="24" t="str">
        <f>IFERROR(IF(VLOOKUP($A194,'Facility Locations'!$A$2:$E$1000,4,FALSE)="","",VLOOKUP($A194,'Facility Locations'!$A$2:$E$1000,4,FALSE)),"")</f>
        <v/>
      </c>
      <c r="F194" s="24" t="str">
        <f>IFERROR(IF(VLOOKUP($A194,'Facility Locations'!$A$2:$E$1000,5,FALSE)="","",VLOOKUP($A194,'Facility Locations'!$A$2:$E$1000,5,FALSE)),"")</f>
        <v/>
      </c>
      <c r="G194" s="25" t="str">
        <f>IFERROR(VLOOKUP($A194,Counties!$A$2:$C$1000,2,FALSE),"no county listed")</f>
        <v>no county listed</v>
      </c>
      <c r="H194" s="24" t="str">
        <f>IFERROR(VLOOKUP($A194,Counties!$A$2:$C$1000,3,FALSE),"no county listed")</f>
        <v>no county listed</v>
      </c>
      <c r="I194" s="24" t="e">
        <f>VLOOKUP($G194,Rural_Urban!A194:B1192,2,FALSE)</f>
        <v>#N/A</v>
      </c>
      <c r="J194" s="24" t="e">
        <f t="shared" ref="J194:J257" si="15">IF(I194&lt;=3,"Urban","Rural")</f>
        <v>#N/A</v>
      </c>
      <c r="K194" s="26" t="str">
        <f>IF($A194="","",_xlfn.LET(_xlpm.x,VLOOKUP($A194,Population!$A$2:$B$1000,2,FALSE),IF(_xlpm.x="","none listed",_xlpm.x)))</f>
        <v/>
      </c>
      <c r="L194" s="24" t="e">
        <f>VLOOKUP($A194,Population!$A$2:$D$1000,4,FALSE)</f>
        <v>#N/A</v>
      </c>
      <c r="M194" s="24">
        <f>VLOOKUP("Population",'Program Priorities&amp;Goals'!$B$5:$E$7,4,FALSE)</f>
        <v>0.66666666666666663</v>
      </c>
      <c r="N194" s="24" t="e">
        <f>VLOOKUP($G194,'SVI Data'!$C$2:$F$200,3,FALSE)</f>
        <v>#N/A</v>
      </c>
      <c r="O194" s="24">
        <f>VLOOKUP("SVI",'Program Priorities&amp;Goals'!$B$5:$E$7,4,FALSE)</f>
        <v>0.66666666666666663</v>
      </c>
      <c r="P194" s="23" t="e">
        <f>VLOOKUP($A194,'Partnership Readiness'!$A$2:$D$1000,5,FALSE)</f>
        <v>#N/A</v>
      </c>
      <c r="Q194" s="24">
        <f>VLOOKUP("Partnership",'Program Priorities&amp;Goals'!$B$5:$E$7,4,FALSE)</f>
        <v>0.66666666666666663</v>
      </c>
      <c r="R194" s="25">
        <f t="shared" ref="R194:R257" si="16">IFERROR(SUM($L194*$M194,$N194*$O194,$P194*$Q194),0)</f>
        <v>0</v>
      </c>
      <c r="S194" s="24">
        <f t="shared" ref="S194:S257" si="17">_xlfn.IFNA(_xlfn.RANK.EQ(R194,$R$2:$R$999,0),"incomplete data")</f>
        <v>1</v>
      </c>
      <c r="T194" s="24" t="e">
        <f t="shared" ref="T194:T257" si="18">IF(J194="Rural",COUNTIFS($J$2:$J$999,"Rural",$R$2:$R$999,"&gt;"&amp;R194)+1,"")</f>
        <v>#N/A</v>
      </c>
      <c r="U194" s="27" t="e">
        <f t="shared" ref="U194:U257" si="19">IF(J194="Urban",COUNTIFS($J$2:$J$999,"Urban",$R$2:$R$999,"&gt;"&amp;R194)+1,"")</f>
        <v>#N/A</v>
      </c>
      <c r="V194" s="24" t="e">
        <f>IF(J194="Urban",IF(U194&lt;='Recommended Sites'!$L$17,"Include",""),IF(J194="Rural",IF(T194&lt;='Recommended Sites'!$L$18,"Include",""),""))</f>
        <v>#N/A</v>
      </c>
      <c r="W194" s="24" t="e">
        <f>IF(V194="Include",COUNTIFS($V$2:$V$999,"Include",$R$2:$R$999,"&gt;"&amp;R194)+COUNTIFS($V$2:V194,"Include",$R$2:R194,R194),"")</f>
        <v>#N/A</v>
      </c>
    </row>
    <row r="195" spans="1:23" ht="15.75" thickBot="1" x14ac:dyDescent="0.3">
      <c r="A195" s="23" t="str">
        <f>IF(Population!$A195="","",Population!$A195)</f>
        <v/>
      </c>
      <c r="B195" s="24" t="str">
        <f>IF($A195="","",IFERROR(VLOOKUP($A195,Facilities!$A$2:$B$1001,2,FALSE),""))</f>
        <v/>
      </c>
      <c r="C195" s="24" t="str">
        <f>IFERROR(IF(VLOOKUP($A195,'Facility Locations'!$A$2:$E$1000,2,FALSE)="","no address",VLOOKUP($A195,'Facility Locations'!$A$2:$E$1000,2,FALSE)),"no address")</f>
        <v>no address</v>
      </c>
      <c r="D195" s="24" t="str">
        <f>IFERROR(IF(VLOOKUP($A195,'Facility Locations'!$A$2:$E$1000,3,FALSE)="","",VLOOKUP($A195,'Facility Locations'!$A$2:$E$1000,3,FALSE)),"")</f>
        <v/>
      </c>
      <c r="E195" s="24" t="str">
        <f>IFERROR(IF(VLOOKUP($A195,'Facility Locations'!$A$2:$E$1000,4,FALSE)="","",VLOOKUP($A195,'Facility Locations'!$A$2:$E$1000,4,FALSE)),"")</f>
        <v/>
      </c>
      <c r="F195" s="24" t="str">
        <f>IFERROR(IF(VLOOKUP($A195,'Facility Locations'!$A$2:$E$1000,5,FALSE)="","",VLOOKUP($A195,'Facility Locations'!$A$2:$E$1000,5,FALSE)),"")</f>
        <v/>
      </c>
      <c r="G195" s="25" t="str">
        <f>IFERROR(VLOOKUP($A195,Counties!$A$2:$C$1000,2,FALSE),"no county listed")</f>
        <v>no county listed</v>
      </c>
      <c r="H195" s="24" t="str">
        <f>IFERROR(VLOOKUP($A195,Counties!$A$2:$C$1000,3,FALSE),"no county listed")</f>
        <v>no county listed</v>
      </c>
      <c r="I195" s="24" t="e">
        <f>VLOOKUP($G195,Rural_Urban!A195:B1193,2,FALSE)</f>
        <v>#N/A</v>
      </c>
      <c r="J195" s="24" t="e">
        <f t="shared" si="15"/>
        <v>#N/A</v>
      </c>
      <c r="K195" s="26" t="str">
        <f>IF($A195="","",_xlfn.LET(_xlpm.x,VLOOKUP($A195,Population!$A$2:$B$1000,2,FALSE),IF(_xlpm.x="","none listed",_xlpm.x)))</f>
        <v/>
      </c>
      <c r="L195" s="24" t="e">
        <f>VLOOKUP($A195,Population!$A$2:$D$1000,4,FALSE)</f>
        <v>#N/A</v>
      </c>
      <c r="M195" s="24">
        <f>VLOOKUP("Population",'Program Priorities&amp;Goals'!$B$5:$E$7,4,FALSE)</f>
        <v>0.66666666666666663</v>
      </c>
      <c r="N195" s="24" t="e">
        <f>VLOOKUP($G195,'SVI Data'!$C$2:$F$200,3,FALSE)</f>
        <v>#N/A</v>
      </c>
      <c r="O195" s="24">
        <f>VLOOKUP("SVI",'Program Priorities&amp;Goals'!$B$5:$E$7,4,FALSE)</f>
        <v>0.66666666666666663</v>
      </c>
      <c r="P195" s="23" t="e">
        <f>VLOOKUP($A195,'Partnership Readiness'!$A$2:$D$1000,5,FALSE)</f>
        <v>#N/A</v>
      </c>
      <c r="Q195" s="24">
        <f>VLOOKUP("Partnership",'Program Priorities&amp;Goals'!$B$5:$E$7,4,FALSE)</f>
        <v>0.66666666666666663</v>
      </c>
      <c r="R195" s="25">
        <f t="shared" si="16"/>
        <v>0</v>
      </c>
      <c r="S195" s="24">
        <f t="shared" si="17"/>
        <v>1</v>
      </c>
      <c r="T195" s="24" t="e">
        <f t="shared" si="18"/>
        <v>#N/A</v>
      </c>
      <c r="U195" s="27" t="e">
        <f t="shared" si="19"/>
        <v>#N/A</v>
      </c>
      <c r="V195" s="24" t="e">
        <f>IF(J195="Urban",IF(U195&lt;='Recommended Sites'!$L$17,"Include",""),IF(J195="Rural",IF(T195&lt;='Recommended Sites'!$L$18,"Include",""),""))</f>
        <v>#N/A</v>
      </c>
      <c r="W195" s="24" t="e">
        <f>IF(V195="Include",COUNTIFS($V$2:$V$999,"Include",$R$2:$R$999,"&gt;"&amp;R195)+COUNTIFS($V$2:V195,"Include",$R$2:R195,R195),"")</f>
        <v>#N/A</v>
      </c>
    </row>
    <row r="196" spans="1:23" ht="15.75" thickBot="1" x14ac:dyDescent="0.3">
      <c r="A196" s="23" t="str">
        <f>IF(Population!$A196="","",Population!$A196)</f>
        <v/>
      </c>
      <c r="B196" s="24" t="str">
        <f>IF($A196="","",IFERROR(VLOOKUP($A196,Facilities!$A$2:$B$1001,2,FALSE),""))</f>
        <v/>
      </c>
      <c r="C196" s="24" t="str">
        <f>IFERROR(IF(VLOOKUP($A196,'Facility Locations'!$A$2:$E$1000,2,FALSE)="","no address",VLOOKUP($A196,'Facility Locations'!$A$2:$E$1000,2,FALSE)),"no address")</f>
        <v>no address</v>
      </c>
      <c r="D196" s="24" t="str">
        <f>IFERROR(IF(VLOOKUP($A196,'Facility Locations'!$A$2:$E$1000,3,FALSE)="","",VLOOKUP($A196,'Facility Locations'!$A$2:$E$1000,3,FALSE)),"")</f>
        <v/>
      </c>
      <c r="E196" s="24" t="str">
        <f>IFERROR(IF(VLOOKUP($A196,'Facility Locations'!$A$2:$E$1000,4,FALSE)="","",VLOOKUP($A196,'Facility Locations'!$A$2:$E$1000,4,FALSE)),"")</f>
        <v/>
      </c>
      <c r="F196" s="24" t="str">
        <f>IFERROR(IF(VLOOKUP($A196,'Facility Locations'!$A$2:$E$1000,5,FALSE)="","",VLOOKUP($A196,'Facility Locations'!$A$2:$E$1000,5,FALSE)),"")</f>
        <v/>
      </c>
      <c r="G196" s="25" t="str">
        <f>IFERROR(VLOOKUP($A196,Counties!$A$2:$C$1000,2,FALSE),"no county listed")</f>
        <v>no county listed</v>
      </c>
      <c r="H196" s="24" t="str">
        <f>IFERROR(VLOOKUP($A196,Counties!$A$2:$C$1000,3,FALSE),"no county listed")</f>
        <v>no county listed</v>
      </c>
      <c r="I196" s="24" t="e">
        <f>VLOOKUP($G196,Rural_Urban!A196:B1194,2,FALSE)</f>
        <v>#N/A</v>
      </c>
      <c r="J196" s="24" t="e">
        <f t="shared" si="15"/>
        <v>#N/A</v>
      </c>
      <c r="K196" s="26" t="str">
        <f>IF($A196="","",_xlfn.LET(_xlpm.x,VLOOKUP($A196,Population!$A$2:$B$1000,2,FALSE),IF(_xlpm.x="","none listed",_xlpm.x)))</f>
        <v/>
      </c>
      <c r="L196" s="24" t="e">
        <f>VLOOKUP($A196,Population!$A$2:$D$1000,4,FALSE)</f>
        <v>#N/A</v>
      </c>
      <c r="M196" s="24">
        <f>VLOOKUP("Population",'Program Priorities&amp;Goals'!$B$5:$E$7,4,FALSE)</f>
        <v>0.66666666666666663</v>
      </c>
      <c r="N196" s="24" t="e">
        <f>VLOOKUP($G196,'SVI Data'!$C$2:$F$200,3,FALSE)</f>
        <v>#N/A</v>
      </c>
      <c r="O196" s="24">
        <f>VLOOKUP("SVI",'Program Priorities&amp;Goals'!$B$5:$E$7,4,FALSE)</f>
        <v>0.66666666666666663</v>
      </c>
      <c r="P196" s="23" t="e">
        <f>VLOOKUP($A196,'Partnership Readiness'!$A$2:$D$1000,5,FALSE)</f>
        <v>#N/A</v>
      </c>
      <c r="Q196" s="24">
        <f>VLOOKUP("Partnership",'Program Priorities&amp;Goals'!$B$5:$E$7,4,FALSE)</f>
        <v>0.66666666666666663</v>
      </c>
      <c r="R196" s="25">
        <f t="shared" si="16"/>
        <v>0</v>
      </c>
      <c r="S196" s="24">
        <f t="shared" si="17"/>
        <v>1</v>
      </c>
      <c r="T196" s="24" t="e">
        <f t="shared" si="18"/>
        <v>#N/A</v>
      </c>
      <c r="U196" s="27" t="e">
        <f t="shared" si="19"/>
        <v>#N/A</v>
      </c>
      <c r="V196" s="24" t="e">
        <f>IF(J196="Urban",IF(U196&lt;='Recommended Sites'!$L$17,"Include",""),IF(J196="Rural",IF(T196&lt;='Recommended Sites'!$L$18,"Include",""),""))</f>
        <v>#N/A</v>
      </c>
      <c r="W196" s="24" t="e">
        <f>IF(V196="Include",COUNTIFS($V$2:$V$999,"Include",$R$2:$R$999,"&gt;"&amp;R196)+COUNTIFS($V$2:V196,"Include",$R$2:R196,R196),"")</f>
        <v>#N/A</v>
      </c>
    </row>
    <row r="197" spans="1:23" ht="15.75" thickBot="1" x14ac:dyDescent="0.3">
      <c r="A197" s="23" t="str">
        <f>IF(Population!$A197="","",Population!$A197)</f>
        <v/>
      </c>
      <c r="B197" s="24" t="str">
        <f>IF($A197="","",IFERROR(VLOOKUP($A197,Facilities!$A$2:$B$1001,2,FALSE),""))</f>
        <v/>
      </c>
      <c r="C197" s="24" t="str">
        <f>IFERROR(IF(VLOOKUP($A197,'Facility Locations'!$A$2:$E$1000,2,FALSE)="","no address",VLOOKUP($A197,'Facility Locations'!$A$2:$E$1000,2,FALSE)),"no address")</f>
        <v>no address</v>
      </c>
      <c r="D197" s="24" t="str">
        <f>IFERROR(IF(VLOOKUP($A197,'Facility Locations'!$A$2:$E$1000,3,FALSE)="","",VLOOKUP($A197,'Facility Locations'!$A$2:$E$1000,3,FALSE)),"")</f>
        <v/>
      </c>
      <c r="E197" s="24" t="str">
        <f>IFERROR(IF(VLOOKUP($A197,'Facility Locations'!$A$2:$E$1000,4,FALSE)="","",VLOOKUP($A197,'Facility Locations'!$A$2:$E$1000,4,FALSE)),"")</f>
        <v/>
      </c>
      <c r="F197" s="24" t="str">
        <f>IFERROR(IF(VLOOKUP($A197,'Facility Locations'!$A$2:$E$1000,5,FALSE)="","",VLOOKUP($A197,'Facility Locations'!$A$2:$E$1000,5,FALSE)),"")</f>
        <v/>
      </c>
      <c r="G197" s="25" t="str">
        <f>IFERROR(VLOOKUP($A197,Counties!$A$2:$C$1000,2,FALSE),"no county listed")</f>
        <v>no county listed</v>
      </c>
      <c r="H197" s="24" t="str">
        <f>IFERROR(VLOOKUP($A197,Counties!$A$2:$C$1000,3,FALSE),"no county listed")</f>
        <v>no county listed</v>
      </c>
      <c r="I197" s="24" t="e">
        <f>VLOOKUP($G197,Rural_Urban!A197:B1195,2,FALSE)</f>
        <v>#N/A</v>
      </c>
      <c r="J197" s="24" t="e">
        <f t="shared" si="15"/>
        <v>#N/A</v>
      </c>
      <c r="K197" s="26" t="str">
        <f>IF($A197="","",_xlfn.LET(_xlpm.x,VLOOKUP($A197,Population!$A$2:$B$1000,2,FALSE),IF(_xlpm.x="","none listed",_xlpm.x)))</f>
        <v/>
      </c>
      <c r="L197" s="24" t="e">
        <f>VLOOKUP($A197,Population!$A$2:$D$1000,4,FALSE)</f>
        <v>#N/A</v>
      </c>
      <c r="M197" s="24">
        <f>VLOOKUP("Population",'Program Priorities&amp;Goals'!$B$5:$E$7,4,FALSE)</f>
        <v>0.66666666666666663</v>
      </c>
      <c r="N197" s="24" t="e">
        <f>VLOOKUP($G197,'SVI Data'!$C$2:$F$200,3,FALSE)</f>
        <v>#N/A</v>
      </c>
      <c r="O197" s="24">
        <f>VLOOKUP("SVI",'Program Priorities&amp;Goals'!$B$5:$E$7,4,FALSE)</f>
        <v>0.66666666666666663</v>
      </c>
      <c r="P197" s="23" t="e">
        <f>VLOOKUP($A197,'Partnership Readiness'!$A$2:$D$1000,5,FALSE)</f>
        <v>#N/A</v>
      </c>
      <c r="Q197" s="24">
        <f>VLOOKUP("Partnership",'Program Priorities&amp;Goals'!$B$5:$E$7,4,FALSE)</f>
        <v>0.66666666666666663</v>
      </c>
      <c r="R197" s="25">
        <f t="shared" si="16"/>
        <v>0</v>
      </c>
      <c r="S197" s="24">
        <f t="shared" si="17"/>
        <v>1</v>
      </c>
      <c r="T197" s="24" t="e">
        <f t="shared" si="18"/>
        <v>#N/A</v>
      </c>
      <c r="U197" s="27" t="e">
        <f t="shared" si="19"/>
        <v>#N/A</v>
      </c>
      <c r="V197" s="24" t="e">
        <f>IF(J197="Urban",IF(U197&lt;='Recommended Sites'!$L$17,"Include",""),IF(J197="Rural",IF(T197&lt;='Recommended Sites'!$L$18,"Include",""),""))</f>
        <v>#N/A</v>
      </c>
      <c r="W197" s="24" t="e">
        <f>IF(V197="Include",COUNTIFS($V$2:$V$999,"Include",$R$2:$R$999,"&gt;"&amp;R197)+COUNTIFS($V$2:V197,"Include",$R$2:R197,R197),"")</f>
        <v>#N/A</v>
      </c>
    </row>
    <row r="198" spans="1:23" ht="15.75" thickBot="1" x14ac:dyDescent="0.3">
      <c r="A198" s="23" t="str">
        <f>IF(Population!$A198="","",Population!$A198)</f>
        <v/>
      </c>
      <c r="B198" s="24" t="str">
        <f>IF($A198="","",IFERROR(VLOOKUP($A198,Facilities!$A$2:$B$1001,2,FALSE),""))</f>
        <v/>
      </c>
      <c r="C198" s="24" t="str">
        <f>IFERROR(IF(VLOOKUP($A198,'Facility Locations'!$A$2:$E$1000,2,FALSE)="","no address",VLOOKUP($A198,'Facility Locations'!$A$2:$E$1000,2,FALSE)),"no address")</f>
        <v>no address</v>
      </c>
      <c r="D198" s="24" t="str">
        <f>IFERROR(IF(VLOOKUP($A198,'Facility Locations'!$A$2:$E$1000,3,FALSE)="","",VLOOKUP($A198,'Facility Locations'!$A$2:$E$1000,3,FALSE)),"")</f>
        <v/>
      </c>
      <c r="E198" s="24" t="str">
        <f>IFERROR(IF(VLOOKUP($A198,'Facility Locations'!$A$2:$E$1000,4,FALSE)="","",VLOOKUP($A198,'Facility Locations'!$A$2:$E$1000,4,FALSE)),"")</f>
        <v/>
      </c>
      <c r="F198" s="24" t="str">
        <f>IFERROR(IF(VLOOKUP($A198,'Facility Locations'!$A$2:$E$1000,5,FALSE)="","",VLOOKUP($A198,'Facility Locations'!$A$2:$E$1000,5,FALSE)),"")</f>
        <v/>
      </c>
      <c r="G198" s="25" t="str">
        <f>IFERROR(VLOOKUP($A198,Counties!$A$2:$C$1000,2,FALSE),"no county listed")</f>
        <v>no county listed</v>
      </c>
      <c r="H198" s="24" t="str">
        <f>IFERROR(VLOOKUP($A198,Counties!$A$2:$C$1000,3,FALSE),"no county listed")</f>
        <v>no county listed</v>
      </c>
      <c r="I198" s="24" t="e">
        <f>VLOOKUP($G198,Rural_Urban!A198:B1196,2,FALSE)</f>
        <v>#N/A</v>
      </c>
      <c r="J198" s="24" t="e">
        <f t="shared" si="15"/>
        <v>#N/A</v>
      </c>
      <c r="K198" s="26" t="str">
        <f>IF($A198="","",_xlfn.LET(_xlpm.x,VLOOKUP($A198,Population!$A$2:$B$1000,2,FALSE),IF(_xlpm.x="","none listed",_xlpm.x)))</f>
        <v/>
      </c>
      <c r="L198" s="24" t="e">
        <f>VLOOKUP($A198,Population!$A$2:$D$1000,4,FALSE)</f>
        <v>#N/A</v>
      </c>
      <c r="M198" s="24">
        <f>VLOOKUP("Population",'Program Priorities&amp;Goals'!$B$5:$E$7,4,FALSE)</f>
        <v>0.66666666666666663</v>
      </c>
      <c r="N198" s="24" t="e">
        <f>VLOOKUP($G198,'SVI Data'!$C$2:$F$200,3,FALSE)</f>
        <v>#N/A</v>
      </c>
      <c r="O198" s="24">
        <f>VLOOKUP("SVI",'Program Priorities&amp;Goals'!$B$5:$E$7,4,FALSE)</f>
        <v>0.66666666666666663</v>
      </c>
      <c r="P198" s="23" t="e">
        <f>VLOOKUP($A198,'Partnership Readiness'!$A$2:$D$1000,5,FALSE)</f>
        <v>#N/A</v>
      </c>
      <c r="Q198" s="24">
        <f>VLOOKUP("Partnership",'Program Priorities&amp;Goals'!$B$5:$E$7,4,FALSE)</f>
        <v>0.66666666666666663</v>
      </c>
      <c r="R198" s="25">
        <f t="shared" si="16"/>
        <v>0</v>
      </c>
      <c r="S198" s="24">
        <f t="shared" si="17"/>
        <v>1</v>
      </c>
      <c r="T198" s="24" t="e">
        <f t="shared" si="18"/>
        <v>#N/A</v>
      </c>
      <c r="U198" s="27" t="e">
        <f t="shared" si="19"/>
        <v>#N/A</v>
      </c>
      <c r="V198" s="24" t="e">
        <f>IF(J198="Urban",IF(U198&lt;='Recommended Sites'!$L$17,"Include",""),IF(J198="Rural",IF(T198&lt;='Recommended Sites'!$L$18,"Include",""),""))</f>
        <v>#N/A</v>
      </c>
      <c r="W198" s="24" t="e">
        <f>IF(V198="Include",COUNTIFS($V$2:$V$999,"Include",$R$2:$R$999,"&gt;"&amp;R198)+COUNTIFS($V$2:V198,"Include",$R$2:R198,R198),"")</f>
        <v>#N/A</v>
      </c>
    </row>
    <row r="199" spans="1:23" ht="15.75" thickBot="1" x14ac:dyDescent="0.3">
      <c r="A199" s="23" t="str">
        <f>IF(Population!$A199="","",Population!$A199)</f>
        <v/>
      </c>
      <c r="B199" s="24" t="str">
        <f>IF($A199="","",IFERROR(VLOOKUP($A199,Facilities!$A$2:$B$1001,2,FALSE),""))</f>
        <v/>
      </c>
      <c r="C199" s="24" t="str">
        <f>IFERROR(IF(VLOOKUP($A199,'Facility Locations'!$A$2:$E$1000,2,FALSE)="","no address",VLOOKUP($A199,'Facility Locations'!$A$2:$E$1000,2,FALSE)),"no address")</f>
        <v>no address</v>
      </c>
      <c r="D199" s="24" t="str">
        <f>IFERROR(IF(VLOOKUP($A199,'Facility Locations'!$A$2:$E$1000,3,FALSE)="","",VLOOKUP($A199,'Facility Locations'!$A$2:$E$1000,3,FALSE)),"")</f>
        <v/>
      </c>
      <c r="E199" s="24" t="str">
        <f>IFERROR(IF(VLOOKUP($A199,'Facility Locations'!$A$2:$E$1000,4,FALSE)="","",VLOOKUP($A199,'Facility Locations'!$A$2:$E$1000,4,FALSE)),"")</f>
        <v/>
      </c>
      <c r="F199" s="24" t="str">
        <f>IFERROR(IF(VLOOKUP($A199,'Facility Locations'!$A$2:$E$1000,5,FALSE)="","",VLOOKUP($A199,'Facility Locations'!$A$2:$E$1000,5,FALSE)),"")</f>
        <v/>
      </c>
      <c r="G199" s="25" t="str">
        <f>IFERROR(VLOOKUP($A199,Counties!$A$2:$C$1000,2,FALSE),"no county listed")</f>
        <v>no county listed</v>
      </c>
      <c r="H199" s="24" t="str">
        <f>IFERROR(VLOOKUP($A199,Counties!$A$2:$C$1000,3,FALSE),"no county listed")</f>
        <v>no county listed</v>
      </c>
      <c r="I199" s="24" t="e">
        <f>VLOOKUP($G199,Rural_Urban!A199:B1197,2,FALSE)</f>
        <v>#N/A</v>
      </c>
      <c r="J199" s="24" t="e">
        <f t="shared" si="15"/>
        <v>#N/A</v>
      </c>
      <c r="K199" s="26" t="str">
        <f>IF($A199="","",_xlfn.LET(_xlpm.x,VLOOKUP($A199,Population!$A$2:$B$1000,2,FALSE),IF(_xlpm.x="","none listed",_xlpm.x)))</f>
        <v/>
      </c>
      <c r="L199" s="24" t="e">
        <f>VLOOKUP($A199,Population!$A$2:$D$1000,4,FALSE)</f>
        <v>#N/A</v>
      </c>
      <c r="M199" s="24">
        <f>VLOOKUP("Population",'Program Priorities&amp;Goals'!$B$5:$E$7,4,FALSE)</f>
        <v>0.66666666666666663</v>
      </c>
      <c r="N199" s="24" t="e">
        <f>VLOOKUP($G199,'SVI Data'!$C$2:$F$200,3,FALSE)</f>
        <v>#N/A</v>
      </c>
      <c r="O199" s="24">
        <f>VLOOKUP("SVI",'Program Priorities&amp;Goals'!$B$5:$E$7,4,FALSE)</f>
        <v>0.66666666666666663</v>
      </c>
      <c r="P199" s="23" t="e">
        <f>VLOOKUP($A199,'Partnership Readiness'!$A$2:$D$1000,5,FALSE)</f>
        <v>#N/A</v>
      </c>
      <c r="Q199" s="24">
        <f>VLOOKUP("Partnership",'Program Priorities&amp;Goals'!$B$5:$E$7,4,FALSE)</f>
        <v>0.66666666666666663</v>
      </c>
      <c r="R199" s="25">
        <f t="shared" si="16"/>
        <v>0</v>
      </c>
      <c r="S199" s="24">
        <f t="shared" si="17"/>
        <v>1</v>
      </c>
      <c r="T199" s="24" t="e">
        <f t="shared" si="18"/>
        <v>#N/A</v>
      </c>
      <c r="U199" s="27" t="e">
        <f t="shared" si="19"/>
        <v>#N/A</v>
      </c>
      <c r="V199" s="24" t="e">
        <f>IF(J199="Urban",IF(U199&lt;='Recommended Sites'!$L$17,"Include",""),IF(J199="Rural",IF(T199&lt;='Recommended Sites'!$L$18,"Include",""),""))</f>
        <v>#N/A</v>
      </c>
      <c r="W199" s="24" t="e">
        <f>IF(V199="Include",COUNTIFS($V$2:$V$999,"Include",$R$2:$R$999,"&gt;"&amp;R199)+COUNTIFS($V$2:V199,"Include",$R$2:R199,R199),"")</f>
        <v>#N/A</v>
      </c>
    </row>
    <row r="200" spans="1:23" ht="15.75" thickBot="1" x14ac:dyDescent="0.3">
      <c r="A200" s="23" t="str">
        <f>IF(Population!$A200="","",Population!$A200)</f>
        <v/>
      </c>
      <c r="B200" s="24" t="str">
        <f>IF($A200="","",IFERROR(VLOOKUP($A200,Facilities!$A$2:$B$1001,2,FALSE),""))</f>
        <v/>
      </c>
      <c r="C200" s="24" t="str">
        <f>IFERROR(IF(VLOOKUP($A200,'Facility Locations'!$A$2:$E$1000,2,FALSE)="","no address",VLOOKUP($A200,'Facility Locations'!$A$2:$E$1000,2,FALSE)),"no address")</f>
        <v>no address</v>
      </c>
      <c r="D200" s="24" t="str">
        <f>IFERROR(IF(VLOOKUP($A200,'Facility Locations'!$A$2:$E$1000,3,FALSE)="","",VLOOKUP($A200,'Facility Locations'!$A$2:$E$1000,3,FALSE)),"")</f>
        <v/>
      </c>
      <c r="E200" s="24" t="str">
        <f>IFERROR(IF(VLOOKUP($A200,'Facility Locations'!$A$2:$E$1000,4,FALSE)="","",VLOOKUP($A200,'Facility Locations'!$A$2:$E$1000,4,FALSE)),"")</f>
        <v/>
      </c>
      <c r="F200" s="24" t="str">
        <f>IFERROR(IF(VLOOKUP($A200,'Facility Locations'!$A$2:$E$1000,5,FALSE)="","",VLOOKUP($A200,'Facility Locations'!$A$2:$E$1000,5,FALSE)),"")</f>
        <v/>
      </c>
      <c r="G200" s="25" t="str">
        <f>IFERROR(VLOOKUP($A200,Counties!$A$2:$C$1000,2,FALSE),"no county listed")</f>
        <v>no county listed</v>
      </c>
      <c r="H200" s="24" t="str">
        <f>IFERROR(VLOOKUP($A200,Counties!$A$2:$C$1000,3,FALSE),"no county listed")</f>
        <v>no county listed</v>
      </c>
      <c r="I200" s="24" t="e">
        <f>VLOOKUP($G200,Rural_Urban!A200:B1198,2,FALSE)</f>
        <v>#N/A</v>
      </c>
      <c r="J200" s="24" t="e">
        <f t="shared" si="15"/>
        <v>#N/A</v>
      </c>
      <c r="K200" s="26" t="str">
        <f>IF($A200="","",_xlfn.LET(_xlpm.x,VLOOKUP($A200,Population!$A$2:$B$1000,2,FALSE),IF(_xlpm.x="","none listed",_xlpm.x)))</f>
        <v/>
      </c>
      <c r="L200" s="24" t="e">
        <f>VLOOKUP($A200,Population!$A$2:$D$1000,4,FALSE)</f>
        <v>#N/A</v>
      </c>
      <c r="M200" s="24">
        <f>VLOOKUP("Population",'Program Priorities&amp;Goals'!$B$5:$E$7,4,FALSE)</f>
        <v>0.66666666666666663</v>
      </c>
      <c r="N200" s="24" t="e">
        <f>VLOOKUP($G200,'SVI Data'!$C$2:$F$200,3,FALSE)</f>
        <v>#N/A</v>
      </c>
      <c r="O200" s="24">
        <f>VLOOKUP("SVI",'Program Priorities&amp;Goals'!$B$5:$E$7,4,FALSE)</f>
        <v>0.66666666666666663</v>
      </c>
      <c r="P200" s="23" t="e">
        <f>VLOOKUP($A200,'Partnership Readiness'!$A$2:$D$1000,5,FALSE)</f>
        <v>#N/A</v>
      </c>
      <c r="Q200" s="24">
        <f>VLOOKUP("Partnership",'Program Priorities&amp;Goals'!$B$5:$E$7,4,FALSE)</f>
        <v>0.66666666666666663</v>
      </c>
      <c r="R200" s="25">
        <f t="shared" si="16"/>
        <v>0</v>
      </c>
      <c r="S200" s="24">
        <f t="shared" si="17"/>
        <v>1</v>
      </c>
      <c r="T200" s="24" t="e">
        <f t="shared" si="18"/>
        <v>#N/A</v>
      </c>
      <c r="U200" s="27" t="e">
        <f t="shared" si="19"/>
        <v>#N/A</v>
      </c>
      <c r="V200" s="24" t="e">
        <f>IF(J200="Urban",IF(U200&lt;='Recommended Sites'!$L$17,"Include",""),IF(J200="Rural",IF(T200&lt;='Recommended Sites'!$L$18,"Include",""),""))</f>
        <v>#N/A</v>
      </c>
      <c r="W200" s="24" t="e">
        <f>IF(V200="Include",COUNTIFS($V$2:$V$999,"Include",$R$2:$R$999,"&gt;"&amp;R200)+COUNTIFS($V$2:V200,"Include",$R$2:R200,R200),"")</f>
        <v>#N/A</v>
      </c>
    </row>
    <row r="201" spans="1:23" ht="15.75" thickBot="1" x14ac:dyDescent="0.3">
      <c r="A201" s="23" t="str">
        <f>IF(Population!$A201="","",Population!$A201)</f>
        <v/>
      </c>
      <c r="B201" s="24" t="str">
        <f>IF($A201="","",IFERROR(VLOOKUP($A201,Facilities!$A$2:$B$1001,2,FALSE),""))</f>
        <v/>
      </c>
      <c r="C201" s="24" t="str">
        <f>IFERROR(IF(VLOOKUP($A201,'Facility Locations'!$A$2:$E$1000,2,FALSE)="","no address",VLOOKUP($A201,'Facility Locations'!$A$2:$E$1000,2,FALSE)),"no address")</f>
        <v>no address</v>
      </c>
      <c r="D201" s="24" t="str">
        <f>IFERROR(IF(VLOOKUP($A201,'Facility Locations'!$A$2:$E$1000,3,FALSE)="","",VLOOKUP($A201,'Facility Locations'!$A$2:$E$1000,3,FALSE)),"")</f>
        <v/>
      </c>
      <c r="E201" s="24" t="str">
        <f>IFERROR(IF(VLOOKUP($A201,'Facility Locations'!$A$2:$E$1000,4,FALSE)="","",VLOOKUP($A201,'Facility Locations'!$A$2:$E$1000,4,FALSE)),"")</f>
        <v/>
      </c>
      <c r="F201" s="24" t="str">
        <f>IFERROR(IF(VLOOKUP($A201,'Facility Locations'!$A$2:$E$1000,5,FALSE)="","",VLOOKUP($A201,'Facility Locations'!$A$2:$E$1000,5,FALSE)),"")</f>
        <v/>
      </c>
      <c r="G201" s="25" t="str">
        <f>IFERROR(VLOOKUP($A201,Counties!$A$2:$C$1000,2,FALSE),"no county listed")</f>
        <v>no county listed</v>
      </c>
      <c r="H201" s="24" t="str">
        <f>IFERROR(VLOOKUP($A201,Counties!$A$2:$C$1000,3,FALSE),"no county listed")</f>
        <v>no county listed</v>
      </c>
      <c r="I201" s="24" t="e">
        <f>VLOOKUP($G201,Rural_Urban!A201:B1199,2,FALSE)</f>
        <v>#N/A</v>
      </c>
      <c r="J201" s="24" t="e">
        <f t="shared" si="15"/>
        <v>#N/A</v>
      </c>
      <c r="K201" s="26" t="str">
        <f>IF($A201="","",_xlfn.LET(_xlpm.x,VLOOKUP($A201,Population!$A$2:$B$1000,2,FALSE),IF(_xlpm.x="","none listed",_xlpm.x)))</f>
        <v/>
      </c>
      <c r="L201" s="24" t="e">
        <f>VLOOKUP($A201,Population!$A$2:$D$1000,4,FALSE)</f>
        <v>#N/A</v>
      </c>
      <c r="M201" s="24">
        <f>VLOOKUP("Population",'Program Priorities&amp;Goals'!$B$5:$E$7,4,FALSE)</f>
        <v>0.66666666666666663</v>
      </c>
      <c r="N201" s="24" t="e">
        <f>VLOOKUP($G201,'SVI Data'!$C$2:$F$200,3,FALSE)</f>
        <v>#N/A</v>
      </c>
      <c r="O201" s="24">
        <f>VLOOKUP("SVI",'Program Priorities&amp;Goals'!$B$5:$E$7,4,FALSE)</f>
        <v>0.66666666666666663</v>
      </c>
      <c r="P201" s="23" t="e">
        <f>VLOOKUP($A201,'Partnership Readiness'!$A$2:$D$1000,5,FALSE)</f>
        <v>#N/A</v>
      </c>
      <c r="Q201" s="24">
        <f>VLOOKUP("Partnership",'Program Priorities&amp;Goals'!$B$5:$E$7,4,FALSE)</f>
        <v>0.66666666666666663</v>
      </c>
      <c r="R201" s="25">
        <f t="shared" si="16"/>
        <v>0</v>
      </c>
      <c r="S201" s="24">
        <f t="shared" si="17"/>
        <v>1</v>
      </c>
      <c r="T201" s="24" t="e">
        <f t="shared" si="18"/>
        <v>#N/A</v>
      </c>
      <c r="U201" s="27" t="e">
        <f t="shared" si="19"/>
        <v>#N/A</v>
      </c>
      <c r="V201" s="24" t="e">
        <f>IF(J201="Urban",IF(U201&lt;='Recommended Sites'!$L$17,"Include",""),IF(J201="Rural",IF(T201&lt;='Recommended Sites'!$L$18,"Include",""),""))</f>
        <v>#N/A</v>
      </c>
      <c r="W201" s="24" t="e">
        <f>IF(V201="Include",COUNTIFS($V$2:$V$999,"Include",$R$2:$R$999,"&gt;"&amp;R201)+COUNTIFS($V$2:V201,"Include",$R$2:R201,R201),"")</f>
        <v>#N/A</v>
      </c>
    </row>
    <row r="202" spans="1:23" ht="15.75" thickBot="1" x14ac:dyDescent="0.3">
      <c r="A202" s="23" t="str">
        <f>IF(Population!$A202="","",Population!$A202)</f>
        <v/>
      </c>
      <c r="B202" s="24" t="str">
        <f>IF($A202="","",IFERROR(VLOOKUP($A202,Facilities!$A$2:$B$1001,2,FALSE),""))</f>
        <v/>
      </c>
      <c r="C202" s="24" t="str">
        <f>IFERROR(IF(VLOOKUP($A202,'Facility Locations'!$A$2:$E$1000,2,FALSE)="","no address",VLOOKUP($A202,'Facility Locations'!$A$2:$E$1000,2,FALSE)),"no address")</f>
        <v>no address</v>
      </c>
      <c r="D202" s="24" t="str">
        <f>IFERROR(IF(VLOOKUP($A202,'Facility Locations'!$A$2:$E$1000,3,FALSE)="","",VLOOKUP($A202,'Facility Locations'!$A$2:$E$1000,3,FALSE)),"")</f>
        <v/>
      </c>
      <c r="E202" s="24" t="str">
        <f>IFERROR(IF(VLOOKUP($A202,'Facility Locations'!$A$2:$E$1000,4,FALSE)="","",VLOOKUP($A202,'Facility Locations'!$A$2:$E$1000,4,FALSE)),"")</f>
        <v/>
      </c>
      <c r="F202" s="24" t="str">
        <f>IFERROR(IF(VLOOKUP($A202,'Facility Locations'!$A$2:$E$1000,5,FALSE)="","",VLOOKUP($A202,'Facility Locations'!$A$2:$E$1000,5,FALSE)),"")</f>
        <v/>
      </c>
      <c r="G202" s="25" t="str">
        <f>IFERROR(VLOOKUP($A202,Counties!$A$2:$C$1000,2,FALSE),"no county listed")</f>
        <v>no county listed</v>
      </c>
      <c r="H202" s="24" t="str">
        <f>IFERROR(VLOOKUP($A202,Counties!$A$2:$C$1000,3,FALSE),"no county listed")</f>
        <v>no county listed</v>
      </c>
      <c r="I202" s="24" t="e">
        <f>VLOOKUP($G202,Rural_Urban!A202:B1200,2,FALSE)</f>
        <v>#N/A</v>
      </c>
      <c r="J202" s="24" t="e">
        <f t="shared" si="15"/>
        <v>#N/A</v>
      </c>
      <c r="K202" s="26" t="str">
        <f>IF($A202="","",_xlfn.LET(_xlpm.x,VLOOKUP($A202,Population!$A$2:$B$1000,2,FALSE),IF(_xlpm.x="","none listed",_xlpm.x)))</f>
        <v/>
      </c>
      <c r="L202" s="24" t="e">
        <f>VLOOKUP($A202,Population!$A$2:$D$1000,4,FALSE)</f>
        <v>#N/A</v>
      </c>
      <c r="M202" s="24">
        <f>VLOOKUP("Population",'Program Priorities&amp;Goals'!$B$5:$E$7,4,FALSE)</f>
        <v>0.66666666666666663</v>
      </c>
      <c r="N202" s="24" t="e">
        <f>VLOOKUP($G202,'SVI Data'!$C$2:$F$200,3,FALSE)</f>
        <v>#N/A</v>
      </c>
      <c r="O202" s="24">
        <f>VLOOKUP("SVI",'Program Priorities&amp;Goals'!$B$5:$E$7,4,FALSE)</f>
        <v>0.66666666666666663</v>
      </c>
      <c r="P202" s="23" t="e">
        <f>VLOOKUP($A202,'Partnership Readiness'!$A$2:$D$1000,5,FALSE)</f>
        <v>#N/A</v>
      </c>
      <c r="Q202" s="24">
        <f>VLOOKUP("Partnership",'Program Priorities&amp;Goals'!$B$5:$E$7,4,FALSE)</f>
        <v>0.66666666666666663</v>
      </c>
      <c r="R202" s="25">
        <f t="shared" si="16"/>
        <v>0</v>
      </c>
      <c r="S202" s="24">
        <f t="shared" si="17"/>
        <v>1</v>
      </c>
      <c r="T202" s="24" t="e">
        <f t="shared" si="18"/>
        <v>#N/A</v>
      </c>
      <c r="U202" s="27" t="e">
        <f t="shared" si="19"/>
        <v>#N/A</v>
      </c>
      <c r="V202" s="24" t="e">
        <f>IF(J202="Urban",IF(U202&lt;='Recommended Sites'!$L$17,"Include",""),IF(J202="Rural",IF(T202&lt;='Recommended Sites'!$L$18,"Include",""),""))</f>
        <v>#N/A</v>
      </c>
      <c r="W202" s="24" t="e">
        <f>IF(V202="Include",COUNTIFS($V$2:$V$999,"Include",$R$2:$R$999,"&gt;"&amp;R202)+COUNTIFS($V$2:V202,"Include",$R$2:R202,R202),"")</f>
        <v>#N/A</v>
      </c>
    </row>
    <row r="203" spans="1:23" ht="15.75" thickBot="1" x14ac:dyDescent="0.3">
      <c r="A203" s="23" t="str">
        <f>IF(Population!$A203="","",Population!$A203)</f>
        <v/>
      </c>
      <c r="B203" s="24" t="str">
        <f>IF($A203="","",IFERROR(VLOOKUP($A203,Facilities!$A$2:$B$1001,2,FALSE),""))</f>
        <v/>
      </c>
      <c r="C203" s="24" t="str">
        <f>IFERROR(IF(VLOOKUP($A203,'Facility Locations'!$A$2:$E$1000,2,FALSE)="","no address",VLOOKUP($A203,'Facility Locations'!$A$2:$E$1000,2,FALSE)),"no address")</f>
        <v>no address</v>
      </c>
      <c r="D203" s="24" t="str">
        <f>IFERROR(IF(VLOOKUP($A203,'Facility Locations'!$A$2:$E$1000,3,FALSE)="","",VLOOKUP($A203,'Facility Locations'!$A$2:$E$1000,3,FALSE)),"")</f>
        <v/>
      </c>
      <c r="E203" s="24" t="str">
        <f>IFERROR(IF(VLOOKUP($A203,'Facility Locations'!$A$2:$E$1000,4,FALSE)="","",VLOOKUP($A203,'Facility Locations'!$A$2:$E$1000,4,FALSE)),"")</f>
        <v/>
      </c>
      <c r="F203" s="24" t="str">
        <f>IFERROR(IF(VLOOKUP($A203,'Facility Locations'!$A$2:$E$1000,5,FALSE)="","",VLOOKUP($A203,'Facility Locations'!$A$2:$E$1000,5,FALSE)),"")</f>
        <v/>
      </c>
      <c r="G203" s="25" t="str">
        <f>IFERROR(VLOOKUP($A203,Counties!$A$2:$C$1000,2,FALSE),"no county listed")</f>
        <v>no county listed</v>
      </c>
      <c r="H203" s="24" t="str">
        <f>IFERROR(VLOOKUP($A203,Counties!$A$2:$C$1000,3,FALSE),"no county listed")</f>
        <v>no county listed</v>
      </c>
      <c r="I203" s="24" t="e">
        <f>VLOOKUP($G203,Rural_Urban!A203:B1201,2,FALSE)</f>
        <v>#N/A</v>
      </c>
      <c r="J203" s="24" t="e">
        <f t="shared" si="15"/>
        <v>#N/A</v>
      </c>
      <c r="K203" s="26" t="str">
        <f>IF($A203="","",_xlfn.LET(_xlpm.x,VLOOKUP($A203,Population!$A$2:$B$1000,2,FALSE),IF(_xlpm.x="","none listed",_xlpm.x)))</f>
        <v/>
      </c>
      <c r="L203" s="24" t="e">
        <f>VLOOKUP($A203,Population!$A$2:$D$1000,4,FALSE)</f>
        <v>#N/A</v>
      </c>
      <c r="M203" s="24">
        <f>VLOOKUP("Population",'Program Priorities&amp;Goals'!$B$5:$E$7,4,FALSE)</f>
        <v>0.66666666666666663</v>
      </c>
      <c r="N203" s="24" t="e">
        <f>VLOOKUP($G203,'SVI Data'!$C$2:$F$200,3,FALSE)</f>
        <v>#N/A</v>
      </c>
      <c r="O203" s="24">
        <f>VLOOKUP("SVI",'Program Priorities&amp;Goals'!$B$5:$E$7,4,FALSE)</f>
        <v>0.66666666666666663</v>
      </c>
      <c r="P203" s="23" t="e">
        <f>VLOOKUP($A203,'Partnership Readiness'!$A$2:$D$1000,5,FALSE)</f>
        <v>#N/A</v>
      </c>
      <c r="Q203" s="24">
        <f>VLOOKUP("Partnership",'Program Priorities&amp;Goals'!$B$5:$E$7,4,FALSE)</f>
        <v>0.66666666666666663</v>
      </c>
      <c r="R203" s="25">
        <f t="shared" si="16"/>
        <v>0</v>
      </c>
      <c r="S203" s="24">
        <f t="shared" si="17"/>
        <v>1</v>
      </c>
      <c r="T203" s="24" t="e">
        <f t="shared" si="18"/>
        <v>#N/A</v>
      </c>
      <c r="U203" s="27" t="e">
        <f t="shared" si="19"/>
        <v>#N/A</v>
      </c>
      <c r="V203" s="24" t="e">
        <f>IF(J203="Urban",IF(U203&lt;='Recommended Sites'!$L$17,"Include",""),IF(J203="Rural",IF(T203&lt;='Recommended Sites'!$L$18,"Include",""),""))</f>
        <v>#N/A</v>
      </c>
      <c r="W203" s="24" t="e">
        <f>IF(V203="Include",COUNTIFS($V$2:$V$999,"Include",$R$2:$R$999,"&gt;"&amp;R203)+COUNTIFS($V$2:V203,"Include",$R$2:R203,R203),"")</f>
        <v>#N/A</v>
      </c>
    </row>
    <row r="204" spans="1:23" ht="15.75" thickBot="1" x14ac:dyDescent="0.3">
      <c r="A204" s="23" t="str">
        <f>IF(Population!$A204="","",Population!$A204)</f>
        <v/>
      </c>
      <c r="B204" s="24" t="str">
        <f>IF($A204="","",IFERROR(VLOOKUP($A204,Facilities!$A$2:$B$1001,2,FALSE),""))</f>
        <v/>
      </c>
      <c r="C204" s="24" t="str">
        <f>IFERROR(IF(VLOOKUP($A204,'Facility Locations'!$A$2:$E$1000,2,FALSE)="","no address",VLOOKUP($A204,'Facility Locations'!$A$2:$E$1000,2,FALSE)),"no address")</f>
        <v>no address</v>
      </c>
      <c r="D204" s="24" t="str">
        <f>IFERROR(IF(VLOOKUP($A204,'Facility Locations'!$A$2:$E$1000,3,FALSE)="","",VLOOKUP($A204,'Facility Locations'!$A$2:$E$1000,3,FALSE)),"")</f>
        <v/>
      </c>
      <c r="E204" s="24" t="str">
        <f>IFERROR(IF(VLOOKUP($A204,'Facility Locations'!$A$2:$E$1000,4,FALSE)="","",VLOOKUP($A204,'Facility Locations'!$A$2:$E$1000,4,FALSE)),"")</f>
        <v/>
      </c>
      <c r="F204" s="24" t="str">
        <f>IFERROR(IF(VLOOKUP($A204,'Facility Locations'!$A$2:$E$1000,5,FALSE)="","",VLOOKUP($A204,'Facility Locations'!$A$2:$E$1000,5,FALSE)),"")</f>
        <v/>
      </c>
      <c r="G204" s="25" t="str">
        <f>IFERROR(VLOOKUP($A204,Counties!$A$2:$C$1000,2,FALSE),"no county listed")</f>
        <v>no county listed</v>
      </c>
      <c r="H204" s="24" t="str">
        <f>IFERROR(VLOOKUP($A204,Counties!$A$2:$C$1000,3,FALSE),"no county listed")</f>
        <v>no county listed</v>
      </c>
      <c r="I204" s="24" t="e">
        <f>VLOOKUP($G204,Rural_Urban!A204:B1202,2,FALSE)</f>
        <v>#N/A</v>
      </c>
      <c r="J204" s="24" t="e">
        <f t="shared" si="15"/>
        <v>#N/A</v>
      </c>
      <c r="K204" s="26" t="str">
        <f>IF($A204="","",_xlfn.LET(_xlpm.x,VLOOKUP($A204,Population!$A$2:$B$1000,2,FALSE),IF(_xlpm.x="","none listed",_xlpm.x)))</f>
        <v/>
      </c>
      <c r="L204" s="24" t="e">
        <f>VLOOKUP($A204,Population!$A$2:$D$1000,4,FALSE)</f>
        <v>#N/A</v>
      </c>
      <c r="M204" s="24">
        <f>VLOOKUP("Population",'Program Priorities&amp;Goals'!$B$5:$E$7,4,FALSE)</f>
        <v>0.66666666666666663</v>
      </c>
      <c r="N204" s="24" t="e">
        <f>VLOOKUP($G204,'SVI Data'!$C$2:$F$200,3,FALSE)</f>
        <v>#N/A</v>
      </c>
      <c r="O204" s="24">
        <f>VLOOKUP("SVI",'Program Priorities&amp;Goals'!$B$5:$E$7,4,FALSE)</f>
        <v>0.66666666666666663</v>
      </c>
      <c r="P204" s="23" t="e">
        <f>VLOOKUP($A204,'Partnership Readiness'!$A$2:$D$1000,5,FALSE)</f>
        <v>#N/A</v>
      </c>
      <c r="Q204" s="24">
        <f>VLOOKUP("Partnership",'Program Priorities&amp;Goals'!$B$5:$E$7,4,FALSE)</f>
        <v>0.66666666666666663</v>
      </c>
      <c r="R204" s="25">
        <f t="shared" si="16"/>
        <v>0</v>
      </c>
      <c r="S204" s="24">
        <f t="shared" si="17"/>
        <v>1</v>
      </c>
      <c r="T204" s="24" t="e">
        <f t="shared" si="18"/>
        <v>#N/A</v>
      </c>
      <c r="U204" s="27" t="e">
        <f t="shared" si="19"/>
        <v>#N/A</v>
      </c>
      <c r="V204" s="24" t="e">
        <f>IF(J204="Urban",IF(U204&lt;='Recommended Sites'!$L$17,"Include",""),IF(J204="Rural",IF(T204&lt;='Recommended Sites'!$L$18,"Include",""),""))</f>
        <v>#N/A</v>
      </c>
      <c r="W204" s="24" t="e">
        <f>IF(V204="Include",COUNTIFS($V$2:$V$999,"Include",$R$2:$R$999,"&gt;"&amp;R204)+COUNTIFS($V$2:V204,"Include",$R$2:R204,R204),"")</f>
        <v>#N/A</v>
      </c>
    </row>
    <row r="205" spans="1:23" ht="15.75" thickBot="1" x14ac:dyDescent="0.3">
      <c r="A205" s="23" t="str">
        <f>IF(Population!$A205="","",Population!$A205)</f>
        <v/>
      </c>
      <c r="B205" s="24" t="str">
        <f>IF($A205="","",IFERROR(VLOOKUP($A205,Facilities!$A$2:$B$1001,2,FALSE),""))</f>
        <v/>
      </c>
      <c r="C205" s="24" t="str">
        <f>IFERROR(IF(VLOOKUP($A205,'Facility Locations'!$A$2:$E$1000,2,FALSE)="","no address",VLOOKUP($A205,'Facility Locations'!$A$2:$E$1000,2,FALSE)),"no address")</f>
        <v>no address</v>
      </c>
      <c r="D205" s="24" t="str">
        <f>IFERROR(IF(VLOOKUP($A205,'Facility Locations'!$A$2:$E$1000,3,FALSE)="","",VLOOKUP($A205,'Facility Locations'!$A$2:$E$1000,3,FALSE)),"")</f>
        <v/>
      </c>
      <c r="E205" s="24" t="str">
        <f>IFERROR(IF(VLOOKUP($A205,'Facility Locations'!$A$2:$E$1000,4,FALSE)="","",VLOOKUP($A205,'Facility Locations'!$A$2:$E$1000,4,FALSE)),"")</f>
        <v/>
      </c>
      <c r="F205" s="24" t="str">
        <f>IFERROR(IF(VLOOKUP($A205,'Facility Locations'!$A$2:$E$1000,5,FALSE)="","",VLOOKUP($A205,'Facility Locations'!$A$2:$E$1000,5,FALSE)),"")</f>
        <v/>
      </c>
      <c r="G205" s="25" t="str">
        <f>IFERROR(VLOOKUP($A205,Counties!$A$2:$C$1000,2,FALSE),"no county listed")</f>
        <v>no county listed</v>
      </c>
      <c r="H205" s="24" t="str">
        <f>IFERROR(VLOOKUP($A205,Counties!$A$2:$C$1000,3,FALSE),"no county listed")</f>
        <v>no county listed</v>
      </c>
      <c r="I205" s="24" t="e">
        <f>VLOOKUP($G205,Rural_Urban!A205:B1203,2,FALSE)</f>
        <v>#N/A</v>
      </c>
      <c r="J205" s="24" t="e">
        <f t="shared" si="15"/>
        <v>#N/A</v>
      </c>
      <c r="K205" s="26" t="str">
        <f>IF($A205="","",_xlfn.LET(_xlpm.x,VLOOKUP($A205,Population!$A$2:$B$1000,2,FALSE),IF(_xlpm.x="","none listed",_xlpm.x)))</f>
        <v/>
      </c>
      <c r="L205" s="24" t="e">
        <f>VLOOKUP($A205,Population!$A$2:$D$1000,4,FALSE)</f>
        <v>#N/A</v>
      </c>
      <c r="M205" s="24">
        <f>VLOOKUP("Population",'Program Priorities&amp;Goals'!$B$5:$E$7,4,FALSE)</f>
        <v>0.66666666666666663</v>
      </c>
      <c r="N205" s="24" t="e">
        <f>VLOOKUP($G205,'SVI Data'!$C$2:$F$200,3,FALSE)</f>
        <v>#N/A</v>
      </c>
      <c r="O205" s="24">
        <f>VLOOKUP("SVI",'Program Priorities&amp;Goals'!$B$5:$E$7,4,FALSE)</f>
        <v>0.66666666666666663</v>
      </c>
      <c r="P205" s="23" t="e">
        <f>VLOOKUP($A205,'Partnership Readiness'!$A$2:$D$1000,5,FALSE)</f>
        <v>#N/A</v>
      </c>
      <c r="Q205" s="24">
        <f>VLOOKUP("Partnership",'Program Priorities&amp;Goals'!$B$5:$E$7,4,FALSE)</f>
        <v>0.66666666666666663</v>
      </c>
      <c r="R205" s="25">
        <f t="shared" si="16"/>
        <v>0</v>
      </c>
      <c r="S205" s="24">
        <f t="shared" si="17"/>
        <v>1</v>
      </c>
      <c r="T205" s="24" t="e">
        <f t="shared" si="18"/>
        <v>#N/A</v>
      </c>
      <c r="U205" s="27" t="e">
        <f t="shared" si="19"/>
        <v>#N/A</v>
      </c>
      <c r="V205" s="24" t="e">
        <f>IF(J205="Urban",IF(U205&lt;='Recommended Sites'!$L$17,"Include",""),IF(J205="Rural",IF(T205&lt;='Recommended Sites'!$L$18,"Include",""),""))</f>
        <v>#N/A</v>
      </c>
      <c r="W205" s="24" t="e">
        <f>IF(V205="Include",COUNTIFS($V$2:$V$999,"Include",$R$2:$R$999,"&gt;"&amp;R205)+COUNTIFS($V$2:V205,"Include",$R$2:R205,R205),"")</f>
        <v>#N/A</v>
      </c>
    </row>
    <row r="206" spans="1:23" ht="15.75" thickBot="1" x14ac:dyDescent="0.3">
      <c r="A206" s="23" t="str">
        <f>IF(Population!$A206="","",Population!$A206)</f>
        <v/>
      </c>
      <c r="B206" s="24" t="str">
        <f>IF($A206="","",IFERROR(VLOOKUP($A206,Facilities!$A$2:$B$1001,2,FALSE),""))</f>
        <v/>
      </c>
      <c r="C206" s="24" t="str">
        <f>IFERROR(IF(VLOOKUP($A206,'Facility Locations'!$A$2:$E$1000,2,FALSE)="","no address",VLOOKUP($A206,'Facility Locations'!$A$2:$E$1000,2,FALSE)),"no address")</f>
        <v>no address</v>
      </c>
      <c r="D206" s="24" t="str">
        <f>IFERROR(IF(VLOOKUP($A206,'Facility Locations'!$A$2:$E$1000,3,FALSE)="","",VLOOKUP($A206,'Facility Locations'!$A$2:$E$1000,3,FALSE)),"")</f>
        <v/>
      </c>
      <c r="E206" s="24" t="str">
        <f>IFERROR(IF(VLOOKUP($A206,'Facility Locations'!$A$2:$E$1000,4,FALSE)="","",VLOOKUP($A206,'Facility Locations'!$A$2:$E$1000,4,FALSE)),"")</f>
        <v/>
      </c>
      <c r="F206" s="24" t="str">
        <f>IFERROR(IF(VLOOKUP($A206,'Facility Locations'!$A$2:$E$1000,5,FALSE)="","",VLOOKUP($A206,'Facility Locations'!$A$2:$E$1000,5,FALSE)),"")</f>
        <v/>
      </c>
      <c r="G206" s="25" t="str">
        <f>IFERROR(VLOOKUP($A206,Counties!$A$2:$C$1000,2,FALSE),"no county listed")</f>
        <v>no county listed</v>
      </c>
      <c r="H206" s="24" t="str">
        <f>IFERROR(VLOOKUP($A206,Counties!$A$2:$C$1000,3,FALSE),"no county listed")</f>
        <v>no county listed</v>
      </c>
      <c r="I206" s="24" t="e">
        <f>VLOOKUP($G206,Rural_Urban!A206:B1204,2,FALSE)</f>
        <v>#N/A</v>
      </c>
      <c r="J206" s="24" t="e">
        <f t="shared" si="15"/>
        <v>#N/A</v>
      </c>
      <c r="K206" s="26" t="str">
        <f>IF($A206="","",_xlfn.LET(_xlpm.x,VLOOKUP($A206,Population!$A$2:$B$1000,2,FALSE),IF(_xlpm.x="","none listed",_xlpm.x)))</f>
        <v/>
      </c>
      <c r="L206" s="24" t="e">
        <f>VLOOKUP($A206,Population!$A$2:$D$1000,4,FALSE)</f>
        <v>#N/A</v>
      </c>
      <c r="M206" s="24">
        <f>VLOOKUP("Population",'Program Priorities&amp;Goals'!$B$5:$E$7,4,FALSE)</f>
        <v>0.66666666666666663</v>
      </c>
      <c r="N206" s="24" t="e">
        <f>VLOOKUP($G206,'SVI Data'!$C$2:$F$200,3,FALSE)</f>
        <v>#N/A</v>
      </c>
      <c r="O206" s="24">
        <f>VLOOKUP("SVI",'Program Priorities&amp;Goals'!$B$5:$E$7,4,FALSE)</f>
        <v>0.66666666666666663</v>
      </c>
      <c r="P206" s="23" t="e">
        <f>VLOOKUP($A206,'Partnership Readiness'!$A$2:$D$1000,5,FALSE)</f>
        <v>#N/A</v>
      </c>
      <c r="Q206" s="24">
        <f>VLOOKUP("Partnership",'Program Priorities&amp;Goals'!$B$5:$E$7,4,FALSE)</f>
        <v>0.66666666666666663</v>
      </c>
      <c r="R206" s="25">
        <f t="shared" si="16"/>
        <v>0</v>
      </c>
      <c r="S206" s="24">
        <f t="shared" si="17"/>
        <v>1</v>
      </c>
      <c r="T206" s="24" t="e">
        <f t="shared" si="18"/>
        <v>#N/A</v>
      </c>
      <c r="U206" s="27" t="e">
        <f t="shared" si="19"/>
        <v>#N/A</v>
      </c>
      <c r="V206" s="24" t="e">
        <f>IF(J206="Urban",IF(U206&lt;='Recommended Sites'!$L$17,"Include",""),IF(J206="Rural",IF(T206&lt;='Recommended Sites'!$L$18,"Include",""),""))</f>
        <v>#N/A</v>
      </c>
      <c r="W206" s="24" t="e">
        <f>IF(V206="Include",COUNTIFS($V$2:$V$999,"Include",$R$2:$R$999,"&gt;"&amp;R206)+COUNTIFS($V$2:V206,"Include",$R$2:R206,R206),"")</f>
        <v>#N/A</v>
      </c>
    </row>
    <row r="207" spans="1:23" ht="15.75" thickBot="1" x14ac:dyDescent="0.3">
      <c r="A207" s="23" t="str">
        <f>IF(Population!$A207="","",Population!$A207)</f>
        <v/>
      </c>
      <c r="B207" s="24" t="str">
        <f>IF($A207="","",IFERROR(VLOOKUP($A207,Facilities!$A$2:$B$1001,2,FALSE),""))</f>
        <v/>
      </c>
      <c r="C207" s="24" t="str">
        <f>IFERROR(IF(VLOOKUP($A207,'Facility Locations'!$A$2:$E$1000,2,FALSE)="","no address",VLOOKUP($A207,'Facility Locations'!$A$2:$E$1000,2,FALSE)),"no address")</f>
        <v>no address</v>
      </c>
      <c r="D207" s="24" t="str">
        <f>IFERROR(IF(VLOOKUP($A207,'Facility Locations'!$A$2:$E$1000,3,FALSE)="","",VLOOKUP($A207,'Facility Locations'!$A$2:$E$1000,3,FALSE)),"")</f>
        <v/>
      </c>
      <c r="E207" s="24" t="str">
        <f>IFERROR(IF(VLOOKUP($A207,'Facility Locations'!$A$2:$E$1000,4,FALSE)="","",VLOOKUP($A207,'Facility Locations'!$A$2:$E$1000,4,FALSE)),"")</f>
        <v/>
      </c>
      <c r="F207" s="24" t="str">
        <f>IFERROR(IF(VLOOKUP($A207,'Facility Locations'!$A$2:$E$1000,5,FALSE)="","",VLOOKUP($A207,'Facility Locations'!$A$2:$E$1000,5,FALSE)),"")</f>
        <v/>
      </c>
      <c r="G207" s="25" t="str">
        <f>IFERROR(VLOOKUP($A207,Counties!$A$2:$C$1000,2,FALSE),"no county listed")</f>
        <v>no county listed</v>
      </c>
      <c r="H207" s="24" t="str">
        <f>IFERROR(VLOOKUP($A207,Counties!$A$2:$C$1000,3,FALSE),"no county listed")</f>
        <v>no county listed</v>
      </c>
      <c r="I207" s="24" t="e">
        <f>VLOOKUP($G207,Rural_Urban!A207:B1205,2,FALSE)</f>
        <v>#N/A</v>
      </c>
      <c r="J207" s="24" t="e">
        <f t="shared" si="15"/>
        <v>#N/A</v>
      </c>
      <c r="K207" s="26" t="str">
        <f>IF($A207="","",_xlfn.LET(_xlpm.x,VLOOKUP($A207,Population!$A$2:$B$1000,2,FALSE),IF(_xlpm.x="","none listed",_xlpm.x)))</f>
        <v/>
      </c>
      <c r="L207" s="24" t="e">
        <f>VLOOKUP($A207,Population!$A$2:$D$1000,4,FALSE)</f>
        <v>#N/A</v>
      </c>
      <c r="M207" s="24">
        <f>VLOOKUP("Population",'Program Priorities&amp;Goals'!$B$5:$E$7,4,FALSE)</f>
        <v>0.66666666666666663</v>
      </c>
      <c r="N207" s="24" t="e">
        <f>VLOOKUP($G207,'SVI Data'!$C$2:$F$200,3,FALSE)</f>
        <v>#N/A</v>
      </c>
      <c r="O207" s="24">
        <f>VLOOKUP("SVI",'Program Priorities&amp;Goals'!$B$5:$E$7,4,FALSE)</f>
        <v>0.66666666666666663</v>
      </c>
      <c r="P207" s="23" t="e">
        <f>VLOOKUP($A207,'Partnership Readiness'!$A$2:$D$1000,5,FALSE)</f>
        <v>#N/A</v>
      </c>
      <c r="Q207" s="24">
        <f>VLOOKUP("Partnership",'Program Priorities&amp;Goals'!$B$5:$E$7,4,FALSE)</f>
        <v>0.66666666666666663</v>
      </c>
      <c r="R207" s="25">
        <f t="shared" si="16"/>
        <v>0</v>
      </c>
      <c r="S207" s="24">
        <f t="shared" si="17"/>
        <v>1</v>
      </c>
      <c r="T207" s="24" t="e">
        <f t="shared" si="18"/>
        <v>#N/A</v>
      </c>
      <c r="U207" s="27" t="e">
        <f t="shared" si="19"/>
        <v>#N/A</v>
      </c>
      <c r="V207" s="24" t="e">
        <f>IF(J207="Urban",IF(U207&lt;='Recommended Sites'!$L$17,"Include",""),IF(J207="Rural",IF(T207&lt;='Recommended Sites'!$L$18,"Include",""),""))</f>
        <v>#N/A</v>
      </c>
      <c r="W207" s="24" t="e">
        <f>IF(V207="Include",COUNTIFS($V$2:$V$999,"Include",$R$2:$R$999,"&gt;"&amp;R207)+COUNTIFS($V$2:V207,"Include",$R$2:R207,R207),"")</f>
        <v>#N/A</v>
      </c>
    </row>
    <row r="208" spans="1:23" ht="15.75" thickBot="1" x14ac:dyDescent="0.3">
      <c r="A208" s="23" t="str">
        <f>IF(Population!$A208="","",Population!$A208)</f>
        <v/>
      </c>
      <c r="B208" s="24" t="str">
        <f>IF($A208="","",IFERROR(VLOOKUP($A208,Facilities!$A$2:$B$1001,2,FALSE),""))</f>
        <v/>
      </c>
      <c r="C208" s="24" t="str">
        <f>IFERROR(IF(VLOOKUP($A208,'Facility Locations'!$A$2:$E$1000,2,FALSE)="","no address",VLOOKUP($A208,'Facility Locations'!$A$2:$E$1000,2,FALSE)),"no address")</f>
        <v>no address</v>
      </c>
      <c r="D208" s="24" t="str">
        <f>IFERROR(IF(VLOOKUP($A208,'Facility Locations'!$A$2:$E$1000,3,FALSE)="","",VLOOKUP($A208,'Facility Locations'!$A$2:$E$1000,3,FALSE)),"")</f>
        <v/>
      </c>
      <c r="E208" s="24" t="str">
        <f>IFERROR(IF(VLOOKUP($A208,'Facility Locations'!$A$2:$E$1000,4,FALSE)="","",VLOOKUP($A208,'Facility Locations'!$A$2:$E$1000,4,FALSE)),"")</f>
        <v/>
      </c>
      <c r="F208" s="24" t="str">
        <f>IFERROR(IF(VLOOKUP($A208,'Facility Locations'!$A$2:$E$1000,5,FALSE)="","",VLOOKUP($A208,'Facility Locations'!$A$2:$E$1000,5,FALSE)),"")</f>
        <v/>
      </c>
      <c r="G208" s="25" t="str">
        <f>IFERROR(VLOOKUP($A208,Counties!$A$2:$C$1000,2,FALSE),"no county listed")</f>
        <v>no county listed</v>
      </c>
      <c r="H208" s="24" t="str">
        <f>IFERROR(VLOOKUP($A208,Counties!$A$2:$C$1000,3,FALSE),"no county listed")</f>
        <v>no county listed</v>
      </c>
      <c r="I208" s="24" t="e">
        <f>VLOOKUP($G208,Rural_Urban!A208:B1206,2,FALSE)</f>
        <v>#N/A</v>
      </c>
      <c r="J208" s="24" t="e">
        <f t="shared" si="15"/>
        <v>#N/A</v>
      </c>
      <c r="K208" s="26" t="str">
        <f>IF($A208="","",_xlfn.LET(_xlpm.x,VLOOKUP($A208,Population!$A$2:$B$1000,2,FALSE),IF(_xlpm.x="","none listed",_xlpm.x)))</f>
        <v/>
      </c>
      <c r="L208" s="24" t="e">
        <f>VLOOKUP($A208,Population!$A$2:$D$1000,4,FALSE)</f>
        <v>#N/A</v>
      </c>
      <c r="M208" s="24">
        <f>VLOOKUP("Population",'Program Priorities&amp;Goals'!$B$5:$E$7,4,FALSE)</f>
        <v>0.66666666666666663</v>
      </c>
      <c r="N208" s="24" t="e">
        <f>VLOOKUP($G208,'SVI Data'!$C$2:$F$200,3,FALSE)</f>
        <v>#N/A</v>
      </c>
      <c r="O208" s="24">
        <f>VLOOKUP("SVI",'Program Priorities&amp;Goals'!$B$5:$E$7,4,FALSE)</f>
        <v>0.66666666666666663</v>
      </c>
      <c r="P208" s="23" t="e">
        <f>VLOOKUP($A208,'Partnership Readiness'!$A$2:$D$1000,5,FALSE)</f>
        <v>#N/A</v>
      </c>
      <c r="Q208" s="24">
        <f>VLOOKUP("Partnership",'Program Priorities&amp;Goals'!$B$5:$E$7,4,FALSE)</f>
        <v>0.66666666666666663</v>
      </c>
      <c r="R208" s="25">
        <f t="shared" si="16"/>
        <v>0</v>
      </c>
      <c r="S208" s="24">
        <f t="shared" si="17"/>
        <v>1</v>
      </c>
      <c r="T208" s="24" t="e">
        <f t="shared" si="18"/>
        <v>#N/A</v>
      </c>
      <c r="U208" s="27" t="e">
        <f t="shared" si="19"/>
        <v>#N/A</v>
      </c>
      <c r="V208" s="24" t="e">
        <f>IF(J208="Urban",IF(U208&lt;='Recommended Sites'!$L$17,"Include",""),IF(J208="Rural",IF(T208&lt;='Recommended Sites'!$L$18,"Include",""),""))</f>
        <v>#N/A</v>
      </c>
      <c r="W208" s="24" t="e">
        <f>IF(V208="Include",COUNTIFS($V$2:$V$999,"Include",$R$2:$R$999,"&gt;"&amp;R208)+COUNTIFS($V$2:V208,"Include",$R$2:R208,R208),"")</f>
        <v>#N/A</v>
      </c>
    </row>
    <row r="209" spans="1:23" ht="15.75" thickBot="1" x14ac:dyDescent="0.3">
      <c r="A209" s="23" t="str">
        <f>IF(Population!$A209="","",Population!$A209)</f>
        <v/>
      </c>
      <c r="B209" s="24" t="str">
        <f>IF($A209="","",IFERROR(VLOOKUP($A209,Facilities!$A$2:$B$1001,2,FALSE),""))</f>
        <v/>
      </c>
      <c r="C209" s="24" t="str">
        <f>IFERROR(IF(VLOOKUP($A209,'Facility Locations'!$A$2:$E$1000,2,FALSE)="","no address",VLOOKUP($A209,'Facility Locations'!$A$2:$E$1000,2,FALSE)),"no address")</f>
        <v>no address</v>
      </c>
      <c r="D209" s="24" t="str">
        <f>IFERROR(IF(VLOOKUP($A209,'Facility Locations'!$A$2:$E$1000,3,FALSE)="","",VLOOKUP($A209,'Facility Locations'!$A$2:$E$1000,3,FALSE)),"")</f>
        <v/>
      </c>
      <c r="E209" s="24" t="str">
        <f>IFERROR(IF(VLOOKUP($A209,'Facility Locations'!$A$2:$E$1000,4,FALSE)="","",VLOOKUP($A209,'Facility Locations'!$A$2:$E$1000,4,FALSE)),"")</f>
        <v/>
      </c>
      <c r="F209" s="24" t="str">
        <f>IFERROR(IF(VLOOKUP($A209,'Facility Locations'!$A$2:$E$1000,5,FALSE)="","",VLOOKUP($A209,'Facility Locations'!$A$2:$E$1000,5,FALSE)),"")</f>
        <v/>
      </c>
      <c r="G209" s="25" t="str">
        <f>IFERROR(VLOOKUP($A209,Counties!$A$2:$C$1000,2,FALSE),"no county listed")</f>
        <v>no county listed</v>
      </c>
      <c r="H209" s="24" t="str">
        <f>IFERROR(VLOOKUP($A209,Counties!$A$2:$C$1000,3,FALSE),"no county listed")</f>
        <v>no county listed</v>
      </c>
      <c r="I209" s="24" t="e">
        <f>VLOOKUP($G209,Rural_Urban!A209:B1207,2,FALSE)</f>
        <v>#N/A</v>
      </c>
      <c r="J209" s="24" t="e">
        <f t="shared" si="15"/>
        <v>#N/A</v>
      </c>
      <c r="K209" s="26" t="str">
        <f>IF($A209="","",_xlfn.LET(_xlpm.x,VLOOKUP($A209,Population!$A$2:$B$1000,2,FALSE),IF(_xlpm.x="","none listed",_xlpm.x)))</f>
        <v/>
      </c>
      <c r="L209" s="24" t="e">
        <f>VLOOKUP($A209,Population!$A$2:$D$1000,4,FALSE)</f>
        <v>#N/A</v>
      </c>
      <c r="M209" s="24">
        <f>VLOOKUP("Population",'Program Priorities&amp;Goals'!$B$5:$E$7,4,FALSE)</f>
        <v>0.66666666666666663</v>
      </c>
      <c r="N209" s="24" t="e">
        <f>VLOOKUP($G209,'SVI Data'!$C$2:$F$200,3,FALSE)</f>
        <v>#N/A</v>
      </c>
      <c r="O209" s="24">
        <f>VLOOKUP("SVI",'Program Priorities&amp;Goals'!$B$5:$E$7,4,FALSE)</f>
        <v>0.66666666666666663</v>
      </c>
      <c r="P209" s="23" t="e">
        <f>VLOOKUP($A209,'Partnership Readiness'!$A$2:$D$1000,5,FALSE)</f>
        <v>#N/A</v>
      </c>
      <c r="Q209" s="24">
        <f>VLOOKUP("Partnership",'Program Priorities&amp;Goals'!$B$5:$E$7,4,FALSE)</f>
        <v>0.66666666666666663</v>
      </c>
      <c r="R209" s="25">
        <f t="shared" si="16"/>
        <v>0</v>
      </c>
      <c r="S209" s="24">
        <f t="shared" si="17"/>
        <v>1</v>
      </c>
      <c r="T209" s="24" t="e">
        <f t="shared" si="18"/>
        <v>#N/A</v>
      </c>
      <c r="U209" s="27" t="e">
        <f t="shared" si="19"/>
        <v>#N/A</v>
      </c>
      <c r="V209" s="24" t="e">
        <f>IF(J209="Urban",IF(U209&lt;='Recommended Sites'!$L$17,"Include",""),IF(J209="Rural",IF(T209&lt;='Recommended Sites'!$L$18,"Include",""),""))</f>
        <v>#N/A</v>
      </c>
      <c r="W209" s="24" t="e">
        <f>IF(V209="Include",COUNTIFS($V$2:$V$999,"Include",$R$2:$R$999,"&gt;"&amp;R209)+COUNTIFS($V$2:V209,"Include",$R$2:R209,R209),"")</f>
        <v>#N/A</v>
      </c>
    </row>
    <row r="210" spans="1:23" ht="15.75" thickBot="1" x14ac:dyDescent="0.3">
      <c r="A210" s="23" t="str">
        <f>IF(Population!$A210="","",Population!$A210)</f>
        <v/>
      </c>
      <c r="B210" s="24" t="str">
        <f>IF($A210="","",IFERROR(VLOOKUP($A210,Facilities!$A$2:$B$1001,2,FALSE),""))</f>
        <v/>
      </c>
      <c r="C210" s="24" t="str">
        <f>IFERROR(IF(VLOOKUP($A210,'Facility Locations'!$A$2:$E$1000,2,FALSE)="","no address",VLOOKUP($A210,'Facility Locations'!$A$2:$E$1000,2,FALSE)),"no address")</f>
        <v>no address</v>
      </c>
      <c r="D210" s="24" t="str">
        <f>IFERROR(IF(VLOOKUP($A210,'Facility Locations'!$A$2:$E$1000,3,FALSE)="","",VLOOKUP($A210,'Facility Locations'!$A$2:$E$1000,3,FALSE)),"")</f>
        <v/>
      </c>
      <c r="E210" s="24" t="str">
        <f>IFERROR(IF(VLOOKUP($A210,'Facility Locations'!$A$2:$E$1000,4,FALSE)="","",VLOOKUP($A210,'Facility Locations'!$A$2:$E$1000,4,FALSE)),"")</f>
        <v/>
      </c>
      <c r="F210" s="24" t="str">
        <f>IFERROR(IF(VLOOKUP($A210,'Facility Locations'!$A$2:$E$1000,5,FALSE)="","",VLOOKUP($A210,'Facility Locations'!$A$2:$E$1000,5,FALSE)),"")</f>
        <v/>
      </c>
      <c r="G210" s="25" t="str">
        <f>IFERROR(VLOOKUP($A210,Counties!$A$2:$C$1000,2,FALSE),"no county listed")</f>
        <v>no county listed</v>
      </c>
      <c r="H210" s="24" t="str">
        <f>IFERROR(VLOOKUP($A210,Counties!$A$2:$C$1000,3,FALSE),"no county listed")</f>
        <v>no county listed</v>
      </c>
      <c r="I210" s="24" t="e">
        <f>VLOOKUP($G210,Rural_Urban!A210:B1208,2,FALSE)</f>
        <v>#N/A</v>
      </c>
      <c r="J210" s="24" t="e">
        <f t="shared" si="15"/>
        <v>#N/A</v>
      </c>
      <c r="K210" s="26" t="str">
        <f>IF($A210="","",_xlfn.LET(_xlpm.x,VLOOKUP($A210,Population!$A$2:$B$1000,2,FALSE),IF(_xlpm.x="","none listed",_xlpm.x)))</f>
        <v/>
      </c>
      <c r="L210" s="24" t="e">
        <f>VLOOKUP($A210,Population!$A$2:$D$1000,4,FALSE)</f>
        <v>#N/A</v>
      </c>
      <c r="M210" s="24">
        <f>VLOOKUP("Population",'Program Priorities&amp;Goals'!$B$5:$E$7,4,FALSE)</f>
        <v>0.66666666666666663</v>
      </c>
      <c r="N210" s="24" t="e">
        <f>VLOOKUP($G210,'SVI Data'!$C$2:$F$200,3,FALSE)</f>
        <v>#N/A</v>
      </c>
      <c r="O210" s="24">
        <f>VLOOKUP("SVI",'Program Priorities&amp;Goals'!$B$5:$E$7,4,FALSE)</f>
        <v>0.66666666666666663</v>
      </c>
      <c r="P210" s="23" t="e">
        <f>VLOOKUP($A210,'Partnership Readiness'!$A$2:$D$1000,5,FALSE)</f>
        <v>#N/A</v>
      </c>
      <c r="Q210" s="24">
        <f>VLOOKUP("Partnership",'Program Priorities&amp;Goals'!$B$5:$E$7,4,FALSE)</f>
        <v>0.66666666666666663</v>
      </c>
      <c r="R210" s="25">
        <f t="shared" si="16"/>
        <v>0</v>
      </c>
      <c r="S210" s="24">
        <f t="shared" si="17"/>
        <v>1</v>
      </c>
      <c r="T210" s="24" t="e">
        <f t="shared" si="18"/>
        <v>#N/A</v>
      </c>
      <c r="U210" s="27" t="e">
        <f t="shared" si="19"/>
        <v>#N/A</v>
      </c>
      <c r="V210" s="24" t="e">
        <f>IF(J210="Urban",IF(U210&lt;='Recommended Sites'!$L$17,"Include",""),IF(J210="Rural",IF(T210&lt;='Recommended Sites'!$L$18,"Include",""),""))</f>
        <v>#N/A</v>
      </c>
      <c r="W210" s="24" t="e">
        <f>IF(V210="Include",COUNTIFS($V$2:$V$999,"Include",$R$2:$R$999,"&gt;"&amp;R210)+COUNTIFS($V$2:V210,"Include",$R$2:R210,R210),"")</f>
        <v>#N/A</v>
      </c>
    </row>
    <row r="211" spans="1:23" ht="15.75" thickBot="1" x14ac:dyDescent="0.3">
      <c r="A211" s="23" t="str">
        <f>IF(Population!$A211="","",Population!$A211)</f>
        <v/>
      </c>
      <c r="B211" s="24" t="str">
        <f>IF($A211="","",IFERROR(VLOOKUP($A211,Facilities!$A$2:$B$1001,2,FALSE),""))</f>
        <v/>
      </c>
      <c r="C211" s="24" t="str">
        <f>IFERROR(IF(VLOOKUP($A211,'Facility Locations'!$A$2:$E$1000,2,FALSE)="","no address",VLOOKUP($A211,'Facility Locations'!$A$2:$E$1000,2,FALSE)),"no address")</f>
        <v>no address</v>
      </c>
      <c r="D211" s="24" t="str">
        <f>IFERROR(IF(VLOOKUP($A211,'Facility Locations'!$A$2:$E$1000,3,FALSE)="","",VLOOKUP($A211,'Facility Locations'!$A$2:$E$1000,3,FALSE)),"")</f>
        <v/>
      </c>
      <c r="E211" s="24" t="str">
        <f>IFERROR(IF(VLOOKUP($A211,'Facility Locations'!$A$2:$E$1000,4,FALSE)="","",VLOOKUP($A211,'Facility Locations'!$A$2:$E$1000,4,FALSE)),"")</f>
        <v/>
      </c>
      <c r="F211" s="24" t="str">
        <f>IFERROR(IF(VLOOKUP($A211,'Facility Locations'!$A$2:$E$1000,5,FALSE)="","",VLOOKUP($A211,'Facility Locations'!$A$2:$E$1000,5,FALSE)),"")</f>
        <v/>
      </c>
      <c r="G211" s="25" t="str">
        <f>IFERROR(VLOOKUP($A211,Counties!$A$2:$C$1000,2,FALSE),"no county listed")</f>
        <v>no county listed</v>
      </c>
      <c r="H211" s="24" t="str">
        <f>IFERROR(VLOOKUP($A211,Counties!$A$2:$C$1000,3,FALSE),"no county listed")</f>
        <v>no county listed</v>
      </c>
      <c r="I211" s="24" t="e">
        <f>VLOOKUP($G211,Rural_Urban!A211:B1209,2,FALSE)</f>
        <v>#N/A</v>
      </c>
      <c r="J211" s="24" t="e">
        <f t="shared" si="15"/>
        <v>#N/A</v>
      </c>
      <c r="K211" s="26" t="str">
        <f>IF($A211="","",_xlfn.LET(_xlpm.x,VLOOKUP($A211,Population!$A$2:$B$1000,2,FALSE),IF(_xlpm.x="","none listed",_xlpm.x)))</f>
        <v/>
      </c>
      <c r="L211" s="24" t="e">
        <f>VLOOKUP($A211,Population!$A$2:$D$1000,4,FALSE)</f>
        <v>#N/A</v>
      </c>
      <c r="M211" s="24">
        <f>VLOOKUP("Population",'Program Priorities&amp;Goals'!$B$5:$E$7,4,FALSE)</f>
        <v>0.66666666666666663</v>
      </c>
      <c r="N211" s="24" t="e">
        <f>VLOOKUP($G211,'SVI Data'!$C$2:$F$200,3,FALSE)</f>
        <v>#N/A</v>
      </c>
      <c r="O211" s="24">
        <f>VLOOKUP("SVI",'Program Priorities&amp;Goals'!$B$5:$E$7,4,FALSE)</f>
        <v>0.66666666666666663</v>
      </c>
      <c r="P211" s="23" t="e">
        <f>VLOOKUP($A211,'Partnership Readiness'!$A$2:$D$1000,5,FALSE)</f>
        <v>#N/A</v>
      </c>
      <c r="Q211" s="24">
        <f>VLOOKUP("Partnership",'Program Priorities&amp;Goals'!$B$5:$E$7,4,FALSE)</f>
        <v>0.66666666666666663</v>
      </c>
      <c r="R211" s="25">
        <f t="shared" si="16"/>
        <v>0</v>
      </c>
      <c r="S211" s="24">
        <f t="shared" si="17"/>
        <v>1</v>
      </c>
      <c r="T211" s="24" t="e">
        <f t="shared" si="18"/>
        <v>#N/A</v>
      </c>
      <c r="U211" s="27" t="e">
        <f t="shared" si="19"/>
        <v>#N/A</v>
      </c>
      <c r="V211" s="24" t="e">
        <f>IF(J211="Urban",IF(U211&lt;='Recommended Sites'!$L$17,"Include",""),IF(J211="Rural",IF(T211&lt;='Recommended Sites'!$L$18,"Include",""),""))</f>
        <v>#N/A</v>
      </c>
      <c r="W211" s="24" t="e">
        <f>IF(V211="Include",COUNTIFS($V$2:$V$999,"Include",$R$2:$R$999,"&gt;"&amp;R211)+COUNTIFS($V$2:V211,"Include",$R$2:R211,R211),"")</f>
        <v>#N/A</v>
      </c>
    </row>
    <row r="212" spans="1:23" ht="15.75" thickBot="1" x14ac:dyDescent="0.3">
      <c r="A212" s="23" t="str">
        <f>IF(Population!$A212="","",Population!$A212)</f>
        <v/>
      </c>
      <c r="B212" s="24" t="str">
        <f>IF($A212="","",IFERROR(VLOOKUP($A212,Facilities!$A$2:$B$1001,2,FALSE),""))</f>
        <v/>
      </c>
      <c r="C212" s="24" t="str">
        <f>IFERROR(IF(VLOOKUP($A212,'Facility Locations'!$A$2:$E$1000,2,FALSE)="","no address",VLOOKUP($A212,'Facility Locations'!$A$2:$E$1000,2,FALSE)),"no address")</f>
        <v>no address</v>
      </c>
      <c r="D212" s="24" t="str">
        <f>IFERROR(IF(VLOOKUP($A212,'Facility Locations'!$A$2:$E$1000,3,FALSE)="","",VLOOKUP($A212,'Facility Locations'!$A$2:$E$1000,3,FALSE)),"")</f>
        <v/>
      </c>
      <c r="E212" s="24" t="str">
        <f>IFERROR(IF(VLOOKUP($A212,'Facility Locations'!$A$2:$E$1000,4,FALSE)="","",VLOOKUP($A212,'Facility Locations'!$A$2:$E$1000,4,FALSE)),"")</f>
        <v/>
      </c>
      <c r="F212" s="24" t="str">
        <f>IFERROR(IF(VLOOKUP($A212,'Facility Locations'!$A$2:$E$1000,5,FALSE)="","",VLOOKUP($A212,'Facility Locations'!$A$2:$E$1000,5,FALSE)),"")</f>
        <v/>
      </c>
      <c r="G212" s="25" t="str">
        <f>IFERROR(VLOOKUP($A212,Counties!$A$2:$C$1000,2,FALSE),"no county listed")</f>
        <v>no county listed</v>
      </c>
      <c r="H212" s="24" t="str">
        <f>IFERROR(VLOOKUP($A212,Counties!$A$2:$C$1000,3,FALSE),"no county listed")</f>
        <v>no county listed</v>
      </c>
      <c r="I212" s="24" t="e">
        <f>VLOOKUP($G212,Rural_Urban!A212:B1210,2,FALSE)</f>
        <v>#N/A</v>
      </c>
      <c r="J212" s="24" t="e">
        <f t="shared" si="15"/>
        <v>#N/A</v>
      </c>
      <c r="K212" s="26" t="str">
        <f>IF($A212="","",_xlfn.LET(_xlpm.x,VLOOKUP($A212,Population!$A$2:$B$1000,2,FALSE),IF(_xlpm.x="","none listed",_xlpm.x)))</f>
        <v/>
      </c>
      <c r="L212" s="24" t="e">
        <f>VLOOKUP($A212,Population!$A$2:$D$1000,4,FALSE)</f>
        <v>#N/A</v>
      </c>
      <c r="M212" s="24">
        <f>VLOOKUP("Population",'Program Priorities&amp;Goals'!$B$5:$E$7,4,FALSE)</f>
        <v>0.66666666666666663</v>
      </c>
      <c r="N212" s="24" t="e">
        <f>VLOOKUP($G212,'SVI Data'!$C$2:$F$200,3,FALSE)</f>
        <v>#N/A</v>
      </c>
      <c r="O212" s="24">
        <f>VLOOKUP("SVI",'Program Priorities&amp;Goals'!$B$5:$E$7,4,FALSE)</f>
        <v>0.66666666666666663</v>
      </c>
      <c r="P212" s="23" t="e">
        <f>VLOOKUP($A212,'Partnership Readiness'!$A$2:$D$1000,5,FALSE)</f>
        <v>#N/A</v>
      </c>
      <c r="Q212" s="24">
        <f>VLOOKUP("Partnership",'Program Priorities&amp;Goals'!$B$5:$E$7,4,FALSE)</f>
        <v>0.66666666666666663</v>
      </c>
      <c r="R212" s="25">
        <f t="shared" si="16"/>
        <v>0</v>
      </c>
      <c r="S212" s="24">
        <f t="shared" si="17"/>
        <v>1</v>
      </c>
      <c r="T212" s="24" t="e">
        <f t="shared" si="18"/>
        <v>#N/A</v>
      </c>
      <c r="U212" s="27" t="e">
        <f t="shared" si="19"/>
        <v>#N/A</v>
      </c>
      <c r="V212" s="24" t="e">
        <f>IF(J212="Urban",IF(U212&lt;='Recommended Sites'!$L$17,"Include",""),IF(J212="Rural",IF(T212&lt;='Recommended Sites'!$L$18,"Include",""),""))</f>
        <v>#N/A</v>
      </c>
      <c r="W212" s="24" t="e">
        <f>IF(V212="Include",COUNTIFS($V$2:$V$999,"Include",$R$2:$R$999,"&gt;"&amp;R212)+COUNTIFS($V$2:V212,"Include",$R$2:R212,R212),"")</f>
        <v>#N/A</v>
      </c>
    </row>
    <row r="213" spans="1:23" ht="15.75" thickBot="1" x14ac:dyDescent="0.3">
      <c r="A213" s="23" t="str">
        <f>IF(Population!$A213="","",Population!$A213)</f>
        <v/>
      </c>
      <c r="B213" s="24" t="str">
        <f>IF($A213="","",IFERROR(VLOOKUP($A213,Facilities!$A$2:$B$1001,2,FALSE),""))</f>
        <v/>
      </c>
      <c r="C213" s="24" t="str">
        <f>IFERROR(IF(VLOOKUP($A213,'Facility Locations'!$A$2:$E$1000,2,FALSE)="","no address",VLOOKUP($A213,'Facility Locations'!$A$2:$E$1000,2,FALSE)),"no address")</f>
        <v>no address</v>
      </c>
      <c r="D213" s="24" t="str">
        <f>IFERROR(IF(VLOOKUP($A213,'Facility Locations'!$A$2:$E$1000,3,FALSE)="","",VLOOKUP($A213,'Facility Locations'!$A$2:$E$1000,3,FALSE)),"")</f>
        <v/>
      </c>
      <c r="E213" s="24" t="str">
        <f>IFERROR(IF(VLOOKUP($A213,'Facility Locations'!$A$2:$E$1000,4,FALSE)="","",VLOOKUP($A213,'Facility Locations'!$A$2:$E$1000,4,FALSE)),"")</f>
        <v/>
      </c>
      <c r="F213" s="24" t="str">
        <f>IFERROR(IF(VLOOKUP($A213,'Facility Locations'!$A$2:$E$1000,5,FALSE)="","",VLOOKUP($A213,'Facility Locations'!$A$2:$E$1000,5,FALSE)),"")</f>
        <v/>
      </c>
      <c r="G213" s="25" t="str">
        <f>IFERROR(VLOOKUP($A213,Counties!$A$2:$C$1000,2,FALSE),"no county listed")</f>
        <v>no county listed</v>
      </c>
      <c r="H213" s="24" t="str">
        <f>IFERROR(VLOOKUP($A213,Counties!$A$2:$C$1000,3,FALSE),"no county listed")</f>
        <v>no county listed</v>
      </c>
      <c r="I213" s="24" t="e">
        <f>VLOOKUP($G213,Rural_Urban!A213:B1211,2,FALSE)</f>
        <v>#N/A</v>
      </c>
      <c r="J213" s="24" t="e">
        <f t="shared" si="15"/>
        <v>#N/A</v>
      </c>
      <c r="K213" s="26" t="str">
        <f>IF($A213="","",_xlfn.LET(_xlpm.x,VLOOKUP($A213,Population!$A$2:$B$1000,2,FALSE),IF(_xlpm.x="","none listed",_xlpm.x)))</f>
        <v/>
      </c>
      <c r="L213" s="24" t="e">
        <f>VLOOKUP($A213,Population!$A$2:$D$1000,4,FALSE)</f>
        <v>#N/A</v>
      </c>
      <c r="M213" s="24">
        <f>VLOOKUP("Population",'Program Priorities&amp;Goals'!$B$5:$E$7,4,FALSE)</f>
        <v>0.66666666666666663</v>
      </c>
      <c r="N213" s="24" t="e">
        <f>VLOOKUP($G213,'SVI Data'!$C$2:$F$200,3,FALSE)</f>
        <v>#N/A</v>
      </c>
      <c r="O213" s="24">
        <f>VLOOKUP("SVI",'Program Priorities&amp;Goals'!$B$5:$E$7,4,FALSE)</f>
        <v>0.66666666666666663</v>
      </c>
      <c r="P213" s="23" t="e">
        <f>VLOOKUP($A213,'Partnership Readiness'!$A$2:$D$1000,5,FALSE)</f>
        <v>#N/A</v>
      </c>
      <c r="Q213" s="24">
        <f>VLOOKUP("Partnership",'Program Priorities&amp;Goals'!$B$5:$E$7,4,FALSE)</f>
        <v>0.66666666666666663</v>
      </c>
      <c r="R213" s="25">
        <f t="shared" si="16"/>
        <v>0</v>
      </c>
      <c r="S213" s="24">
        <f t="shared" si="17"/>
        <v>1</v>
      </c>
      <c r="T213" s="24" t="e">
        <f t="shared" si="18"/>
        <v>#N/A</v>
      </c>
      <c r="U213" s="27" t="e">
        <f t="shared" si="19"/>
        <v>#N/A</v>
      </c>
      <c r="V213" s="24" t="e">
        <f>IF(J213="Urban",IF(U213&lt;='Recommended Sites'!$L$17,"Include",""),IF(J213="Rural",IF(T213&lt;='Recommended Sites'!$L$18,"Include",""),""))</f>
        <v>#N/A</v>
      </c>
      <c r="W213" s="24" t="e">
        <f>IF(V213="Include",COUNTIFS($V$2:$V$999,"Include",$R$2:$R$999,"&gt;"&amp;R213)+COUNTIFS($V$2:V213,"Include",$R$2:R213,R213),"")</f>
        <v>#N/A</v>
      </c>
    </row>
    <row r="214" spans="1:23" ht="15.75" thickBot="1" x14ac:dyDescent="0.3">
      <c r="A214" s="23" t="str">
        <f>IF(Population!$A214="","",Population!$A214)</f>
        <v/>
      </c>
      <c r="B214" s="24" t="str">
        <f>IF($A214="","",IFERROR(VLOOKUP($A214,Facilities!$A$2:$B$1001,2,FALSE),""))</f>
        <v/>
      </c>
      <c r="C214" s="24" t="str">
        <f>IFERROR(IF(VLOOKUP($A214,'Facility Locations'!$A$2:$E$1000,2,FALSE)="","no address",VLOOKUP($A214,'Facility Locations'!$A$2:$E$1000,2,FALSE)),"no address")</f>
        <v>no address</v>
      </c>
      <c r="D214" s="24" t="str">
        <f>IFERROR(IF(VLOOKUP($A214,'Facility Locations'!$A$2:$E$1000,3,FALSE)="","",VLOOKUP($A214,'Facility Locations'!$A$2:$E$1000,3,FALSE)),"")</f>
        <v/>
      </c>
      <c r="E214" s="24" t="str">
        <f>IFERROR(IF(VLOOKUP($A214,'Facility Locations'!$A$2:$E$1000,4,FALSE)="","",VLOOKUP($A214,'Facility Locations'!$A$2:$E$1000,4,FALSE)),"")</f>
        <v/>
      </c>
      <c r="F214" s="24" t="str">
        <f>IFERROR(IF(VLOOKUP($A214,'Facility Locations'!$A$2:$E$1000,5,FALSE)="","",VLOOKUP($A214,'Facility Locations'!$A$2:$E$1000,5,FALSE)),"")</f>
        <v/>
      </c>
      <c r="G214" s="25" t="str">
        <f>IFERROR(VLOOKUP($A214,Counties!$A$2:$C$1000,2,FALSE),"no county listed")</f>
        <v>no county listed</v>
      </c>
      <c r="H214" s="24" t="str">
        <f>IFERROR(VLOOKUP($A214,Counties!$A$2:$C$1000,3,FALSE),"no county listed")</f>
        <v>no county listed</v>
      </c>
      <c r="I214" s="24" t="e">
        <f>VLOOKUP($G214,Rural_Urban!A214:B1212,2,FALSE)</f>
        <v>#N/A</v>
      </c>
      <c r="J214" s="24" t="e">
        <f t="shared" si="15"/>
        <v>#N/A</v>
      </c>
      <c r="K214" s="26" t="str">
        <f>IF($A214="","",_xlfn.LET(_xlpm.x,VLOOKUP($A214,Population!$A$2:$B$1000,2,FALSE),IF(_xlpm.x="","none listed",_xlpm.x)))</f>
        <v/>
      </c>
      <c r="L214" s="24" t="e">
        <f>VLOOKUP($A214,Population!$A$2:$D$1000,4,FALSE)</f>
        <v>#N/A</v>
      </c>
      <c r="M214" s="24">
        <f>VLOOKUP("Population",'Program Priorities&amp;Goals'!$B$5:$E$7,4,FALSE)</f>
        <v>0.66666666666666663</v>
      </c>
      <c r="N214" s="24" t="e">
        <f>VLOOKUP($G214,'SVI Data'!$C$2:$F$200,3,FALSE)</f>
        <v>#N/A</v>
      </c>
      <c r="O214" s="24">
        <f>VLOOKUP("SVI",'Program Priorities&amp;Goals'!$B$5:$E$7,4,FALSE)</f>
        <v>0.66666666666666663</v>
      </c>
      <c r="P214" s="23" t="e">
        <f>VLOOKUP($A214,'Partnership Readiness'!$A$2:$D$1000,5,FALSE)</f>
        <v>#N/A</v>
      </c>
      <c r="Q214" s="24">
        <f>VLOOKUP("Partnership",'Program Priorities&amp;Goals'!$B$5:$E$7,4,FALSE)</f>
        <v>0.66666666666666663</v>
      </c>
      <c r="R214" s="25">
        <f t="shared" si="16"/>
        <v>0</v>
      </c>
      <c r="S214" s="24">
        <f t="shared" si="17"/>
        <v>1</v>
      </c>
      <c r="T214" s="24" t="e">
        <f t="shared" si="18"/>
        <v>#N/A</v>
      </c>
      <c r="U214" s="27" t="e">
        <f t="shared" si="19"/>
        <v>#N/A</v>
      </c>
      <c r="V214" s="24" t="e">
        <f>IF(J214="Urban",IF(U214&lt;='Recommended Sites'!$L$17,"Include",""),IF(J214="Rural",IF(T214&lt;='Recommended Sites'!$L$18,"Include",""),""))</f>
        <v>#N/A</v>
      </c>
      <c r="W214" s="24" t="e">
        <f>IF(V214="Include",COUNTIFS($V$2:$V$999,"Include",$R$2:$R$999,"&gt;"&amp;R214)+COUNTIFS($V$2:V214,"Include",$R$2:R214,R214),"")</f>
        <v>#N/A</v>
      </c>
    </row>
    <row r="215" spans="1:23" ht="15.75" thickBot="1" x14ac:dyDescent="0.3">
      <c r="A215" s="23" t="str">
        <f>IF(Population!$A215="","",Population!$A215)</f>
        <v/>
      </c>
      <c r="B215" s="24" t="str">
        <f>IF($A215="","",IFERROR(VLOOKUP($A215,Facilities!$A$2:$B$1001,2,FALSE),""))</f>
        <v/>
      </c>
      <c r="C215" s="24" t="str">
        <f>IFERROR(IF(VLOOKUP($A215,'Facility Locations'!$A$2:$E$1000,2,FALSE)="","no address",VLOOKUP($A215,'Facility Locations'!$A$2:$E$1000,2,FALSE)),"no address")</f>
        <v>no address</v>
      </c>
      <c r="D215" s="24" t="str">
        <f>IFERROR(IF(VLOOKUP($A215,'Facility Locations'!$A$2:$E$1000,3,FALSE)="","",VLOOKUP($A215,'Facility Locations'!$A$2:$E$1000,3,FALSE)),"")</f>
        <v/>
      </c>
      <c r="E215" s="24" t="str">
        <f>IFERROR(IF(VLOOKUP($A215,'Facility Locations'!$A$2:$E$1000,4,FALSE)="","",VLOOKUP($A215,'Facility Locations'!$A$2:$E$1000,4,FALSE)),"")</f>
        <v/>
      </c>
      <c r="F215" s="24" t="str">
        <f>IFERROR(IF(VLOOKUP($A215,'Facility Locations'!$A$2:$E$1000,5,FALSE)="","",VLOOKUP($A215,'Facility Locations'!$A$2:$E$1000,5,FALSE)),"")</f>
        <v/>
      </c>
      <c r="G215" s="25" t="str">
        <f>IFERROR(VLOOKUP($A215,Counties!$A$2:$C$1000,2,FALSE),"no county listed")</f>
        <v>no county listed</v>
      </c>
      <c r="H215" s="24" t="str">
        <f>IFERROR(VLOOKUP($A215,Counties!$A$2:$C$1000,3,FALSE),"no county listed")</f>
        <v>no county listed</v>
      </c>
      <c r="I215" s="24" t="e">
        <f>VLOOKUP($G215,Rural_Urban!A215:B1213,2,FALSE)</f>
        <v>#N/A</v>
      </c>
      <c r="J215" s="24" t="e">
        <f t="shared" si="15"/>
        <v>#N/A</v>
      </c>
      <c r="K215" s="26" t="str">
        <f>IF($A215="","",_xlfn.LET(_xlpm.x,VLOOKUP($A215,Population!$A$2:$B$1000,2,FALSE),IF(_xlpm.x="","none listed",_xlpm.x)))</f>
        <v/>
      </c>
      <c r="L215" s="24" t="e">
        <f>VLOOKUP($A215,Population!$A$2:$D$1000,4,FALSE)</f>
        <v>#N/A</v>
      </c>
      <c r="M215" s="24">
        <f>VLOOKUP("Population",'Program Priorities&amp;Goals'!$B$5:$E$7,4,FALSE)</f>
        <v>0.66666666666666663</v>
      </c>
      <c r="N215" s="24" t="e">
        <f>VLOOKUP($G215,'SVI Data'!$C$2:$F$200,3,FALSE)</f>
        <v>#N/A</v>
      </c>
      <c r="O215" s="24">
        <f>VLOOKUP("SVI",'Program Priorities&amp;Goals'!$B$5:$E$7,4,FALSE)</f>
        <v>0.66666666666666663</v>
      </c>
      <c r="P215" s="23" t="e">
        <f>VLOOKUP($A215,'Partnership Readiness'!$A$2:$D$1000,5,FALSE)</f>
        <v>#N/A</v>
      </c>
      <c r="Q215" s="24">
        <f>VLOOKUP("Partnership",'Program Priorities&amp;Goals'!$B$5:$E$7,4,FALSE)</f>
        <v>0.66666666666666663</v>
      </c>
      <c r="R215" s="25">
        <f t="shared" si="16"/>
        <v>0</v>
      </c>
      <c r="S215" s="24">
        <f t="shared" si="17"/>
        <v>1</v>
      </c>
      <c r="T215" s="24" t="e">
        <f t="shared" si="18"/>
        <v>#N/A</v>
      </c>
      <c r="U215" s="27" t="e">
        <f t="shared" si="19"/>
        <v>#N/A</v>
      </c>
      <c r="V215" s="24" t="e">
        <f>IF(J215="Urban",IF(U215&lt;='Recommended Sites'!$L$17,"Include",""),IF(J215="Rural",IF(T215&lt;='Recommended Sites'!$L$18,"Include",""),""))</f>
        <v>#N/A</v>
      </c>
      <c r="W215" s="24" t="e">
        <f>IF(V215="Include",COUNTIFS($V$2:$V$999,"Include",$R$2:$R$999,"&gt;"&amp;R215)+COUNTIFS($V$2:V215,"Include",$R$2:R215,R215),"")</f>
        <v>#N/A</v>
      </c>
    </row>
    <row r="216" spans="1:23" ht="15.75" thickBot="1" x14ac:dyDescent="0.3">
      <c r="A216" s="23" t="str">
        <f>IF(Population!$A216="","",Population!$A216)</f>
        <v/>
      </c>
      <c r="B216" s="24" t="str">
        <f>IF($A216="","",IFERROR(VLOOKUP($A216,Facilities!$A$2:$B$1001,2,FALSE),""))</f>
        <v/>
      </c>
      <c r="C216" s="24" t="str">
        <f>IFERROR(IF(VLOOKUP($A216,'Facility Locations'!$A$2:$E$1000,2,FALSE)="","no address",VLOOKUP($A216,'Facility Locations'!$A$2:$E$1000,2,FALSE)),"no address")</f>
        <v>no address</v>
      </c>
      <c r="D216" s="24" t="str">
        <f>IFERROR(IF(VLOOKUP($A216,'Facility Locations'!$A$2:$E$1000,3,FALSE)="","",VLOOKUP($A216,'Facility Locations'!$A$2:$E$1000,3,FALSE)),"")</f>
        <v/>
      </c>
      <c r="E216" s="24" t="str">
        <f>IFERROR(IF(VLOOKUP($A216,'Facility Locations'!$A$2:$E$1000,4,FALSE)="","",VLOOKUP($A216,'Facility Locations'!$A$2:$E$1000,4,FALSE)),"")</f>
        <v/>
      </c>
      <c r="F216" s="24" t="str">
        <f>IFERROR(IF(VLOOKUP($A216,'Facility Locations'!$A$2:$E$1000,5,FALSE)="","",VLOOKUP($A216,'Facility Locations'!$A$2:$E$1000,5,FALSE)),"")</f>
        <v/>
      </c>
      <c r="G216" s="25" t="str">
        <f>IFERROR(VLOOKUP($A216,Counties!$A$2:$C$1000,2,FALSE),"no county listed")</f>
        <v>no county listed</v>
      </c>
      <c r="H216" s="24" t="str">
        <f>IFERROR(VLOOKUP($A216,Counties!$A$2:$C$1000,3,FALSE),"no county listed")</f>
        <v>no county listed</v>
      </c>
      <c r="I216" s="24" t="e">
        <f>VLOOKUP($G216,Rural_Urban!A216:B1214,2,FALSE)</f>
        <v>#N/A</v>
      </c>
      <c r="J216" s="24" t="e">
        <f t="shared" si="15"/>
        <v>#N/A</v>
      </c>
      <c r="K216" s="26" t="str">
        <f>IF($A216="","",_xlfn.LET(_xlpm.x,VLOOKUP($A216,Population!$A$2:$B$1000,2,FALSE),IF(_xlpm.x="","none listed",_xlpm.x)))</f>
        <v/>
      </c>
      <c r="L216" s="24" t="e">
        <f>VLOOKUP($A216,Population!$A$2:$D$1000,4,FALSE)</f>
        <v>#N/A</v>
      </c>
      <c r="M216" s="24">
        <f>VLOOKUP("Population",'Program Priorities&amp;Goals'!$B$5:$E$7,4,FALSE)</f>
        <v>0.66666666666666663</v>
      </c>
      <c r="N216" s="24" t="e">
        <f>VLOOKUP($G216,'SVI Data'!$C$2:$F$200,3,FALSE)</f>
        <v>#N/A</v>
      </c>
      <c r="O216" s="24">
        <f>VLOOKUP("SVI",'Program Priorities&amp;Goals'!$B$5:$E$7,4,FALSE)</f>
        <v>0.66666666666666663</v>
      </c>
      <c r="P216" s="23" t="e">
        <f>VLOOKUP($A216,'Partnership Readiness'!$A$2:$D$1000,5,FALSE)</f>
        <v>#N/A</v>
      </c>
      <c r="Q216" s="24">
        <f>VLOOKUP("Partnership",'Program Priorities&amp;Goals'!$B$5:$E$7,4,FALSE)</f>
        <v>0.66666666666666663</v>
      </c>
      <c r="R216" s="25">
        <f t="shared" si="16"/>
        <v>0</v>
      </c>
      <c r="S216" s="24">
        <f t="shared" si="17"/>
        <v>1</v>
      </c>
      <c r="T216" s="24" t="e">
        <f t="shared" si="18"/>
        <v>#N/A</v>
      </c>
      <c r="U216" s="27" t="e">
        <f t="shared" si="19"/>
        <v>#N/A</v>
      </c>
      <c r="V216" s="24" t="e">
        <f>IF(J216="Urban",IF(U216&lt;='Recommended Sites'!$L$17,"Include",""),IF(J216="Rural",IF(T216&lt;='Recommended Sites'!$L$18,"Include",""),""))</f>
        <v>#N/A</v>
      </c>
      <c r="W216" s="24" t="e">
        <f>IF(V216="Include",COUNTIFS($V$2:$V$999,"Include",$R$2:$R$999,"&gt;"&amp;R216)+COUNTIFS($V$2:V216,"Include",$R$2:R216,R216),"")</f>
        <v>#N/A</v>
      </c>
    </row>
    <row r="217" spans="1:23" ht="15.75" thickBot="1" x14ac:dyDescent="0.3">
      <c r="A217" s="23" t="str">
        <f>IF(Population!$A217="","",Population!$A217)</f>
        <v/>
      </c>
      <c r="B217" s="24" t="str">
        <f>IF($A217="","",IFERROR(VLOOKUP($A217,Facilities!$A$2:$B$1001,2,FALSE),""))</f>
        <v/>
      </c>
      <c r="C217" s="24" t="str">
        <f>IFERROR(IF(VLOOKUP($A217,'Facility Locations'!$A$2:$E$1000,2,FALSE)="","no address",VLOOKUP($A217,'Facility Locations'!$A$2:$E$1000,2,FALSE)),"no address")</f>
        <v>no address</v>
      </c>
      <c r="D217" s="24" t="str">
        <f>IFERROR(IF(VLOOKUP($A217,'Facility Locations'!$A$2:$E$1000,3,FALSE)="","",VLOOKUP($A217,'Facility Locations'!$A$2:$E$1000,3,FALSE)),"")</f>
        <v/>
      </c>
      <c r="E217" s="24" t="str">
        <f>IFERROR(IF(VLOOKUP($A217,'Facility Locations'!$A$2:$E$1000,4,FALSE)="","",VLOOKUP($A217,'Facility Locations'!$A$2:$E$1000,4,FALSE)),"")</f>
        <v/>
      </c>
      <c r="F217" s="24" t="str">
        <f>IFERROR(IF(VLOOKUP($A217,'Facility Locations'!$A$2:$E$1000,5,FALSE)="","",VLOOKUP($A217,'Facility Locations'!$A$2:$E$1000,5,FALSE)),"")</f>
        <v/>
      </c>
      <c r="G217" s="25" t="str">
        <f>IFERROR(VLOOKUP($A217,Counties!$A$2:$C$1000,2,FALSE),"no county listed")</f>
        <v>no county listed</v>
      </c>
      <c r="H217" s="24" t="str">
        <f>IFERROR(VLOOKUP($A217,Counties!$A$2:$C$1000,3,FALSE),"no county listed")</f>
        <v>no county listed</v>
      </c>
      <c r="I217" s="24" t="e">
        <f>VLOOKUP($G217,Rural_Urban!A217:B1215,2,FALSE)</f>
        <v>#N/A</v>
      </c>
      <c r="J217" s="24" t="e">
        <f t="shared" si="15"/>
        <v>#N/A</v>
      </c>
      <c r="K217" s="26" t="str">
        <f>IF($A217="","",_xlfn.LET(_xlpm.x,VLOOKUP($A217,Population!$A$2:$B$1000,2,FALSE),IF(_xlpm.x="","none listed",_xlpm.x)))</f>
        <v/>
      </c>
      <c r="L217" s="24" t="e">
        <f>VLOOKUP($A217,Population!$A$2:$D$1000,4,FALSE)</f>
        <v>#N/A</v>
      </c>
      <c r="M217" s="24">
        <f>VLOOKUP("Population",'Program Priorities&amp;Goals'!$B$5:$E$7,4,FALSE)</f>
        <v>0.66666666666666663</v>
      </c>
      <c r="N217" s="24" t="e">
        <f>VLOOKUP($G217,'SVI Data'!$C$2:$F$200,3,FALSE)</f>
        <v>#N/A</v>
      </c>
      <c r="O217" s="24">
        <f>VLOOKUP("SVI",'Program Priorities&amp;Goals'!$B$5:$E$7,4,FALSE)</f>
        <v>0.66666666666666663</v>
      </c>
      <c r="P217" s="23" t="e">
        <f>VLOOKUP($A217,'Partnership Readiness'!$A$2:$D$1000,5,FALSE)</f>
        <v>#N/A</v>
      </c>
      <c r="Q217" s="24">
        <f>VLOOKUP("Partnership",'Program Priorities&amp;Goals'!$B$5:$E$7,4,FALSE)</f>
        <v>0.66666666666666663</v>
      </c>
      <c r="R217" s="25">
        <f t="shared" si="16"/>
        <v>0</v>
      </c>
      <c r="S217" s="24">
        <f t="shared" si="17"/>
        <v>1</v>
      </c>
      <c r="T217" s="24" t="e">
        <f t="shared" si="18"/>
        <v>#N/A</v>
      </c>
      <c r="U217" s="27" t="e">
        <f t="shared" si="19"/>
        <v>#N/A</v>
      </c>
      <c r="V217" s="24" t="e">
        <f>IF(J217="Urban",IF(U217&lt;='Recommended Sites'!$L$17,"Include",""),IF(J217="Rural",IF(T217&lt;='Recommended Sites'!$L$18,"Include",""),""))</f>
        <v>#N/A</v>
      </c>
      <c r="W217" s="24" t="e">
        <f>IF(V217="Include",COUNTIFS($V$2:$V$999,"Include",$R$2:$R$999,"&gt;"&amp;R217)+COUNTIFS($V$2:V217,"Include",$R$2:R217,R217),"")</f>
        <v>#N/A</v>
      </c>
    </row>
    <row r="218" spans="1:23" ht="15.75" thickBot="1" x14ac:dyDescent="0.3">
      <c r="A218" s="23" t="str">
        <f>IF(Population!$A218="","",Population!$A218)</f>
        <v/>
      </c>
      <c r="B218" s="24" t="str">
        <f>IF($A218="","",IFERROR(VLOOKUP($A218,Facilities!$A$2:$B$1001,2,FALSE),""))</f>
        <v/>
      </c>
      <c r="C218" s="24" t="str">
        <f>IFERROR(IF(VLOOKUP($A218,'Facility Locations'!$A$2:$E$1000,2,FALSE)="","no address",VLOOKUP($A218,'Facility Locations'!$A$2:$E$1000,2,FALSE)),"no address")</f>
        <v>no address</v>
      </c>
      <c r="D218" s="24" t="str">
        <f>IFERROR(IF(VLOOKUP($A218,'Facility Locations'!$A$2:$E$1000,3,FALSE)="","",VLOOKUP($A218,'Facility Locations'!$A$2:$E$1000,3,FALSE)),"")</f>
        <v/>
      </c>
      <c r="E218" s="24" t="str">
        <f>IFERROR(IF(VLOOKUP($A218,'Facility Locations'!$A$2:$E$1000,4,FALSE)="","",VLOOKUP($A218,'Facility Locations'!$A$2:$E$1000,4,FALSE)),"")</f>
        <v/>
      </c>
      <c r="F218" s="24" t="str">
        <f>IFERROR(IF(VLOOKUP($A218,'Facility Locations'!$A$2:$E$1000,5,FALSE)="","",VLOOKUP($A218,'Facility Locations'!$A$2:$E$1000,5,FALSE)),"")</f>
        <v/>
      </c>
      <c r="G218" s="25" t="str">
        <f>IFERROR(VLOOKUP($A218,Counties!$A$2:$C$1000,2,FALSE),"no county listed")</f>
        <v>no county listed</v>
      </c>
      <c r="H218" s="24" t="str">
        <f>IFERROR(VLOOKUP($A218,Counties!$A$2:$C$1000,3,FALSE),"no county listed")</f>
        <v>no county listed</v>
      </c>
      <c r="I218" s="24" t="e">
        <f>VLOOKUP($G218,Rural_Urban!A218:B1216,2,FALSE)</f>
        <v>#N/A</v>
      </c>
      <c r="J218" s="24" t="e">
        <f t="shared" si="15"/>
        <v>#N/A</v>
      </c>
      <c r="K218" s="26" t="str">
        <f>IF($A218="","",_xlfn.LET(_xlpm.x,VLOOKUP($A218,Population!$A$2:$B$1000,2,FALSE),IF(_xlpm.x="","none listed",_xlpm.x)))</f>
        <v/>
      </c>
      <c r="L218" s="24" t="e">
        <f>VLOOKUP($A218,Population!$A$2:$D$1000,4,FALSE)</f>
        <v>#N/A</v>
      </c>
      <c r="M218" s="24">
        <f>VLOOKUP("Population",'Program Priorities&amp;Goals'!$B$5:$E$7,4,FALSE)</f>
        <v>0.66666666666666663</v>
      </c>
      <c r="N218" s="24" t="e">
        <f>VLOOKUP($G218,'SVI Data'!$C$2:$F$200,3,FALSE)</f>
        <v>#N/A</v>
      </c>
      <c r="O218" s="24">
        <f>VLOOKUP("SVI",'Program Priorities&amp;Goals'!$B$5:$E$7,4,FALSE)</f>
        <v>0.66666666666666663</v>
      </c>
      <c r="P218" s="23" t="e">
        <f>VLOOKUP($A218,'Partnership Readiness'!$A$2:$D$1000,5,FALSE)</f>
        <v>#N/A</v>
      </c>
      <c r="Q218" s="24">
        <f>VLOOKUP("Partnership",'Program Priorities&amp;Goals'!$B$5:$E$7,4,FALSE)</f>
        <v>0.66666666666666663</v>
      </c>
      <c r="R218" s="25">
        <f t="shared" si="16"/>
        <v>0</v>
      </c>
      <c r="S218" s="24">
        <f t="shared" si="17"/>
        <v>1</v>
      </c>
      <c r="T218" s="24" t="e">
        <f t="shared" si="18"/>
        <v>#N/A</v>
      </c>
      <c r="U218" s="27" t="e">
        <f t="shared" si="19"/>
        <v>#N/A</v>
      </c>
      <c r="V218" s="24" t="e">
        <f>IF(J218="Urban",IF(U218&lt;='Recommended Sites'!$L$17,"Include",""),IF(J218="Rural",IF(T218&lt;='Recommended Sites'!$L$18,"Include",""),""))</f>
        <v>#N/A</v>
      </c>
      <c r="W218" s="24" t="e">
        <f>IF(V218="Include",COUNTIFS($V$2:$V$999,"Include",$R$2:$R$999,"&gt;"&amp;R218)+COUNTIFS($V$2:V218,"Include",$R$2:R218,R218),"")</f>
        <v>#N/A</v>
      </c>
    </row>
    <row r="219" spans="1:23" ht="15.75" thickBot="1" x14ac:dyDescent="0.3">
      <c r="A219" s="23" t="str">
        <f>IF(Population!$A219="","",Population!$A219)</f>
        <v/>
      </c>
      <c r="B219" s="24" t="str">
        <f>IF($A219="","",IFERROR(VLOOKUP($A219,Facilities!$A$2:$B$1001,2,FALSE),""))</f>
        <v/>
      </c>
      <c r="C219" s="24" t="str">
        <f>IFERROR(IF(VLOOKUP($A219,'Facility Locations'!$A$2:$E$1000,2,FALSE)="","no address",VLOOKUP($A219,'Facility Locations'!$A$2:$E$1000,2,FALSE)),"no address")</f>
        <v>no address</v>
      </c>
      <c r="D219" s="24" t="str">
        <f>IFERROR(IF(VLOOKUP($A219,'Facility Locations'!$A$2:$E$1000,3,FALSE)="","",VLOOKUP($A219,'Facility Locations'!$A$2:$E$1000,3,FALSE)),"")</f>
        <v/>
      </c>
      <c r="E219" s="24" t="str">
        <f>IFERROR(IF(VLOOKUP($A219,'Facility Locations'!$A$2:$E$1000,4,FALSE)="","",VLOOKUP($A219,'Facility Locations'!$A$2:$E$1000,4,FALSE)),"")</f>
        <v/>
      </c>
      <c r="F219" s="24" t="str">
        <f>IFERROR(IF(VLOOKUP($A219,'Facility Locations'!$A$2:$E$1000,5,FALSE)="","",VLOOKUP($A219,'Facility Locations'!$A$2:$E$1000,5,FALSE)),"")</f>
        <v/>
      </c>
      <c r="G219" s="25" t="str">
        <f>IFERROR(VLOOKUP($A219,Counties!$A$2:$C$1000,2,FALSE),"no county listed")</f>
        <v>no county listed</v>
      </c>
      <c r="H219" s="24" t="str">
        <f>IFERROR(VLOOKUP($A219,Counties!$A$2:$C$1000,3,FALSE),"no county listed")</f>
        <v>no county listed</v>
      </c>
      <c r="I219" s="24" t="e">
        <f>VLOOKUP($G219,Rural_Urban!A219:B1217,2,FALSE)</f>
        <v>#N/A</v>
      </c>
      <c r="J219" s="24" t="e">
        <f t="shared" si="15"/>
        <v>#N/A</v>
      </c>
      <c r="K219" s="26" t="str">
        <f>IF($A219="","",_xlfn.LET(_xlpm.x,VLOOKUP($A219,Population!$A$2:$B$1000,2,FALSE),IF(_xlpm.x="","none listed",_xlpm.x)))</f>
        <v/>
      </c>
      <c r="L219" s="24" t="e">
        <f>VLOOKUP($A219,Population!$A$2:$D$1000,4,FALSE)</f>
        <v>#N/A</v>
      </c>
      <c r="M219" s="24">
        <f>VLOOKUP("Population",'Program Priorities&amp;Goals'!$B$5:$E$7,4,FALSE)</f>
        <v>0.66666666666666663</v>
      </c>
      <c r="N219" s="24" t="e">
        <f>VLOOKUP($G219,'SVI Data'!$C$2:$F$200,3,FALSE)</f>
        <v>#N/A</v>
      </c>
      <c r="O219" s="24">
        <f>VLOOKUP("SVI",'Program Priorities&amp;Goals'!$B$5:$E$7,4,FALSE)</f>
        <v>0.66666666666666663</v>
      </c>
      <c r="P219" s="23" t="e">
        <f>VLOOKUP($A219,'Partnership Readiness'!$A$2:$D$1000,5,FALSE)</f>
        <v>#N/A</v>
      </c>
      <c r="Q219" s="24">
        <f>VLOOKUP("Partnership",'Program Priorities&amp;Goals'!$B$5:$E$7,4,FALSE)</f>
        <v>0.66666666666666663</v>
      </c>
      <c r="R219" s="25">
        <f t="shared" si="16"/>
        <v>0</v>
      </c>
      <c r="S219" s="24">
        <f t="shared" si="17"/>
        <v>1</v>
      </c>
      <c r="T219" s="24" t="e">
        <f t="shared" si="18"/>
        <v>#N/A</v>
      </c>
      <c r="U219" s="27" t="e">
        <f t="shared" si="19"/>
        <v>#N/A</v>
      </c>
      <c r="V219" s="24" t="e">
        <f>IF(J219="Urban",IF(U219&lt;='Recommended Sites'!$L$17,"Include",""),IF(J219="Rural",IF(T219&lt;='Recommended Sites'!$L$18,"Include",""),""))</f>
        <v>#N/A</v>
      </c>
      <c r="W219" s="24" t="e">
        <f>IF(V219="Include",COUNTIFS($V$2:$V$999,"Include",$R$2:$R$999,"&gt;"&amp;R219)+COUNTIFS($V$2:V219,"Include",$R$2:R219,R219),"")</f>
        <v>#N/A</v>
      </c>
    </row>
    <row r="220" spans="1:23" ht="15.75" thickBot="1" x14ac:dyDescent="0.3">
      <c r="A220" s="23" t="str">
        <f>IF(Population!$A220="","",Population!$A220)</f>
        <v/>
      </c>
      <c r="B220" s="24" t="str">
        <f>IF($A220="","",IFERROR(VLOOKUP($A220,Facilities!$A$2:$B$1001,2,FALSE),""))</f>
        <v/>
      </c>
      <c r="C220" s="24" t="str">
        <f>IFERROR(IF(VLOOKUP($A220,'Facility Locations'!$A$2:$E$1000,2,FALSE)="","no address",VLOOKUP($A220,'Facility Locations'!$A$2:$E$1000,2,FALSE)),"no address")</f>
        <v>no address</v>
      </c>
      <c r="D220" s="24" t="str">
        <f>IFERROR(IF(VLOOKUP($A220,'Facility Locations'!$A$2:$E$1000,3,FALSE)="","",VLOOKUP($A220,'Facility Locations'!$A$2:$E$1000,3,FALSE)),"")</f>
        <v/>
      </c>
      <c r="E220" s="24" t="str">
        <f>IFERROR(IF(VLOOKUP($A220,'Facility Locations'!$A$2:$E$1000,4,FALSE)="","",VLOOKUP($A220,'Facility Locations'!$A$2:$E$1000,4,FALSE)),"")</f>
        <v/>
      </c>
      <c r="F220" s="24" t="str">
        <f>IFERROR(IF(VLOOKUP($A220,'Facility Locations'!$A$2:$E$1000,5,FALSE)="","",VLOOKUP($A220,'Facility Locations'!$A$2:$E$1000,5,FALSE)),"")</f>
        <v/>
      </c>
      <c r="G220" s="25" t="str">
        <f>IFERROR(VLOOKUP($A220,Counties!$A$2:$C$1000,2,FALSE),"no county listed")</f>
        <v>no county listed</v>
      </c>
      <c r="H220" s="24" t="str">
        <f>IFERROR(VLOOKUP($A220,Counties!$A$2:$C$1000,3,FALSE),"no county listed")</f>
        <v>no county listed</v>
      </c>
      <c r="I220" s="24" t="e">
        <f>VLOOKUP($G220,Rural_Urban!A220:B1218,2,FALSE)</f>
        <v>#N/A</v>
      </c>
      <c r="J220" s="24" t="e">
        <f t="shared" si="15"/>
        <v>#N/A</v>
      </c>
      <c r="K220" s="26" t="str">
        <f>IF($A220="","",_xlfn.LET(_xlpm.x,VLOOKUP($A220,Population!$A$2:$B$1000,2,FALSE),IF(_xlpm.x="","none listed",_xlpm.x)))</f>
        <v/>
      </c>
      <c r="L220" s="24" t="e">
        <f>VLOOKUP($A220,Population!$A$2:$D$1000,4,FALSE)</f>
        <v>#N/A</v>
      </c>
      <c r="M220" s="24">
        <f>VLOOKUP("Population",'Program Priorities&amp;Goals'!$B$5:$E$7,4,FALSE)</f>
        <v>0.66666666666666663</v>
      </c>
      <c r="N220" s="24" t="e">
        <f>VLOOKUP($G220,'SVI Data'!$C$2:$F$200,3,FALSE)</f>
        <v>#N/A</v>
      </c>
      <c r="O220" s="24">
        <f>VLOOKUP("SVI",'Program Priorities&amp;Goals'!$B$5:$E$7,4,FALSE)</f>
        <v>0.66666666666666663</v>
      </c>
      <c r="P220" s="23" t="e">
        <f>VLOOKUP($A220,'Partnership Readiness'!$A$2:$D$1000,5,FALSE)</f>
        <v>#N/A</v>
      </c>
      <c r="Q220" s="24">
        <f>VLOOKUP("Partnership",'Program Priorities&amp;Goals'!$B$5:$E$7,4,FALSE)</f>
        <v>0.66666666666666663</v>
      </c>
      <c r="R220" s="25">
        <f t="shared" si="16"/>
        <v>0</v>
      </c>
      <c r="S220" s="24">
        <f t="shared" si="17"/>
        <v>1</v>
      </c>
      <c r="T220" s="24" t="e">
        <f t="shared" si="18"/>
        <v>#N/A</v>
      </c>
      <c r="U220" s="27" t="e">
        <f t="shared" si="19"/>
        <v>#N/A</v>
      </c>
      <c r="V220" s="24" t="e">
        <f>IF(J220="Urban",IF(U220&lt;='Recommended Sites'!$L$17,"Include",""),IF(J220="Rural",IF(T220&lt;='Recommended Sites'!$L$18,"Include",""),""))</f>
        <v>#N/A</v>
      </c>
      <c r="W220" s="24" t="e">
        <f>IF(V220="Include",COUNTIFS($V$2:$V$999,"Include",$R$2:$R$999,"&gt;"&amp;R220)+COUNTIFS($V$2:V220,"Include",$R$2:R220,R220),"")</f>
        <v>#N/A</v>
      </c>
    </row>
    <row r="221" spans="1:23" ht="15.75" thickBot="1" x14ac:dyDescent="0.3">
      <c r="A221" s="23" t="str">
        <f>IF(Population!$A221="","",Population!$A221)</f>
        <v/>
      </c>
      <c r="B221" s="24" t="str">
        <f>IF($A221="","",IFERROR(VLOOKUP($A221,Facilities!$A$2:$B$1001,2,FALSE),""))</f>
        <v/>
      </c>
      <c r="C221" s="24" t="str">
        <f>IFERROR(IF(VLOOKUP($A221,'Facility Locations'!$A$2:$E$1000,2,FALSE)="","no address",VLOOKUP($A221,'Facility Locations'!$A$2:$E$1000,2,FALSE)),"no address")</f>
        <v>no address</v>
      </c>
      <c r="D221" s="24" t="str">
        <f>IFERROR(IF(VLOOKUP($A221,'Facility Locations'!$A$2:$E$1000,3,FALSE)="","",VLOOKUP($A221,'Facility Locations'!$A$2:$E$1000,3,FALSE)),"")</f>
        <v/>
      </c>
      <c r="E221" s="24" t="str">
        <f>IFERROR(IF(VLOOKUP($A221,'Facility Locations'!$A$2:$E$1000,4,FALSE)="","",VLOOKUP($A221,'Facility Locations'!$A$2:$E$1000,4,FALSE)),"")</f>
        <v/>
      </c>
      <c r="F221" s="24" t="str">
        <f>IFERROR(IF(VLOOKUP($A221,'Facility Locations'!$A$2:$E$1000,5,FALSE)="","",VLOOKUP($A221,'Facility Locations'!$A$2:$E$1000,5,FALSE)),"")</f>
        <v/>
      </c>
      <c r="G221" s="25" t="str">
        <f>IFERROR(VLOOKUP($A221,Counties!$A$2:$C$1000,2,FALSE),"no county listed")</f>
        <v>no county listed</v>
      </c>
      <c r="H221" s="24" t="str">
        <f>IFERROR(VLOOKUP($A221,Counties!$A$2:$C$1000,3,FALSE),"no county listed")</f>
        <v>no county listed</v>
      </c>
      <c r="I221" s="24" t="e">
        <f>VLOOKUP($G221,Rural_Urban!A221:B1219,2,FALSE)</f>
        <v>#N/A</v>
      </c>
      <c r="J221" s="24" t="e">
        <f t="shared" si="15"/>
        <v>#N/A</v>
      </c>
      <c r="K221" s="26" t="str">
        <f>IF($A221="","",_xlfn.LET(_xlpm.x,VLOOKUP($A221,Population!$A$2:$B$1000,2,FALSE),IF(_xlpm.x="","none listed",_xlpm.x)))</f>
        <v/>
      </c>
      <c r="L221" s="24" t="e">
        <f>VLOOKUP($A221,Population!$A$2:$D$1000,4,FALSE)</f>
        <v>#N/A</v>
      </c>
      <c r="M221" s="24">
        <f>VLOOKUP("Population",'Program Priorities&amp;Goals'!$B$5:$E$7,4,FALSE)</f>
        <v>0.66666666666666663</v>
      </c>
      <c r="N221" s="24" t="e">
        <f>VLOOKUP($G221,'SVI Data'!$C$2:$F$200,3,FALSE)</f>
        <v>#N/A</v>
      </c>
      <c r="O221" s="24">
        <f>VLOOKUP("SVI",'Program Priorities&amp;Goals'!$B$5:$E$7,4,FALSE)</f>
        <v>0.66666666666666663</v>
      </c>
      <c r="P221" s="23" t="e">
        <f>VLOOKUP($A221,'Partnership Readiness'!$A$2:$D$1000,5,FALSE)</f>
        <v>#N/A</v>
      </c>
      <c r="Q221" s="24">
        <f>VLOOKUP("Partnership",'Program Priorities&amp;Goals'!$B$5:$E$7,4,FALSE)</f>
        <v>0.66666666666666663</v>
      </c>
      <c r="R221" s="25">
        <f t="shared" si="16"/>
        <v>0</v>
      </c>
      <c r="S221" s="24">
        <f t="shared" si="17"/>
        <v>1</v>
      </c>
      <c r="T221" s="24" t="e">
        <f t="shared" si="18"/>
        <v>#N/A</v>
      </c>
      <c r="U221" s="27" t="e">
        <f t="shared" si="19"/>
        <v>#N/A</v>
      </c>
      <c r="V221" s="24" t="e">
        <f>IF(J221="Urban",IF(U221&lt;='Recommended Sites'!$L$17,"Include",""),IF(J221="Rural",IF(T221&lt;='Recommended Sites'!$L$18,"Include",""),""))</f>
        <v>#N/A</v>
      </c>
      <c r="W221" s="24" t="e">
        <f>IF(V221="Include",COUNTIFS($V$2:$V$999,"Include",$R$2:$R$999,"&gt;"&amp;R221)+COUNTIFS($V$2:V221,"Include",$R$2:R221,R221),"")</f>
        <v>#N/A</v>
      </c>
    </row>
    <row r="222" spans="1:23" ht="15.75" thickBot="1" x14ac:dyDescent="0.3">
      <c r="A222" s="23" t="str">
        <f>IF(Population!$A222="","",Population!$A222)</f>
        <v/>
      </c>
      <c r="B222" s="24" t="str">
        <f>IF($A222="","",IFERROR(VLOOKUP($A222,Facilities!$A$2:$B$1001,2,FALSE),""))</f>
        <v/>
      </c>
      <c r="C222" s="24" t="str">
        <f>IFERROR(IF(VLOOKUP($A222,'Facility Locations'!$A$2:$E$1000,2,FALSE)="","no address",VLOOKUP($A222,'Facility Locations'!$A$2:$E$1000,2,FALSE)),"no address")</f>
        <v>no address</v>
      </c>
      <c r="D222" s="24" t="str">
        <f>IFERROR(IF(VLOOKUP($A222,'Facility Locations'!$A$2:$E$1000,3,FALSE)="","",VLOOKUP($A222,'Facility Locations'!$A$2:$E$1000,3,FALSE)),"")</f>
        <v/>
      </c>
      <c r="E222" s="24" t="str">
        <f>IFERROR(IF(VLOOKUP($A222,'Facility Locations'!$A$2:$E$1000,4,FALSE)="","",VLOOKUP($A222,'Facility Locations'!$A$2:$E$1000,4,FALSE)),"")</f>
        <v/>
      </c>
      <c r="F222" s="24" t="str">
        <f>IFERROR(IF(VLOOKUP($A222,'Facility Locations'!$A$2:$E$1000,5,FALSE)="","",VLOOKUP($A222,'Facility Locations'!$A$2:$E$1000,5,FALSE)),"")</f>
        <v/>
      </c>
      <c r="G222" s="25" t="str">
        <f>IFERROR(VLOOKUP($A222,Counties!$A$2:$C$1000,2,FALSE),"no county listed")</f>
        <v>no county listed</v>
      </c>
      <c r="H222" s="24" t="str">
        <f>IFERROR(VLOOKUP($A222,Counties!$A$2:$C$1000,3,FALSE),"no county listed")</f>
        <v>no county listed</v>
      </c>
      <c r="I222" s="24" t="e">
        <f>VLOOKUP($G222,Rural_Urban!A222:B1220,2,FALSE)</f>
        <v>#N/A</v>
      </c>
      <c r="J222" s="24" t="e">
        <f t="shared" si="15"/>
        <v>#N/A</v>
      </c>
      <c r="K222" s="26" t="str">
        <f>IF($A222="","",_xlfn.LET(_xlpm.x,VLOOKUP($A222,Population!$A$2:$B$1000,2,FALSE),IF(_xlpm.x="","none listed",_xlpm.x)))</f>
        <v/>
      </c>
      <c r="L222" s="24" t="e">
        <f>VLOOKUP($A222,Population!$A$2:$D$1000,4,FALSE)</f>
        <v>#N/A</v>
      </c>
      <c r="M222" s="24">
        <f>VLOOKUP("Population",'Program Priorities&amp;Goals'!$B$5:$E$7,4,FALSE)</f>
        <v>0.66666666666666663</v>
      </c>
      <c r="N222" s="24" t="e">
        <f>VLOOKUP($G222,'SVI Data'!$C$2:$F$200,3,FALSE)</f>
        <v>#N/A</v>
      </c>
      <c r="O222" s="24">
        <f>VLOOKUP("SVI",'Program Priorities&amp;Goals'!$B$5:$E$7,4,FALSE)</f>
        <v>0.66666666666666663</v>
      </c>
      <c r="P222" s="23" t="e">
        <f>VLOOKUP($A222,'Partnership Readiness'!$A$2:$D$1000,5,FALSE)</f>
        <v>#N/A</v>
      </c>
      <c r="Q222" s="24">
        <f>VLOOKUP("Partnership",'Program Priorities&amp;Goals'!$B$5:$E$7,4,FALSE)</f>
        <v>0.66666666666666663</v>
      </c>
      <c r="R222" s="25">
        <f t="shared" si="16"/>
        <v>0</v>
      </c>
      <c r="S222" s="24">
        <f t="shared" si="17"/>
        <v>1</v>
      </c>
      <c r="T222" s="24" t="e">
        <f t="shared" si="18"/>
        <v>#N/A</v>
      </c>
      <c r="U222" s="27" t="e">
        <f t="shared" si="19"/>
        <v>#N/A</v>
      </c>
      <c r="V222" s="24" t="e">
        <f>IF(J222="Urban",IF(U222&lt;='Recommended Sites'!$L$17,"Include",""),IF(J222="Rural",IF(T222&lt;='Recommended Sites'!$L$18,"Include",""),""))</f>
        <v>#N/A</v>
      </c>
      <c r="W222" s="24" t="e">
        <f>IF(V222="Include",COUNTIFS($V$2:$V$999,"Include",$R$2:$R$999,"&gt;"&amp;R222)+COUNTIFS($V$2:V222,"Include",$R$2:R222,R222),"")</f>
        <v>#N/A</v>
      </c>
    </row>
    <row r="223" spans="1:23" ht="15.75" thickBot="1" x14ac:dyDescent="0.3">
      <c r="A223" s="23" t="str">
        <f>IF(Population!$A223="","",Population!$A223)</f>
        <v/>
      </c>
      <c r="B223" s="24" t="str">
        <f>IF($A223="","",IFERROR(VLOOKUP($A223,Facilities!$A$2:$B$1001,2,FALSE),""))</f>
        <v/>
      </c>
      <c r="C223" s="24" t="str">
        <f>IFERROR(IF(VLOOKUP($A223,'Facility Locations'!$A$2:$E$1000,2,FALSE)="","no address",VLOOKUP($A223,'Facility Locations'!$A$2:$E$1000,2,FALSE)),"no address")</f>
        <v>no address</v>
      </c>
      <c r="D223" s="24" t="str">
        <f>IFERROR(IF(VLOOKUP($A223,'Facility Locations'!$A$2:$E$1000,3,FALSE)="","",VLOOKUP($A223,'Facility Locations'!$A$2:$E$1000,3,FALSE)),"")</f>
        <v/>
      </c>
      <c r="E223" s="24" t="str">
        <f>IFERROR(IF(VLOOKUP($A223,'Facility Locations'!$A$2:$E$1000,4,FALSE)="","",VLOOKUP($A223,'Facility Locations'!$A$2:$E$1000,4,FALSE)),"")</f>
        <v/>
      </c>
      <c r="F223" s="24" t="str">
        <f>IFERROR(IF(VLOOKUP($A223,'Facility Locations'!$A$2:$E$1000,5,FALSE)="","",VLOOKUP($A223,'Facility Locations'!$A$2:$E$1000,5,FALSE)),"")</f>
        <v/>
      </c>
      <c r="G223" s="25" t="str">
        <f>IFERROR(VLOOKUP($A223,Counties!$A$2:$C$1000,2,FALSE),"no county listed")</f>
        <v>no county listed</v>
      </c>
      <c r="H223" s="24" t="str">
        <f>IFERROR(VLOOKUP($A223,Counties!$A$2:$C$1000,3,FALSE),"no county listed")</f>
        <v>no county listed</v>
      </c>
      <c r="I223" s="24" t="e">
        <f>VLOOKUP($G223,Rural_Urban!A223:B1221,2,FALSE)</f>
        <v>#N/A</v>
      </c>
      <c r="J223" s="24" t="e">
        <f t="shared" si="15"/>
        <v>#N/A</v>
      </c>
      <c r="K223" s="26" t="str">
        <f>IF($A223="","",_xlfn.LET(_xlpm.x,VLOOKUP($A223,Population!$A$2:$B$1000,2,FALSE),IF(_xlpm.x="","none listed",_xlpm.x)))</f>
        <v/>
      </c>
      <c r="L223" s="24" t="e">
        <f>VLOOKUP($A223,Population!$A$2:$D$1000,4,FALSE)</f>
        <v>#N/A</v>
      </c>
      <c r="M223" s="24">
        <f>VLOOKUP("Population",'Program Priorities&amp;Goals'!$B$5:$E$7,4,FALSE)</f>
        <v>0.66666666666666663</v>
      </c>
      <c r="N223" s="24" t="e">
        <f>VLOOKUP($G223,'SVI Data'!$C$2:$F$200,3,FALSE)</f>
        <v>#N/A</v>
      </c>
      <c r="O223" s="24">
        <f>VLOOKUP("SVI",'Program Priorities&amp;Goals'!$B$5:$E$7,4,FALSE)</f>
        <v>0.66666666666666663</v>
      </c>
      <c r="P223" s="23" t="e">
        <f>VLOOKUP($A223,'Partnership Readiness'!$A$2:$D$1000,5,FALSE)</f>
        <v>#N/A</v>
      </c>
      <c r="Q223" s="24">
        <f>VLOOKUP("Partnership",'Program Priorities&amp;Goals'!$B$5:$E$7,4,FALSE)</f>
        <v>0.66666666666666663</v>
      </c>
      <c r="R223" s="25">
        <f t="shared" si="16"/>
        <v>0</v>
      </c>
      <c r="S223" s="24">
        <f t="shared" si="17"/>
        <v>1</v>
      </c>
      <c r="T223" s="24" t="e">
        <f t="shared" si="18"/>
        <v>#N/A</v>
      </c>
      <c r="U223" s="27" t="e">
        <f t="shared" si="19"/>
        <v>#N/A</v>
      </c>
      <c r="V223" s="24" t="e">
        <f>IF(J223="Urban",IF(U223&lt;='Recommended Sites'!$L$17,"Include",""),IF(J223="Rural",IF(T223&lt;='Recommended Sites'!$L$18,"Include",""),""))</f>
        <v>#N/A</v>
      </c>
      <c r="W223" s="24" t="e">
        <f>IF(V223="Include",COUNTIFS($V$2:$V$999,"Include",$R$2:$R$999,"&gt;"&amp;R223)+COUNTIFS($V$2:V223,"Include",$R$2:R223,R223),"")</f>
        <v>#N/A</v>
      </c>
    </row>
    <row r="224" spans="1:23" ht="15.75" thickBot="1" x14ac:dyDescent="0.3">
      <c r="A224" s="23" t="str">
        <f>IF(Population!$A224="","",Population!$A224)</f>
        <v/>
      </c>
      <c r="B224" s="24" t="str">
        <f>IF($A224="","",IFERROR(VLOOKUP($A224,Facilities!$A$2:$B$1001,2,FALSE),""))</f>
        <v/>
      </c>
      <c r="C224" s="24" t="str">
        <f>IFERROR(IF(VLOOKUP($A224,'Facility Locations'!$A$2:$E$1000,2,FALSE)="","no address",VLOOKUP($A224,'Facility Locations'!$A$2:$E$1000,2,FALSE)),"no address")</f>
        <v>no address</v>
      </c>
      <c r="D224" s="24" t="str">
        <f>IFERROR(IF(VLOOKUP($A224,'Facility Locations'!$A$2:$E$1000,3,FALSE)="","",VLOOKUP($A224,'Facility Locations'!$A$2:$E$1000,3,FALSE)),"")</f>
        <v/>
      </c>
      <c r="E224" s="24" t="str">
        <f>IFERROR(IF(VLOOKUP($A224,'Facility Locations'!$A$2:$E$1000,4,FALSE)="","",VLOOKUP($A224,'Facility Locations'!$A$2:$E$1000,4,FALSE)),"")</f>
        <v/>
      </c>
      <c r="F224" s="24" t="str">
        <f>IFERROR(IF(VLOOKUP($A224,'Facility Locations'!$A$2:$E$1000,5,FALSE)="","",VLOOKUP($A224,'Facility Locations'!$A$2:$E$1000,5,FALSE)),"")</f>
        <v/>
      </c>
      <c r="G224" s="25" t="str">
        <f>IFERROR(VLOOKUP($A224,Counties!$A$2:$C$1000,2,FALSE),"no county listed")</f>
        <v>no county listed</v>
      </c>
      <c r="H224" s="24" t="str">
        <f>IFERROR(VLOOKUP($A224,Counties!$A$2:$C$1000,3,FALSE),"no county listed")</f>
        <v>no county listed</v>
      </c>
      <c r="I224" s="24" t="e">
        <f>VLOOKUP($G224,Rural_Urban!A224:B1222,2,FALSE)</f>
        <v>#N/A</v>
      </c>
      <c r="J224" s="24" t="e">
        <f t="shared" si="15"/>
        <v>#N/A</v>
      </c>
      <c r="K224" s="26" t="str">
        <f>IF($A224="","",_xlfn.LET(_xlpm.x,VLOOKUP($A224,Population!$A$2:$B$1000,2,FALSE),IF(_xlpm.x="","none listed",_xlpm.x)))</f>
        <v/>
      </c>
      <c r="L224" s="24" t="e">
        <f>VLOOKUP($A224,Population!$A$2:$D$1000,4,FALSE)</f>
        <v>#N/A</v>
      </c>
      <c r="M224" s="24">
        <f>VLOOKUP("Population",'Program Priorities&amp;Goals'!$B$5:$E$7,4,FALSE)</f>
        <v>0.66666666666666663</v>
      </c>
      <c r="N224" s="24" t="e">
        <f>VLOOKUP($G224,'SVI Data'!$C$2:$F$200,3,FALSE)</f>
        <v>#N/A</v>
      </c>
      <c r="O224" s="24">
        <f>VLOOKUP("SVI",'Program Priorities&amp;Goals'!$B$5:$E$7,4,FALSE)</f>
        <v>0.66666666666666663</v>
      </c>
      <c r="P224" s="23" t="e">
        <f>VLOOKUP($A224,'Partnership Readiness'!$A$2:$D$1000,5,FALSE)</f>
        <v>#N/A</v>
      </c>
      <c r="Q224" s="24">
        <f>VLOOKUP("Partnership",'Program Priorities&amp;Goals'!$B$5:$E$7,4,FALSE)</f>
        <v>0.66666666666666663</v>
      </c>
      <c r="R224" s="25">
        <f t="shared" si="16"/>
        <v>0</v>
      </c>
      <c r="S224" s="24">
        <f t="shared" si="17"/>
        <v>1</v>
      </c>
      <c r="T224" s="24" t="e">
        <f t="shared" si="18"/>
        <v>#N/A</v>
      </c>
      <c r="U224" s="27" t="e">
        <f t="shared" si="19"/>
        <v>#N/A</v>
      </c>
      <c r="V224" s="24" t="e">
        <f>IF(J224="Urban",IF(U224&lt;='Recommended Sites'!$L$17,"Include",""),IF(J224="Rural",IF(T224&lt;='Recommended Sites'!$L$18,"Include",""),""))</f>
        <v>#N/A</v>
      </c>
      <c r="W224" s="24" t="e">
        <f>IF(V224="Include",COUNTIFS($V$2:$V$999,"Include",$R$2:$R$999,"&gt;"&amp;R224)+COUNTIFS($V$2:V224,"Include",$R$2:R224,R224),"")</f>
        <v>#N/A</v>
      </c>
    </row>
    <row r="225" spans="1:23" ht="15.75" thickBot="1" x14ac:dyDescent="0.3">
      <c r="A225" s="23" t="str">
        <f>IF(Population!$A225="","",Population!$A225)</f>
        <v/>
      </c>
      <c r="B225" s="24" t="str">
        <f>IF($A225="","",IFERROR(VLOOKUP($A225,Facilities!$A$2:$B$1001,2,FALSE),""))</f>
        <v/>
      </c>
      <c r="C225" s="24" t="str">
        <f>IFERROR(IF(VLOOKUP($A225,'Facility Locations'!$A$2:$E$1000,2,FALSE)="","no address",VLOOKUP($A225,'Facility Locations'!$A$2:$E$1000,2,FALSE)),"no address")</f>
        <v>no address</v>
      </c>
      <c r="D225" s="24" t="str">
        <f>IFERROR(IF(VLOOKUP($A225,'Facility Locations'!$A$2:$E$1000,3,FALSE)="","",VLOOKUP($A225,'Facility Locations'!$A$2:$E$1000,3,FALSE)),"")</f>
        <v/>
      </c>
      <c r="E225" s="24" t="str">
        <f>IFERROR(IF(VLOOKUP($A225,'Facility Locations'!$A$2:$E$1000,4,FALSE)="","",VLOOKUP($A225,'Facility Locations'!$A$2:$E$1000,4,FALSE)),"")</f>
        <v/>
      </c>
      <c r="F225" s="24" t="str">
        <f>IFERROR(IF(VLOOKUP($A225,'Facility Locations'!$A$2:$E$1000,5,FALSE)="","",VLOOKUP($A225,'Facility Locations'!$A$2:$E$1000,5,FALSE)),"")</f>
        <v/>
      </c>
      <c r="G225" s="25" t="str">
        <f>IFERROR(VLOOKUP($A225,Counties!$A$2:$C$1000,2,FALSE),"no county listed")</f>
        <v>no county listed</v>
      </c>
      <c r="H225" s="24" t="str">
        <f>IFERROR(VLOOKUP($A225,Counties!$A$2:$C$1000,3,FALSE),"no county listed")</f>
        <v>no county listed</v>
      </c>
      <c r="I225" s="24" t="e">
        <f>VLOOKUP($G225,Rural_Urban!A225:B1223,2,FALSE)</f>
        <v>#N/A</v>
      </c>
      <c r="J225" s="24" t="e">
        <f t="shared" si="15"/>
        <v>#N/A</v>
      </c>
      <c r="K225" s="26" t="str">
        <f>IF($A225="","",_xlfn.LET(_xlpm.x,VLOOKUP($A225,Population!$A$2:$B$1000,2,FALSE),IF(_xlpm.x="","none listed",_xlpm.x)))</f>
        <v/>
      </c>
      <c r="L225" s="24" t="e">
        <f>VLOOKUP($A225,Population!$A$2:$D$1000,4,FALSE)</f>
        <v>#N/A</v>
      </c>
      <c r="M225" s="24">
        <f>VLOOKUP("Population",'Program Priorities&amp;Goals'!$B$5:$E$7,4,FALSE)</f>
        <v>0.66666666666666663</v>
      </c>
      <c r="N225" s="24" t="e">
        <f>VLOOKUP($G225,'SVI Data'!$C$2:$F$200,3,FALSE)</f>
        <v>#N/A</v>
      </c>
      <c r="O225" s="24">
        <f>VLOOKUP("SVI",'Program Priorities&amp;Goals'!$B$5:$E$7,4,FALSE)</f>
        <v>0.66666666666666663</v>
      </c>
      <c r="P225" s="23" t="e">
        <f>VLOOKUP($A225,'Partnership Readiness'!$A$2:$D$1000,5,FALSE)</f>
        <v>#N/A</v>
      </c>
      <c r="Q225" s="24">
        <f>VLOOKUP("Partnership",'Program Priorities&amp;Goals'!$B$5:$E$7,4,FALSE)</f>
        <v>0.66666666666666663</v>
      </c>
      <c r="R225" s="25">
        <f t="shared" si="16"/>
        <v>0</v>
      </c>
      <c r="S225" s="24">
        <f t="shared" si="17"/>
        <v>1</v>
      </c>
      <c r="T225" s="24" t="e">
        <f t="shared" si="18"/>
        <v>#N/A</v>
      </c>
      <c r="U225" s="27" t="e">
        <f t="shared" si="19"/>
        <v>#N/A</v>
      </c>
      <c r="V225" s="24" t="e">
        <f>IF(J225="Urban",IF(U225&lt;='Recommended Sites'!$L$17,"Include",""),IF(J225="Rural",IF(T225&lt;='Recommended Sites'!$L$18,"Include",""),""))</f>
        <v>#N/A</v>
      </c>
      <c r="W225" s="24" t="e">
        <f>IF(V225="Include",COUNTIFS($V$2:$V$999,"Include",$R$2:$R$999,"&gt;"&amp;R225)+COUNTIFS($V$2:V225,"Include",$R$2:R225,R225),"")</f>
        <v>#N/A</v>
      </c>
    </row>
    <row r="226" spans="1:23" ht="15.75" thickBot="1" x14ac:dyDescent="0.3">
      <c r="A226" s="23" t="str">
        <f>IF(Population!$A226="","",Population!$A226)</f>
        <v/>
      </c>
      <c r="B226" s="24" t="str">
        <f>IF($A226="","",IFERROR(VLOOKUP($A226,Facilities!$A$2:$B$1001,2,FALSE),""))</f>
        <v/>
      </c>
      <c r="C226" s="24" t="str">
        <f>IFERROR(IF(VLOOKUP($A226,'Facility Locations'!$A$2:$E$1000,2,FALSE)="","no address",VLOOKUP($A226,'Facility Locations'!$A$2:$E$1000,2,FALSE)),"no address")</f>
        <v>no address</v>
      </c>
      <c r="D226" s="24" t="str">
        <f>IFERROR(IF(VLOOKUP($A226,'Facility Locations'!$A$2:$E$1000,3,FALSE)="","",VLOOKUP($A226,'Facility Locations'!$A$2:$E$1000,3,FALSE)),"")</f>
        <v/>
      </c>
      <c r="E226" s="24" t="str">
        <f>IFERROR(IF(VLOOKUP($A226,'Facility Locations'!$A$2:$E$1000,4,FALSE)="","",VLOOKUP($A226,'Facility Locations'!$A$2:$E$1000,4,FALSE)),"")</f>
        <v/>
      </c>
      <c r="F226" s="24" t="str">
        <f>IFERROR(IF(VLOOKUP($A226,'Facility Locations'!$A$2:$E$1000,5,FALSE)="","",VLOOKUP($A226,'Facility Locations'!$A$2:$E$1000,5,FALSE)),"")</f>
        <v/>
      </c>
      <c r="G226" s="25" t="str">
        <f>IFERROR(VLOOKUP($A226,Counties!$A$2:$C$1000,2,FALSE),"no county listed")</f>
        <v>no county listed</v>
      </c>
      <c r="H226" s="24" t="str">
        <f>IFERROR(VLOOKUP($A226,Counties!$A$2:$C$1000,3,FALSE),"no county listed")</f>
        <v>no county listed</v>
      </c>
      <c r="I226" s="24" t="e">
        <f>VLOOKUP($G226,Rural_Urban!A226:B1224,2,FALSE)</f>
        <v>#N/A</v>
      </c>
      <c r="J226" s="24" t="e">
        <f t="shared" si="15"/>
        <v>#N/A</v>
      </c>
      <c r="K226" s="26" t="str">
        <f>IF($A226="","",_xlfn.LET(_xlpm.x,VLOOKUP($A226,Population!$A$2:$B$1000,2,FALSE),IF(_xlpm.x="","none listed",_xlpm.x)))</f>
        <v/>
      </c>
      <c r="L226" s="24" t="e">
        <f>VLOOKUP($A226,Population!$A$2:$D$1000,4,FALSE)</f>
        <v>#N/A</v>
      </c>
      <c r="M226" s="24">
        <f>VLOOKUP("Population",'Program Priorities&amp;Goals'!$B$5:$E$7,4,FALSE)</f>
        <v>0.66666666666666663</v>
      </c>
      <c r="N226" s="24" t="e">
        <f>VLOOKUP($G226,'SVI Data'!$C$2:$F$200,3,FALSE)</f>
        <v>#N/A</v>
      </c>
      <c r="O226" s="24">
        <f>VLOOKUP("SVI",'Program Priorities&amp;Goals'!$B$5:$E$7,4,FALSE)</f>
        <v>0.66666666666666663</v>
      </c>
      <c r="P226" s="23" t="e">
        <f>VLOOKUP($A226,'Partnership Readiness'!$A$2:$D$1000,5,FALSE)</f>
        <v>#N/A</v>
      </c>
      <c r="Q226" s="24">
        <f>VLOOKUP("Partnership",'Program Priorities&amp;Goals'!$B$5:$E$7,4,FALSE)</f>
        <v>0.66666666666666663</v>
      </c>
      <c r="R226" s="25">
        <f t="shared" si="16"/>
        <v>0</v>
      </c>
      <c r="S226" s="24">
        <f t="shared" si="17"/>
        <v>1</v>
      </c>
      <c r="T226" s="24" t="e">
        <f t="shared" si="18"/>
        <v>#N/A</v>
      </c>
      <c r="U226" s="27" t="e">
        <f t="shared" si="19"/>
        <v>#N/A</v>
      </c>
      <c r="V226" s="24" t="e">
        <f>IF(J226="Urban",IF(U226&lt;='Recommended Sites'!$L$17,"Include",""),IF(J226="Rural",IF(T226&lt;='Recommended Sites'!$L$18,"Include",""),""))</f>
        <v>#N/A</v>
      </c>
      <c r="W226" s="24" t="e">
        <f>IF(V226="Include",COUNTIFS($V$2:$V$999,"Include",$R$2:$R$999,"&gt;"&amp;R226)+COUNTIFS($V$2:V226,"Include",$R$2:R226,R226),"")</f>
        <v>#N/A</v>
      </c>
    </row>
    <row r="227" spans="1:23" ht="15.75" thickBot="1" x14ac:dyDescent="0.3">
      <c r="A227" s="23" t="str">
        <f>IF(Population!$A227="","",Population!$A227)</f>
        <v/>
      </c>
      <c r="B227" s="24" t="str">
        <f>IF($A227="","",IFERROR(VLOOKUP($A227,Facilities!$A$2:$B$1001,2,FALSE),""))</f>
        <v/>
      </c>
      <c r="C227" s="24" t="str">
        <f>IFERROR(IF(VLOOKUP($A227,'Facility Locations'!$A$2:$E$1000,2,FALSE)="","no address",VLOOKUP($A227,'Facility Locations'!$A$2:$E$1000,2,FALSE)),"no address")</f>
        <v>no address</v>
      </c>
      <c r="D227" s="24" t="str">
        <f>IFERROR(IF(VLOOKUP($A227,'Facility Locations'!$A$2:$E$1000,3,FALSE)="","",VLOOKUP($A227,'Facility Locations'!$A$2:$E$1000,3,FALSE)),"")</f>
        <v/>
      </c>
      <c r="E227" s="24" t="str">
        <f>IFERROR(IF(VLOOKUP($A227,'Facility Locations'!$A$2:$E$1000,4,FALSE)="","",VLOOKUP($A227,'Facility Locations'!$A$2:$E$1000,4,FALSE)),"")</f>
        <v/>
      </c>
      <c r="F227" s="24" t="str">
        <f>IFERROR(IF(VLOOKUP($A227,'Facility Locations'!$A$2:$E$1000,5,FALSE)="","",VLOOKUP($A227,'Facility Locations'!$A$2:$E$1000,5,FALSE)),"")</f>
        <v/>
      </c>
      <c r="G227" s="25" t="str">
        <f>IFERROR(VLOOKUP($A227,Counties!$A$2:$C$1000,2,FALSE),"no county listed")</f>
        <v>no county listed</v>
      </c>
      <c r="H227" s="24" t="str">
        <f>IFERROR(VLOOKUP($A227,Counties!$A$2:$C$1000,3,FALSE),"no county listed")</f>
        <v>no county listed</v>
      </c>
      <c r="I227" s="24" t="e">
        <f>VLOOKUP($G227,Rural_Urban!A227:B1225,2,FALSE)</f>
        <v>#N/A</v>
      </c>
      <c r="J227" s="24" t="e">
        <f t="shared" si="15"/>
        <v>#N/A</v>
      </c>
      <c r="K227" s="26" t="str">
        <f>IF($A227="","",_xlfn.LET(_xlpm.x,VLOOKUP($A227,Population!$A$2:$B$1000,2,FALSE),IF(_xlpm.x="","none listed",_xlpm.x)))</f>
        <v/>
      </c>
      <c r="L227" s="24" t="e">
        <f>VLOOKUP($A227,Population!$A$2:$D$1000,4,FALSE)</f>
        <v>#N/A</v>
      </c>
      <c r="M227" s="24">
        <f>VLOOKUP("Population",'Program Priorities&amp;Goals'!$B$5:$E$7,4,FALSE)</f>
        <v>0.66666666666666663</v>
      </c>
      <c r="N227" s="24" t="e">
        <f>VLOOKUP($G227,'SVI Data'!$C$2:$F$200,3,FALSE)</f>
        <v>#N/A</v>
      </c>
      <c r="O227" s="24">
        <f>VLOOKUP("SVI",'Program Priorities&amp;Goals'!$B$5:$E$7,4,FALSE)</f>
        <v>0.66666666666666663</v>
      </c>
      <c r="P227" s="23" t="e">
        <f>VLOOKUP($A227,'Partnership Readiness'!$A$2:$D$1000,5,FALSE)</f>
        <v>#N/A</v>
      </c>
      <c r="Q227" s="24">
        <f>VLOOKUP("Partnership",'Program Priorities&amp;Goals'!$B$5:$E$7,4,FALSE)</f>
        <v>0.66666666666666663</v>
      </c>
      <c r="R227" s="25">
        <f t="shared" si="16"/>
        <v>0</v>
      </c>
      <c r="S227" s="24">
        <f t="shared" si="17"/>
        <v>1</v>
      </c>
      <c r="T227" s="24" t="e">
        <f t="shared" si="18"/>
        <v>#N/A</v>
      </c>
      <c r="U227" s="27" t="e">
        <f t="shared" si="19"/>
        <v>#N/A</v>
      </c>
      <c r="V227" s="24" t="e">
        <f>IF(J227="Urban",IF(U227&lt;='Recommended Sites'!$L$17,"Include",""),IF(J227="Rural",IF(T227&lt;='Recommended Sites'!$L$18,"Include",""),""))</f>
        <v>#N/A</v>
      </c>
      <c r="W227" s="24" t="e">
        <f>IF(V227="Include",COUNTIFS($V$2:$V$999,"Include",$R$2:$R$999,"&gt;"&amp;R227)+COUNTIFS($V$2:V227,"Include",$R$2:R227,R227),"")</f>
        <v>#N/A</v>
      </c>
    </row>
    <row r="228" spans="1:23" ht="15.75" thickBot="1" x14ac:dyDescent="0.3">
      <c r="A228" s="23" t="str">
        <f>IF(Population!$A228="","",Population!$A228)</f>
        <v/>
      </c>
      <c r="B228" s="24" t="str">
        <f>IF($A228="","",IFERROR(VLOOKUP($A228,Facilities!$A$2:$B$1001,2,FALSE),""))</f>
        <v/>
      </c>
      <c r="C228" s="24" t="str">
        <f>IFERROR(IF(VLOOKUP($A228,'Facility Locations'!$A$2:$E$1000,2,FALSE)="","no address",VLOOKUP($A228,'Facility Locations'!$A$2:$E$1000,2,FALSE)),"no address")</f>
        <v>no address</v>
      </c>
      <c r="D228" s="24" t="str">
        <f>IFERROR(IF(VLOOKUP($A228,'Facility Locations'!$A$2:$E$1000,3,FALSE)="","",VLOOKUP($A228,'Facility Locations'!$A$2:$E$1000,3,FALSE)),"")</f>
        <v/>
      </c>
      <c r="E228" s="24" t="str">
        <f>IFERROR(IF(VLOOKUP($A228,'Facility Locations'!$A$2:$E$1000,4,FALSE)="","",VLOOKUP($A228,'Facility Locations'!$A$2:$E$1000,4,FALSE)),"")</f>
        <v/>
      </c>
      <c r="F228" s="24" t="str">
        <f>IFERROR(IF(VLOOKUP($A228,'Facility Locations'!$A$2:$E$1000,5,FALSE)="","",VLOOKUP($A228,'Facility Locations'!$A$2:$E$1000,5,FALSE)),"")</f>
        <v/>
      </c>
      <c r="G228" s="25" t="str">
        <f>IFERROR(VLOOKUP($A228,Counties!$A$2:$C$1000,2,FALSE),"no county listed")</f>
        <v>no county listed</v>
      </c>
      <c r="H228" s="24" t="str">
        <f>IFERROR(VLOOKUP($A228,Counties!$A$2:$C$1000,3,FALSE),"no county listed")</f>
        <v>no county listed</v>
      </c>
      <c r="I228" s="24" t="e">
        <f>VLOOKUP($G228,Rural_Urban!A228:B1226,2,FALSE)</f>
        <v>#N/A</v>
      </c>
      <c r="J228" s="24" t="e">
        <f t="shared" si="15"/>
        <v>#N/A</v>
      </c>
      <c r="K228" s="26" t="str">
        <f>IF($A228="","",_xlfn.LET(_xlpm.x,VLOOKUP($A228,Population!$A$2:$B$1000,2,FALSE),IF(_xlpm.x="","none listed",_xlpm.x)))</f>
        <v/>
      </c>
      <c r="L228" s="24" t="e">
        <f>VLOOKUP($A228,Population!$A$2:$D$1000,4,FALSE)</f>
        <v>#N/A</v>
      </c>
      <c r="M228" s="24">
        <f>VLOOKUP("Population",'Program Priorities&amp;Goals'!$B$5:$E$7,4,FALSE)</f>
        <v>0.66666666666666663</v>
      </c>
      <c r="N228" s="24" t="e">
        <f>VLOOKUP($G228,'SVI Data'!$C$2:$F$200,3,FALSE)</f>
        <v>#N/A</v>
      </c>
      <c r="O228" s="24">
        <f>VLOOKUP("SVI",'Program Priorities&amp;Goals'!$B$5:$E$7,4,FALSE)</f>
        <v>0.66666666666666663</v>
      </c>
      <c r="P228" s="23" t="e">
        <f>VLOOKUP($A228,'Partnership Readiness'!$A$2:$D$1000,5,FALSE)</f>
        <v>#N/A</v>
      </c>
      <c r="Q228" s="24">
        <f>VLOOKUP("Partnership",'Program Priorities&amp;Goals'!$B$5:$E$7,4,FALSE)</f>
        <v>0.66666666666666663</v>
      </c>
      <c r="R228" s="25">
        <f t="shared" si="16"/>
        <v>0</v>
      </c>
      <c r="S228" s="24">
        <f t="shared" si="17"/>
        <v>1</v>
      </c>
      <c r="T228" s="24" t="e">
        <f t="shared" si="18"/>
        <v>#N/A</v>
      </c>
      <c r="U228" s="27" t="e">
        <f t="shared" si="19"/>
        <v>#N/A</v>
      </c>
      <c r="V228" s="24" t="e">
        <f>IF(J228="Urban",IF(U228&lt;='Recommended Sites'!$L$17,"Include",""),IF(J228="Rural",IF(T228&lt;='Recommended Sites'!$L$18,"Include",""),""))</f>
        <v>#N/A</v>
      </c>
      <c r="W228" s="24" t="e">
        <f>IF(V228="Include",COUNTIFS($V$2:$V$999,"Include",$R$2:$R$999,"&gt;"&amp;R228)+COUNTIFS($V$2:V228,"Include",$R$2:R228,R228),"")</f>
        <v>#N/A</v>
      </c>
    </row>
    <row r="229" spans="1:23" ht="15.75" thickBot="1" x14ac:dyDescent="0.3">
      <c r="A229" s="23" t="str">
        <f>IF(Population!$A229="","",Population!$A229)</f>
        <v/>
      </c>
      <c r="B229" s="24" t="str">
        <f>IF($A229="","",IFERROR(VLOOKUP($A229,Facilities!$A$2:$B$1001,2,FALSE),""))</f>
        <v/>
      </c>
      <c r="C229" s="24" t="str">
        <f>IFERROR(IF(VLOOKUP($A229,'Facility Locations'!$A$2:$E$1000,2,FALSE)="","no address",VLOOKUP($A229,'Facility Locations'!$A$2:$E$1000,2,FALSE)),"no address")</f>
        <v>no address</v>
      </c>
      <c r="D229" s="24" t="str">
        <f>IFERROR(IF(VLOOKUP($A229,'Facility Locations'!$A$2:$E$1000,3,FALSE)="","",VLOOKUP($A229,'Facility Locations'!$A$2:$E$1000,3,FALSE)),"")</f>
        <v/>
      </c>
      <c r="E229" s="24" t="str">
        <f>IFERROR(IF(VLOOKUP($A229,'Facility Locations'!$A$2:$E$1000,4,FALSE)="","",VLOOKUP($A229,'Facility Locations'!$A$2:$E$1000,4,FALSE)),"")</f>
        <v/>
      </c>
      <c r="F229" s="24" t="str">
        <f>IFERROR(IF(VLOOKUP($A229,'Facility Locations'!$A$2:$E$1000,5,FALSE)="","",VLOOKUP($A229,'Facility Locations'!$A$2:$E$1000,5,FALSE)),"")</f>
        <v/>
      </c>
      <c r="G229" s="25" t="str">
        <f>IFERROR(VLOOKUP($A229,Counties!$A$2:$C$1000,2,FALSE),"no county listed")</f>
        <v>no county listed</v>
      </c>
      <c r="H229" s="24" t="str">
        <f>IFERROR(VLOOKUP($A229,Counties!$A$2:$C$1000,3,FALSE),"no county listed")</f>
        <v>no county listed</v>
      </c>
      <c r="I229" s="24" t="e">
        <f>VLOOKUP($G229,Rural_Urban!A229:B1227,2,FALSE)</f>
        <v>#N/A</v>
      </c>
      <c r="J229" s="24" t="e">
        <f t="shared" si="15"/>
        <v>#N/A</v>
      </c>
      <c r="K229" s="26" t="str">
        <f>IF($A229="","",_xlfn.LET(_xlpm.x,VLOOKUP($A229,Population!$A$2:$B$1000,2,FALSE),IF(_xlpm.x="","none listed",_xlpm.x)))</f>
        <v/>
      </c>
      <c r="L229" s="24" t="e">
        <f>VLOOKUP($A229,Population!$A$2:$D$1000,4,FALSE)</f>
        <v>#N/A</v>
      </c>
      <c r="M229" s="24">
        <f>VLOOKUP("Population",'Program Priorities&amp;Goals'!$B$5:$E$7,4,FALSE)</f>
        <v>0.66666666666666663</v>
      </c>
      <c r="N229" s="24" t="e">
        <f>VLOOKUP($G229,'SVI Data'!$C$2:$F$200,3,FALSE)</f>
        <v>#N/A</v>
      </c>
      <c r="O229" s="24">
        <f>VLOOKUP("SVI",'Program Priorities&amp;Goals'!$B$5:$E$7,4,FALSE)</f>
        <v>0.66666666666666663</v>
      </c>
      <c r="P229" s="23" t="e">
        <f>VLOOKUP($A229,'Partnership Readiness'!$A$2:$D$1000,5,FALSE)</f>
        <v>#N/A</v>
      </c>
      <c r="Q229" s="24">
        <f>VLOOKUP("Partnership",'Program Priorities&amp;Goals'!$B$5:$E$7,4,FALSE)</f>
        <v>0.66666666666666663</v>
      </c>
      <c r="R229" s="25">
        <f t="shared" si="16"/>
        <v>0</v>
      </c>
      <c r="S229" s="24">
        <f t="shared" si="17"/>
        <v>1</v>
      </c>
      <c r="T229" s="24" t="e">
        <f t="shared" si="18"/>
        <v>#N/A</v>
      </c>
      <c r="U229" s="27" t="e">
        <f t="shared" si="19"/>
        <v>#N/A</v>
      </c>
      <c r="V229" s="24" t="e">
        <f>IF(J229="Urban",IF(U229&lt;='Recommended Sites'!$L$17,"Include",""),IF(J229="Rural",IF(T229&lt;='Recommended Sites'!$L$18,"Include",""),""))</f>
        <v>#N/A</v>
      </c>
      <c r="W229" s="24" t="e">
        <f>IF(V229="Include",COUNTIFS($V$2:$V$999,"Include",$R$2:$R$999,"&gt;"&amp;R229)+COUNTIFS($V$2:V229,"Include",$R$2:R229,R229),"")</f>
        <v>#N/A</v>
      </c>
    </row>
    <row r="230" spans="1:23" ht="15.75" thickBot="1" x14ac:dyDescent="0.3">
      <c r="A230" s="23" t="str">
        <f>IF(Population!$A230="","",Population!$A230)</f>
        <v/>
      </c>
      <c r="B230" s="24" t="str">
        <f>IF($A230="","",IFERROR(VLOOKUP($A230,Facilities!$A$2:$B$1001,2,FALSE),""))</f>
        <v/>
      </c>
      <c r="C230" s="24" t="str">
        <f>IFERROR(IF(VLOOKUP($A230,'Facility Locations'!$A$2:$E$1000,2,FALSE)="","no address",VLOOKUP($A230,'Facility Locations'!$A$2:$E$1000,2,FALSE)),"no address")</f>
        <v>no address</v>
      </c>
      <c r="D230" s="24" t="str">
        <f>IFERROR(IF(VLOOKUP($A230,'Facility Locations'!$A$2:$E$1000,3,FALSE)="","",VLOOKUP($A230,'Facility Locations'!$A$2:$E$1000,3,FALSE)),"")</f>
        <v/>
      </c>
      <c r="E230" s="24" t="str">
        <f>IFERROR(IF(VLOOKUP($A230,'Facility Locations'!$A$2:$E$1000,4,FALSE)="","",VLOOKUP($A230,'Facility Locations'!$A$2:$E$1000,4,FALSE)),"")</f>
        <v/>
      </c>
      <c r="F230" s="24" t="str">
        <f>IFERROR(IF(VLOOKUP($A230,'Facility Locations'!$A$2:$E$1000,5,FALSE)="","",VLOOKUP($A230,'Facility Locations'!$A$2:$E$1000,5,FALSE)),"")</f>
        <v/>
      </c>
      <c r="G230" s="25" t="str">
        <f>IFERROR(VLOOKUP($A230,Counties!$A$2:$C$1000,2,FALSE),"no county listed")</f>
        <v>no county listed</v>
      </c>
      <c r="H230" s="24" t="str">
        <f>IFERROR(VLOOKUP($A230,Counties!$A$2:$C$1000,3,FALSE),"no county listed")</f>
        <v>no county listed</v>
      </c>
      <c r="I230" s="24" t="e">
        <f>VLOOKUP($G230,Rural_Urban!A230:B1228,2,FALSE)</f>
        <v>#N/A</v>
      </c>
      <c r="J230" s="24" t="e">
        <f t="shared" si="15"/>
        <v>#N/A</v>
      </c>
      <c r="K230" s="26" t="str">
        <f>IF($A230="","",_xlfn.LET(_xlpm.x,VLOOKUP($A230,Population!$A$2:$B$1000,2,FALSE),IF(_xlpm.x="","none listed",_xlpm.x)))</f>
        <v/>
      </c>
      <c r="L230" s="24" t="e">
        <f>VLOOKUP($A230,Population!$A$2:$D$1000,4,FALSE)</f>
        <v>#N/A</v>
      </c>
      <c r="M230" s="24">
        <f>VLOOKUP("Population",'Program Priorities&amp;Goals'!$B$5:$E$7,4,FALSE)</f>
        <v>0.66666666666666663</v>
      </c>
      <c r="N230" s="24" t="e">
        <f>VLOOKUP($G230,'SVI Data'!$C$2:$F$200,3,FALSE)</f>
        <v>#N/A</v>
      </c>
      <c r="O230" s="24">
        <f>VLOOKUP("SVI",'Program Priorities&amp;Goals'!$B$5:$E$7,4,FALSE)</f>
        <v>0.66666666666666663</v>
      </c>
      <c r="P230" s="23" t="e">
        <f>VLOOKUP($A230,'Partnership Readiness'!$A$2:$D$1000,5,FALSE)</f>
        <v>#N/A</v>
      </c>
      <c r="Q230" s="24">
        <f>VLOOKUP("Partnership",'Program Priorities&amp;Goals'!$B$5:$E$7,4,FALSE)</f>
        <v>0.66666666666666663</v>
      </c>
      <c r="R230" s="25">
        <f t="shared" si="16"/>
        <v>0</v>
      </c>
      <c r="S230" s="24">
        <f t="shared" si="17"/>
        <v>1</v>
      </c>
      <c r="T230" s="24" t="e">
        <f t="shared" si="18"/>
        <v>#N/A</v>
      </c>
      <c r="U230" s="27" t="e">
        <f t="shared" si="19"/>
        <v>#N/A</v>
      </c>
      <c r="V230" s="24" t="e">
        <f>IF(J230="Urban",IF(U230&lt;='Recommended Sites'!$L$17,"Include",""),IF(J230="Rural",IF(T230&lt;='Recommended Sites'!$L$18,"Include",""),""))</f>
        <v>#N/A</v>
      </c>
      <c r="W230" s="24" t="e">
        <f>IF(V230="Include",COUNTIFS($V$2:$V$999,"Include",$R$2:$R$999,"&gt;"&amp;R230)+COUNTIFS($V$2:V230,"Include",$R$2:R230,R230),"")</f>
        <v>#N/A</v>
      </c>
    </row>
    <row r="231" spans="1:23" ht="15.75" thickBot="1" x14ac:dyDescent="0.3">
      <c r="A231" s="23" t="str">
        <f>IF(Population!$A231="","",Population!$A231)</f>
        <v/>
      </c>
      <c r="B231" s="24" t="str">
        <f>IF($A231="","",IFERROR(VLOOKUP($A231,Facilities!$A$2:$B$1001,2,FALSE),""))</f>
        <v/>
      </c>
      <c r="C231" s="24" t="str">
        <f>IFERROR(IF(VLOOKUP($A231,'Facility Locations'!$A$2:$E$1000,2,FALSE)="","no address",VLOOKUP($A231,'Facility Locations'!$A$2:$E$1000,2,FALSE)),"no address")</f>
        <v>no address</v>
      </c>
      <c r="D231" s="24" t="str">
        <f>IFERROR(IF(VLOOKUP($A231,'Facility Locations'!$A$2:$E$1000,3,FALSE)="","",VLOOKUP($A231,'Facility Locations'!$A$2:$E$1000,3,FALSE)),"")</f>
        <v/>
      </c>
      <c r="E231" s="24" t="str">
        <f>IFERROR(IF(VLOOKUP($A231,'Facility Locations'!$A$2:$E$1000,4,FALSE)="","",VLOOKUP($A231,'Facility Locations'!$A$2:$E$1000,4,FALSE)),"")</f>
        <v/>
      </c>
      <c r="F231" s="24" t="str">
        <f>IFERROR(IF(VLOOKUP($A231,'Facility Locations'!$A$2:$E$1000,5,FALSE)="","",VLOOKUP($A231,'Facility Locations'!$A$2:$E$1000,5,FALSE)),"")</f>
        <v/>
      </c>
      <c r="G231" s="25" t="str">
        <f>IFERROR(VLOOKUP($A231,Counties!$A$2:$C$1000,2,FALSE),"no county listed")</f>
        <v>no county listed</v>
      </c>
      <c r="H231" s="24" t="str">
        <f>IFERROR(VLOOKUP($A231,Counties!$A$2:$C$1000,3,FALSE),"no county listed")</f>
        <v>no county listed</v>
      </c>
      <c r="I231" s="24" t="e">
        <f>VLOOKUP($G231,Rural_Urban!A231:B1229,2,FALSE)</f>
        <v>#N/A</v>
      </c>
      <c r="J231" s="24" t="e">
        <f t="shared" si="15"/>
        <v>#N/A</v>
      </c>
      <c r="K231" s="26" t="str">
        <f>IF($A231="","",_xlfn.LET(_xlpm.x,VLOOKUP($A231,Population!$A$2:$B$1000,2,FALSE),IF(_xlpm.x="","none listed",_xlpm.x)))</f>
        <v/>
      </c>
      <c r="L231" s="24" t="e">
        <f>VLOOKUP($A231,Population!$A$2:$D$1000,4,FALSE)</f>
        <v>#N/A</v>
      </c>
      <c r="M231" s="24">
        <f>VLOOKUP("Population",'Program Priorities&amp;Goals'!$B$5:$E$7,4,FALSE)</f>
        <v>0.66666666666666663</v>
      </c>
      <c r="N231" s="24" t="e">
        <f>VLOOKUP($G231,'SVI Data'!$C$2:$F$200,3,FALSE)</f>
        <v>#N/A</v>
      </c>
      <c r="O231" s="24">
        <f>VLOOKUP("SVI",'Program Priorities&amp;Goals'!$B$5:$E$7,4,FALSE)</f>
        <v>0.66666666666666663</v>
      </c>
      <c r="P231" s="23" t="e">
        <f>VLOOKUP($A231,'Partnership Readiness'!$A$2:$D$1000,5,FALSE)</f>
        <v>#N/A</v>
      </c>
      <c r="Q231" s="24">
        <f>VLOOKUP("Partnership",'Program Priorities&amp;Goals'!$B$5:$E$7,4,FALSE)</f>
        <v>0.66666666666666663</v>
      </c>
      <c r="R231" s="25">
        <f t="shared" si="16"/>
        <v>0</v>
      </c>
      <c r="S231" s="24">
        <f t="shared" si="17"/>
        <v>1</v>
      </c>
      <c r="T231" s="24" t="e">
        <f t="shared" si="18"/>
        <v>#N/A</v>
      </c>
      <c r="U231" s="27" t="e">
        <f t="shared" si="19"/>
        <v>#N/A</v>
      </c>
      <c r="V231" s="24" t="e">
        <f>IF(J231="Urban",IF(U231&lt;='Recommended Sites'!$L$17,"Include",""),IF(J231="Rural",IF(T231&lt;='Recommended Sites'!$L$18,"Include",""),""))</f>
        <v>#N/A</v>
      </c>
      <c r="W231" s="24" t="e">
        <f>IF(V231="Include",COUNTIFS($V$2:$V$999,"Include",$R$2:$R$999,"&gt;"&amp;R231)+COUNTIFS($V$2:V231,"Include",$R$2:R231,R231),"")</f>
        <v>#N/A</v>
      </c>
    </row>
    <row r="232" spans="1:23" ht="15.75" thickBot="1" x14ac:dyDescent="0.3">
      <c r="A232" s="23" t="str">
        <f>IF(Population!$A232="","",Population!$A232)</f>
        <v/>
      </c>
      <c r="B232" s="24" t="str">
        <f>IF($A232="","",IFERROR(VLOOKUP($A232,Facilities!$A$2:$B$1001,2,FALSE),""))</f>
        <v/>
      </c>
      <c r="C232" s="24" t="str">
        <f>IFERROR(IF(VLOOKUP($A232,'Facility Locations'!$A$2:$E$1000,2,FALSE)="","no address",VLOOKUP($A232,'Facility Locations'!$A$2:$E$1000,2,FALSE)),"no address")</f>
        <v>no address</v>
      </c>
      <c r="D232" s="24" t="str">
        <f>IFERROR(IF(VLOOKUP($A232,'Facility Locations'!$A$2:$E$1000,3,FALSE)="","",VLOOKUP($A232,'Facility Locations'!$A$2:$E$1000,3,FALSE)),"")</f>
        <v/>
      </c>
      <c r="E232" s="24" t="str">
        <f>IFERROR(IF(VLOOKUP($A232,'Facility Locations'!$A$2:$E$1000,4,FALSE)="","",VLOOKUP($A232,'Facility Locations'!$A$2:$E$1000,4,FALSE)),"")</f>
        <v/>
      </c>
      <c r="F232" s="24" t="str">
        <f>IFERROR(IF(VLOOKUP($A232,'Facility Locations'!$A$2:$E$1000,5,FALSE)="","",VLOOKUP($A232,'Facility Locations'!$A$2:$E$1000,5,FALSE)),"")</f>
        <v/>
      </c>
      <c r="G232" s="25" t="str">
        <f>IFERROR(VLOOKUP($A232,Counties!$A$2:$C$1000,2,FALSE),"no county listed")</f>
        <v>no county listed</v>
      </c>
      <c r="H232" s="24" t="str">
        <f>IFERROR(VLOOKUP($A232,Counties!$A$2:$C$1000,3,FALSE),"no county listed")</f>
        <v>no county listed</v>
      </c>
      <c r="I232" s="24" t="e">
        <f>VLOOKUP($G232,Rural_Urban!A232:B1230,2,FALSE)</f>
        <v>#N/A</v>
      </c>
      <c r="J232" s="24" t="e">
        <f t="shared" si="15"/>
        <v>#N/A</v>
      </c>
      <c r="K232" s="26" t="str">
        <f>IF($A232="","",_xlfn.LET(_xlpm.x,VLOOKUP($A232,Population!$A$2:$B$1000,2,FALSE),IF(_xlpm.x="","none listed",_xlpm.x)))</f>
        <v/>
      </c>
      <c r="L232" s="24" t="e">
        <f>VLOOKUP($A232,Population!$A$2:$D$1000,4,FALSE)</f>
        <v>#N/A</v>
      </c>
      <c r="M232" s="24">
        <f>VLOOKUP("Population",'Program Priorities&amp;Goals'!$B$5:$E$7,4,FALSE)</f>
        <v>0.66666666666666663</v>
      </c>
      <c r="N232" s="24" t="e">
        <f>VLOOKUP($G232,'SVI Data'!$C$2:$F$200,3,FALSE)</f>
        <v>#N/A</v>
      </c>
      <c r="O232" s="24">
        <f>VLOOKUP("SVI",'Program Priorities&amp;Goals'!$B$5:$E$7,4,FALSE)</f>
        <v>0.66666666666666663</v>
      </c>
      <c r="P232" s="23" t="e">
        <f>VLOOKUP($A232,'Partnership Readiness'!$A$2:$D$1000,5,FALSE)</f>
        <v>#N/A</v>
      </c>
      <c r="Q232" s="24">
        <f>VLOOKUP("Partnership",'Program Priorities&amp;Goals'!$B$5:$E$7,4,FALSE)</f>
        <v>0.66666666666666663</v>
      </c>
      <c r="R232" s="25">
        <f t="shared" si="16"/>
        <v>0</v>
      </c>
      <c r="S232" s="24">
        <f t="shared" si="17"/>
        <v>1</v>
      </c>
      <c r="T232" s="24" t="e">
        <f t="shared" si="18"/>
        <v>#N/A</v>
      </c>
      <c r="U232" s="27" t="e">
        <f t="shared" si="19"/>
        <v>#N/A</v>
      </c>
      <c r="V232" s="24" t="e">
        <f>IF(J232="Urban",IF(U232&lt;='Recommended Sites'!$L$17,"Include",""),IF(J232="Rural",IF(T232&lt;='Recommended Sites'!$L$18,"Include",""),""))</f>
        <v>#N/A</v>
      </c>
      <c r="W232" s="24" t="e">
        <f>IF(V232="Include",COUNTIFS($V$2:$V$999,"Include",$R$2:$R$999,"&gt;"&amp;R232)+COUNTIFS($V$2:V232,"Include",$R$2:R232,R232),"")</f>
        <v>#N/A</v>
      </c>
    </row>
    <row r="233" spans="1:23" ht="15.75" thickBot="1" x14ac:dyDescent="0.3">
      <c r="A233" s="23" t="str">
        <f>IF(Population!$A233="","",Population!$A233)</f>
        <v/>
      </c>
      <c r="B233" s="24" t="str">
        <f>IF($A233="","",IFERROR(VLOOKUP($A233,Facilities!$A$2:$B$1001,2,FALSE),""))</f>
        <v/>
      </c>
      <c r="C233" s="24" t="str">
        <f>IFERROR(IF(VLOOKUP($A233,'Facility Locations'!$A$2:$E$1000,2,FALSE)="","no address",VLOOKUP($A233,'Facility Locations'!$A$2:$E$1000,2,FALSE)),"no address")</f>
        <v>no address</v>
      </c>
      <c r="D233" s="24" t="str">
        <f>IFERROR(IF(VLOOKUP($A233,'Facility Locations'!$A$2:$E$1000,3,FALSE)="","",VLOOKUP($A233,'Facility Locations'!$A$2:$E$1000,3,FALSE)),"")</f>
        <v/>
      </c>
      <c r="E233" s="24" t="str">
        <f>IFERROR(IF(VLOOKUP($A233,'Facility Locations'!$A$2:$E$1000,4,FALSE)="","",VLOOKUP($A233,'Facility Locations'!$A$2:$E$1000,4,FALSE)),"")</f>
        <v/>
      </c>
      <c r="F233" s="24" t="str">
        <f>IFERROR(IF(VLOOKUP($A233,'Facility Locations'!$A$2:$E$1000,5,FALSE)="","",VLOOKUP($A233,'Facility Locations'!$A$2:$E$1000,5,FALSE)),"")</f>
        <v/>
      </c>
      <c r="G233" s="25" t="str">
        <f>IFERROR(VLOOKUP($A233,Counties!$A$2:$C$1000,2,FALSE),"no county listed")</f>
        <v>no county listed</v>
      </c>
      <c r="H233" s="24" t="str">
        <f>IFERROR(VLOOKUP($A233,Counties!$A$2:$C$1000,3,FALSE),"no county listed")</f>
        <v>no county listed</v>
      </c>
      <c r="I233" s="24" t="e">
        <f>VLOOKUP($G233,Rural_Urban!A233:B1231,2,FALSE)</f>
        <v>#N/A</v>
      </c>
      <c r="J233" s="24" t="e">
        <f t="shared" si="15"/>
        <v>#N/A</v>
      </c>
      <c r="K233" s="26" t="str">
        <f>IF($A233="","",_xlfn.LET(_xlpm.x,VLOOKUP($A233,Population!$A$2:$B$1000,2,FALSE),IF(_xlpm.x="","none listed",_xlpm.x)))</f>
        <v/>
      </c>
      <c r="L233" s="24" t="e">
        <f>VLOOKUP($A233,Population!$A$2:$D$1000,4,FALSE)</f>
        <v>#N/A</v>
      </c>
      <c r="M233" s="24">
        <f>VLOOKUP("Population",'Program Priorities&amp;Goals'!$B$5:$E$7,4,FALSE)</f>
        <v>0.66666666666666663</v>
      </c>
      <c r="N233" s="24" t="e">
        <f>VLOOKUP($G233,'SVI Data'!$C$2:$F$200,3,FALSE)</f>
        <v>#N/A</v>
      </c>
      <c r="O233" s="24">
        <f>VLOOKUP("SVI",'Program Priorities&amp;Goals'!$B$5:$E$7,4,FALSE)</f>
        <v>0.66666666666666663</v>
      </c>
      <c r="P233" s="23" t="e">
        <f>VLOOKUP($A233,'Partnership Readiness'!$A$2:$D$1000,5,FALSE)</f>
        <v>#N/A</v>
      </c>
      <c r="Q233" s="24">
        <f>VLOOKUP("Partnership",'Program Priorities&amp;Goals'!$B$5:$E$7,4,FALSE)</f>
        <v>0.66666666666666663</v>
      </c>
      <c r="R233" s="25">
        <f t="shared" si="16"/>
        <v>0</v>
      </c>
      <c r="S233" s="24">
        <f t="shared" si="17"/>
        <v>1</v>
      </c>
      <c r="T233" s="24" t="e">
        <f t="shared" si="18"/>
        <v>#N/A</v>
      </c>
      <c r="U233" s="27" t="e">
        <f t="shared" si="19"/>
        <v>#N/A</v>
      </c>
      <c r="V233" s="24" t="e">
        <f>IF(J233="Urban",IF(U233&lt;='Recommended Sites'!$L$17,"Include",""),IF(J233="Rural",IF(T233&lt;='Recommended Sites'!$L$18,"Include",""),""))</f>
        <v>#N/A</v>
      </c>
      <c r="W233" s="24" t="e">
        <f>IF(V233="Include",COUNTIFS($V$2:$V$999,"Include",$R$2:$R$999,"&gt;"&amp;R233)+COUNTIFS($V$2:V233,"Include",$R$2:R233,R233),"")</f>
        <v>#N/A</v>
      </c>
    </row>
    <row r="234" spans="1:23" ht="15.75" thickBot="1" x14ac:dyDescent="0.3">
      <c r="A234" s="23" t="str">
        <f>IF(Population!$A234="","",Population!$A234)</f>
        <v/>
      </c>
      <c r="B234" s="24" t="str">
        <f>IF($A234="","",IFERROR(VLOOKUP($A234,Facilities!$A$2:$B$1001,2,FALSE),""))</f>
        <v/>
      </c>
      <c r="C234" s="24" t="str">
        <f>IFERROR(IF(VLOOKUP($A234,'Facility Locations'!$A$2:$E$1000,2,FALSE)="","no address",VLOOKUP($A234,'Facility Locations'!$A$2:$E$1000,2,FALSE)),"no address")</f>
        <v>no address</v>
      </c>
      <c r="D234" s="24" t="str">
        <f>IFERROR(IF(VLOOKUP($A234,'Facility Locations'!$A$2:$E$1000,3,FALSE)="","",VLOOKUP($A234,'Facility Locations'!$A$2:$E$1000,3,FALSE)),"")</f>
        <v/>
      </c>
      <c r="E234" s="24" t="str">
        <f>IFERROR(IF(VLOOKUP($A234,'Facility Locations'!$A$2:$E$1000,4,FALSE)="","",VLOOKUP($A234,'Facility Locations'!$A$2:$E$1000,4,FALSE)),"")</f>
        <v/>
      </c>
      <c r="F234" s="24" t="str">
        <f>IFERROR(IF(VLOOKUP($A234,'Facility Locations'!$A$2:$E$1000,5,FALSE)="","",VLOOKUP($A234,'Facility Locations'!$A$2:$E$1000,5,FALSE)),"")</f>
        <v/>
      </c>
      <c r="G234" s="25" t="str">
        <f>IFERROR(VLOOKUP($A234,Counties!$A$2:$C$1000,2,FALSE),"no county listed")</f>
        <v>no county listed</v>
      </c>
      <c r="H234" s="24" t="str">
        <f>IFERROR(VLOOKUP($A234,Counties!$A$2:$C$1000,3,FALSE),"no county listed")</f>
        <v>no county listed</v>
      </c>
      <c r="I234" s="24" t="e">
        <f>VLOOKUP($G234,Rural_Urban!A234:B1232,2,FALSE)</f>
        <v>#N/A</v>
      </c>
      <c r="J234" s="24" t="e">
        <f t="shared" si="15"/>
        <v>#N/A</v>
      </c>
      <c r="K234" s="26" t="str">
        <f>IF($A234="","",_xlfn.LET(_xlpm.x,VLOOKUP($A234,Population!$A$2:$B$1000,2,FALSE),IF(_xlpm.x="","none listed",_xlpm.x)))</f>
        <v/>
      </c>
      <c r="L234" s="24" t="e">
        <f>VLOOKUP($A234,Population!$A$2:$D$1000,4,FALSE)</f>
        <v>#N/A</v>
      </c>
      <c r="M234" s="24">
        <f>VLOOKUP("Population",'Program Priorities&amp;Goals'!$B$5:$E$7,4,FALSE)</f>
        <v>0.66666666666666663</v>
      </c>
      <c r="N234" s="24" t="e">
        <f>VLOOKUP($G234,'SVI Data'!$C$2:$F$200,3,FALSE)</f>
        <v>#N/A</v>
      </c>
      <c r="O234" s="24">
        <f>VLOOKUP("SVI",'Program Priorities&amp;Goals'!$B$5:$E$7,4,FALSE)</f>
        <v>0.66666666666666663</v>
      </c>
      <c r="P234" s="23" t="e">
        <f>VLOOKUP($A234,'Partnership Readiness'!$A$2:$D$1000,5,FALSE)</f>
        <v>#N/A</v>
      </c>
      <c r="Q234" s="24">
        <f>VLOOKUP("Partnership",'Program Priorities&amp;Goals'!$B$5:$E$7,4,FALSE)</f>
        <v>0.66666666666666663</v>
      </c>
      <c r="R234" s="25">
        <f t="shared" si="16"/>
        <v>0</v>
      </c>
      <c r="S234" s="24">
        <f t="shared" si="17"/>
        <v>1</v>
      </c>
      <c r="T234" s="24" t="e">
        <f t="shared" si="18"/>
        <v>#N/A</v>
      </c>
      <c r="U234" s="27" t="e">
        <f t="shared" si="19"/>
        <v>#N/A</v>
      </c>
      <c r="V234" s="24" t="e">
        <f>IF(J234="Urban",IF(U234&lt;='Recommended Sites'!$L$17,"Include",""),IF(J234="Rural",IF(T234&lt;='Recommended Sites'!$L$18,"Include",""),""))</f>
        <v>#N/A</v>
      </c>
      <c r="W234" s="24" t="e">
        <f>IF(V234="Include",COUNTIFS($V$2:$V$999,"Include",$R$2:$R$999,"&gt;"&amp;R234)+COUNTIFS($V$2:V234,"Include",$R$2:R234,R234),"")</f>
        <v>#N/A</v>
      </c>
    </row>
    <row r="235" spans="1:23" ht="15.75" thickBot="1" x14ac:dyDescent="0.3">
      <c r="A235" s="23" t="str">
        <f>IF(Population!$A235="","",Population!$A235)</f>
        <v/>
      </c>
      <c r="B235" s="24" t="str">
        <f>IF($A235="","",IFERROR(VLOOKUP($A235,Facilities!$A$2:$B$1001,2,FALSE),""))</f>
        <v/>
      </c>
      <c r="C235" s="24" t="str">
        <f>IFERROR(IF(VLOOKUP($A235,'Facility Locations'!$A$2:$E$1000,2,FALSE)="","no address",VLOOKUP($A235,'Facility Locations'!$A$2:$E$1000,2,FALSE)),"no address")</f>
        <v>no address</v>
      </c>
      <c r="D235" s="24" t="str">
        <f>IFERROR(IF(VLOOKUP($A235,'Facility Locations'!$A$2:$E$1000,3,FALSE)="","",VLOOKUP($A235,'Facility Locations'!$A$2:$E$1000,3,FALSE)),"")</f>
        <v/>
      </c>
      <c r="E235" s="24" t="str">
        <f>IFERROR(IF(VLOOKUP($A235,'Facility Locations'!$A$2:$E$1000,4,FALSE)="","",VLOOKUP($A235,'Facility Locations'!$A$2:$E$1000,4,FALSE)),"")</f>
        <v/>
      </c>
      <c r="F235" s="24" t="str">
        <f>IFERROR(IF(VLOOKUP($A235,'Facility Locations'!$A$2:$E$1000,5,FALSE)="","",VLOOKUP($A235,'Facility Locations'!$A$2:$E$1000,5,FALSE)),"")</f>
        <v/>
      </c>
      <c r="G235" s="25" t="str">
        <f>IFERROR(VLOOKUP($A235,Counties!$A$2:$C$1000,2,FALSE),"no county listed")</f>
        <v>no county listed</v>
      </c>
      <c r="H235" s="24" t="str">
        <f>IFERROR(VLOOKUP($A235,Counties!$A$2:$C$1000,3,FALSE),"no county listed")</f>
        <v>no county listed</v>
      </c>
      <c r="I235" s="24" t="e">
        <f>VLOOKUP($G235,Rural_Urban!A235:B1233,2,FALSE)</f>
        <v>#N/A</v>
      </c>
      <c r="J235" s="24" t="e">
        <f t="shared" si="15"/>
        <v>#N/A</v>
      </c>
      <c r="K235" s="26" t="str">
        <f>IF($A235="","",_xlfn.LET(_xlpm.x,VLOOKUP($A235,Population!$A$2:$B$1000,2,FALSE),IF(_xlpm.x="","none listed",_xlpm.x)))</f>
        <v/>
      </c>
      <c r="L235" s="24" t="e">
        <f>VLOOKUP($A235,Population!$A$2:$D$1000,4,FALSE)</f>
        <v>#N/A</v>
      </c>
      <c r="M235" s="24">
        <f>VLOOKUP("Population",'Program Priorities&amp;Goals'!$B$5:$E$7,4,FALSE)</f>
        <v>0.66666666666666663</v>
      </c>
      <c r="N235" s="24" t="e">
        <f>VLOOKUP($G235,'SVI Data'!$C$2:$F$200,3,FALSE)</f>
        <v>#N/A</v>
      </c>
      <c r="O235" s="24">
        <f>VLOOKUP("SVI",'Program Priorities&amp;Goals'!$B$5:$E$7,4,FALSE)</f>
        <v>0.66666666666666663</v>
      </c>
      <c r="P235" s="23" t="e">
        <f>VLOOKUP($A235,'Partnership Readiness'!$A$2:$D$1000,5,FALSE)</f>
        <v>#N/A</v>
      </c>
      <c r="Q235" s="24">
        <f>VLOOKUP("Partnership",'Program Priorities&amp;Goals'!$B$5:$E$7,4,FALSE)</f>
        <v>0.66666666666666663</v>
      </c>
      <c r="R235" s="25">
        <f t="shared" si="16"/>
        <v>0</v>
      </c>
      <c r="S235" s="24">
        <f t="shared" si="17"/>
        <v>1</v>
      </c>
      <c r="T235" s="24" t="e">
        <f t="shared" si="18"/>
        <v>#N/A</v>
      </c>
      <c r="U235" s="27" t="e">
        <f t="shared" si="19"/>
        <v>#N/A</v>
      </c>
      <c r="V235" s="24" t="e">
        <f>IF(J235="Urban",IF(U235&lt;='Recommended Sites'!$L$17,"Include",""),IF(J235="Rural",IF(T235&lt;='Recommended Sites'!$L$18,"Include",""),""))</f>
        <v>#N/A</v>
      </c>
      <c r="W235" s="24" t="e">
        <f>IF(V235="Include",COUNTIFS($V$2:$V$999,"Include",$R$2:$R$999,"&gt;"&amp;R235)+COUNTIFS($V$2:V235,"Include",$R$2:R235,R235),"")</f>
        <v>#N/A</v>
      </c>
    </row>
    <row r="236" spans="1:23" ht="15.75" thickBot="1" x14ac:dyDescent="0.3">
      <c r="A236" s="23" t="str">
        <f>IF(Population!$A236="","",Population!$A236)</f>
        <v/>
      </c>
      <c r="B236" s="24" t="str">
        <f>IF($A236="","",IFERROR(VLOOKUP($A236,Facilities!$A$2:$B$1001,2,FALSE),""))</f>
        <v/>
      </c>
      <c r="C236" s="24" t="str">
        <f>IFERROR(IF(VLOOKUP($A236,'Facility Locations'!$A$2:$E$1000,2,FALSE)="","no address",VLOOKUP($A236,'Facility Locations'!$A$2:$E$1000,2,FALSE)),"no address")</f>
        <v>no address</v>
      </c>
      <c r="D236" s="24" t="str">
        <f>IFERROR(IF(VLOOKUP($A236,'Facility Locations'!$A$2:$E$1000,3,FALSE)="","",VLOOKUP($A236,'Facility Locations'!$A$2:$E$1000,3,FALSE)),"")</f>
        <v/>
      </c>
      <c r="E236" s="24" t="str">
        <f>IFERROR(IF(VLOOKUP($A236,'Facility Locations'!$A$2:$E$1000,4,FALSE)="","",VLOOKUP($A236,'Facility Locations'!$A$2:$E$1000,4,FALSE)),"")</f>
        <v/>
      </c>
      <c r="F236" s="24" t="str">
        <f>IFERROR(IF(VLOOKUP($A236,'Facility Locations'!$A$2:$E$1000,5,FALSE)="","",VLOOKUP($A236,'Facility Locations'!$A$2:$E$1000,5,FALSE)),"")</f>
        <v/>
      </c>
      <c r="G236" s="25" t="str">
        <f>IFERROR(VLOOKUP($A236,Counties!$A$2:$C$1000,2,FALSE),"no county listed")</f>
        <v>no county listed</v>
      </c>
      <c r="H236" s="24" t="str">
        <f>IFERROR(VLOOKUP($A236,Counties!$A$2:$C$1000,3,FALSE),"no county listed")</f>
        <v>no county listed</v>
      </c>
      <c r="I236" s="24" t="e">
        <f>VLOOKUP($G236,Rural_Urban!A236:B1234,2,FALSE)</f>
        <v>#N/A</v>
      </c>
      <c r="J236" s="24" t="e">
        <f t="shared" si="15"/>
        <v>#N/A</v>
      </c>
      <c r="K236" s="26" t="str">
        <f>IF($A236="","",_xlfn.LET(_xlpm.x,VLOOKUP($A236,Population!$A$2:$B$1000,2,FALSE),IF(_xlpm.x="","none listed",_xlpm.x)))</f>
        <v/>
      </c>
      <c r="L236" s="24" t="e">
        <f>VLOOKUP($A236,Population!$A$2:$D$1000,4,FALSE)</f>
        <v>#N/A</v>
      </c>
      <c r="M236" s="24">
        <f>VLOOKUP("Population",'Program Priorities&amp;Goals'!$B$5:$E$7,4,FALSE)</f>
        <v>0.66666666666666663</v>
      </c>
      <c r="N236" s="24" t="e">
        <f>VLOOKUP($G236,'SVI Data'!$C$2:$F$200,3,FALSE)</f>
        <v>#N/A</v>
      </c>
      <c r="O236" s="24">
        <f>VLOOKUP("SVI",'Program Priorities&amp;Goals'!$B$5:$E$7,4,FALSE)</f>
        <v>0.66666666666666663</v>
      </c>
      <c r="P236" s="23" t="e">
        <f>VLOOKUP($A236,'Partnership Readiness'!$A$2:$D$1000,5,FALSE)</f>
        <v>#N/A</v>
      </c>
      <c r="Q236" s="24">
        <f>VLOOKUP("Partnership",'Program Priorities&amp;Goals'!$B$5:$E$7,4,FALSE)</f>
        <v>0.66666666666666663</v>
      </c>
      <c r="R236" s="25">
        <f t="shared" si="16"/>
        <v>0</v>
      </c>
      <c r="S236" s="24">
        <f t="shared" si="17"/>
        <v>1</v>
      </c>
      <c r="T236" s="24" t="e">
        <f t="shared" si="18"/>
        <v>#N/A</v>
      </c>
      <c r="U236" s="27" t="e">
        <f t="shared" si="19"/>
        <v>#N/A</v>
      </c>
      <c r="V236" s="24" t="e">
        <f>IF(J236="Urban",IF(U236&lt;='Recommended Sites'!$L$17,"Include",""),IF(J236="Rural",IF(T236&lt;='Recommended Sites'!$L$18,"Include",""),""))</f>
        <v>#N/A</v>
      </c>
      <c r="W236" s="24" t="e">
        <f>IF(V236="Include",COUNTIFS($V$2:$V$999,"Include",$R$2:$R$999,"&gt;"&amp;R236)+COUNTIFS($V$2:V236,"Include",$R$2:R236,R236),"")</f>
        <v>#N/A</v>
      </c>
    </row>
    <row r="237" spans="1:23" ht="15.75" thickBot="1" x14ac:dyDescent="0.3">
      <c r="A237" s="23" t="str">
        <f>IF(Population!$A237="","",Population!$A237)</f>
        <v/>
      </c>
      <c r="B237" s="24" t="str">
        <f>IF($A237="","",IFERROR(VLOOKUP($A237,Facilities!$A$2:$B$1001,2,FALSE),""))</f>
        <v/>
      </c>
      <c r="C237" s="24" t="str">
        <f>IFERROR(IF(VLOOKUP($A237,'Facility Locations'!$A$2:$E$1000,2,FALSE)="","no address",VLOOKUP($A237,'Facility Locations'!$A$2:$E$1000,2,FALSE)),"no address")</f>
        <v>no address</v>
      </c>
      <c r="D237" s="24" t="str">
        <f>IFERROR(IF(VLOOKUP($A237,'Facility Locations'!$A$2:$E$1000,3,FALSE)="","",VLOOKUP($A237,'Facility Locations'!$A$2:$E$1000,3,FALSE)),"")</f>
        <v/>
      </c>
      <c r="E237" s="24" t="str">
        <f>IFERROR(IF(VLOOKUP($A237,'Facility Locations'!$A$2:$E$1000,4,FALSE)="","",VLOOKUP($A237,'Facility Locations'!$A$2:$E$1000,4,FALSE)),"")</f>
        <v/>
      </c>
      <c r="F237" s="24" t="str">
        <f>IFERROR(IF(VLOOKUP($A237,'Facility Locations'!$A$2:$E$1000,5,FALSE)="","",VLOOKUP($A237,'Facility Locations'!$A$2:$E$1000,5,FALSE)),"")</f>
        <v/>
      </c>
      <c r="G237" s="25" t="str">
        <f>IFERROR(VLOOKUP($A237,Counties!$A$2:$C$1000,2,FALSE),"no county listed")</f>
        <v>no county listed</v>
      </c>
      <c r="H237" s="24" t="str">
        <f>IFERROR(VLOOKUP($A237,Counties!$A$2:$C$1000,3,FALSE),"no county listed")</f>
        <v>no county listed</v>
      </c>
      <c r="I237" s="24" t="e">
        <f>VLOOKUP($G237,Rural_Urban!A237:B1235,2,FALSE)</f>
        <v>#N/A</v>
      </c>
      <c r="J237" s="24" t="e">
        <f t="shared" si="15"/>
        <v>#N/A</v>
      </c>
      <c r="K237" s="26" t="str">
        <f>IF($A237="","",_xlfn.LET(_xlpm.x,VLOOKUP($A237,Population!$A$2:$B$1000,2,FALSE),IF(_xlpm.x="","none listed",_xlpm.x)))</f>
        <v/>
      </c>
      <c r="L237" s="24" t="e">
        <f>VLOOKUP($A237,Population!$A$2:$D$1000,4,FALSE)</f>
        <v>#N/A</v>
      </c>
      <c r="M237" s="24">
        <f>VLOOKUP("Population",'Program Priorities&amp;Goals'!$B$5:$E$7,4,FALSE)</f>
        <v>0.66666666666666663</v>
      </c>
      <c r="N237" s="24" t="e">
        <f>VLOOKUP($G237,'SVI Data'!$C$2:$F$200,3,FALSE)</f>
        <v>#N/A</v>
      </c>
      <c r="O237" s="24">
        <f>VLOOKUP("SVI",'Program Priorities&amp;Goals'!$B$5:$E$7,4,FALSE)</f>
        <v>0.66666666666666663</v>
      </c>
      <c r="P237" s="23" t="e">
        <f>VLOOKUP($A237,'Partnership Readiness'!$A$2:$D$1000,5,FALSE)</f>
        <v>#N/A</v>
      </c>
      <c r="Q237" s="24">
        <f>VLOOKUP("Partnership",'Program Priorities&amp;Goals'!$B$5:$E$7,4,FALSE)</f>
        <v>0.66666666666666663</v>
      </c>
      <c r="R237" s="25">
        <f t="shared" si="16"/>
        <v>0</v>
      </c>
      <c r="S237" s="24">
        <f t="shared" si="17"/>
        <v>1</v>
      </c>
      <c r="T237" s="24" t="e">
        <f t="shared" si="18"/>
        <v>#N/A</v>
      </c>
      <c r="U237" s="27" t="e">
        <f t="shared" si="19"/>
        <v>#N/A</v>
      </c>
      <c r="V237" s="24" t="e">
        <f>IF(J237="Urban",IF(U237&lt;='Recommended Sites'!$L$17,"Include",""),IF(J237="Rural",IF(T237&lt;='Recommended Sites'!$L$18,"Include",""),""))</f>
        <v>#N/A</v>
      </c>
      <c r="W237" s="24" t="e">
        <f>IF(V237="Include",COUNTIFS($V$2:$V$999,"Include",$R$2:$R$999,"&gt;"&amp;R237)+COUNTIFS($V$2:V237,"Include",$R$2:R237,R237),"")</f>
        <v>#N/A</v>
      </c>
    </row>
    <row r="238" spans="1:23" ht="15.75" thickBot="1" x14ac:dyDescent="0.3">
      <c r="A238" s="23" t="str">
        <f>IF(Population!$A238="","",Population!$A238)</f>
        <v/>
      </c>
      <c r="B238" s="24" t="str">
        <f>IF($A238="","",IFERROR(VLOOKUP($A238,Facilities!$A$2:$B$1001,2,FALSE),""))</f>
        <v/>
      </c>
      <c r="C238" s="24" t="str">
        <f>IFERROR(IF(VLOOKUP($A238,'Facility Locations'!$A$2:$E$1000,2,FALSE)="","no address",VLOOKUP($A238,'Facility Locations'!$A$2:$E$1000,2,FALSE)),"no address")</f>
        <v>no address</v>
      </c>
      <c r="D238" s="24" t="str">
        <f>IFERROR(IF(VLOOKUP($A238,'Facility Locations'!$A$2:$E$1000,3,FALSE)="","",VLOOKUP($A238,'Facility Locations'!$A$2:$E$1000,3,FALSE)),"")</f>
        <v/>
      </c>
      <c r="E238" s="24" t="str">
        <f>IFERROR(IF(VLOOKUP($A238,'Facility Locations'!$A$2:$E$1000,4,FALSE)="","",VLOOKUP($A238,'Facility Locations'!$A$2:$E$1000,4,FALSE)),"")</f>
        <v/>
      </c>
      <c r="F238" s="24" t="str">
        <f>IFERROR(IF(VLOOKUP($A238,'Facility Locations'!$A$2:$E$1000,5,FALSE)="","",VLOOKUP($A238,'Facility Locations'!$A$2:$E$1000,5,FALSE)),"")</f>
        <v/>
      </c>
      <c r="G238" s="25" t="str">
        <f>IFERROR(VLOOKUP($A238,Counties!$A$2:$C$1000,2,FALSE),"no county listed")</f>
        <v>no county listed</v>
      </c>
      <c r="H238" s="24" t="str">
        <f>IFERROR(VLOOKUP($A238,Counties!$A$2:$C$1000,3,FALSE),"no county listed")</f>
        <v>no county listed</v>
      </c>
      <c r="I238" s="24" t="e">
        <f>VLOOKUP($G238,Rural_Urban!A238:B1236,2,FALSE)</f>
        <v>#N/A</v>
      </c>
      <c r="J238" s="24" t="e">
        <f t="shared" si="15"/>
        <v>#N/A</v>
      </c>
      <c r="K238" s="26" t="str">
        <f>IF($A238="","",_xlfn.LET(_xlpm.x,VLOOKUP($A238,Population!$A$2:$B$1000,2,FALSE),IF(_xlpm.x="","none listed",_xlpm.x)))</f>
        <v/>
      </c>
      <c r="L238" s="24" t="e">
        <f>VLOOKUP($A238,Population!$A$2:$D$1000,4,FALSE)</f>
        <v>#N/A</v>
      </c>
      <c r="M238" s="24">
        <f>VLOOKUP("Population",'Program Priorities&amp;Goals'!$B$5:$E$7,4,FALSE)</f>
        <v>0.66666666666666663</v>
      </c>
      <c r="N238" s="24" t="e">
        <f>VLOOKUP($G238,'SVI Data'!$C$2:$F$200,3,FALSE)</f>
        <v>#N/A</v>
      </c>
      <c r="O238" s="24">
        <f>VLOOKUP("SVI",'Program Priorities&amp;Goals'!$B$5:$E$7,4,FALSE)</f>
        <v>0.66666666666666663</v>
      </c>
      <c r="P238" s="23" t="e">
        <f>VLOOKUP($A238,'Partnership Readiness'!$A$2:$D$1000,5,FALSE)</f>
        <v>#N/A</v>
      </c>
      <c r="Q238" s="24">
        <f>VLOOKUP("Partnership",'Program Priorities&amp;Goals'!$B$5:$E$7,4,FALSE)</f>
        <v>0.66666666666666663</v>
      </c>
      <c r="R238" s="25">
        <f t="shared" si="16"/>
        <v>0</v>
      </c>
      <c r="S238" s="24">
        <f t="shared" si="17"/>
        <v>1</v>
      </c>
      <c r="T238" s="24" t="e">
        <f t="shared" si="18"/>
        <v>#N/A</v>
      </c>
      <c r="U238" s="27" t="e">
        <f t="shared" si="19"/>
        <v>#N/A</v>
      </c>
      <c r="V238" s="24" t="e">
        <f>IF(J238="Urban",IF(U238&lt;='Recommended Sites'!$L$17,"Include",""),IF(J238="Rural",IF(T238&lt;='Recommended Sites'!$L$18,"Include",""),""))</f>
        <v>#N/A</v>
      </c>
      <c r="W238" s="24" t="e">
        <f>IF(V238="Include",COUNTIFS($V$2:$V$999,"Include",$R$2:$R$999,"&gt;"&amp;R238)+COUNTIFS($V$2:V238,"Include",$R$2:R238,R238),"")</f>
        <v>#N/A</v>
      </c>
    </row>
    <row r="239" spans="1:23" ht="15.75" thickBot="1" x14ac:dyDescent="0.3">
      <c r="A239" s="23" t="str">
        <f>IF(Population!$A239="","",Population!$A239)</f>
        <v/>
      </c>
      <c r="B239" s="24" t="str">
        <f>IF($A239="","",IFERROR(VLOOKUP($A239,Facilities!$A$2:$B$1001,2,FALSE),""))</f>
        <v/>
      </c>
      <c r="C239" s="24" t="str">
        <f>IFERROR(IF(VLOOKUP($A239,'Facility Locations'!$A$2:$E$1000,2,FALSE)="","no address",VLOOKUP($A239,'Facility Locations'!$A$2:$E$1000,2,FALSE)),"no address")</f>
        <v>no address</v>
      </c>
      <c r="D239" s="24" t="str">
        <f>IFERROR(IF(VLOOKUP($A239,'Facility Locations'!$A$2:$E$1000,3,FALSE)="","",VLOOKUP($A239,'Facility Locations'!$A$2:$E$1000,3,FALSE)),"")</f>
        <v/>
      </c>
      <c r="E239" s="24" t="str">
        <f>IFERROR(IF(VLOOKUP($A239,'Facility Locations'!$A$2:$E$1000,4,FALSE)="","",VLOOKUP($A239,'Facility Locations'!$A$2:$E$1000,4,FALSE)),"")</f>
        <v/>
      </c>
      <c r="F239" s="24" t="str">
        <f>IFERROR(IF(VLOOKUP($A239,'Facility Locations'!$A$2:$E$1000,5,FALSE)="","",VLOOKUP($A239,'Facility Locations'!$A$2:$E$1000,5,FALSE)),"")</f>
        <v/>
      </c>
      <c r="G239" s="25" t="str">
        <f>IFERROR(VLOOKUP($A239,Counties!$A$2:$C$1000,2,FALSE),"no county listed")</f>
        <v>no county listed</v>
      </c>
      <c r="H239" s="24" t="str">
        <f>IFERROR(VLOOKUP($A239,Counties!$A$2:$C$1000,3,FALSE),"no county listed")</f>
        <v>no county listed</v>
      </c>
      <c r="I239" s="24" t="e">
        <f>VLOOKUP($G239,Rural_Urban!A239:B1237,2,FALSE)</f>
        <v>#N/A</v>
      </c>
      <c r="J239" s="24" t="e">
        <f t="shared" si="15"/>
        <v>#N/A</v>
      </c>
      <c r="K239" s="26" t="str">
        <f>IF($A239="","",_xlfn.LET(_xlpm.x,VLOOKUP($A239,Population!$A$2:$B$1000,2,FALSE),IF(_xlpm.x="","none listed",_xlpm.x)))</f>
        <v/>
      </c>
      <c r="L239" s="24" t="e">
        <f>VLOOKUP($A239,Population!$A$2:$D$1000,4,FALSE)</f>
        <v>#N/A</v>
      </c>
      <c r="M239" s="24">
        <f>VLOOKUP("Population",'Program Priorities&amp;Goals'!$B$5:$E$7,4,FALSE)</f>
        <v>0.66666666666666663</v>
      </c>
      <c r="N239" s="24" t="e">
        <f>VLOOKUP($G239,'SVI Data'!$C$2:$F$200,3,FALSE)</f>
        <v>#N/A</v>
      </c>
      <c r="O239" s="24">
        <f>VLOOKUP("SVI",'Program Priorities&amp;Goals'!$B$5:$E$7,4,FALSE)</f>
        <v>0.66666666666666663</v>
      </c>
      <c r="P239" s="23" t="e">
        <f>VLOOKUP($A239,'Partnership Readiness'!$A$2:$D$1000,5,FALSE)</f>
        <v>#N/A</v>
      </c>
      <c r="Q239" s="24">
        <f>VLOOKUP("Partnership",'Program Priorities&amp;Goals'!$B$5:$E$7,4,FALSE)</f>
        <v>0.66666666666666663</v>
      </c>
      <c r="R239" s="25">
        <f t="shared" si="16"/>
        <v>0</v>
      </c>
      <c r="S239" s="24">
        <f t="shared" si="17"/>
        <v>1</v>
      </c>
      <c r="T239" s="24" t="e">
        <f t="shared" si="18"/>
        <v>#N/A</v>
      </c>
      <c r="U239" s="27" t="e">
        <f t="shared" si="19"/>
        <v>#N/A</v>
      </c>
      <c r="V239" s="24" t="e">
        <f>IF(J239="Urban",IF(U239&lt;='Recommended Sites'!$L$17,"Include",""),IF(J239="Rural",IF(T239&lt;='Recommended Sites'!$L$18,"Include",""),""))</f>
        <v>#N/A</v>
      </c>
      <c r="W239" s="24" t="e">
        <f>IF(V239="Include",COUNTIFS($V$2:$V$999,"Include",$R$2:$R$999,"&gt;"&amp;R239)+COUNTIFS($V$2:V239,"Include",$R$2:R239,R239),"")</f>
        <v>#N/A</v>
      </c>
    </row>
    <row r="240" spans="1:23" ht="15.75" thickBot="1" x14ac:dyDescent="0.3">
      <c r="A240" s="23" t="str">
        <f>IF(Population!$A240="","",Population!$A240)</f>
        <v/>
      </c>
      <c r="B240" s="24" t="str">
        <f>IF($A240="","",IFERROR(VLOOKUP($A240,Facilities!$A$2:$B$1001,2,FALSE),""))</f>
        <v/>
      </c>
      <c r="C240" s="24" t="str">
        <f>IFERROR(IF(VLOOKUP($A240,'Facility Locations'!$A$2:$E$1000,2,FALSE)="","no address",VLOOKUP($A240,'Facility Locations'!$A$2:$E$1000,2,FALSE)),"no address")</f>
        <v>no address</v>
      </c>
      <c r="D240" s="24" t="str">
        <f>IFERROR(IF(VLOOKUP($A240,'Facility Locations'!$A$2:$E$1000,3,FALSE)="","",VLOOKUP($A240,'Facility Locations'!$A$2:$E$1000,3,FALSE)),"")</f>
        <v/>
      </c>
      <c r="E240" s="24" t="str">
        <f>IFERROR(IF(VLOOKUP($A240,'Facility Locations'!$A$2:$E$1000,4,FALSE)="","",VLOOKUP($A240,'Facility Locations'!$A$2:$E$1000,4,FALSE)),"")</f>
        <v/>
      </c>
      <c r="F240" s="24" t="str">
        <f>IFERROR(IF(VLOOKUP($A240,'Facility Locations'!$A$2:$E$1000,5,FALSE)="","",VLOOKUP($A240,'Facility Locations'!$A$2:$E$1000,5,FALSE)),"")</f>
        <v/>
      </c>
      <c r="G240" s="25" t="str">
        <f>IFERROR(VLOOKUP($A240,Counties!$A$2:$C$1000,2,FALSE),"no county listed")</f>
        <v>no county listed</v>
      </c>
      <c r="H240" s="24" t="str">
        <f>IFERROR(VLOOKUP($A240,Counties!$A$2:$C$1000,3,FALSE),"no county listed")</f>
        <v>no county listed</v>
      </c>
      <c r="I240" s="24" t="e">
        <f>VLOOKUP($G240,Rural_Urban!A240:B1238,2,FALSE)</f>
        <v>#N/A</v>
      </c>
      <c r="J240" s="24" t="e">
        <f t="shared" si="15"/>
        <v>#N/A</v>
      </c>
      <c r="K240" s="26" t="str">
        <f>IF($A240="","",_xlfn.LET(_xlpm.x,VLOOKUP($A240,Population!$A$2:$B$1000,2,FALSE),IF(_xlpm.x="","none listed",_xlpm.x)))</f>
        <v/>
      </c>
      <c r="L240" s="24" t="e">
        <f>VLOOKUP($A240,Population!$A$2:$D$1000,4,FALSE)</f>
        <v>#N/A</v>
      </c>
      <c r="M240" s="24">
        <f>VLOOKUP("Population",'Program Priorities&amp;Goals'!$B$5:$E$7,4,FALSE)</f>
        <v>0.66666666666666663</v>
      </c>
      <c r="N240" s="24" t="e">
        <f>VLOOKUP($G240,'SVI Data'!$C$2:$F$200,3,FALSE)</f>
        <v>#N/A</v>
      </c>
      <c r="O240" s="24">
        <f>VLOOKUP("SVI",'Program Priorities&amp;Goals'!$B$5:$E$7,4,FALSE)</f>
        <v>0.66666666666666663</v>
      </c>
      <c r="P240" s="23" t="e">
        <f>VLOOKUP($A240,'Partnership Readiness'!$A$2:$D$1000,5,FALSE)</f>
        <v>#N/A</v>
      </c>
      <c r="Q240" s="24">
        <f>VLOOKUP("Partnership",'Program Priorities&amp;Goals'!$B$5:$E$7,4,FALSE)</f>
        <v>0.66666666666666663</v>
      </c>
      <c r="R240" s="25">
        <f t="shared" si="16"/>
        <v>0</v>
      </c>
      <c r="S240" s="24">
        <f t="shared" si="17"/>
        <v>1</v>
      </c>
      <c r="T240" s="24" t="e">
        <f t="shared" si="18"/>
        <v>#N/A</v>
      </c>
      <c r="U240" s="27" t="e">
        <f t="shared" si="19"/>
        <v>#N/A</v>
      </c>
      <c r="V240" s="24" t="e">
        <f>IF(J240="Urban",IF(U240&lt;='Recommended Sites'!$L$17,"Include",""),IF(J240="Rural",IF(T240&lt;='Recommended Sites'!$L$18,"Include",""),""))</f>
        <v>#N/A</v>
      </c>
      <c r="W240" s="24" t="e">
        <f>IF(V240="Include",COUNTIFS($V$2:$V$999,"Include",$R$2:$R$999,"&gt;"&amp;R240)+COUNTIFS($V$2:V240,"Include",$R$2:R240,R240),"")</f>
        <v>#N/A</v>
      </c>
    </row>
    <row r="241" spans="1:23" ht="15.75" thickBot="1" x14ac:dyDescent="0.3">
      <c r="A241" s="23" t="str">
        <f>IF(Population!$A241="","",Population!$A241)</f>
        <v/>
      </c>
      <c r="B241" s="24" t="str">
        <f>IF($A241="","",IFERROR(VLOOKUP($A241,Facilities!$A$2:$B$1001,2,FALSE),""))</f>
        <v/>
      </c>
      <c r="C241" s="24" t="str">
        <f>IFERROR(IF(VLOOKUP($A241,'Facility Locations'!$A$2:$E$1000,2,FALSE)="","no address",VLOOKUP($A241,'Facility Locations'!$A$2:$E$1000,2,FALSE)),"no address")</f>
        <v>no address</v>
      </c>
      <c r="D241" s="24" t="str">
        <f>IFERROR(IF(VLOOKUP($A241,'Facility Locations'!$A$2:$E$1000,3,FALSE)="","",VLOOKUP($A241,'Facility Locations'!$A$2:$E$1000,3,FALSE)),"")</f>
        <v/>
      </c>
      <c r="E241" s="24" t="str">
        <f>IFERROR(IF(VLOOKUP($A241,'Facility Locations'!$A$2:$E$1000,4,FALSE)="","",VLOOKUP($A241,'Facility Locations'!$A$2:$E$1000,4,FALSE)),"")</f>
        <v/>
      </c>
      <c r="F241" s="24" t="str">
        <f>IFERROR(IF(VLOOKUP($A241,'Facility Locations'!$A$2:$E$1000,5,FALSE)="","",VLOOKUP($A241,'Facility Locations'!$A$2:$E$1000,5,FALSE)),"")</f>
        <v/>
      </c>
      <c r="G241" s="25" t="str">
        <f>IFERROR(VLOOKUP($A241,Counties!$A$2:$C$1000,2,FALSE),"no county listed")</f>
        <v>no county listed</v>
      </c>
      <c r="H241" s="24" t="str">
        <f>IFERROR(VLOOKUP($A241,Counties!$A$2:$C$1000,3,FALSE),"no county listed")</f>
        <v>no county listed</v>
      </c>
      <c r="I241" s="24" t="e">
        <f>VLOOKUP($G241,Rural_Urban!A241:B1239,2,FALSE)</f>
        <v>#N/A</v>
      </c>
      <c r="J241" s="24" t="e">
        <f t="shared" si="15"/>
        <v>#N/A</v>
      </c>
      <c r="K241" s="26" t="str">
        <f>IF($A241="","",_xlfn.LET(_xlpm.x,VLOOKUP($A241,Population!$A$2:$B$1000,2,FALSE),IF(_xlpm.x="","none listed",_xlpm.x)))</f>
        <v/>
      </c>
      <c r="L241" s="24" t="e">
        <f>VLOOKUP($A241,Population!$A$2:$D$1000,4,FALSE)</f>
        <v>#N/A</v>
      </c>
      <c r="M241" s="24">
        <f>VLOOKUP("Population",'Program Priorities&amp;Goals'!$B$5:$E$7,4,FALSE)</f>
        <v>0.66666666666666663</v>
      </c>
      <c r="N241" s="24" t="e">
        <f>VLOOKUP($G241,'SVI Data'!$C$2:$F$200,3,FALSE)</f>
        <v>#N/A</v>
      </c>
      <c r="O241" s="24">
        <f>VLOOKUP("SVI",'Program Priorities&amp;Goals'!$B$5:$E$7,4,FALSE)</f>
        <v>0.66666666666666663</v>
      </c>
      <c r="P241" s="23" t="e">
        <f>VLOOKUP($A241,'Partnership Readiness'!$A$2:$D$1000,5,FALSE)</f>
        <v>#N/A</v>
      </c>
      <c r="Q241" s="24">
        <f>VLOOKUP("Partnership",'Program Priorities&amp;Goals'!$B$5:$E$7,4,FALSE)</f>
        <v>0.66666666666666663</v>
      </c>
      <c r="R241" s="25">
        <f t="shared" si="16"/>
        <v>0</v>
      </c>
      <c r="S241" s="24">
        <f t="shared" si="17"/>
        <v>1</v>
      </c>
      <c r="T241" s="24" t="e">
        <f t="shared" si="18"/>
        <v>#N/A</v>
      </c>
      <c r="U241" s="27" t="e">
        <f t="shared" si="19"/>
        <v>#N/A</v>
      </c>
      <c r="V241" s="24" t="e">
        <f>IF(J241="Urban",IF(U241&lt;='Recommended Sites'!$L$17,"Include",""),IF(J241="Rural",IF(T241&lt;='Recommended Sites'!$L$18,"Include",""),""))</f>
        <v>#N/A</v>
      </c>
      <c r="W241" s="24" t="e">
        <f>IF(V241="Include",COUNTIFS($V$2:$V$999,"Include",$R$2:$R$999,"&gt;"&amp;R241)+COUNTIFS($V$2:V241,"Include",$R$2:R241,R241),"")</f>
        <v>#N/A</v>
      </c>
    </row>
    <row r="242" spans="1:23" ht="15.75" thickBot="1" x14ac:dyDescent="0.3">
      <c r="A242" s="23" t="str">
        <f>IF(Population!$A242="","",Population!$A242)</f>
        <v/>
      </c>
      <c r="B242" s="24" t="str">
        <f>IF($A242="","",IFERROR(VLOOKUP($A242,Facilities!$A$2:$B$1001,2,FALSE),""))</f>
        <v/>
      </c>
      <c r="C242" s="24" t="str">
        <f>IFERROR(IF(VLOOKUP($A242,'Facility Locations'!$A$2:$E$1000,2,FALSE)="","no address",VLOOKUP($A242,'Facility Locations'!$A$2:$E$1000,2,FALSE)),"no address")</f>
        <v>no address</v>
      </c>
      <c r="D242" s="24" t="str">
        <f>IFERROR(IF(VLOOKUP($A242,'Facility Locations'!$A$2:$E$1000,3,FALSE)="","",VLOOKUP($A242,'Facility Locations'!$A$2:$E$1000,3,FALSE)),"")</f>
        <v/>
      </c>
      <c r="E242" s="24" t="str">
        <f>IFERROR(IF(VLOOKUP($A242,'Facility Locations'!$A$2:$E$1000,4,FALSE)="","",VLOOKUP($A242,'Facility Locations'!$A$2:$E$1000,4,FALSE)),"")</f>
        <v/>
      </c>
      <c r="F242" s="24" t="str">
        <f>IFERROR(IF(VLOOKUP($A242,'Facility Locations'!$A$2:$E$1000,5,FALSE)="","",VLOOKUP($A242,'Facility Locations'!$A$2:$E$1000,5,FALSE)),"")</f>
        <v/>
      </c>
      <c r="G242" s="25" t="str">
        <f>IFERROR(VLOOKUP($A242,Counties!$A$2:$C$1000,2,FALSE),"no county listed")</f>
        <v>no county listed</v>
      </c>
      <c r="H242" s="24" t="str">
        <f>IFERROR(VLOOKUP($A242,Counties!$A$2:$C$1000,3,FALSE),"no county listed")</f>
        <v>no county listed</v>
      </c>
      <c r="I242" s="24" t="e">
        <f>VLOOKUP($G242,Rural_Urban!A242:B1240,2,FALSE)</f>
        <v>#N/A</v>
      </c>
      <c r="J242" s="24" t="e">
        <f t="shared" si="15"/>
        <v>#N/A</v>
      </c>
      <c r="K242" s="26" t="str">
        <f>IF($A242="","",_xlfn.LET(_xlpm.x,VLOOKUP($A242,Population!$A$2:$B$1000,2,FALSE),IF(_xlpm.x="","none listed",_xlpm.x)))</f>
        <v/>
      </c>
      <c r="L242" s="24" t="e">
        <f>VLOOKUP($A242,Population!$A$2:$D$1000,4,FALSE)</f>
        <v>#N/A</v>
      </c>
      <c r="M242" s="24">
        <f>VLOOKUP("Population",'Program Priorities&amp;Goals'!$B$5:$E$7,4,FALSE)</f>
        <v>0.66666666666666663</v>
      </c>
      <c r="N242" s="24" t="e">
        <f>VLOOKUP($G242,'SVI Data'!$C$2:$F$200,3,FALSE)</f>
        <v>#N/A</v>
      </c>
      <c r="O242" s="24">
        <f>VLOOKUP("SVI",'Program Priorities&amp;Goals'!$B$5:$E$7,4,FALSE)</f>
        <v>0.66666666666666663</v>
      </c>
      <c r="P242" s="23" t="e">
        <f>VLOOKUP($A242,'Partnership Readiness'!$A$2:$D$1000,5,FALSE)</f>
        <v>#N/A</v>
      </c>
      <c r="Q242" s="24">
        <f>VLOOKUP("Partnership",'Program Priorities&amp;Goals'!$B$5:$E$7,4,FALSE)</f>
        <v>0.66666666666666663</v>
      </c>
      <c r="R242" s="25">
        <f t="shared" si="16"/>
        <v>0</v>
      </c>
      <c r="S242" s="24">
        <f t="shared" si="17"/>
        <v>1</v>
      </c>
      <c r="T242" s="24" t="e">
        <f t="shared" si="18"/>
        <v>#N/A</v>
      </c>
      <c r="U242" s="27" t="e">
        <f t="shared" si="19"/>
        <v>#N/A</v>
      </c>
      <c r="V242" s="24" t="e">
        <f>IF(J242="Urban",IF(U242&lt;='Recommended Sites'!$L$17,"Include",""),IF(J242="Rural",IF(T242&lt;='Recommended Sites'!$L$18,"Include",""),""))</f>
        <v>#N/A</v>
      </c>
      <c r="W242" s="24" t="e">
        <f>IF(V242="Include",COUNTIFS($V$2:$V$999,"Include",$R$2:$R$999,"&gt;"&amp;R242)+COUNTIFS($V$2:V242,"Include",$R$2:R242,R242),"")</f>
        <v>#N/A</v>
      </c>
    </row>
    <row r="243" spans="1:23" ht="15.75" thickBot="1" x14ac:dyDescent="0.3">
      <c r="A243" s="23" t="str">
        <f>IF(Population!$A243="","",Population!$A243)</f>
        <v/>
      </c>
      <c r="B243" s="24" t="str">
        <f>IF($A243="","",IFERROR(VLOOKUP($A243,Facilities!$A$2:$B$1001,2,FALSE),""))</f>
        <v/>
      </c>
      <c r="C243" s="24" t="str">
        <f>IFERROR(IF(VLOOKUP($A243,'Facility Locations'!$A$2:$E$1000,2,FALSE)="","no address",VLOOKUP($A243,'Facility Locations'!$A$2:$E$1000,2,FALSE)),"no address")</f>
        <v>no address</v>
      </c>
      <c r="D243" s="24" t="str">
        <f>IFERROR(IF(VLOOKUP($A243,'Facility Locations'!$A$2:$E$1000,3,FALSE)="","",VLOOKUP($A243,'Facility Locations'!$A$2:$E$1000,3,FALSE)),"")</f>
        <v/>
      </c>
      <c r="E243" s="24" t="str">
        <f>IFERROR(IF(VLOOKUP($A243,'Facility Locations'!$A$2:$E$1000,4,FALSE)="","",VLOOKUP($A243,'Facility Locations'!$A$2:$E$1000,4,FALSE)),"")</f>
        <v/>
      </c>
      <c r="F243" s="24" t="str">
        <f>IFERROR(IF(VLOOKUP($A243,'Facility Locations'!$A$2:$E$1000,5,FALSE)="","",VLOOKUP($A243,'Facility Locations'!$A$2:$E$1000,5,FALSE)),"")</f>
        <v/>
      </c>
      <c r="G243" s="25" t="str">
        <f>IFERROR(VLOOKUP($A243,Counties!$A$2:$C$1000,2,FALSE),"no county listed")</f>
        <v>no county listed</v>
      </c>
      <c r="H243" s="24" t="str">
        <f>IFERROR(VLOOKUP($A243,Counties!$A$2:$C$1000,3,FALSE),"no county listed")</f>
        <v>no county listed</v>
      </c>
      <c r="I243" s="24" t="e">
        <f>VLOOKUP($G243,Rural_Urban!A243:B1241,2,FALSE)</f>
        <v>#N/A</v>
      </c>
      <c r="J243" s="24" t="e">
        <f t="shared" si="15"/>
        <v>#N/A</v>
      </c>
      <c r="K243" s="26" t="str">
        <f>IF($A243="","",_xlfn.LET(_xlpm.x,VLOOKUP($A243,Population!$A$2:$B$1000,2,FALSE),IF(_xlpm.x="","none listed",_xlpm.x)))</f>
        <v/>
      </c>
      <c r="L243" s="24" t="e">
        <f>VLOOKUP($A243,Population!$A$2:$D$1000,4,FALSE)</f>
        <v>#N/A</v>
      </c>
      <c r="M243" s="24">
        <f>VLOOKUP("Population",'Program Priorities&amp;Goals'!$B$5:$E$7,4,FALSE)</f>
        <v>0.66666666666666663</v>
      </c>
      <c r="N243" s="24" t="e">
        <f>VLOOKUP($G243,'SVI Data'!$C$2:$F$200,3,FALSE)</f>
        <v>#N/A</v>
      </c>
      <c r="O243" s="24">
        <f>VLOOKUP("SVI",'Program Priorities&amp;Goals'!$B$5:$E$7,4,FALSE)</f>
        <v>0.66666666666666663</v>
      </c>
      <c r="P243" s="23" t="e">
        <f>VLOOKUP($A243,'Partnership Readiness'!$A$2:$D$1000,5,FALSE)</f>
        <v>#N/A</v>
      </c>
      <c r="Q243" s="24">
        <f>VLOOKUP("Partnership",'Program Priorities&amp;Goals'!$B$5:$E$7,4,FALSE)</f>
        <v>0.66666666666666663</v>
      </c>
      <c r="R243" s="25">
        <f t="shared" si="16"/>
        <v>0</v>
      </c>
      <c r="S243" s="24">
        <f t="shared" si="17"/>
        <v>1</v>
      </c>
      <c r="T243" s="24" t="e">
        <f t="shared" si="18"/>
        <v>#N/A</v>
      </c>
      <c r="U243" s="27" t="e">
        <f t="shared" si="19"/>
        <v>#N/A</v>
      </c>
      <c r="V243" s="24" t="e">
        <f>IF(J243="Urban",IF(U243&lt;='Recommended Sites'!$L$17,"Include",""),IF(J243="Rural",IF(T243&lt;='Recommended Sites'!$L$18,"Include",""),""))</f>
        <v>#N/A</v>
      </c>
      <c r="W243" s="24" t="e">
        <f>IF(V243="Include",COUNTIFS($V$2:$V$999,"Include",$R$2:$R$999,"&gt;"&amp;R243)+COUNTIFS($V$2:V243,"Include",$R$2:R243,R243),"")</f>
        <v>#N/A</v>
      </c>
    </row>
    <row r="244" spans="1:23" ht="15.75" thickBot="1" x14ac:dyDescent="0.3">
      <c r="A244" s="23" t="str">
        <f>IF(Population!$A244="","",Population!$A244)</f>
        <v/>
      </c>
      <c r="B244" s="24" t="str">
        <f>IF($A244="","",IFERROR(VLOOKUP($A244,Facilities!$A$2:$B$1001,2,FALSE),""))</f>
        <v/>
      </c>
      <c r="C244" s="24" t="str">
        <f>IFERROR(IF(VLOOKUP($A244,'Facility Locations'!$A$2:$E$1000,2,FALSE)="","no address",VLOOKUP($A244,'Facility Locations'!$A$2:$E$1000,2,FALSE)),"no address")</f>
        <v>no address</v>
      </c>
      <c r="D244" s="24" t="str">
        <f>IFERROR(IF(VLOOKUP($A244,'Facility Locations'!$A$2:$E$1000,3,FALSE)="","",VLOOKUP($A244,'Facility Locations'!$A$2:$E$1000,3,FALSE)),"")</f>
        <v/>
      </c>
      <c r="E244" s="24" t="str">
        <f>IFERROR(IF(VLOOKUP($A244,'Facility Locations'!$A$2:$E$1000,4,FALSE)="","",VLOOKUP($A244,'Facility Locations'!$A$2:$E$1000,4,FALSE)),"")</f>
        <v/>
      </c>
      <c r="F244" s="24" t="str">
        <f>IFERROR(IF(VLOOKUP($A244,'Facility Locations'!$A$2:$E$1000,5,FALSE)="","",VLOOKUP($A244,'Facility Locations'!$A$2:$E$1000,5,FALSE)),"")</f>
        <v/>
      </c>
      <c r="G244" s="25" t="str">
        <f>IFERROR(VLOOKUP($A244,Counties!$A$2:$C$1000,2,FALSE),"no county listed")</f>
        <v>no county listed</v>
      </c>
      <c r="H244" s="24" t="str">
        <f>IFERROR(VLOOKUP($A244,Counties!$A$2:$C$1000,3,FALSE),"no county listed")</f>
        <v>no county listed</v>
      </c>
      <c r="I244" s="24" t="e">
        <f>VLOOKUP($G244,Rural_Urban!A244:B1242,2,FALSE)</f>
        <v>#N/A</v>
      </c>
      <c r="J244" s="24" t="e">
        <f t="shared" si="15"/>
        <v>#N/A</v>
      </c>
      <c r="K244" s="26" t="str">
        <f>IF($A244="","",_xlfn.LET(_xlpm.x,VLOOKUP($A244,Population!$A$2:$B$1000,2,FALSE),IF(_xlpm.x="","none listed",_xlpm.x)))</f>
        <v/>
      </c>
      <c r="L244" s="24" t="e">
        <f>VLOOKUP($A244,Population!$A$2:$D$1000,4,FALSE)</f>
        <v>#N/A</v>
      </c>
      <c r="M244" s="24">
        <f>VLOOKUP("Population",'Program Priorities&amp;Goals'!$B$5:$E$7,4,FALSE)</f>
        <v>0.66666666666666663</v>
      </c>
      <c r="N244" s="24" t="e">
        <f>VLOOKUP($G244,'SVI Data'!$C$2:$F$200,3,FALSE)</f>
        <v>#N/A</v>
      </c>
      <c r="O244" s="24">
        <f>VLOOKUP("SVI",'Program Priorities&amp;Goals'!$B$5:$E$7,4,FALSE)</f>
        <v>0.66666666666666663</v>
      </c>
      <c r="P244" s="23" t="e">
        <f>VLOOKUP($A244,'Partnership Readiness'!$A$2:$D$1000,5,FALSE)</f>
        <v>#N/A</v>
      </c>
      <c r="Q244" s="24">
        <f>VLOOKUP("Partnership",'Program Priorities&amp;Goals'!$B$5:$E$7,4,FALSE)</f>
        <v>0.66666666666666663</v>
      </c>
      <c r="R244" s="25">
        <f t="shared" si="16"/>
        <v>0</v>
      </c>
      <c r="S244" s="24">
        <f t="shared" si="17"/>
        <v>1</v>
      </c>
      <c r="T244" s="24" t="e">
        <f t="shared" si="18"/>
        <v>#N/A</v>
      </c>
      <c r="U244" s="27" t="e">
        <f t="shared" si="19"/>
        <v>#N/A</v>
      </c>
      <c r="V244" s="24" t="e">
        <f>IF(J244="Urban",IF(U244&lt;='Recommended Sites'!$L$17,"Include",""),IF(J244="Rural",IF(T244&lt;='Recommended Sites'!$L$18,"Include",""),""))</f>
        <v>#N/A</v>
      </c>
      <c r="W244" s="24" t="e">
        <f>IF(V244="Include",COUNTIFS($V$2:$V$999,"Include",$R$2:$R$999,"&gt;"&amp;R244)+COUNTIFS($V$2:V244,"Include",$R$2:R244,R244),"")</f>
        <v>#N/A</v>
      </c>
    </row>
    <row r="245" spans="1:23" ht="15.75" thickBot="1" x14ac:dyDescent="0.3">
      <c r="A245" s="23" t="str">
        <f>IF(Population!$A245="","",Population!$A245)</f>
        <v/>
      </c>
      <c r="B245" s="24" t="str">
        <f>IF($A245="","",IFERROR(VLOOKUP($A245,Facilities!$A$2:$B$1001,2,FALSE),""))</f>
        <v/>
      </c>
      <c r="C245" s="24" t="str">
        <f>IFERROR(IF(VLOOKUP($A245,'Facility Locations'!$A$2:$E$1000,2,FALSE)="","no address",VLOOKUP($A245,'Facility Locations'!$A$2:$E$1000,2,FALSE)),"no address")</f>
        <v>no address</v>
      </c>
      <c r="D245" s="24" t="str">
        <f>IFERROR(IF(VLOOKUP($A245,'Facility Locations'!$A$2:$E$1000,3,FALSE)="","",VLOOKUP($A245,'Facility Locations'!$A$2:$E$1000,3,FALSE)),"")</f>
        <v/>
      </c>
      <c r="E245" s="24" t="str">
        <f>IFERROR(IF(VLOOKUP($A245,'Facility Locations'!$A$2:$E$1000,4,FALSE)="","",VLOOKUP($A245,'Facility Locations'!$A$2:$E$1000,4,FALSE)),"")</f>
        <v/>
      </c>
      <c r="F245" s="24" t="str">
        <f>IFERROR(IF(VLOOKUP($A245,'Facility Locations'!$A$2:$E$1000,5,FALSE)="","",VLOOKUP($A245,'Facility Locations'!$A$2:$E$1000,5,FALSE)),"")</f>
        <v/>
      </c>
      <c r="G245" s="25" t="str">
        <f>IFERROR(VLOOKUP($A245,Counties!$A$2:$C$1000,2,FALSE),"no county listed")</f>
        <v>no county listed</v>
      </c>
      <c r="H245" s="24" t="str">
        <f>IFERROR(VLOOKUP($A245,Counties!$A$2:$C$1000,3,FALSE),"no county listed")</f>
        <v>no county listed</v>
      </c>
      <c r="I245" s="24" t="e">
        <f>VLOOKUP($G245,Rural_Urban!A245:B1243,2,FALSE)</f>
        <v>#N/A</v>
      </c>
      <c r="J245" s="24" t="e">
        <f t="shared" si="15"/>
        <v>#N/A</v>
      </c>
      <c r="K245" s="26" t="str">
        <f>IF($A245="","",_xlfn.LET(_xlpm.x,VLOOKUP($A245,Population!$A$2:$B$1000,2,FALSE),IF(_xlpm.x="","none listed",_xlpm.x)))</f>
        <v/>
      </c>
      <c r="L245" s="24" t="e">
        <f>VLOOKUP($A245,Population!$A$2:$D$1000,4,FALSE)</f>
        <v>#N/A</v>
      </c>
      <c r="M245" s="24">
        <f>VLOOKUP("Population",'Program Priorities&amp;Goals'!$B$5:$E$7,4,FALSE)</f>
        <v>0.66666666666666663</v>
      </c>
      <c r="N245" s="24" t="e">
        <f>VLOOKUP($G245,'SVI Data'!$C$2:$F$200,3,FALSE)</f>
        <v>#N/A</v>
      </c>
      <c r="O245" s="24">
        <f>VLOOKUP("SVI",'Program Priorities&amp;Goals'!$B$5:$E$7,4,FALSE)</f>
        <v>0.66666666666666663</v>
      </c>
      <c r="P245" s="23" t="e">
        <f>VLOOKUP($A245,'Partnership Readiness'!$A$2:$D$1000,5,FALSE)</f>
        <v>#N/A</v>
      </c>
      <c r="Q245" s="24">
        <f>VLOOKUP("Partnership",'Program Priorities&amp;Goals'!$B$5:$E$7,4,FALSE)</f>
        <v>0.66666666666666663</v>
      </c>
      <c r="R245" s="25">
        <f t="shared" si="16"/>
        <v>0</v>
      </c>
      <c r="S245" s="24">
        <f t="shared" si="17"/>
        <v>1</v>
      </c>
      <c r="T245" s="24" t="e">
        <f t="shared" si="18"/>
        <v>#N/A</v>
      </c>
      <c r="U245" s="27" t="e">
        <f t="shared" si="19"/>
        <v>#N/A</v>
      </c>
      <c r="V245" s="24" t="e">
        <f>IF(J245="Urban",IF(U245&lt;='Recommended Sites'!$L$17,"Include",""),IF(J245="Rural",IF(T245&lt;='Recommended Sites'!$L$18,"Include",""),""))</f>
        <v>#N/A</v>
      </c>
      <c r="W245" s="24" t="e">
        <f>IF(V245="Include",COUNTIFS($V$2:$V$999,"Include",$R$2:$R$999,"&gt;"&amp;R245)+COUNTIFS($V$2:V245,"Include",$R$2:R245,R245),"")</f>
        <v>#N/A</v>
      </c>
    </row>
    <row r="246" spans="1:23" ht="15.75" thickBot="1" x14ac:dyDescent="0.3">
      <c r="A246" s="23" t="str">
        <f>IF(Population!$A246="","",Population!$A246)</f>
        <v/>
      </c>
      <c r="B246" s="24" t="str">
        <f>IF($A246="","",IFERROR(VLOOKUP($A246,Facilities!$A$2:$B$1001,2,FALSE),""))</f>
        <v/>
      </c>
      <c r="C246" s="24" t="str">
        <f>IFERROR(IF(VLOOKUP($A246,'Facility Locations'!$A$2:$E$1000,2,FALSE)="","no address",VLOOKUP($A246,'Facility Locations'!$A$2:$E$1000,2,FALSE)),"no address")</f>
        <v>no address</v>
      </c>
      <c r="D246" s="24" t="str">
        <f>IFERROR(IF(VLOOKUP($A246,'Facility Locations'!$A$2:$E$1000,3,FALSE)="","",VLOOKUP($A246,'Facility Locations'!$A$2:$E$1000,3,FALSE)),"")</f>
        <v/>
      </c>
      <c r="E246" s="24" t="str">
        <f>IFERROR(IF(VLOOKUP($A246,'Facility Locations'!$A$2:$E$1000,4,FALSE)="","",VLOOKUP($A246,'Facility Locations'!$A$2:$E$1000,4,FALSE)),"")</f>
        <v/>
      </c>
      <c r="F246" s="24" t="str">
        <f>IFERROR(IF(VLOOKUP($A246,'Facility Locations'!$A$2:$E$1000,5,FALSE)="","",VLOOKUP($A246,'Facility Locations'!$A$2:$E$1000,5,FALSE)),"")</f>
        <v/>
      </c>
      <c r="G246" s="25" t="str">
        <f>IFERROR(VLOOKUP($A246,Counties!$A$2:$C$1000,2,FALSE),"no county listed")</f>
        <v>no county listed</v>
      </c>
      <c r="H246" s="24" t="str">
        <f>IFERROR(VLOOKUP($A246,Counties!$A$2:$C$1000,3,FALSE),"no county listed")</f>
        <v>no county listed</v>
      </c>
      <c r="I246" s="24" t="e">
        <f>VLOOKUP($G246,Rural_Urban!A246:B1244,2,FALSE)</f>
        <v>#N/A</v>
      </c>
      <c r="J246" s="24" t="e">
        <f t="shared" si="15"/>
        <v>#N/A</v>
      </c>
      <c r="K246" s="26" t="str">
        <f>IF($A246="","",_xlfn.LET(_xlpm.x,VLOOKUP($A246,Population!$A$2:$B$1000,2,FALSE),IF(_xlpm.x="","none listed",_xlpm.x)))</f>
        <v/>
      </c>
      <c r="L246" s="24" t="e">
        <f>VLOOKUP($A246,Population!$A$2:$D$1000,4,FALSE)</f>
        <v>#N/A</v>
      </c>
      <c r="M246" s="24">
        <f>VLOOKUP("Population",'Program Priorities&amp;Goals'!$B$5:$E$7,4,FALSE)</f>
        <v>0.66666666666666663</v>
      </c>
      <c r="N246" s="24" t="e">
        <f>VLOOKUP($G246,'SVI Data'!$C$2:$F$200,3,FALSE)</f>
        <v>#N/A</v>
      </c>
      <c r="O246" s="24">
        <f>VLOOKUP("SVI",'Program Priorities&amp;Goals'!$B$5:$E$7,4,FALSE)</f>
        <v>0.66666666666666663</v>
      </c>
      <c r="P246" s="23" t="e">
        <f>VLOOKUP($A246,'Partnership Readiness'!$A$2:$D$1000,5,FALSE)</f>
        <v>#N/A</v>
      </c>
      <c r="Q246" s="24">
        <f>VLOOKUP("Partnership",'Program Priorities&amp;Goals'!$B$5:$E$7,4,FALSE)</f>
        <v>0.66666666666666663</v>
      </c>
      <c r="R246" s="25">
        <f t="shared" si="16"/>
        <v>0</v>
      </c>
      <c r="S246" s="24">
        <f t="shared" si="17"/>
        <v>1</v>
      </c>
      <c r="T246" s="24" t="e">
        <f t="shared" si="18"/>
        <v>#N/A</v>
      </c>
      <c r="U246" s="27" t="e">
        <f t="shared" si="19"/>
        <v>#N/A</v>
      </c>
      <c r="V246" s="24" t="e">
        <f>IF(J246="Urban",IF(U246&lt;='Recommended Sites'!$L$17,"Include",""),IF(J246="Rural",IF(T246&lt;='Recommended Sites'!$L$18,"Include",""),""))</f>
        <v>#N/A</v>
      </c>
      <c r="W246" s="24" t="e">
        <f>IF(V246="Include",COUNTIFS($V$2:$V$999,"Include",$R$2:$R$999,"&gt;"&amp;R246)+COUNTIFS($V$2:V246,"Include",$R$2:R246,R246),"")</f>
        <v>#N/A</v>
      </c>
    </row>
    <row r="247" spans="1:23" ht="15.75" thickBot="1" x14ac:dyDescent="0.3">
      <c r="A247" s="23" t="str">
        <f>IF(Population!$A247="","",Population!$A247)</f>
        <v/>
      </c>
      <c r="B247" s="24" t="str">
        <f>IF($A247="","",IFERROR(VLOOKUP($A247,Facilities!$A$2:$B$1001,2,FALSE),""))</f>
        <v/>
      </c>
      <c r="C247" s="24" t="str">
        <f>IFERROR(IF(VLOOKUP($A247,'Facility Locations'!$A$2:$E$1000,2,FALSE)="","no address",VLOOKUP($A247,'Facility Locations'!$A$2:$E$1000,2,FALSE)),"no address")</f>
        <v>no address</v>
      </c>
      <c r="D247" s="24" t="str">
        <f>IFERROR(IF(VLOOKUP($A247,'Facility Locations'!$A$2:$E$1000,3,FALSE)="","",VLOOKUP($A247,'Facility Locations'!$A$2:$E$1000,3,FALSE)),"")</f>
        <v/>
      </c>
      <c r="E247" s="24" t="str">
        <f>IFERROR(IF(VLOOKUP($A247,'Facility Locations'!$A$2:$E$1000,4,FALSE)="","",VLOOKUP($A247,'Facility Locations'!$A$2:$E$1000,4,FALSE)),"")</f>
        <v/>
      </c>
      <c r="F247" s="24" t="str">
        <f>IFERROR(IF(VLOOKUP($A247,'Facility Locations'!$A$2:$E$1000,5,FALSE)="","",VLOOKUP($A247,'Facility Locations'!$A$2:$E$1000,5,FALSE)),"")</f>
        <v/>
      </c>
      <c r="G247" s="25" t="str">
        <f>IFERROR(VLOOKUP($A247,Counties!$A$2:$C$1000,2,FALSE),"no county listed")</f>
        <v>no county listed</v>
      </c>
      <c r="H247" s="24" t="str">
        <f>IFERROR(VLOOKUP($A247,Counties!$A$2:$C$1000,3,FALSE),"no county listed")</f>
        <v>no county listed</v>
      </c>
      <c r="I247" s="24" t="e">
        <f>VLOOKUP($G247,Rural_Urban!A247:B1245,2,FALSE)</f>
        <v>#N/A</v>
      </c>
      <c r="J247" s="24" t="e">
        <f t="shared" si="15"/>
        <v>#N/A</v>
      </c>
      <c r="K247" s="26" t="str">
        <f>IF($A247="","",_xlfn.LET(_xlpm.x,VLOOKUP($A247,Population!$A$2:$B$1000,2,FALSE),IF(_xlpm.x="","none listed",_xlpm.x)))</f>
        <v/>
      </c>
      <c r="L247" s="24" t="e">
        <f>VLOOKUP($A247,Population!$A$2:$D$1000,4,FALSE)</f>
        <v>#N/A</v>
      </c>
      <c r="M247" s="24">
        <f>VLOOKUP("Population",'Program Priorities&amp;Goals'!$B$5:$E$7,4,FALSE)</f>
        <v>0.66666666666666663</v>
      </c>
      <c r="N247" s="24" t="e">
        <f>VLOOKUP($G247,'SVI Data'!$C$2:$F$200,3,FALSE)</f>
        <v>#N/A</v>
      </c>
      <c r="O247" s="24">
        <f>VLOOKUP("SVI",'Program Priorities&amp;Goals'!$B$5:$E$7,4,FALSE)</f>
        <v>0.66666666666666663</v>
      </c>
      <c r="P247" s="23" t="e">
        <f>VLOOKUP($A247,'Partnership Readiness'!$A$2:$D$1000,5,FALSE)</f>
        <v>#N/A</v>
      </c>
      <c r="Q247" s="24">
        <f>VLOOKUP("Partnership",'Program Priorities&amp;Goals'!$B$5:$E$7,4,FALSE)</f>
        <v>0.66666666666666663</v>
      </c>
      <c r="R247" s="25">
        <f t="shared" si="16"/>
        <v>0</v>
      </c>
      <c r="S247" s="24">
        <f t="shared" si="17"/>
        <v>1</v>
      </c>
      <c r="T247" s="24" t="e">
        <f t="shared" si="18"/>
        <v>#N/A</v>
      </c>
      <c r="U247" s="27" t="e">
        <f t="shared" si="19"/>
        <v>#N/A</v>
      </c>
      <c r="V247" s="24" t="e">
        <f>IF(J247="Urban",IF(U247&lt;='Recommended Sites'!$L$17,"Include",""),IF(J247="Rural",IF(T247&lt;='Recommended Sites'!$L$18,"Include",""),""))</f>
        <v>#N/A</v>
      </c>
      <c r="W247" s="24" t="e">
        <f>IF(V247="Include",COUNTIFS($V$2:$V$999,"Include",$R$2:$R$999,"&gt;"&amp;R247)+COUNTIFS($V$2:V247,"Include",$R$2:R247,R247),"")</f>
        <v>#N/A</v>
      </c>
    </row>
    <row r="248" spans="1:23" ht="15.75" thickBot="1" x14ac:dyDescent="0.3">
      <c r="A248" s="23" t="str">
        <f>IF(Population!$A248="","",Population!$A248)</f>
        <v/>
      </c>
      <c r="B248" s="24" t="str">
        <f>IF($A248="","",IFERROR(VLOOKUP($A248,Facilities!$A$2:$B$1001,2,FALSE),""))</f>
        <v/>
      </c>
      <c r="C248" s="24" t="str">
        <f>IFERROR(IF(VLOOKUP($A248,'Facility Locations'!$A$2:$E$1000,2,FALSE)="","no address",VLOOKUP($A248,'Facility Locations'!$A$2:$E$1000,2,FALSE)),"no address")</f>
        <v>no address</v>
      </c>
      <c r="D248" s="24" t="str">
        <f>IFERROR(IF(VLOOKUP($A248,'Facility Locations'!$A$2:$E$1000,3,FALSE)="","",VLOOKUP($A248,'Facility Locations'!$A$2:$E$1000,3,FALSE)),"")</f>
        <v/>
      </c>
      <c r="E248" s="24" t="str">
        <f>IFERROR(IF(VLOOKUP($A248,'Facility Locations'!$A$2:$E$1000,4,FALSE)="","",VLOOKUP($A248,'Facility Locations'!$A$2:$E$1000,4,FALSE)),"")</f>
        <v/>
      </c>
      <c r="F248" s="24" t="str">
        <f>IFERROR(IF(VLOOKUP($A248,'Facility Locations'!$A$2:$E$1000,5,FALSE)="","",VLOOKUP($A248,'Facility Locations'!$A$2:$E$1000,5,FALSE)),"")</f>
        <v/>
      </c>
      <c r="G248" s="25" t="str">
        <f>IFERROR(VLOOKUP($A248,Counties!$A$2:$C$1000,2,FALSE),"no county listed")</f>
        <v>no county listed</v>
      </c>
      <c r="H248" s="24" t="str">
        <f>IFERROR(VLOOKUP($A248,Counties!$A$2:$C$1000,3,FALSE),"no county listed")</f>
        <v>no county listed</v>
      </c>
      <c r="I248" s="24" t="e">
        <f>VLOOKUP($G248,Rural_Urban!A248:B1246,2,FALSE)</f>
        <v>#N/A</v>
      </c>
      <c r="J248" s="24" t="e">
        <f t="shared" si="15"/>
        <v>#N/A</v>
      </c>
      <c r="K248" s="26" t="str">
        <f>IF($A248="","",_xlfn.LET(_xlpm.x,VLOOKUP($A248,Population!$A$2:$B$1000,2,FALSE),IF(_xlpm.x="","none listed",_xlpm.x)))</f>
        <v/>
      </c>
      <c r="L248" s="24" t="e">
        <f>VLOOKUP($A248,Population!$A$2:$D$1000,4,FALSE)</f>
        <v>#N/A</v>
      </c>
      <c r="M248" s="24">
        <f>VLOOKUP("Population",'Program Priorities&amp;Goals'!$B$5:$E$7,4,FALSE)</f>
        <v>0.66666666666666663</v>
      </c>
      <c r="N248" s="24" t="e">
        <f>VLOOKUP($G248,'SVI Data'!$C$2:$F$200,3,FALSE)</f>
        <v>#N/A</v>
      </c>
      <c r="O248" s="24">
        <f>VLOOKUP("SVI",'Program Priorities&amp;Goals'!$B$5:$E$7,4,FALSE)</f>
        <v>0.66666666666666663</v>
      </c>
      <c r="P248" s="23" t="e">
        <f>VLOOKUP($A248,'Partnership Readiness'!$A$2:$D$1000,5,FALSE)</f>
        <v>#N/A</v>
      </c>
      <c r="Q248" s="24">
        <f>VLOOKUP("Partnership",'Program Priorities&amp;Goals'!$B$5:$E$7,4,FALSE)</f>
        <v>0.66666666666666663</v>
      </c>
      <c r="R248" s="25">
        <f t="shared" si="16"/>
        <v>0</v>
      </c>
      <c r="S248" s="24">
        <f t="shared" si="17"/>
        <v>1</v>
      </c>
      <c r="T248" s="24" t="e">
        <f t="shared" si="18"/>
        <v>#N/A</v>
      </c>
      <c r="U248" s="27" t="e">
        <f t="shared" si="19"/>
        <v>#N/A</v>
      </c>
      <c r="V248" s="24" t="e">
        <f>IF(J248="Urban",IF(U248&lt;='Recommended Sites'!$L$17,"Include",""),IF(J248="Rural",IF(T248&lt;='Recommended Sites'!$L$18,"Include",""),""))</f>
        <v>#N/A</v>
      </c>
      <c r="W248" s="24" t="e">
        <f>IF(V248="Include",COUNTIFS($V$2:$V$999,"Include",$R$2:$R$999,"&gt;"&amp;R248)+COUNTIFS($V$2:V248,"Include",$R$2:R248,R248),"")</f>
        <v>#N/A</v>
      </c>
    </row>
    <row r="249" spans="1:23" ht="15.75" thickBot="1" x14ac:dyDescent="0.3">
      <c r="A249" s="23" t="str">
        <f>IF(Population!$A249="","",Population!$A249)</f>
        <v/>
      </c>
      <c r="B249" s="24" t="str">
        <f>IF($A249="","",IFERROR(VLOOKUP($A249,Facilities!$A$2:$B$1001,2,FALSE),""))</f>
        <v/>
      </c>
      <c r="C249" s="24" t="str">
        <f>IFERROR(IF(VLOOKUP($A249,'Facility Locations'!$A$2:$E$1000,2,FALSE)="","no address",VLOOKUP($A249,'Facility Locations'!$A$2:$E$1000,2,FALSE)),"no address")</f>
        <v>no address</v>
      </c>
      <c r="D249" s="24" t="str">
        <f>IFERROR(IF(VLOOKUP($A249,'Facility Locations'!$A$2:$E$1000,3,FALSE)="","",VLOOKUP($A249,'Facility Locations'!$A$2:$E$1000,3,FALSE)),"")</f>
        <v/>
      </c>
      <c r="E249" s="24" t="str">
        <f>IFERROR(IF(VLOOKUP($A249,'Facility Locations'!$A$2:$E$1000,4,FALSE)="","",VLOOKUP($A249,'Facility Locations'!$A$2:$E$1000,4,FALSE)),"")</f>
        <v/>
      </c>
      <c r="F249" s="24" t="str">
        <f>IFERROR(IF(VLOOKUP($A249,'Facility Locations'!$A$2:$E$1000,5,FALSE)="","",VLOOKUP($A249,'Facility Locations'!$A$2:$E$1000,5,FALSE)),"")</f>
        <v/>
      </c>
      <c r="G249" s="25" t="str">
        <f>IFERROR(VLOOKUP($A249,Counties!$A$2:$C$1000,2,FALSE),"no county listed")</f>
        <v>no county listed</v>
      </c>
      <c r="H249" s="24" t="str">
        <f>IFERROR(VLOOKUP($A249,Counties!$A$2:$C$1000,3,FALSE),"no county listed")</f>
        <v>no county listed</v>
      </c>
      <c r="I249" s="24" t="e">
        <f>VLOOKUP($G249,Rural_Urban!A249:B1247,2,FALSE)</f>
        <v>#N/A</v>
      </c>
      <c r="J249" s="24" t="e">
        <f t="shared" si="15"/>
        <v>#N/A</v>
      </c>
      <c r="K249" s="26" t="str">
        <f>IF($A249="","",_xlfn.LET(_xlpm.x,VLOOKUP($A249,Population!$A$2:$B$1000,2,FALSE),IF(_xlpm.x="","none listed",_xlpm.x)))</f>
        <v/>
      </c>
      <c r="L249" s="24" t="e">
        <f>VLOOKUP($A249,Population!$A$2:$D$1000,4,FALSE)</f>
        <v>#N/A</v>
      </c>
      <c r="M249" s="24">
        <f>VLOOKUP("Population",'Program Priorities&amp;Goals'!$B$5:$E$7,4,FALSE)</f>
        <v>0.66666666666666663</v>
      </c>
      <c r="N249" s="24" t="e">
        <f>VLOOKUP($G249,'SVI Data'!$C$2:$F$200,3,FALSE)</f>
        <v>#N/A</v>
      </c>
      <c r="O249" s="24">
        <f>VLOOKUP("SVI",'Program Priorities&amp;Goals'!$B$5:$E$7,4,FALSE)</f>
        <v>0.66666666666666663</v>
      </c>
      <c r="P249" s="23" t="e">
        <f>VLOOKUP($A249,'Partnership Readiness'!$A$2:$D$1000,5,FALSE)</f>
        <v>#N/A</v>
      </c>
      <c r="Q249" s="24">
        <f>VLOOKUP("Partnership",'Program Priorities&amp;Goals'!$B$5:$E$7,4,FALSE)</f>
        <v>0.66666666666666663</v>
      </c>
      <c r="R249" s="25">
        <f t="shared" si="16"/>
        <v>0</v>
      </c>
      <c r="S249" s="24">
        <f t="shared" si="17"/>
        <v>1</v>
      </c>
      <c r="T249" s="24" t="e">
        <f t="shared" si="18"/>
        <v>#N/A</v>
      </c>
      <c r="U249" s="27" t="e">
        <f t="shared" si="19"/>
        <v>#N/A</v>
      </c>
      <c r="V249" s="24" t="e">
        <f>IF(J249="Urban",IF(U249&lt;='Recommended Sites'!$L$17,"Include",""),IF(J249="Rural",IF(T249&lt;='Recommended Sites'!$L$18,"Include",""),""))</f>
        <v>#N/A</v>
      </c>
      <c r="W249" s="24" t="e">
        <f>IF(V249="Include",COUNTIFS($V$2:$V$999,"Include",$R$2:$R$999,"&gt;"&amp;R249)+COUNTIFS($V$2:V249,"Include",$R$2:R249,R249),"")</f>
        <v>#N/A</v>
      </c>
    </row>
    <row r="250" spans="1:23" ht="15.75" thickBot="1" x14ac:dyDescent="0.3">
      <c r="A250" s="23" t="str">
        <f>IF(Population!$A250="","",Population!$A250)</f>
        <v/>
      </c>
      <c r="B250" s="24" t="str">
        <f>IF($A250="","",IFERROR(VLOOKUP($A250,Facilities!$A$2:$B$1001,2,FALSE),""))</f>
        <v/>
      </c>
      <c r="C250" s="24" t="str">
        <f>IFERROR(IF(VLOOKUP($A250,'Facility Locations'!$A$2:$E$1000,2,FALSE)="","no address",VLOOKUP($A250,'Facility Locations'!$A$2:$E$1000,2,FALSE)),"no address")</f>
        <v>no address</v>
      </c>
      <c r="D250" s="24" t="str">
        <f>IFERROR(IF(VLOOKUP($A250,'Facility Locations'!$A$2:$E$1000,3,FALSE)="","",VLOOKUP($A250,'Facility Locations'!$A$2:$E$1000,3,FALSE)),"")</f>
        <v/>
      </c>
      <c r="E250" s="24" t="str">
        <f>IFERROR(IF(VLOOKUP($A250,'Facility Locations'!$A$2:$E$1000,4,FALSE)="","",VLOOKUP($A250,'Facility Locations'!$A$2:$E$1000,4,FALSE)),"")</f>
        <v/>
      </c>
      <c r="F250" s="24" t="str">
        <f>IFERROR(IF(VLOOKUP($A250,'Facility Locations'!$A$2:$E$1000,5,FALSE)="","",VLOOKUP($A250,'Facility Locations'!$A$2:$E$1000,5,FALSE)),"")</f>
        <v/>
      </c>
      <c r="G250" s="25" t="str">
        <f>IFERROR(VLOOKUP($A250,Counties!$A$2:$C$1000,2,FALSE),"no county listed")</f>
        <v>no county listed</v>
      </c>
      <c r="H250" s="24" t="str">
        <f>IFERROR(VLOOKUP($A250,Counties!$A$2:$C$1000,3,FALSE),"no county listed")</f>
        <v>no county listed</v>
      </c>
      <c r="I250" s="24" t="e">
        <f>VLOOKUP($G250,Rural_Urban!A250:B1248,2,FALSE)</f>
        <v>#N/A</v>
      </c>
      <c r="J250" s="24" t="e">
        <f t="shared" si="15"/>
        <v>#N/A</v>
      </c>
      <c r="K250" s="26" t="str">
        <f>IF($A250="","",_xlfn.LET(_xlpm.x,VLOOKUP($A250,Population!$A$2:$B$1000,2,FALSE),IF(_xlpm.x="","none listed",_xlpm.x)))</f>
        <v/>
      </c>
      <c r="L250" s="24" t="e">
        <f>VLOOKUP($A250,Population!$A$2:$D$1000,4,FALSE)</f>
        <v>#N/A</v>
      </c>
      <c r="M250" s="24">
        <f>VLOOKUP("Population",'Program Priorities&amp;Goals'!$B$5:$E$7,4,FALSE)</f>
        <v>0.66666666666666663</v>
      </c>
      <c r="N250" s="24" t="e">
        <f>VLOOKUP($G250,'SVI Data'!$C$2:$F$200,3,FALSE)</f>
        <v>#N/A</v>
      </c>
      <c r="O250" s="24">
        <f>VLOOKUP("SVI",'Program Priorities&amp;Goals'!$B$5:$E$7,4,FALSE)</f>
        <v>0.66666666666666663</v>
      </c>
      <c r="P250" s="23" t="e">
        <f>VLOOKUP($A250,'Partnership Readiness'!$A$2:$D$1000,5,FALSE)</f>
        <v>#N/A</v>
      </c>
      <c r="Q250" s="24">
        <f>VLOOKUP("Partnership",'Program Priorities&amp;Goals'!$B$5:$E$7,4,FALSE)</f>
        <v>0.66666666666666663</v>
      </c>
      <c r="R250" s="25">
        <f t="shared" si="16"/>
        <v>0</v>
      </c>
      <c r="S250" s="24">
        <f t="shared" si="17"/>
        <v>1</v>
      </c>
      <c r="T250" s="24" t="e">
        <f t="shared" si="18"/>
        <v>#N/A</v>
      </c>
      <c r="U250" s="27" t="e">
        <f t="shared" si="19"/>
        <v>#N/A</v>
      </c>
      <c r="V250" s="24" t="e">
        <f>IF(J250="Urban",IF(U250&lt;='Recommended Sites'!$L$17,"Include",""),IF(J250="Rural",IF(T250&lt;='Recommended Sites'!$L$18,"Include",""),""))</f>
        <v>#N/A</v>
      </c>
      <c r="W250" s="24" t="e">
        <f>IF(V250="Include",COUNTIFS($V$2:$V$999,"Include",$R$2:$R$999,"&gt;"&amp;R250)+COUNTIFS($V$2:V250,"Include",$R$2:R250,R250),"")</f>
        <v>#N/A</v>
      </c>
    </row>
    <row r="251" spans="1:23" ht="15.75" thickBot="1" x14ac:dyDescent="0.3">
      <c r="A251" s="23" t="str">
        <f>IF(Population!$A251="","",Population!$A251)</f>
        <v/>
      </c>
      <c r="B251" s="24" t="str">
        <f>IF($A251="","",IFERROR(VLOOKUP($A251,Facilities!$A$2:$B$1001,2,FALSE),""))</f>
        <v/>
      </c>
      <c r="C251" s="24" t="str">
        <f>IFERROR(IF(VLOOKUP($A251,'Facility Locations'!$A$2:$E$1000,2,FALSE)="","no address",VLOOKUP($A251,'Facility Locations'!$A$2:$E$1000,2,FALSE)),"no address")</f>
        <v>no address</v>
      </c>
      <c r="D251" s="24" t="str">
        <f>IFERROR(IF(VLOOKUP($A251,'Facility Locations'!$A$2:$E$1000,3,FALSE)="","",VLOOKUP($A251,'Facility Locations'!$A$2:$E$1000,3,FALSE)),"")</f>
        <v/>
      </c>
      <c r="E251" s="24" t="str">
        <f>IFERROR(IF(VLOOKUP($A251,'Facility Locations'!$A$2:$E$1000,4,FALSE)="","",VLOOKUP($A251,'Facility Locations'!$A$2:$E$1000,4,FALSE)),"")</f>
        <v/>
      </c>
      <c r="F251" s="24" t="str">
        <f>IFERROR(IF(VLOOKUP($A251,'Facility Locations'!$A$2:$E$1000,5,FALSE)="","",VLOOKUP($A251,'Facility Locations'!$A$2:$E$1000,5,FALSE)),"")</f>
        <v/>
      </c>
      <c r="G251" s="25" t="str">
        <f>IFERROR(VLOOKUP($A251,Counties!$A$2:$C$1000,2,FALSE),"no county listed")</f>
        <v>no county listed</v>
      </c>
      <c r="H251" s="24" t="str">
        <f>IFERROR(VLOOKUP($A251,Counties!$A$2:$C$1000,3,FALSE),"no county listed")</f>
        <v>no county listed</v>
      </c>
      <c r="I251" s="24" t="e">
        <f>VLOOKUP($G251,Rural_Urban!A251:B1249,2,FALSE)</f>
        <v>#N/A</v>
      </c>
      <c r="J251" s="24" t="e">
        <f t="shared" si="15"/>
        <v>#N/A</v>
      </c>
      <c r="K251" s="26" t="str">
        <f>IF($A251="","",_xlfn.LET(_xlpm.x,VLOOKUP($A251,Population!$A$2:$B$1000,2,FALSE),IF(_xlpm.x="","none listed",_xlpm.x)))</f>
        <v/>
      </c>
      <c r="L251" s="24" t="e">
        <f>VLOOKUP($A251,Population!$A$2:$D$1000,4,FALSE)</f>
        <v>#N/A</v>
      </c>
      <c r="M251" s="24">
        <f>VLOOKUP("Population",'Program Priorities&amp;Goals'!$B$5:$E$7,4,FALSE)</f>
        <v>0.66666666666666663</v>
      </c>
      <c r="N251" s="24" t="e">
        <f>VLOOKUP($G251,'SVI Data'!$C$2:$F$200,3,FALSE)</f>
        <v>#N/A</v>
      </c>
      <c r="O251" s="24">
        <f>VLOOKUP("SVI",'Program Priorities&amp;Goals'!$B$5:$E$7,4,FALSE)</f>
        <v>0.66666666666666663</v>
      </c>
      <c r="P251" s="23" t="e">
        <f>VLOOKUP($A251,'Partnership Readiness'!$A$2:$D$1000,5,FALSE)</f>
        <v>#N/A</v>
      </c>
      <c r="Q251" s="24">
        <f>VLOOKUP("Partnership",'Program Priorities&amp;Goals'!$B$5:$E$7,4,FALSE)</f>
        <v>0.66666666666666663</v>
      </c>
      <c r="R251" s="25">
        <f t="shared" si="16"/>
        <v>0</v>
      </c>
      <c r="S251" s="24">
        <f t="shared" si="17"/>
        <v>1</v>
      </c>
      <c r="T251" s="24" t="e">
        <f t="shared" si="18"/>
        <v>#N/A</v>
      </c>
      <c r="U251" s="27" t="e">
        <f t="shared" si="19"/>
        <v>#N/A</v>
      </c>
      <c r="V251" s="24" t="e">
        <f>IF(J251="Urban",IF(U251&lt;='Recommended Sites'!$L$17,"Include",""),IF(J251="Rural",IF(T251&lt;='Recommended Sites'!$L$18,"Include",""),""))</f>
        <v>#N/A</v>
      </c>
      <c r="W251" s="24" t="e">
        <f>IF(V251="Include",COUNTIFS($V$2:$V$999,"Include",$R$2:$R$999,"&gt;"&amp;R251)+COUNTIFS($V$2:V251,"Include",$R$2:R251,R251),"")</f>
        <v>#N/A</v>
      </c>
    </row>
    <row r="252" spans="1:23" ht="15.75" thickBot="1" x14ac:dyDescent="0.3">
      <c r="A252" s="23" t="str">
        <f>IF(Population!$A252="","",Population!$A252)</f>
        <v/>
      </c>
      <c r="B252" s="24" t="str">
        <f>IF($A252="","",IFERROR(VLOOKUP($A252,Facilities!$A$2:$B$1001,2,FALSE),""))</f>
        <v/>
      </c>
      <c r="C252" s="24" t="str">
        <f>IFERROR(IF(VLOOKUP($A252,'Facility Locations'!$A$2:$E$1000,2,FALSE)="","no address",VLOOKUP($A252,'Facility Locations'!$A$2:$E$1000,2,FALSE)),"no address")</f>
        <v>no address</v>
      </c>
      <c r="D252" s="24" t="str">
        <f>IFERROR(IF(VLOOKUP($A252,'Facility Locations'!$A$2:$E$1000,3,FALSE)="","",VLOOKUP($A252,'Facility Locations'!$A$2:$E$1000,3,FALSE)),"")</f>
        <v/>
      </c>
      <c r="E252" s="24" t="str">
        <f>IFERROR(IF(VLOOKUP($A252,'Facility Locations'!$A$2:$E$1000,4,FALSE)="","",VLOOKUP($A252,'Facility Locations'!$A$2:$E$1000,4,FALSE)),"")</f>
        <v/>
      </c>
      <c r="F252" s="24" t="str">
        <f>IFERROR(IF(VLOOKUP($A252,'Facility Locations'!$A$2:$E$1000,5,FALSE)="","",VLOOKUP($A252,'Facility Locations'!$A$2:$E$1000,5,FALSE)),"")</f>
        <v/>
      </c>
      <c r="G252" s="25" t="str">
        <f>IFERROR(VLOOKUP($A252,Counties!$A$2:$C$1000,2,FALSE),"no county listed")</f>
        <v>no county listed</v>
      </c>
      <c r="H252" s="24" t="str">
        <f>IFERROR(VLOOKUP($A252,Counties!$A$2:$C$1000,3,FALSE),"no county listed")</f>
        <v>no county listed</v>
      </c>
      <c r="I252" s="24" t="e">
        <f>VLOOKUP($G252,Rural_Urban!A252:B1250,2,FALSE)</f>
        <v>#N/A</v>
      </c>
      <c r="J252" s="24" t="e">
        <f t="shared" si="15"/>
        <v>#N/A</v>
      </c>
      <c r="K252" s="26" t="str">
        <f>IF($A252="","",_xlfn.LET(_xlpm.x,VLOOKUP($A252,Population!$A$2:$B$1000,2,FALSE),IF(_xlpm.x="","none listed",_xlpm.x)))</f>
        <v/>
      </c>
      <c r="L252" s="24" t="e">
        <f>VLOOKUP($A252,Population!$A$2:$D$1000,4,FALSE)</f>
        <v>#N/A</v>
      </c>
      <c r="M252" s="24">
        <f>VLOOKUP("Population",'Program Priorities&amp;Goals'!$B$5:$E$7,4,FALSE)</f>
        <v>0.66666666666666663</v>
      </c>
      <c r="N252" s="24" t="e">
        <f>VLOOKUP($G252,'SVI Data'!$C$2:$F$200,3,FALSE)</f>
        <v>#N/A</v>
      </c>
      <c r="O252" s="24">
        <f>VLOOKUP("SVI",'Program Priorities&amp;Goals'!$B$5:$E$7,4,FALSE)</f>
        <v>0.66666666666666663</v>
      </c>
      <c r="P252" s="23" t="e">
        <f>VLOOKUP($A252,'Partnership Readiness'!$A$2:$D$1000,5,FALSE)</f>
        <v>#N/A</v>
      </c>
      <c r="Q252" s="24">
        <f>VLOOKUP("Partnership",'Program Priorities&amp;Goals'!$B$5:$E$7,4,FALSE)</f>
        <v>0.66666666666666663</v>
      </c>
      <c r="R252" s="25">
        <f t="shared" si="16"/>
        <v>0</v>
      </c>
      <c r="S252" s="24">
        <f t="shared" si="17"/>
        <v>1</v>
      </c>
      <c r="T252" s="24" t="e">
        <f t="shared" si="18"/>
        <v>#N/A</v>
      </c>
      <c r="U252" s="27" t="e">
        <f t="shared" si="19"/>
        <v>#N/A</v>
      </c>
      <c r="V252" s="24" t="e">
        <f>IF(J252="Urban",IF(U252&lt;='Recommended Sites'!$L$17,"Include",""),IF(J252="Rural",IF(T252&lt;='Recommended Sites'!$L$18,"Include",""),""))</f>
        <v>#N/A</v>
      </c>
      <c r="W252" s="24" t="e">
        <f>IF(V252="Include",COUNTIFS($V$2:$V$999,"Include",$R$2:$R$999,"&gt;"&amp;R252)+COUNTIFS($V$2:V252,"Include",$R$2:R252,R252),"")</f>
        <v>#N/A</v>
      </c>
    </row>
    <row r="253" spans="1:23" ht="15.75" thickBot="1" x14ac:dyDescent="0.3">
      <c r="A253" s="23" t="str">
        <f>IF(Population!$A253="","",Population!$A253)</f>
        <v/>
      </c>
      <c r="B253" s="24" t="str">
        <f>IF($A253="","",IFERROR(VLOOKUP($A253,Facilities!$A$2:$B$1001,2,FALSE),""))</f>
        <v/>
      </c>
      <c r="C253" s="24" t="str">
        <f>IFERROR(IF(VLOOKUP($A253,'Facility Locations'!$A$2:$E$1000,2,FALSE)="","no address",VLOOKUP($A253,'Facility Locations'!$A$2:$E$1000,2,FALSE)),"no address")</f>
        <v>no address</v>
      </c>
      <c r="D253" s="24" t="str">
        <f>IFERROR(IF(VLOOKUP($A253,'Facility Locations'!$A$2:$E$1000,3,FALSE)="","",VLOOKUP($A253,'Facility Locations'!$A$2:$E$1000,3,FALSE)),"")</f>
        <v/>
      </c>
      <c r="E253" s="24" t="str">
        <f>IFERROR(IF(VLOOKUP($A253,'Facility Locations'!$A$2:$E$1000,4,FALSE)="","",VLOOKUP($A253,'Facility Locations'!$A$2:$E$1000,4,FALSE)),"")</f>
        <v/>
      </c>
      <c r="F253" s="24" t="str">
        <f>IFERROR(IF(VLOOKUP($A253,'Facility Locations'!$A$2:$E$1000,5,FALSE)="","",VLOOKUP($A253,'Facility Locations'!$A$2:$E$1000,5,FALSE)),"")</f>
        <v/>
      </c>
      <c r="G253" s="25" t="str">
        <f>IFERROR(VLOOKUP($A253,Counties!$A$2:$C$1000,2,FALSE),"no county listed")</f>
        <v>no county listed</v>
      </c>
      <c r="H253" s="24" t="str">
        <f>IFERROR(VLOOKUP($A253,Counties!$A$2:$C$1000,3,FALSE),"no county listed")</f>
        <v>no county listed</v>
      </c>
      <c r="I253" s="24" t="e">
        <f>VLOOKUP($G253,Rural_Urban!A253:B1251,2,FALSE)</f>
        <v>#N/A</v>
      </c>
      <c r="J253" s="24" t="e">
        <f t="shared" si="15"/>
        <v>#N/A</v>
      </c>
      <c r="K253" s="26" t="str">
        <f>IF($A253="","",_xlfn.LET(_xlpm.x,VLOOKUP($A253,Population!$A$2:$B$1000,2,FALSE),IF(_xlpm.x="","none listed",_xlpm.x)))</f>
        <v/>
      </c>
      <c r="L253" s="24" t="e">
        <f>VLOOKUP($A253,Population!$A$2:$D$1000,4,FALSE)</f>
        <v>#N/A</v>
      </c>
      <c r="M253" s="24">
        <f>VLOOKUP("Population",'Program Priorities&amp;Goals'!$B$5:$E$7,4,FALSE)</f>
        <v>0.66666666666666663</v>
      </c>
      <c r="N253" s="24" t="e">
        <f>VLOOKUP($G253,'SVI Data'!$C$2:$F$200,3,FALSE)</f>
        <v>#N/A</v>
      </c>
      <c r="O253" s="24">
        <f>VLOOKUP("SVI",'Program Priorities&amp;Goals'!$B$5:$E$7,4,FALSE)</f>
        <v>0.66666666666666663</v>
      </c>
      <c r="P253" s="23" t="e">
        <f>VLOOKUP($A253,'Partnership Readiness'!$A$2:$D$1000,5,FALSE)</f>
        <v>#N/A</v>
      </c>
      <c r="Q253" s="24">
        <f>VLOOKUP("Partnership",'Program Priorities&amp;Goals'!$B$5:$E$7,4,FALSE)</f>
        <v>0.66666666666666663</v>
      </c>
      <c r="R253" s="25">
        <f t="shared" si="16"/>
        <v>0</v>
      </c>
      <c r="S253" s="24">
        <f t="shared" si="17"/>
        <v>1</v>
      </c>
      <c r="T253" s="24" t="e">
        <f t="shared" si="18"/>
        <v>#N/A</v>
      </c>
      <c r="U253" s="27" t="e">
        <f t="shared" si="19"/>
        <v>#N/A</v>
      </c>
      <c r="V253" s="24" t="e">
        <f>IF(J253="Urban",IF(U253&lt;='Recommended Sites'!$L$17,"Include",""),IF(J253="Rural",IF(T253&lt;='Recommended Sites'!$L$18,"Include",""),""))</f>
        <v>#N/A</v>
      </c>
      <c r="W253" s="24" t="e">
        <f>IF(V253="Include",COUNTIFS($V$2:$V$999,"Include",$R$2:$R$999,"&gt;"&amp;R253)+COUNTIFS($V$2:V253,"Include",$R$2:R253,R253),"")</f>
        <v>#N/A</v>
      </c>
    </row>
    <row r="254" spans="1:23" ht="15.75" thickBot="1" x14ac:dyDescent="0.3">
      <c r="A254" s="23" t="str">
        <f>IF(Population!$A254="","",Population!$A254)</f>
        <v/>
      </c>
      <c r="B254" s="24" t="str">
        <f>IF($A254="","",IFERROR(VLOOKUP($A254,Facilities!$A$2:$B$1001,2,FALSE),""))</f>
        <v/>
      </c>
      <c r="C254" s="24" t="str">
        <f>IFERROR(IF(VLOOKUP($A254,'Facility Locations'!$A$2:$E$1000,2,FALSE)="","no address",VLOOKUP($A254,'Facility Locations'!$A$2:$E$1000,2,FALSE)),"no address")</f>
        <v>no address</v>
      </c>
      <c r="D254" s="24" t="str">
        <f>IFERROR(IF(VLOOKUP($A254,'Facility Locations'!$A$2:$E$1000,3,FALSE)="","",VLOOKUP($A254,'Facility Locations'!$A$2:$E$1000,3,FALSE)),"")</f>
        <v/>
      </c>
      <c r="E254" s="24" t="str">
        <f>IFERROR(IF(VLOOKUP($A254,'Facility Locations'!$A$2:$E$1000,4,FALSE)="","",VLOOKUP($A254,'Facility Locations'!$A$2:$E$1000,4,FALSE)),"")</f>
        <v/>
      </c>
      <c r="F254" s="24" t="str">
        <f>IFERROR(IF(VLOOKUP($A254,'Facility Locations'!$A$2:$E$1000,5,FALSE)="","",VLOOKUP($A254,'Facility Locations'!$A$2:$E$1000,5,FALSE)),"")</f>
        <v/>
      </c>
      <c r="G254" s="25" t="str">
        <f>IFERROR(VLOOKUP($A254,Counties!$A$2:$C$1000,2,FALSE),"no county listed")</f>
        <v>no county listed</v>
      </c>
      <c r="H254" s="24" t="str">
        <f>IFERROR(VLOOKUP($A254,Counties!$A$2:$C$1000,3,FALSE),"no county listed")</f>
        <v>no county listed</v>
      </c>
      <c r="I254" s="24" t="e">
        <f>VLOOKUP($G254,Rural_Urban!A254:B1252,2,FALSE)</f>
        <v>#N/A</v>
      </c>
      <c r="J254" s="24" t="e">
        <f t="shared" si="15"/>
        <v>#N/A</v>
      </c>
      <c r="K254" s="26" t="str">
        <f>IF($A254="","",_xlfn.LET(_xlpm.x,VLOOKUP($A254,Population!$A$2:$B$1000,2,FALSE),IF(_xlpm.x="","none listed",_xlpm.x)))</f>
        <v/>
      </c>
      <c r="L254" s="24" t="e">
        <f>VLOOKUP($A254,Population!$A$2:$D$1000,4,FALSE)</f>
        <v>#N/A</v>
      </c>
      <c r="M254" s="24">
        <f>VLOOKUP("Population",'Program Priorities&amp;Goals'!$B$5:$E$7,4,FALSE)</f>
        <v>0.66666666666666663</v>
      </c>
      <c r="N254" s="24" t="e">
        <f>VLOOKUP($G254,'SVI Data'!$C$2:$F$200,3,FALSE)</f>
        <v>#N/A</v>
      </c>
      <c r="O254" s="24">
        <f>VLOOKUP("SVI",'Program Priorities&amp;Goals'!$B$5:$E$7,4,FALSE)</f>
        <v>0.66666666666666663</v>
      </c>
      <c r="P254" s="23" t="e">
        <f>VLOOKUP($A254,'Partnership Readiness'!$A$2:$D$1000,5,FALSE)</f>
        <v>#N/A</v>
      </c>
      <c r="Q254" s="24">
        <f>VLOOKUP("Partnership",'Program Priorities&amp;Goals'!$B$5:$E$7,4,FALSE)</f>
        <v>0.66666666666666663</v>
      </c>
      <c r="R254" s="25">
        <f t="shared" si="16"/>
        <v>0</v>
      </c>
      <c r="S254" s="24">
        <f t="shared" si="17"/>
        <v>1</v>
      </c>
      <c r="T254" s="24" t="e">
        <f t="shared" si="18"/>
        <v>#N/A</v>
      </c>
      <c r="U254" s="27" t="e">
        <f t="shared" si="19"/>
        <v>#N/A</v>
      </c>
      <c r="V254" s="24" t="e">
        <f>IF(J254="Urban",IF(U254&lt;='Recommended Sites'!$L$17,"Include",""),IF(J254="Rural",IF(T254&lt;='Recommended Sites'!$L$18,"Include",""),""))</f>
        <v>#N/A</v>
      </c>
      <c r="W254" s="24" t="e">
        <f>IF(V254="Include",COUNTIFS($V$2:$V$999,"Include",$R$2:$R$999,"&gt;"&amp;R254)+COUNTIFS($V$2:V254,"Include",$R$2:R254,R254),"")</f>
        <v>#N/A</v>
      </c>
    </row>
    <row r="255" spans="1:23" ht="15.75" thickBot="1" x14ac:dyDescent="0.3">
      <c r="A255" s="23" t="str">
        <f>IF(Population!$A255="","",Population!$A255)</f>
        <v/>
      </c>
      <c r="B255" s="24" t="str">
        <f>IF($A255="","",IFERROR(VLOOKUP($A255,Facilities!$A$2:$B$1001,2,FALSE),""))</f>
        <v/>
      </c>
      <c r="C255" s="24" t="str">
        <f>IFERROR(IF(VLOOKUP($A255,'Facility Locations'!$A$2:$E$1000,2,FALSE)="","no address",VLOOKUP($A255,'Facility Locations'!$A$2:$E$1000,2,FALSE)),"no address")</f>
        <v>no address</v>
      </c>
      <c r="D255" s="24" t="str">
        <f>IFERROR(IF(VLOOKUP($A255,'Facility Locations'!$A$2:$E$1000,3,FALSE)="","",VLOOKUP($A255,'Facility Locations'!$A$2:$E$1000,3,FALSE)),"")</f>
        <v/>
      </c>
      <c r="E255" s="24" t="str">
        <f>IFERROR(IF(VLOOKUP($A255,'Facility Locations'!$A$2:$E$1000,4,FALSE)="","",VLOOKUP($A255,'Facility Locations'!$A$2:$E$1000,4,FALSE)),"")</f>
        <v/>
      </c>
      <c r="F255" s="24" t="str">
        <f>IFERROR(IF(VLOOKUP($A255,'Facility Locations'!$A$2:$E$1000,5,FALSE)="","",VLOOKUP($A255,'Facility Locations'!$A$2:$E$1000,5,FALSE)),"")</f>
        <v/>
      </c>
      <c r="G255" s="25" t="str">
        <f>IFERROR(VLOOKUP($A255,Counties!$A$2:$C$1000,2,FALSE),"no county listed")</f>
        <v>no county listed</v>
      </c>
      <c r="H255" s="24" t="str">
        <f>IFERROR(VLOOKUP($A255,Counties!$A$2:$C$1000,3,FALSE),"no county listed")</f>
        <v>no county listed</v>
      </c>
      <c r="I255" s="24" t="e">
        <f>VLOOKUP($G255,Rural_Urban!A255:B1253,2,FALSE)</f>
        <v>#N/A</v>
      </c>
      <c r="J255" s="24" t="e">
        <f t="shared" si="15"/>
        <v>#N/A</v>
      </c>
      <c r="K255" s="26" t="str">
        <f>IF($A255="","",_xlfn.LET(_xlpm.x,VLOOKUP($A255,Population!$A$2:$B$1000,2,FALSE),IF(_xlpm.x="","none listed",_xlpm.x)))</f>
        <v/>
      </c>
      <c r="L255" s="24" t="e">
        <f>VLOOKUP($A255,Population!$A$2:$D$1000,4,FALSE)</f>
        <v>#N/A</v>
      </c>
      <c r="M255" s="24">
        <f>VLOOKUP("Population",'Program Priorities&amp;Goals'!$B$5:$E$7,4,FALSE)</f>
        <v>0.66666666666666663</v>
      </c>
      <c r="N255" s="24" t="e">
        <f>VLOOKUP($G255,'SVI Data'!$C$2:$F$200,3,FALSE)</f>
        <v>#N/A</v>
      </c>
      <c r="O255" s="24">
        <f>VLOOKUP("SVI",'Program Priorities&amp;Goals'!$B$5:$E$7,4,FALSE)</f>
        <v>0.66666666666666663</v>
      </c>
      <c r="P255" s="23" t="e">
        <f>VLOOKUP($A255,'Partnership Readiness'!$A$2:$D$1000,5,FALSE)</f>
        <v>#N/A</v>
      </c>
      <c r="Q255" s="24">
        <f>VLOOKUP("Partnership",'Program Priorities&amp;Goals'!$B$5:$E$7,4,FALSE)</f>
        <v>0.66666666666666663</v>
      </c>
      <c r="R255" s="25">
        <f t="shared" si="16"/>
        <v>0</v>
      </c>
      <c r="S255" s="24">
        <f t="shared" si="17"/>
        <v>1</v>
      </c>
      <c r="T255" s="24" t="e">
        <f t="shared" si="18"/>
        <v>#N/A</v>
      </c>
      <c r="U255" s="27" t="e">
        <f t="shared" si="19"/>
        <v>#N/A</v>
      </c>
      <c r="V255" s="24" t="e">
        <f>IF(J255="Urban",IF(U255&lt;='Recommended Sites'!$L$17,"Include",""),IF(J255="Rural",IF(T255&lt;='Recommended Sites'!$L$18,"Include",""),""))</f>
        <v>#N/A</v>
      </c>
      <c r="W255" s="24" t="e">
        <f>IF(V255="Include",COUNTIFS($V$2:$V$999,"Include",$R$2:$R$999,"&gt;"&amp;R255)+COUNTIFS($V$2:V255,"Include",$R$2:R255,R255),"")</f>
        <v>#N/A</v>
      </c>
    </row>
    <row r="256" spans="1:23" ht="15.75" thickBot="1" x14ac:dyDescent="0.3">
      <c r="A256" s="23" t="str">
        <f>IF(Population!$A256="","",Population!$A256)</f>
        <v/>
      </c>
      <c r="B256" s="24" t="str">
        <f>IF($A256="","",IFERROR(VLOOKUP($A256,Facilities!$A$2:$B$1001,2,FALSE),""))</f>
        <v/>
      </c>
      <c r="C256" s="24" t="str">
        <f>IFERROR(IF(VLOOKUP($A256,'Facility Locations'!$A$2:$E$1000,2,FALSE)="","no address",VLOOKUP($A256,'Facility Locations'!$A$2:$E$1000,2,FALSE)),"no address")</f>
        <v>no address</v>
      </c>
      <c r="D256" s="24" t="str">
        <f>IFERROR(IF(VLOOKUP($A256,'Facility Locations'!$A$2:$E$1000,3,FALSE)="","",VLOOKUP($A256,'Facility Locations'!$A$2:$E$1000,3,FALSE)),"")</f>
        <v/>
      </c>
      <c r="E256" s="24" t="str">
        <f>IFERROR(IF(VLOOKUP($A256,'Facility Locations'!$A$2:$E$1000,4,FALSE)="","",VLOOKUP($A256,'Facility Locations'!$A$2:$E$1000,4,FALSE)),"")</f>
        <v/>
      </c>
      <c r="F256" s="24" t="str">
        <f>IFERROR(IF(VLOOKUP($A256,'Facility Locations'!$A$2:$E$1000,5,FALSE)="","",VLOOKUP($A256,'Facility Locations'!$A$2:$E$1000,5,FALSE)),"")</f>
        <v/>
      </c>
      <c r="G256" s="25" t="str">
        <f>IFERROR(VLOOKUP($A256,Counties!$A$2:$C$1000,2,FALSE),"no county listed")</f>
        <v>no county listed</v>
      </c>
      <c r="H256" s="24" t="str">
        <f>IFERROR(VLOOKUP($A256,Counties!$A$2:$C$1000,3,FALSE),"no county listed")</f>
        <v>no county listed</v>
      </c>
      <c r="I256" s="24" t="e">
        <f>VLOOKUP($G256,Rural_Urban!A256:B1254,2,FALSE)</f>
        <v>#N/A</v>
      </c>
      <c r="J256" s="24" t="e">
        <f t="shared" si="15"/>
        <v>#N/A</v>
      </c>
      <c r="K256" s="26" t="str">
        <f>IF($A256="","",_xlfn.LET(_xlpm.x,VLOOKUP($A256,Population!$A$2:$B$1000,2,FALSE),IF(_xlpm.x="","none listed",_xlpm.x)))</f>
        <v/>
      </c>
      <c r="L256" s="24" t="e">
        <f>VLOOKUP($A256,Population!$A$2:$D$1000,4,FALSE)</f>
        <v>#N/A</v>
      </c>
      <c r="M256" s="24">
        <f>VLOOKUP("Population",'Program Priorities&amp;Goals'!$B$5:$E$7,4,FALSE)</f>
        <v>0.66666666666666663</v>
      </c>
      <c r="N256" s="24" t="e">
        <f>VLOOKUP($G256,'SVI Data'!$C$2:$F$200,3,FALSE)</f>
        <v>#N/A</v>
      </c>
      <c r="O256" s="24">
        <f>VLOOKUP("SVI",'Program Priorities&amp;Goals'!$B$5:$E$7,4,FALSE)</f>
        <v>0.66666666666666663</v>
      </c>
      <c r="P256" s="23" t="e">
        <f>VLOOKUP($A256,'Partnership Readiness'!$A$2:$D$1000,5,FALSE)</f>
        <v>#N/A</v>
      </c>
      <c r="Q256" s="24">
        <f>VLOOKUP("Partnership",'Program Priorities&amp;Goals'!$B$5:$E$7,4,FALSE)</f>
        <v>0.66666666666666663</v>
      </c>
      <c r="R256" s="25">
        <f t="shared" si="16"/>
        <v>0</v>
      </c>
      <c r="S256" s="24">
        <f t="shared" si="17"/>
        <v>1</v>
      </c>
      <c r="T256" s="24" t="e">
        <f t="shared" si="18"/>
        <v>#N/A</v>
      </c>
      <c r="U256" s="27" t="e">
        <f t="shared" si="19"/>
        <v>#N/A</v>
      </c>
      <c r="V256" s="24" t="e">
        <f>IF(J256="Urban",IF(U256&lt;='Recommended Sites'!$L$17,"Include",""),IF(J256="Rural",IF(T256&lt;='Recommended Sites'!$L$18,"Include",""),""))</f>
        <v>#N/A</v>
      </c>
      <c r="W256" s="24" t="e">
        <f>IF(V256="Include",COUNTIFS($V$2:$V$999,"Include",$R$2:$R$999,"&gt;"&amp;R256)+COUNTIFS($V$2:V256,"Include",$R$2:R256,R256),"")</f>
        <v>#N/A</v>
      </c>
    </row>
    <row r="257" spans="1:23" ht="15.75" thickBot="1" x14ac:dyDescent="0.3">
      <c r="A257" s="23" t="str">
        <f>IF(Population!$A257="","",Population!$A257)</f>
        <v/>
      </c>
      <c r="B257" s="24" t="str">
        <f>IF($A257="","",IFERROR(VLOOKUP($A257,Facilities!$A$2:$B$1001,2,FALSE),""))</f>
        <v/>
      </c>
      <c r="C257" s="24" t="str">
        <f>IFERROR(IF(VLOOKUP($A257,'Facility Locations'!$A$2:$E$1000,2,FALSE)="","no address",VLOOKUP($A257,'Facility Locations'!$A$2:$E$1000,2,FALSE)),"no address")</f>
        <v>no address</v>
      </c>
      <c r="D257" s="24" t="str">
        <f>IFERROR(IF(VLOOKUP($A257,'Facility Locations'!$A$2:$E$1000,3,FALSE)="","",VLOOKUP($A257,'Facility Locations'!$A$2:$E$1000,3,FALSE)),"")</f>
        <v/>
      </c>
      <c r="E257" s="24" t="str">
        <f>IFERROR(IF(VLOOKUP($A257,'Facility Locations'!$A$2:$E$1000,4,FALSE)="","",VLOOKUP($A257,'Facility Locations'!$A$2:$E$1000,4,FALSE)),"")</f>
        <v/>
      </c>
      <c r="F257" s="24" t="str">
        <f>IFERROR(IF(VLOOKUP($A257,'Facility Locations'!$A$2:$E$1000,5,FALSE)="","",VLOOKUP($A257,'Facility Locations'!$A$2:$E$1000,5,FALSE)),"")</f>
        <v/>
      </c>
      <c r="G257" s="25" t="str">
        <f>IFERROR(VLOOKUP($A257,Counties!$A$2:$C$1000,2,FALSE),"no county listed")</f>
        <v>no county listed</v>
      </c>
      <c r="H257" s="24" t="str">
        <f>IFERROR(VLOOKUP($A257,Counties!$A$2:$C$1000,3,FALSE),"no county listed")</f>
        <v>no county listed</v>
      </c>
      <c r="I257" s="24" t="e">
        <f>VLOOKUP($G257,Rural_Urban!A258:B1256,2,FALSE)</f>
        <v>#N/A</v>
      </c>
      <c r="J257" s="24" t="e">
        <f t="shared" si="15"/>
        <v>#N/A</v>
      </c>
      <c r="K257" s="26" t="str">
        <f>IF($A257="","",_xlfn.LET(_xlpm.x,VLOOKUP($A257,Population!$A$2:$B$1000,2,FALSE),IF(_xlpm.x="","none listed",_xlpm.x)))</f>
        <v/>
      </c>
      <c r="L257" s="24" t="e">
        <f>VLOOKUP($A257,Population!$A$2:$D$1000,4,FALSE)</f>
        <v>#N/A</v>
      </c>
      <c r="M257" s="24">
        <f>VLOOKUP("Population",'Program Priorities&amp;Goals'!$B$5:$E$7,4,FALSE)</f>
        <v>0.66666666666666663</v>
      </c>
      <c r="N257" s="24" t="e">
        <f>VLOOKUP($G257,'SVI Data'!$C$2:$F$200,3,FALSE)</f>
        <v>#N/A</v>
      </c>
      <c r="O257" s="24">
        <f>VLOOKUP("SVI",'Program Priorities&amp;Goals'!$B$5:$E$7,4,FALSE)</f>
        <v>0.66666666666666663</v>
      </c>
      <c r="P257" s="23" t="e">
        <f>VLOOKUP($A257,'Partnership Readiness'!$A$2:$D$1000,5,FALSE)</f>
        <v>#N/A</v>
      </c>
      <c r="Q257" s="24">
        <f>VLOOKUP("Partnership",'Program Priorities&amp;Goals'!$B$5:$E$7,4,FALSE)</f>
        <v>0.66666666666666663</v>
      </c>
      <c r="R257" s="25">
        <f t="shared" si="16"/>
        <v>0</v>
      </c>
      <c r="S257" s="24">
        <f t="shared" si="17"/>
        <v>1</v>
      </c>
      <c r="T257" s="24" t="e">
        <f t="shared" si="18"/>
        <v>#N/A</v>
      </c>
      <c r="U257" s="27" t="e">
        <f t="shared" si="19"/>
        <v>#N/A</v>
      </c>
      <c r="V257" s="24" t="e">
        <f>IF(J257="Urban",IF(U257&lt;='Recommended Sites'!$L$17,"Include",""),IF(J257="Rural",IF(T257&lt;='Recommended Sites'!$L$18,"Include",""),""))</f>
        <v>#N/A</v>
      </c>
      <c r="W257" s="24" t="e">
        <f>IF(V257="Include",COUNTIFS($V$2:$V$999,"Include",$R$2:$R$999,"&gt;"&amp;R257)+COUNTIFS($V$2:V257,"Include",$R$2:R257,R257),"")</f>
        <v>#N/A</v>
      </c>
    </row>
    <row r="258" spans="1:23" ht="15.75" thickBot="1" x14ac:dyDescent="0.3">
      <c r="A258" s="23" t="str">
        <f>IF(Population!$A258="","",Population!$A258)</f>
        <v/>
      </c>
      <c r="B258" s="24" t="str">
        <f>IF($A258="","",IFERROR(VLOOKUP($A258,Facilities!$A$2:$B$1001,2,FALSE),""))</f>
        <v/>
      </c>
      <c r="C258" s="24" t="str">
        <f>IFERROR(IF(VLOOKUP($A258,'Facility Locations'!$A$2:$E$1000,2,FALSE)="","no address",VLOOKUP($A258,'Facility Locations'!$A$2:$E$1000,2,FALSE)),"no address")</f>
        <v>no address</v>
      </c>
      <c r="D258" s="24" t="str">
        <f>IFERROR(IF(VLOOKUP($A258,'Facility Locations'!$A$2:$E$1000,3,FALSE)="","",VLOOKUP($A258,'Facility Locations'!$A$2:$E$1000,3,FALSE)),"")</f>
        <v/>
      </c>
      <c r="E258" s="24" t="str">
        <f>IFERROR(IF(VLOOKUP($A258,'Facility Locations'!$A$2:$E$1000,4,FALSE)="","",VLOOKUP($A258,'Facility Locations'!$A$2:$E$1000,4,FALSE)),"")</f>
        <v/>
      </c>
      <c r="F258" s="24" t="str">
        <f>IFERROR(IF(VLOOKUP($A258,'Facility Locations'!$A$2:$E$1000,5,FALSE)="","",VLOOKUP($A258,'Facility Locations'!$A$2:$E$1000,5,FALSE)),"")</f>
        <v/>
      </c>
      <c r="G258" s="25" t="str">
        <f>IFERROR(VLOOKUP($A258,Counties!$A$2:$C$1000,2,FALSE),"no county listed")</f>
        <v>no county listed</v>
      </c>
      <c r="H258" s="24" t="str">
        <f>IFERROR(VLOOKUP($A258,Counties!$A$2:$C$1000,3,FALSE),"no county listed")</f>
        <v>no county listed</v>
      </c>
      <c r="I258" s="24" t="e">
        <f>VLOOKUP($G258,Rural_Urban!A259:B1257,2,FALSE)</f>
        <v>#N/A</v>
      </c>
      <c r="J258" s="24" t="e">
        <f t="shared" ref="J258:J321" si="20">IF(I258&lt;=3,"Urban","Rural")</f>
        <v>#N/A</v>
      </c>
      <c r="K258" s="26" t="str">
        <f>IF($A258="","",_xlfn.LET(_xlpm.x,VLOOKUP($A258,Population!$A$2:$B$1000,2,FALSE),IF(_xlpm.x="","none listed",_xlpm.x)))</f>
        <v/>
      </c>
      <c r="L258" s="24" t="e">
        <f>VLOOKUP($A258,Population!$A$2:$D$1000,4,FALSE)</f>
        <v>#N/A</v>
      </c>
      <c r="M258" s="24">
        <f>VLOOKUP("Population",'Program Priorities&amp;Goals'!$B$5:$E$7,4,FALSE)</f>
        <v>0.66666666666666663</v>
      </c>
      <c r="N258" s="24" t="e">
        <f>VLOOKUP($G258,'SVI Data'!$C$2:$F$200,3,FALSE)</f>
        <v>#N/A</v>
      </c>
      <c r="O258" s="24">
        <f>VLOOKUP("SVI",'Program Priorities&amp;Goals'!$B$5:$E$7,4,FALSE)</f>
        <v>0.66666666666666663</v>
      </c>
      <c r="P258" s="23" t="e">
        <f>VLOOKUP($A258,'Partnership Readiness'!$A$2:$D$1000,5,FALSE)</f>
        <v>#N/A</v>
      </c>
      <c r="Q258" s="24">
        <f>VLOOKUP("Partnership",'Program Priorities&amp;Goals'!$B$5:$E$7,4,FALSE)</f>
        <v>0.66666666666666663</v>
      </c>
      <c r="R258" s="25">
        <f t="shared" ref="R258:R321" si="21">IFERROR(SUM($L258*$M258,$N258*$O258,$P258*$Q258),0)</f>
        <v>0</v>
      </c>
      <c r="S258" s="24">
        <f t="shared" ref="S258:S321" si="22">_xlfn.IFNA(_xlfn.RANK.EQ(R258,$R$2:$R$999,0),"incomplete data")</f>
        <v>1</v>
      </c>
      <c r="T258" s="24" t="e">
        <f t="shared" ref="T258:T321" si="23">IF(J258="Rural",COUNTIFS($J$2:$J$999,"Rural",$R$2:$R$999,"&gt;"&amp;R258)+1,"")</f>
        <v>#N/A</v>
      </c>
      <c r="U258" s="27" t="e">
        <f t="shared" ref="U258:U321" si="24">IF(J258="Urban",COUNTIFS($J$2:$J$999,"Urban",$R$2:$R$999,"&gt;"&amp;R258)+1,"")</f>
        <v>#N/A</v>
      </c>
      <c r="V258" s="24" t="e">
        <f>IF(J258="Urban",IF(U258&lt;='Recommended Sites'!$L$17,"Include",""),IF(J258="Rural",IF(T258&lt;='Recommended Sites'!$L$18,"Include",""),""))</f>
        <v>#N/A</v>
      </c>
      <c r="W258" s="24" t="e">
        <f>IF(V258="Include",COUNTIFS($V$2:$V$999,"Include",$R$2:$R$999,"&gt;"&amp;R258)+COUNTIFS($V$2:V258,"Include",$R$2:R258,R258),"")</f>
        <v>#N/A</v>
      </c>
    </row>
    <row r="259" spans="1:23" ht="15.75" thickBot="1" x14ac:dyDescent="0.3">
      <c r="A259" s="23" t="str">
        <f>IF(Population!$A259="","",Population!$A259)</f>
        <v/>
      </c>
      <c r="B259" s="24" t="str">
        <f>IF($A259="","",IFERROR(VLOOKUP($A259,Facilities!$A$2:$B$1001,2,FALSE),""))</f>
        <v/>
      </c>
      <c r="C259" s="24" t="str">
        <f>IFERROR(IF(VLOOKUP($A259,'Facility Locations'!$A$2:$E$1000,2,FALSE)="","no address",VLOOKUP($A259,'Facility Locations'!$A$2:$E$1000,2,FALSE)),"no address")</f>
        <v>no address</v>
      </c>
      <c r="D259" s="24" t="str">
        <f>IFERROR(IF(VLOOKUP($A259,'Facility Locations'!$A$2:$E$1000,3,FALSE)="","",VLOOKUP($A259,'Facility Locations'!$A$2:$E$1000,3,FALSE)),"")</f>
        <v/>
      </c>
      <c r="E259" s="24" t="str">
        <f>IFERROR(IF(VLOOKUP($A259,'Facility Locations'!$A$2:$E$1000,4,FALSE)="","",VLOOKUP($A259,'Facility Locations'!$A$2:$E$1000,4,FALSE)),"")</f>
        <v/>
      </c>
      <c r="F259" s="24" t="str">
        <f>IFERROR(IF(VLOOKUP($A259,'Facility Locations'!$A$2:$E$1000,5,FALSE)="","",VLOOKUP($A259,'Facility Locations'!$A$2:$E$1000,5,FALSE)),"")</f>
        <v/>
      </c>
      <c r="G259" s="25" t="str">
        <f>IFERROR(VLOOKUP($A259,Counties!$A$2:$C$1000,2,FALSE),"no county listed")</f>
        <v>no county listed</v>
      </c>
      <c r="H259" s="24" t="str">
        <f>IFERROR(VLOOKUP($A259,Counties!$A$2:$C$1000,3,FALSE),"no county listed")</f>
        <v>no county listed</v>
      </c>
      <c r="I259" s="24" t="e">
        <f>VLOOKUP($G259,Rural_Urban!A260:B1258,2,FALSE)</f>
        <v>#N/A</v>
      </c>
      <c r="J259" s="24" t="e">
        <f t="shared" si="20"/>
        <v>#N/A</v>
      </c>
      <c r="K259" s="26" t="str">
        <f>IF($A259="","",_xlfn.LET(_xlpm.x,VLOOKUP($A259,Population!$A$2:$B$1000,2,FALSE),IF(_xlpm.x="","none listed",_xlpm.x)))</f>
        <v/>
      </c>
      <c r="L259" s="24" t="e">
        <f>VLOOKUP($A259,Population!$A$2:$D$1000,4,FALSE)</f>
        <v>#N/A</v>
      </c>
      <c r="M259" s="24">
        <f>VLOOKUP("Population",'Program Priorities&amp;Goals'!$B$5:$E$7,4,FALSE)</f>
        <v>0.66666666666666663</v>
      </c>
      <c r="N259" s="24" t="e">
        <f>VLOOKUP($G259,'SVI Data'!$C$2:$F$200,3,FALSE)</f>
        <v>#N/A</v>
      </c>
      <c r="O259" s="24">
        <f>VLOOKUP("SVI",'Program Priorities&amp;Goals'!$B$5:$E$7,4,FALSE)</f>
        <v>0.66666666666666663</v>
      </c>
      <c r="P259" s="23" t="e">
        <f>VLOOKUP($A259,'Partnership Readiness'!$A$2:$D$1000,5,FALSE)</f>
        <v>#N/A</v>
      </c>
      <c r="Q259" s="24">
        <f>VLOOKUP("Partnership",'Program Priorities&amp;Goals'!$B$5:$E$7,4,FALSE)</f>
        <v>0.66666666666666663</v>
      </c>
      <c r="R259" s="25">
        <f t="shared" si="21"/>
        <v>0</v>
      </c>
      <c r="S259" s="24">
        <f t="shared" si="22"/>
        <v>1</v>
      </c>
      <c r="T259" s="24" t="e">
        <f t="shared" si="23"/>
        <v>#N/A</v>
      </c>
      <c r="U259" s="27" t="e">
        <f t="shared" si="24"/>
        <v>#N/A</v>
      </c>
      <c r="V259" s="24" t="e">
        <f>IF(J259="Urban",IF(U259&lt;='Recommended Sites'!$L$17,"Include",""),IF(J259="Rural",IF(T259&lt;='Recommended Sites'!$L$18,"Include",""),""))</f>
        <v>#N/A</v>
      </c>
      <c r="W259" s="24" t="e">
        <f>IF(V259="Include",COUNTIFS($V$2:$V$999,"Include",$R$2:$R$999,"&gt;"&amp;R259)+COUNTIFS($V$2:V259,"Include",$R$2:R259,R259),"")</f>
        <v>#N/A</v>
      </c>
    </row>
    <row r="260" spans="1:23" ht="15.75" thickBot="1" x14ac:dyDescent="0.3">
      <c r="A260" s="23" t="str">
        <f>IF(Population!$A260="","",Population!$A260)</f>
        <v/>
      </c>
      <c r="B260" s="24" t="str">
        <f>IF($A260="","",IFERROR(VLOOKUP($A260,Facilities!$A$2:$B$1001,2,FALSE),""))</f>
        <v/>
      </c>
      <c r="C260" s="24" t="str">
        <f>IFERROR(IF(VLOOKUP($A260,'Facility Locations'!$A$2:$E$1000,2,FALSE)="","no address",VLOOKUP($A260,'Facility Locations'!$A$2:$E$1000,2,FALSE)),"no address")</f>
        <v>no address</v>
      </c>
      <c r="D260" s="24" t="str">
        <f>IFERROR(IF(VLOOKUP($A260,'Facility Locations'!$A$2:$E$1000,3,FALSE)="","",VLOOKUP($A260,'Facility Locations'!$A$2:$E$1000,3,FALSE)),"")</f>
        <v/>
      </c>
      <c r="E260" s="24" t="str">
        <f>IFERROR(IF(VLOOKUP($A260,'Facility Locations'!$A$2:$E$1000,4,FALSE)="","",VLOOKUP($A260,'Facility Locations'!$A$2:$E$1000,4,FALSE)),"")</f>
        <v/>
      </c>
      <c r="F260" s="24" t="str">
        <f>IFERROR(IF(VLOOKUP($A260,'Facility Locations'!$A$2:$E$1000,5,FALSE)="","",VLOOKUP($A260,'Facility Locations'!$A$2:$E$1000,5,FALSE)),"")</f>
        <v/>
      </c>
      <c r="G260" s="25" t="str">
        <f>IFERROR(VLOOKUP($A260,Counties!$A$2:$C$1000,2,FALSE),"no county listed")</f>
        <v>no county listed</v>
      </c>
      <c r="H260" s="24" t="str">
        <f>IFERROR(VLOOKUP($A260,Counties!$A$2:$C$1000,3,FALSE),"no county listed")</f>
        <v>no county listed</v>
      </c>
      <c r="I260" s="24" t="e">
        <f>VLOOKUP($G260,Rural_Urban!A261:B1259,2,FALSE)</f>
        <v>#N/A</v>
      </c>
      <c r="J260" s="24" t="e">
        <f t="shared" si="20"/>
        <v>#N/A</v>
      </c>
      <c r="K260" s="26" t="str">
        <f>IF($A260="","",_xlfn.LET(_xlpm.x,VLOOKUP($A260,Population!$A$2:$B$1000,2,FALSE),IF(_xlpm.x="","none listed",_xlpm.x)))</f>
        <v/>
      </c>
      <c r="L260" s="24" t="e">
        <f>VLOOKUP($A260,Population!$A$2:$D$1000,4,FALSE)</f>
        <v>#N/A</v>
      </c>
      <c r="M260" s="24">
        <f>VLOOKUP("Population",'Program Priorities&amp;Goals'!$B$5:$E$7,4,FALSE)</f>
        <v>0.66666666666666663</v>
      </c>
      <c r="N260" s="24" t="e">
        <f>VLOOKUP($G260,'SVI Data'!$C$2:$F$200,3,FALSE)</f>
        <v>#N/A</v>
      </c>
      <c r="O260" s="24">
        <f>VLOOKUP("SVI",'Program Priorities&amp;Goals'!$B$5:$E$7,4,FALSE)</f>
        <v>0.66666666666666663</v>
      </c>
      <c r="P260" s="23" t="e">
        <f>VLOOKUP($A260,'Partnership Readiness'!$A$2:$D$1000,5,FALSE)</f>
        <v>#N/A</v>
      </c>
      <c r="Q260" s="24">
        <f>VLOOKUP("Partnership",'Program Priorities&amp;Goals'!$B$5:$E$7,4,FALSE)</f>
        <v>0.66666666666666663</v>
      </c>
      <c r="R260" s="25">
        <f t="shared" si="21"/>
        <v>0</v>
      </c>
      <c r="S260" s="24">
        <f t="shared" si="22"/>
        <v>1</v>
      </c>
      <c r="T260" s="24" t="e">
        <f t="shared" si="23"/>
        <v>#N/A</v>
      </c>
      <c r="U260" s="27" t="e">
        <f t="shared" si="24"/>
        <v>#N/A</v>
      </c>
      <c r="V260" s="24" t="e">
        <f>IF(J260="Urban",IF(U260&lt;='Recommended Sites'!$L$17,"Include",""),IF(J260="Rural",IF(T260&lt;='Recommended Sites'!$L$18,"Include",""),""))</f>
        <v>#N/A</v>
      </c>
      <c r="W260" s="24" t="e">
        <f>IF(V260="Include",COUNTIFS($V$2:$V$999,"Include",$R$2:$R$999,"&gt;"&amp;R260)+COUNTIFS($V$2:V260,"Include",$R$2:R260,R260),"")</f>
        <v>#N/A</v>
      </c>
    </row>
    <row r="261" spans="1:23" ht="15.75" thickBot="1" x14ac:dyDescent="0.3">
      <c r="A261" s="23" t="str">
        <f>IF(Population!$A261="","",Population!$A261)</f>
        <v/>
      </c>
      <c r="B261" s="24" t="str">
        <f>IF($A261="","",IFERROR(VLOOKUP($A261,Facilities!$A$2:$B$1001,2,FALSE),""))</f>
        <v/>
      </c>
      <c r="C261" s="24" t="str">
        <f>IFERROR(IF(VLOOKUP($A261,'Facility Locations'!$A$2:$E$1000,2,FALSE)="","no address",VLOOKUP($A261,'Facility Locations'!$A$2:$E$1000,2,FALSE)),"no address")</f>
        <v>no address</v>
      </c>
      <c r="D261" s="24" t="str">
        <f>IFERROR(IF(VLOOKUP($A261,'Facility Locations'!$A$2:$E$1000,3,FALSE)="","",VLOOKUP($A261,'Facility Locations'!$A$2:$E$1000,3,FALSE)),"")</f>
        <v/>
      </c>
      <c r="E261" s="24" t="str">
        <f>IFERROR(IF(VLOOKUP($A261,'Facility Locations'!$A$2:$E$1000,4,FALSE)="","",VLOOKUP($A261,'Facility Locations'!$A$2:$E$1000,4,FALSE)),"")</f>
        <v/>
      </c>
      <c r="F261" s="24" t="str">
        <f>IFERROR(IF(VLOOKUP($A261,'Facility Locations'!$A$2:$E$1000,5,FALSE)="","",VLOOKUP($A261,'Facility Locations'!$A$2:$E$1000,5,FALSE)),"")</f>
        <v/>
      </c>
      <c r="G261" s="25" t="str">
        <f>IFERROR(VLOOKUP($A261,Counties!$A$2:$C$1000,2,FALSE),"no county listed")</f>
        <v>no county listed</v>
      </c>
      <c r="H261" s="24" t="str">
        <f>IFERROR(VLOOKUP($A261,Counties!$A$2:$C$1000,3,FALSE),"no county listed")</f>
        <v>no county listed</v>
      </c>
      <c r="I261" s="24" t="e">
        <f>VLOOKUP($G261,Rural_Urban!A262:B1260,2,FALSE)</f>
        <v>#N/A</v>
      </c>
      <c r="J261" s="24" t="e">
        <f t="shared" si="20"/>
        <v>#N/A</v>
      </c>
      <c r="K261" s="26" t="str">
        <f>IF($A261="","",_xlfn.LET(_xlpm.x,VLOOKUP($A261,Population!$A$2:$B$1000,2,FALSE),IF(_xlpm.x="","none listed",_xlpm.x)))</f>
        <v/>
      </c>
      <c r="L261" s="24" t="e">
        <f>VLOOKUP($A261,Population!$A$2:$D$1000,4,FALSE)</f>
        <v>#N/A</v>
      </c>
      <c r="M261" s="24">
        <f>VLOOKUP("Population",'Program Priorities&amp;Goals'!$B$5:$E$7,4,FALSE)</f>
        <v>0.66666666666666663</v>
      </c>
      <c r="N261" s="24" t="e">
        <f>VLOOKUP($G261,'SVI Data'!$C$2:$F$200,3,FALSE)</f>
        <v>#N/A</v>
      </c>
      <c r="O261" s="24">
        <f>VLOOKUP("SVI",'Program Priorities&amp;Goals'!$B$5:$E$7,4,FALSE)</f>
        <v>0.66666666666666663</v>
      </c>
      <c r="P261" s="23" t="e">
        <f>VLOOKUP($A261,'Partnership Readiness'!$A$2:$D$1000,5,FALSE)</f>
        <v>#N/A</v>
      </c>
      <c r="Q261" s="24">
        <f>VLOOKUP("Partnership",'Program Priorities&amp;Goals'!$B$5:$E$7,4,FALSE)</f>
        <v>0.66666666666666663</v>
      </c>
      <c r="R261" s="25">
        <f t="shared" si="21"/>
        <v>0</v>
      </c>
      <c r="S261" s="24">
        <f t="shared" si="22"/>
        <v>1</v>
      </c>
      <c r="T261" s="24" t="e">
        <f t="shared" si="23"/>
        <v>#N/A</v>
      </c>
      <c r="U261" s="27" t="e">
        <f t="shared" si="24"/>
        <v>#N/A</v>
      </c>
      <c r="V261" s="24" t="e">
        <f>IF(J261="Urban",IF(U261&lt;='Recommended Sites'!$L$17,"Include",""),IF(J261="Rural",IF(T261&lt;='Recommended Sites'!$L$18,"Include",""),""))</f>
        <v>#N/A</v>
      </c>
      <c r="W261" s="24" t="e">
        <f>IF(V261="Include",COUNTIFS($V$2:$V$999,"Include",$R$2:$R$999,"&gt;"&amp;R261)+COUNTIFS($V$2:V261,"Include",$R$2:R261,R261),"")</f>
        <v>#N/A</v>
      </c>
    </row>
    <row r="262" spans="1:23" ht="15.75" thickBot="1" x14ac:dyDescent="0.3">
      <c r="A262" s="23" t="str">
        <f>IF(Population!$A262="","",Population!$A262)</f>
        <v/>
      </c>
      <c r="B262" s="24" t="str">
        <f>IF($A262="","",IFERROR(VLOOKUP($A262,Facilities!$A$2:$B$1001,2,FALSE),""))</f>
        <v/>
      </c>
      <c r="C262" s="24" t="str">
        <f>IFERROR(IF(VLOOKUP($A262,'Facility Locations'!$A$2:$E$1000,2,FALSE)="","no address",VLOOKUP($A262,'Facility Locations'!$A$2:$E$1000,2,FALSE)),"no address")</f>
        <v>no address</v>
      </c>
      <c r="D262" s="24" t="str">
        <f>IFERROR(IF(VLOOKUP($A262,'Facility Locations'!$A$2:$E$1000,3,FALSE)="","",VLOOKUP($A262,'Facility Locations'!$A$2:$E$1000,3,FALSE)),"")</f>
        <v/>
      </c>
      <c r="E262" s="24" t="str">
        <f>IFERROR(IF(VLOOKUP($A262,'Facility Locations'!$A$2:$E$1000,4,FALSE)="","",VLOOKUP($A262,'Facility Locations'!$A$2:$E$1000,4,FALSE)),"")</f>
        <v/>
      </c>
      <c r="F262" s="24" t="str">
        <f>IFERROR(IF(VLOOKUP($A262,'Facility Locations'!$A$2:$E$1000,5,FALSE)="","",VLOOKUP($A262,'Facility Locations'!$A$2:$E$1000,5,FALSE)),"")</f>
        <v/>
      </c>
      <c r="G262" s="25" t="str">
        <f>IFERROR(VLOOKUP($A262,Counties!$A$2:$C$1000,2,FALSE),"no county listed")</f>
        <v>no county listed</v>
      </c>
      <c r="H262" s="24" t="str">
        <f>IFERROR(VLOOKUP($A262,Counties!$A$2:$C$1000,3,FALSE),"no county listed")</f>
        <v>no county listed</v>
      </c>
      <c r="I262" s="24" t="e">
        <f>VLOOKUP($G262,Rural_Urban!A263:B1261,2,FALSE)</f>
        <v>#N/A</v>
      </c>
      <c r="J262" s="24" t="e">
        <f t="shared" si="20"/>
        <v>#N/A</v>
      </c>
      <c r="K262" s="26" t="str">
        <f>IF($A262="","",_xlfn.LET(_xlpm.x,VLOOKUP($A262,Population!$A$2:$B$1000,2,FALSE),IF(_xlpm.x="","none listed",_xlpm.x)))</f>
        <v/>
      </c>
      <c r="L262" s="24" t="e">
        <f>VLOOKUP($A262,Population!$A$2:$D$1000,4,FALSE)</f>
        <v>#N/A</v>
      </c>
      <c r="M262" s="24">
        <f>VLOOKUP("Population",'Program Priorities&amp;Goals'!$B$5:$E$7,4,FALSE)</f>
        <v>0.66666666666666663</v>
      </c>
      <c r="N262" s="24" t="e">
        <f>VLOOKUP($G262,'SVI Data'!$C$2:$F$200,3,FALSE)</f>
        <v>#N/A</v>
      </c>
      <c r="O262" s="24">
        <f>VLOOKUP("SVI",'Program Priorities&amp;Goals'!$B$5:$E$7,4,FALSE)</f>
        <v>0.66666666666666663</v>
      </c>
      <c r="P262" s="23" t="e">
        <f>VLOOKUP($A262,'Partnership Readiness'!$A$2:$D$1000,5,FALSE)</f>
        <v>#N/A</v>
      </c>
      <c r="Q262" s="24">
        <f>VLOOKUP("Partnership",'Program Priorities&amp;Goals'!$B$5:$E$7,4,FALSE)</f>
        <v>0.66666666666666663</v>
      </c>
      <c r="R262" s="25">
        <f t="shared" si="21"/>
        <v>0</v>
      </c>
      <c r="S262" s="24">
        <f t="shared" si="22"/>
        <v>1</v>
      </c>
      <c r="T262" s="24" t="e">
        <f t="shared" si="23"/>
        <v>#N/A</v>
      </c>
      <c r="U262" s="27" t="e">
        <f t="shared" si="24"/>
        <v>#N/A</v>
      </c>
      <c r="V262" s="24" t="e">
        <f>IF(J262="Urban",IF(U262&lt;='Recommended Sites'!$L$17,"Include",""),IF(J262="Rural",IF(T262&lt;='Recommended Sites'!$L$18,"Include",""),""))</f>
        <v>#N/A</v>
      </c>
      <c r="W262" s="24" t="e">
        <f>IF(V262="Include",COUNTIFS($V$2:$V$999,"Include",$R$2:$R$999,"&gt;"&amp;R262)+COUNTIFS($V$2:V262,"Include",$R$2:R262,R262),"")</f>
        <v>#N/A</v>
      </c>
    </row>
    <row r="263" spans="1:23" ht="15.75" thickBot="1" x14ac:dyDescent="0.3">
      <c r="A263" s="23" t="str">
        <f>IF(Population!$A263="","",Population!$A263)</f>
        <v/>
      </c>
      <c r="B263" s="24" t="str">
        <f>IF($A263="","",IFERROR(VLOOKUP($A263,Facilities!$A$2:$B$1001,2,FALSE),""))</f>
        <v/>
      </c>
      <c r="C263" s="24" t="str">
        <f>IFERROR(IF(VLOOKUP($A263,'Facility Locations'!$A$2:$E$1000,2,FALSE)="","no address",VLOOKUP($A263,'Facility Locations'!$A$2:$E$1000,2,FALSE)),"no address")</f>
        <v>no address</v>
      </c>
      <c r="D263" s="24" t="str">
        <f>IFERROR(IF(VLOOKUP($A263,'Facility Locations'!$A$2:$E$1000,3,FALSE)="","",VLOOKUP($A263,'Facility Locations'!$A$2:$E$1000,3,FALSE)),"")</f>
        <v/>
      </c>
      <c r="E263" s="24" t="str">
        <f>IFERROR(IF(VLOOKUP($A263,'Facility Locations'!$A$2:$E$1000,4,FALSE)="","",VLOOKUP($A263,'Facility Locations'!$A$2:$E$1000,4,FALSE)),"")</f>
        <v/>
      </c>
      <c r="F263" s="24" t="str">
        <f>IFERROR(IF(VLOOKUP($A263,'Facility Locations'!$A$2:$E$1000,5,FALSE)="","",VLOOKUP($A263,'Facility Locations'!$A$2:$E$1000,5,FALSE)),"")</f>
        <v/>
      </c>
      <c r="G263" s="25" t="str">
        <f>IFERROR(VLOOKUP($A263,Counties!$A$2:$C$1000,2,FALSE),"no county listed")</f>
        <v>no county listed</v>
      </c>
      <c r="H263" s="24" t="str">
        <f>IFERROR(VLOOKUP($A263,Counties!$A$2:$C$1000,3,FALSE),"no county listed")</f>
        <v>no county listed</v>
      </c>
      <c r="I263" s="24" t="e">
        <f>VLOOKUP($G263,Rural_Urban!A264:B1262,2,FALSE)</f>
        <v>#N/A</v>
      </c>
      <c r="J263" s="24" t="e">
        <f t="shared" si="20"/>
        <v>#N/A</v>
      </c>
      <c r="K263" s="26" t="str">
        <f>IF($A263="","",_xlfn.LET(_xlpm.x,VLOOKUP($A263,Population!$A$2:$B$1000,2,FALSE),IF(_xlpm.x="","none listed",_xlpm.x)))</f>
        <v/>
      </c>
      <c r="L263" s="24" t="e">
        <f>VLOOKUP($A263,Population!$A$2:$D$1000,4,FALSE)</f>
        <v>#N/A</v>
      </c>
      <c r="M263" s="24">
        <f>VLOOKUP("Population",'Program Priorities&amp;Goals'!$B$5:$E$7,4,FALSE)</f>
        <v>0.66666666666666663</v>
      </c>
      <c r="N263" s="24" t="e">
        <f>VLOOKUP($G263,'SVI Data'!$C$2:$F$200,3,FALSE)</f>
        <v>#N/A</v>
      </c>
      <c r="O263" s="24">
        <f>VLOOKUP("SVI",'Program Priorities&amp;Goals'!$B$5:$E$7,4,FALSE)</f>
        <v>0.66666666666666663</v>
      </c>
      <c r="P263" s="23" t="e">
        <f>VLOOKUP($A263,'Partnership Readiness'!$A$2:$D$1000,5,FALSE)</f>
        <v>#N/A</v>
      </c>
      <c r="Q263" s="24">
        <f>VLOOKUP("Partnership",'Program Priorities&amp;Goals'!$B$5:$E$7,4,FALSE)</f>
        <v>0.66666666666666663</v>
      </c>
      <c r="R263" s="25">
        <f t="shared" si="21"/>
        <v>0</v>
      </c>
      <c r="S263" s="24">
        <f t="shared" si="22"/>
        <v>1</v>
      </c>
      <c r="T263" s="24" t="e">
        <f t="shared" si="23"/>
        <v>#N/A</v>
      </c>
      <c r="U263" s="27" t="e">
        <f t="shared" si="24"/>
        <v>#N/A</v>
      </c>
      <c r="V263" s="24" t="e">
        <f>IF(J263="Urban",IF(U263&lt;='Recommended Sites'!$L$17,"Include",""),IF(J263="Rural",IF(T263&lt;='Recommended Sites'!$L$18,"Include",""),""))</f>
        <v>#N/A</v>
      </c>
      <c r="W263" s="24" t="e">
        <f>IF(V263="Include",COUNTIFS($V$2:$V$999,"Include",$R$2:$R$999,"&gt;"&amp;R263)+COUNTIFS($V$2:V263,"Include",$R$2:R263,R263),"")</f>
        <v>#N/A</v>
      </c>
    </row>
    <row r="264" spans="1:23" ht="15.75" thickBot="1" x14ac:dyDescent="0.3">
      <c r="A264" s="23" t="str">
        <f>IF(Population!$A264="","",Population!$A264)</f>
        <v/>
      </c>
      <c r="B264" s="24" t="str">
        <f>IF($A264="","",IFERROR(VLOOKUP($A264,Facilities!$A$2:$B$1001,2,FALSE),""))</f>
        <v/>
      </c>
      <c r="C264" s="24" t="str">
        <f>IFERROR(IF(VLOOKUP($A264,'Facility Locations'!$A$2:$E$1000,2,FALSE)="","no address",VLOOKUP($A264,'Facility Locations'!$A$2:$E$1000,2,FALSE)),"no address")</f>
        <v>no address</v>
      </c>
      <c r="D264" s="24" t="str">
        <f>IFERROR(IF(VLOOKUP($A264,'Facility Locations'!$A$2:$E$1000,3,FALSE)="","",VLOOKUP($A264,'Facility Locations'!$A$2:$E$1000,3,FALSE)),"")</f>
        <v/>
      </c>
      <c r="E264" s="24" t="str">
        <f>IFERROR(IF(VLOOKUP($A264,'Facility Locations'!$A$2:$E$1000,4,FALSE)="","",VLOOKUP($A264,'Facility Locations'!$A$2:$E$1000,4,FALSE)),"")</f>
        <v/>
      </c>
      <c r="F264" s="24" t="str">
        <f>IFERROR(IF(VLOOKUP($A264,'Facility Locations'!$A$2:$E$1000,5,FALSE)="","",VLOOKUP($A264,'Facility Locations'!$A$2:$E$1000,5,FALSE)),"")</f>
        <v/>
      </c>
      <c r="G264" s="25" t="str">
        <f>IFERROR(VLOOKUP($A264,Counties!$A$2:$C$1000,2,FALSE),"no county listed")</f>
        <v>no county listed</v>
      </c>
      <c r="H264" s="24" t="str">
        <f>IFERROR(VLOOKUP($A264,Counties!$A$2:$C$1000,3,FALSE),"no county listed")</f>
        <v>no county listed</v>
      </c>
      <c r="I264" s="24" t="e">
        <f>VLOOKUP($G264,Rural_Urban!A265:B1263,2,FALSE)</f>
        <v>#N/A</v>
      </c>
      <c r="J264" s="24" t="e">
        <f t="shared" si="20"/>
        <v>#N/A</v>
      </c>
      <c r="K264" s="26" t="str">
        <f>IF($A264="","",_xlfn.LET(_xlpm.x,VLOOKUP($A264,Population!$A$2:$B$1000,2,FALSE),IF(_xlpm.x="","none listed",_xlpm.x)))</f>
        <v/>
      </c>
      <c r="L264" s="24" t="e">
        <f>VLOOKUP($A264,Population!$A$2:$D$1000,4,FALSE)</f>
        <v>#N/A</v>
      </c>
      <c r="M264" s="24">
        <f>VLOOKUP("Population",'Program Priorities&amp;Goals'!$B$5:$E$7,4,FALSE)</f>
        <v>0.66666666666666663</v>
      </c>
      <c r="N264" s="24" t="e">
        <f>VLOOKUP($G264,'SVI Data'!$C$2:$F$200,3,FALSE)</f>
        <v>#N/A</v>
      </c>
      <c r="O264" s="24">
        <f>VLOOKUP("SVI",'Program Priorities&amp;Goals'!$B$5:$E$7,4,FALSE)</f>
        <v>0.66666666666666663</v>
      </c>
      <c r="P264" s="23" t="e">
        <f>VLOOKUP($A264,'Partnership Readiness'!$A$2:$D$1000,5,FALSE)</f>
        <v>#N/A</v>
      </c>
      <c r="Q264" s="24">
        <f>VLOOKUP("Partnership",'Program Priorities&amp;Goals'!$B$5:$E$7,4,FALSE)</f>
        <v>0.66666666666666663</v>
      </c>
      <c r="R264" s="25">
        <f t="shared" si="21"/>
        <v>0</v>
      </c>
      <c r="S264" s="24">
        <f t="shared" si="22"/>
        <v>1</v>
      </c>
      <c r="T264" s="24" t="e">
        <f t="shared" si="23"/>
        <v>#N/A</v>
      </c>
      <c r="U264" s="27" t="e">
        <f t="shared" si="24"/>
        <v>#N/A</v>
      </c>
      <c r="V264" s="24" t="e">
        <f>IF(J264="Urban",IF(U264&lt;='Recommended Sites'!$L$17,"Include",""),IF(J264="Rural",IF(T264&lt;='Recommended Sites'!$L$18,"Include",""),""))</f>
        <v>#N/A</v>
      </c>
      <c r="W264" s="24" t="e">
        <f>IF(V264="Include",COUNTIFS($V$2:$V$999,"Include",$R$2:$R$999,"&gt;"&amp;R264)+COUNTIFS($V$2:V264,"Include",$R$2:R264,R264),"")</f>
        <v>#N/A</v>
      </c>
    </row>
    <row r="265" spans="1:23" ht="15.75" thickBot="1" x14ac:dyDescent="0.3">
      <c r="A265" s="23" t="str">
        <f>IF(Population!$A265="","",Population!$A265)</f>
        <v/>
      </c>
      <c r="B265" s="24" t="str">
        <f>IF($A265="","",IFERROR(VLOOKUP($A265,Facilities!$A$2:$B$1001,2,FALSE),""))</f>
        <v/>
      </c>
      <c r="C265" s="24" t="str">
        <f>IFERROR(IF(VLOOKUP($A265,'Facility Locations'!$A$2:$E$1000,2,FALSE)="","no address",VLOOKUP($A265,'Facility Locations'!$A$2:$E$1000,2,FALSE)),"no address")</f>
        <v>no address</v>
      </c>
      <c r="D265" s="24" t="str">
        <f>IFERROR(IF(VLOOKUP($A265,'Facility Locations'!$A$2:$E$1000,3,FALSE)="","",VLOOKUP($A265,'Facility Locations'!$A$2:$E$1000,3,FALSE)),"")</f>
        <v/>
      </c>
      <c r="E265" s="24" t="str">
        <f>IFERROR(IF(VLOOKUP($A265,'Facility Locations'!$A$2:$E$1000,4,FALSE)="","",VLOOKUP($A265,'Facility Locations'!$A$2:$E$1000,4,FALSE)),"")</f>
        <v/>
      </c>
      <c r="F265" s="24" t="str">
        <f>IFERROR(IF(VLOOKUP($A265,'Facility Locations'!$A$2:$E$1000,5,FALSE)="","",VLOOKUP($A265,'Facility Locations'!$A$2:$E$1000,5,FALSE)),"")</f>
        <v/>
      </c>
      <c r="G265" s="25" t="str">
        <f>IFERROR(VLOOKUP($A265,Counties!$A$2:$C$1000,2,FALSE),"no county listed")</f>
        <v>no county listed</v>
      </c>
      <c r="H265" s="24" t="str">
        <f>IFERROR(VLOOKUP($A265,Counties!$A$2:$C$1000,3,FALSE),"no county listed")</f>
        <v>no county listed</v>
      </c>
      <c r="I265" s="24" t="e">
        <f>VLOOKUP($G265,Rural_Urban!A266:B1264,2,FALSE)</f>
        <v>#N/A</v>
      </c>
      <c r="J265" s="24" t="e">
        <f t="shared" si="20"/>
        <v>#N/A</v>
      </c>
      <c r="K265" s="26" t="str">
        <f>IF($A265="","",_xlfn.LET(_xlpm.x,VLOOKUP($A265,Population!$A$2:$B$1000,2,FALSE),IF(_xlpm.x="","none listed",_xlpm.x)))</f>
        <v/>
      </c>
      <c r="L265" s="24" t="e">
        <f>VLOOKUP($A265,Population!$A$2:$D$1000,4,FALSE)</f>
        <v>#N/A</v>
      </c>
      <c r="M265" s="24">
        <f>VLOOKUP("Population",'Program Priorities&amp;Goals'!$B$5:$E$7,4,FALSE)</f>
        <v>0.66666666666666663</v>
      </c>
      <c r="N265" s="24" t="e">
        <f>VLOOKUP($G265,'SVI Data'!$C$2:$F$200,3,FALSE)</f>
        <v>#N/A</v>
      </c>
      <c r="O265" s="24">
        <f>VLOOKUP("SVI",'Program Priorities&amp;Goals'!$B$5:$E$7,4,FALSE)</f>
        <v>0.66666666666666663</v>
      </c>
      <c r="P265" s="23" t="e">
        <f>VLOOKUP($A265,'Partnership Readiness'!$A$2:$D$1000,5,FALSE)</f>
        <v>#N/A</v>
      </c>
      <c r="Q265" s="24">
        <f>VLOOKUP("Partnership",'Program Priorities&amp;Goals'!$B$5:$E$7,4,FALSE)</f>
        <v>0.66666666666666663</v>
      </c>
      <c r="R265" s="25">
        <f t="shared" si="21"/>
        <v>0</v>
      </c>
      <c r="S265" s="24">
        <f t="shared" si="22"/>
        <v>1</v>
      </c>
      <c r="T265" s="24" t="e">
        <f t="shared" si="23"/>
        <v>#N/A</v>
      </c>
      <c r="U265" s="27" t="e">
        <f t="shared" si="24"/>
        <v>#N/A</v>
      </c>
      <c r="V265" s="24" t="e">
        <f>IF(J265="Urban",IF(U265&lt;='Recommended Sites'!$L$17,"Include",""),IF(J265="Rural",IF(T265&lt;='Recommended Sites'!$L$18,"Include",""),""))</f>
        <v>#N/A</v>
      </c>
      <c r="W265" s="24" t="e">
        <f>IF(V265="Include",COUNTIFS($V$2:$V$999,"Include",$R$2:$R$999,"&gt;"&amp;R265)+COUNTIFS($V$2:V265,"Include",$R$2:R265,R265),"")</f>
        <v>#N/A</v>
      </c>
    </row>
    <row r="266" spans="1:23" ht="15.75" thickBot="1" x14ac:dyDescent="0.3">
      <c r="A266" s="23" t="str">
        <f>IF(Population!$A266="","",Population!$A266)</f>
        <v/>
      </c>
      <c r="B266" s="24" t="str">
        <f>IF($A266="","",IFERROR(VLOOKUP($A266,Facilities!$A$2:$B$1001,2,FALSE),""))</f>
        <v/>
      </c>
      <c r="C266" s="24" t="str">
        <f>IFERROR(IF(VLOOKUP($A266,'Facility Locations'!$A$2:$E$1000,2,FALSE)="","no address",VLOOKUP($A266,'Facility Locations'!$A$2:$E$1000,2,FALSE)),"no address")</f>
        <v>no address</v>
      </c>
      <c r="D266" s="24" t="str">
        <f>IFERROR(IF(VLOOKUP($A266,'Facility Locations'!$A$2:$E$1000,3,FALSE)="","",VLOOKUP($A266,'Facility Locations'!$A$2:$E$1000,3,FALSE)),"")</f>
        <v/>
      </c>
      <c r="E266" s="24" t="str">
        <f>IFERROR(IF(VLOOKUP($A266,'Facility Locations'!$A$2:$E$1000,4,FALSE)="","",VLOOKUP($A266,'Facility Locations'!$A$2:$E$1000,4,FALSE)),"")</f>
        <v/>
      </c>
      <c r="F266" s="24" t="str">
        <f>IFERROR(IF(VLOOKUP($A266,'Facility Locations'!$A$2:$E$1000,5,FALSE)="","",VLOOKUP($A266,'Facility Locations'!$A$2:$E$1000,5,FALSE)),"")</f>
        <v/>
      </c>
      <c r="G266" s="25" t="str">
        <f>IFERROR(VLOOKUP($A266,Counties!$A$2:$C$1000,2,FALSE),"no county listed")</f>
        <v>no county listed</v>
      </c>
      <c r="H266" s="24" t="str">
        <f>IFERROR(VLOOKUP($A266,Counties!$A$2:$C$1000,3,FALSE),"no county listed")</f>
        <v>no county listed</v>
      </c>
      <c r="I266" s="24" t="e">
        <f>VLOOKUP($G266,Rural_Urban!A267:B1265,2,FALSE)</f>
        <v>#N/A</v>
      </c>
      <c r="J266" s="24" t="e">
        <f t="shared" si="20"/>
        <v>#N/A</v>
      </c>
      <c r="K266" s="26" t="str">
        <f>IF($A266="","",_xlfn.LET(_xlpm.x,VLOOKUP($A266,Population!$A$2:$B$1000,2,FALSE),IF(_xlpm.x="","none listed",_xlpm.x)))</f>
        <v/>
      </c>
      <c r="L266" s="24" t="e">
        <f>VLOOKUP($A266,Population!$A$2:$D$1000,4,FALSE)</f>
        <v>#N/A</v>
      </c>
      <c r="M266" s="24">
        <f>VLOOKUP("Population",'Program Priorities&amp;Goals'!$B$5:$E$7,4,FALSE)</f>
        <v>0.66666666666666663</v>
      </c>
      <c r="N266" s="24" t="e">
        <f>VLOOKUP($G266,'SVI Data'!$C$2:$F$200,3,FALSE)</f>
        <v>#N/A</v>
      </c>
      <c r="O266" s="24">
        <f>VLOOKUP("SVI",'Program Priorities&amp;Goals'!$B$5:$E$7,4,FALSE)</f>
        <v>0.66666666666666663</v>
      </c>
      <c r="P266" s="23" t="e">
        <f>VLOOKUP($A266,'Partnership Readiness'!$A$2:$D$1000,5,FALSE)</f>
        <v>#N/A</v>
      </c>
      <c r="Q266" s="24">
        <f>VLOOKUP("Partnership",'Program Priorities&amp;Goals'!$B$5:$E$7,4,FALSE)</f>
        <v>0.66666666666666663</v>
      </c>
      <c r="R266" s="25">
        <f t="shared" si="21"/>
        <v>0</v>
      </c>
      <c r="S266" s="24">
        <f t="shared" si="22"/>
        <v>1</v>
      </c>
      <c r="T266" s="24" t="e">
        <f t="shared" si="23"/>
        <v>#N/A</v>
      </c>
      <c r="U266" s="27" t="e">
        <f t="shared" si="24"/>
        <v>#N/A</v>
      </c>
      <c r="V266" s="24" t="e">
        <f>IF(J266="Urban",IF(U266&lt;='Recommended Sites'!$L$17,"Include",""),IF(J266="Rural",IF(T266&lt;='Recommended Sites'!$L$18,"Include",""),""))</f>
        <v>#N/A</v>
      </c>
      <c r="W266" s="24" t="e">
        <f>IF(V266="Include",COUNTIFS($V$2:$V$999,"Include",$R$2:$R$999,"&gt;"&amp;R266)+COUNTIFS($V$2:V266,"Include",$R$2:R266,R266),"")</f>
        <v>#N/A</v>
      </c>
    </row>
    <row r="267" spans="1:23" ht="15.75" thickBot="1" x14ac:dyDescent="0.3">
      <c r="A267" s="23" t="str">
        <f>IF(Population!$A267="","",Population!$A267)</f>
        <v/>
      </c>
      <c r="B267" s="24" t="str">
        <f>IF($A267="","",IFERROR(VLOOKUP($A267,Facilities!$A$2:$B$1001,2,FALSE),""))</f>
        <v/>
      </c>
      <c r="C267" s="24" t="str">
        <f>IFERROR(IF(VLOOKUP($A267,'Facility Locations'!$A$2:$E$1000,2,FALSE)="","no address",VLOOKUP($A267,'Facility Locations'!$A$2:$E$1000,2,FALSE)),"no address")</f>
        <v>no address</v>
      </c>
      <c r="D267" s="24" t="str">
        <f>IFERROR(IF(VLOOKUP($A267,'Facility Locations'!$A$2:$E$1000,3,FALSE)="","",VLOOKUP($A267,'Facility Locations'!$A$2:$E$1000,3,FALSE)),"")</f>
        <v/>
      </c>
      <c r="E267" s="24" t="str">
        <f>IFERROR(IF(VLOOKUP($A267,'Facility Locations'!$A$2:$E$1000,4,FALSE)="","",VLOOKUP($A267,'Facility Locations'!$A$2:$E$1000,4,FALSE)),"")</f>
        <v/>
      </c>
      <c r="F267" s="24" t="str">
        <f>IFERROR(IF(VLOOKUP($A267,'Facility Locations'!$A$2:$E$1000,5,FALSE)="","",VLOOKUP($A267,'Facility Locations'!$A$2:$E$1000,5,FALSE)),"")</f>
        <v/>
      </c>
      <c r="G267" s="25" t="str">
        <f>IFERROR(VLOOKUP($A267,Counties!$A$2:$C$1000,2,FALSE),"no county listed")</f>
        <v>no county listed</v>
      </c>
      <c r="H267" s="24" t="str">
        <f>IFERROR(VLOOKUP($A267,Counties!$A$2:$C$1000,3,FALSE),"no county listed")</f>
        <v>no county listed</v>
      </c>
      <c r="I267" s="24" t="e">
        <f>VLOOKUP($G267,Rural_Urban!A268:B1266,2,FALSE)</f>
        <v>#N/A</v>
      </c>
      <c r="J267" s="24" t="e">
        <f t="shared" si="20"/>
        <v>#N/A</v>
      </c>
      <c r="K267" s="26" t="str">
        <f>IF($A267="","",_xlfn.LET(_xlpm.x,VLOOKUP($A267,Population!$A$2:$B$1000,2,FALSE),IF(_xlpm.x="","none listed",_xlpm.x)))</f>
        <v/>
      </c>
      <c r="L267" s="24" t="e">
        <f>VLOOKUP($A267,Population!$A$2:$D$1000,4,FALSE)</f>
        <v>#N/A</v>
      </c>
      <c r="M267" s="24">
        <f>VLOOKUP("Population",'Program Priorities&amp;Goals'!$B$5:$E$7,4,FALSE)</f>
        <v>0.66666666666666663</v>
      </c>
      <c r="N267" s="24" t="e">
        <f>VLOOKUP($G267,'SVI Data'!$C$2:$F$200,3,FALSE)</f>
        <v>#N/A</v>
      </c>
      <c r="O267" s="24">
        <f>VLOOKUP("SVI",'Program Priorities&amp;Goals'!$B$5:$E$7,4,FALSE)</f>
        <v>0.66666666666666663</v>
      </c>
      <c r="P267" s="23" t="e">
        <f>VLOOKUP($A267,'Partnership Readiness'!$A$2:$D$1000,5,FALSE)</f>
        <v>#N/A</v>
      </c>
      <c r="Q267" s="24">
        <f>VLOOKUP("Partnership",'Program Priorities&amp;Goals'!$B$5:$E$7,4,FALSE)</f>
        <v>0.66666666666666663</v>
      </c>
      <c r="R267" s="25">
        <f t="shared" si="21"/>
        <v>0</v>
      </c>
      <c r="S267" s="24">
        <f t="shared" si="22"/>
        <v>1</v>
      </c>
      <c r="T267" s="24" t="e">
        <f t="shared" si="23"/>
        <v>#N/A</v>
      </c>
      <c r="U267" s="27" t="e">
        <f t="shared" si="24"/>
        <v>#N/A</v>
      </c>
      <c r="V267" s="24" t="e">
        <f>IF(J267="Urban",IF(U267&lt;='Recommended Sites'!$L$17,"Include",""),IF(J267="Rural",IF(T267&lt;='Recommended Sites'!$L$18,"Include",""),""))</f>
        <v>#N/A</v>
      </c>
      <c r="W267" s="24" t="e">
        <f>IF(V267="Include",COUNTIFS($V$2:$V$999,"Include",$R$2:$R$999,"&gt;"&amp;R267)+COUNTIFS($V$2:V267,"Include",$R$2:R267,R267),"")</f>
        <v>#N/A</v>
      </c>
    </row>
    <row r="268" spans="1:23" ht="15.75" thickBot="1" x14ac:dyDescent="0.3">
      <c r="A268" s="23" t="str">
        <f>IF(Population!$A268="","",Population!$A268)</f>
        <v/>
      </c>
      <c r="B268" s="24" t="str">
        <f>IF($A268="","",IFERROR(VLOOKUP($A268,Facilities!$A$2:$B$1001,2,FALSE),""))</f>
        <v/>
      </c>
      <c r="C268" s="24" t="str">
        <f>IFERROR(IF(VLOOKUP($A268,'Facility Locations'!$A$2:$E$1000,2,FALSE)="","no address",VLOOKUP($A268,'Facility Locations'!$A$2:$E$1000,2,FALSE)),"no address")</f>
        <v>no address</v>
      </c>
      <c r="D268" s="24" t="str">
        <f>IFERROR(IF(VLOOKUP($A268,'Facility Locations'!$A$2:$E$1000,3,FALSE)="","",VLOOKUP($A268,'Facility Locations'!$A$2:$E$1000,3,FALSE)),"")</f>
        <v/>
      </c>
      <c r="E268" s="24" t="str">
        <f>IFERROR(IF(VLOOKUP($A268,'Facility Locations'!$A$2:$E$1000,4,FALSE)="","",VLOOKUP($A268,'Facility Locations'!$A$2:$E$1000,4,FALSE)),"")</f>
        <v/>
      </c>
      <c r="F268" s="24" t="str">
        <f>IFERROR(IF(VLOOKUP($A268,'Facility Locations'!$A$2:$E$1000,5,FALSE)="","",VLOOKUP($A268,'Facility Locations'!$A$2:$E$1000,5,FALSE)),"")</f>
        <v/>
      </c>
      <c r="G268" s="25" t="str">
        <f>IFERROR(VLOOKUP($A268,Counties!$A$2:$C$1000,2,FALSE),"no county listed")</f>
        <v>no county listed</v>
      </c>
      <c r="H268" s="24" t="str">
        <f>IFERROR(VLOOKUP($A268,Counties!$A$2:$C$1000,3,FALSE),"no county listed")</f>
        <v>no county listed</v>
      </c>
      <c r="I268" s="24" t="e">
        <f>VLOOKUP($G268,Rural_Urban!A269:B1267,2,FALSE)</f>
        <v>#N/A</v>
      </c>
      <c r="J268" s="24" t="e">
        <f t="shared" si="20"/>
        <v>#N/A</v>
      </c>
      <c r="K268" s="26" t="str">
        <f>IF($A268="","",_xlfn.LET(_xlpm.x,VLOOKUP($A268,Population!$A$2:$B$1000,2,FALSE),IF(_xlpm.x="","none listed",_xlpm.x)))</f>
        <v/>
      </c>
      <c r="L268" s="24" t="e">
        <f>VLOOKUP($A268,Population!$A$2:$D$1000,4,FALSE)</f>
        <v>#N/A</v>
      </c>
      <c r="M268" s="24">
        <f>VLOOKUP("Population",'Program Priorities&amp;Goals'!$B$5:$E$7,4,FALSE)</f>
        <v>0.66666666666666663</v>
      </c>
      <c r="N268" s="24" t="e">
        <f>VLOOKUP($G268,'SVI Data'!$C$2:$F$200,3,FALSE)</f>
        <v>#N/A</v>
      </c>
      <c r="O268" s="24">
        <f>VLOOKUP("SVI",'Program Priorities&amp;Goals'!$B$5:$E$7,4,FALSE)</f>
        <v>0.66666666666666663</v>
      </c>
      <c r="P268" s="23" t="e">
        <f>VLOOKUP($A268,'Partnership Readiness'!$A$2:$D$1000,5,FALSE)</f>
        <v>#N/A</v>
      </c>
      <c r="Q268" s="24">
        <f>VLOOKUP("Partnership",'Program Priorities&amp;Goals'!$B$5:$E$7,4,FALSE)</f>
        <v>0.66666666666666663</v>
      </c>
      <c r="R268" s="25">
        <f t="shared" si="21"/>
        <v>0</v>
      </c>
      <c r="S268" s="24">
        <f t="shared" si="22"/>
        <v>1</v>
      </c>
      <c r="T268" s="24" t="e">
        <f t="shared" si="23"/>
        <v>#N/A</v>
      </c>
      <c r="U268" s="27" t="e">
        <f t="shared" si="24"/>
        <v>#N/A</v>
      </c>
      <c r="V268" s="24" t="e">
        <f>IF(J268="Urban",IF(U268&lt;='Recommended Sites'!$L$17,"Include",""),IF(J268="Rural",IF(T268&lt;='Recommended Sites'!$L$18,"Include",""),""))</f>
        <v>#N/A</v>
      </c>
      <c r="W268" s="24" t="e">
        <f>IF(V268="Include",COUNTIFS($V$2:$V$999,"Include",$R$2:$R$999,"&gt;"&amp;R268)+COUNTIFS($V$2:V268,"Include",$R$2:R268,R268),"")</f>
        <v>#N/A</v>
      </c>
    </row>
    <row r="269" spans="1:23" ht="15.75" thickBot="1" x14ac:dyDescent="0.3">
      <c r="A269" s="23" t="str">
        <f>IF(Population!$A269="","",Population!$A269)</f>
        <v/>
      </c>
      <c r="B269" s="24" t="str">
        <f>IF($A269="","",IFERROR(VLOOKUP($A269,Facilities!$A$2:$B$1001,2,FALSE),""))</f>
        <v/>
      </c>
      <c r="C269" s="24" t="str">
        <f>IFERROR(IF(VLOOKUP($A269,'Facility Locations'!$A$2:$E$1000,2,FALSE)="","no address",VLOOKUP($A269,'Facility Locations'!$A$2:$E$1000,2,FALSE)),"no address")</f>
        <v>no address</v>
      </c>
      <c r="D269" s="24" t="str">
        <f>IFERROR(IF(VLOOKUP($A269,'Facility Locations'!$A$2:$E$1000,3,FALSE)="","",VLOOKUP($A269,'Facility Locations'!$A$2:$E$1000,3,FALSE)),"")</f>
        <v/>
      </c>
      <c r="E269" s="24" t="str">
        <f>IFERROR(IF(VLOOKUP($A269,'Facility Locations'!$A$2:$E$1000,4,FALSE)="","",VLOOKUP($A269,'Facility Locations'!$A$2:$E$1000,4,FALSE)),"")</f>
        <v/>
      </c>
      <c r="F269" s="24" t="str">
        <f>IFERROR(IF(VLOOKUP($A269,'Facility Locations'!$A$2:$E$1000,5,FALSE)="","",VLOOKUP($A269,'Facility Locations'!$A$2:$E$1000,5,FALSE)),"")</f>
        <v/>
      </c>
      <c r="G269" s="25" t="str">
        <f>IFERROR(VLOOKUP($A269,Counties!$A$2:$C$1000,2,FALSE),"no county listed")</f>
        <v>no county listed</v>
      </c>
      <c r="H269" s="24" t="str">
        <f>IFERROR(VLOOKUP($A269,Counties!$A$2:$C$1000,3,FALSE),"no county listed")</f>
        <v>no county listed</v>
      </c>
      <c r="I269" s="24" t="e">
        <f>VLOOKUP($G269,Rural_Urban!A270:B1268,2,FALSE)</f>
        <v>#N/A</v>
      </c>
      <c r="J269" s="24" t="e">
        <f t="shared" si="20"/>
        <v>#N/A</v>
      </c>
      <c r="K269" s="26" t="str">
        <f>IF($A269="","",_xlfn.LET(_xlpm.x,VLOOKUP($A269,Population!$A$2:$B$1000,2,FALSE),IF(_xlpm.x="","none listed",_xlpm.x)))</f>
        <v/>
      </c>
      <c r="L269" s="24" t="e">
        <f>VLOOKUP($A269,Population!$A$2:$D$1000,4,FALSE)</f>
        <v>#N/A</v>
      </c>
      <c r="M269" s="24">
        <f>VLOOKUP("Population",'Program Priorities&amp;Goals'!$B$5:$E$7,4,FALSE)</f>
        <v>0.66666666666666663</v>
      </c>
      <c r="N269" s="24" t="e">
        <f>VLOOKUP($G269,'SVI Data'!$C$2:$F$200,3,FALSE)</f>
        <v>#N/A</v>
      </c>
      <c r="O269" s="24">
        <f>VLOOKUP("SVI",'Program Priorities&amp;Goals'!$B$5:$E$7,4,FALSE)</f>
        <v>0.66666666666666663</v>
      </c>
      <c r="P269" s="23" t="e">
        <f>VLOOKUP($A269,'Partnership Readiness'!$A$2:$D$1000,5,FALSE)</f>
        <v>#N/A</v>
      </c>
      <c r="Q269" s="24">
        <f>VLOOKUP("Partnership",'Program Priorities&amp;Goals'!$B$5:$E$7,4,FALSE)</f>
        <v>0.66666666666666663</v>
      </c>
      <c r="R269" s="25">
        <f t="shared" si="21"/>
        <v>0</v>
      </c>
      <c r="S269" s="24">
        <f t="shared" si="22"/>
        <v>1</v>
      </c>
      <c r="T269" s="24" t="e">
        <f t="shared" si="23"/>
        <v>#N/A</v>
      </c>
      <c r="U269" s="27" t="e">
        <f t="shared" si="24"/>
        <v>#N/A</v>
      </c>
      <c r="V269" s="24" t="e">
        <f>IF(J269="Urban",IF(U269&lt;='Recommended Sites'!$L$17,"Include",""),IF(J269="Rural",IF(T269&lt;='Recommended Sites'!$L$18,"Include",""),""))</f>
        <v>#N/A</v>
      </c>
      <c r="W269" s="24" t="e">
        <f>IF(V269="Include",COUNTIFS($V$2:$V$999,"Include",$R$2:$R$999,"&gt;"&amp;R269)+COUNTIFS($V$2:V269,"Include",$R$2:R269,R269),"")</f>
        <v>#N/A</v>
      </c>
    </row>
    <row r="270" spans="1:23" ht="15.75" thickBot="1" x14ac:dyDescent="0.3">
      <c r="A270" s="23" t="str">
        <f>IF(Population!$A270="","",Population!$A270)</f>
        <v/>
      </c>
      <c r="B270" s="24" t="str">
        <f>IF($A270="","",IFERROR(VLOOKUP($A270,Facilities!$A$2:$B$1001,2,FALSE),""))</f>
        <v/>
      </c>
      <c r="C270" s="24" t="str">
        <f>IFERROR(IF(VLOOKUP($A270,'Facility Locations'!$A$2:$E$1000,2,FALSE)="","no address",VLOOKUP($A270,'Facility Locations'!$A$2:$E$1000,2,FALSE)),"no address")</f>
        <v>no address</v>
      </c>
      <c r="D270" s="24" t="str">
        <f>IFERROR(IF(VLOOKUP($A270,'Facility Locations'!$A$2:$E$1000,3,FALSE)="","",VLOOKUP($A270,'Facility Locations'!$A$2:$E$1000,3,FALSE)),"")</f>
        <v/>
      </c>
      <c r="E270" s="24" t="str">
        <f>IFERROR(IF(VLOOKUP($A270,'Facility Locations'!$A$2:$E$1000,4,FALSE)="","",VLOOKUP($A270,'Facility Locations'!$A$2:$E$1000,4,FALSE)),"")</f>
        <v/>
      </c>
      <c r="F270" s="24" t="str">
        <f>IFERROR(IF(VLOOKUP($A270,'Facility Locations'!$A$2:$E$1000,5,FALSE)="","",VLOOKUP($A270,'Facility Locations'!$A$2:$E$1000,5,FALSE)),"")</f>
        <v/>
      </c>
      <c r="G270" s="25" t="str">
        <f>IFERROR(VLOOKUP($A270,Counties!$A$2:$C$1000,2,FALSE),"no county listed")</f>
        <v>no county listed</v>
      </c>
      <c r="H270" s="24" t="str">
        <f>IFERROR(VLOOKUP($A270,Counties!$A$2:$C$1000,3,FALSE),"no county listed")</f>
        <v>no county listed</v>
      </c>
      <c r="I270" s="24" t="e">
        <f>VLOOKUP($G270,Rural_Urban!A271:B1269,2,FALSE)</f>
        <v>#N/A</v>
      </c>
      <c r="J270" s="24" t="e">
        <f t="shared" si="20"/>
        <v>#N/A</v>
      </c>
      <c r="K270" s="26" t="str">
        <f>IF($A270="","",_xlfn.LET(_xlpm.x,VLOOKUP($A270,Population!$A$2:$B$1000,2,FALSE),IF(_xlpm.x="","none listed",_xlpm.x)))</f>
        <v/>
      </c>
      <c r="L270" s="24" t="e">
        <f>VLOOKUP($A270,Population!$A$2:$D$1000,4,FALSE)</f>
        <v>#N/A</v>
      </c>
      <c r="M270" s="24">
        <f>VLOOKUP("Population",'Program Priorities&amp;Goals'!$B$5:$E$7,4,FALSE)</f>
        <v>0.66666666666666663</v>
      </c>
      <c r="N270" s="24" t="e">
        <f>VLOOKUP($G270,'SVI Data'!$C$2:$F$200,3,FALSE)</f>
        <v>#N/A</v>
      </c>
      <c r="O270" s="24">
        <f>VLOOKUP("SVI",'Program Priorities&amp;Goals'!$B$5:$E$7,4,FALSE)</f>
        <v>0.66666666666666663</v>
      </c>
      <c r="P270" s="23" t="e">
        <f>VLOOKUP($A270,'Partnership Readiness'!$A$2:$D$1000,5,FALSE)</f>
        <v>#N/A</v>
      </c>
      <c r="Q270" s="24">
        <f>VLOOKUP("Partnership",'Program Priorities&amp;Goals'!$B$5:$E$7,4,FALSE)</f>
        <v>0.66666666666666663</v>
      </c>
      <c r="R270" s="25">
        <f t="shared" si="21"/>
        <v>0</v>
      </c>
      <c r="S270" s="24">
        <f t="shared" si="22"/>
        <v>1</v>
      </c>
      <c r="T270" s="24" t="e">
        <f t="shared" si="23"/>
        <v>#N/A</v>
      </c>
      <c r="U270" s="27" t="e">
        <f t="shared" si="24"/>
        <v>#N/A</v>
      </c>
      <c r="V270" s="24" t="e">
        <f>IF(J270="Urban",IF(U270&lt;='Recommended Sites'!$L$17,"Include",""),IF(J270="Rural",IF(T270&lt;='Recommended Sites'!$L$18,"Include",""),""))</f>
        <v>#N/A</v>
      </c>
      <c r="W270" s="24" t="e">
        <f>IF(V270="Include",COUNTIFS($V$2:$V$999,"Include",$R$2:$R$999,"&gt;"&amp;R270)+COUNTIFS($V$2:V270,"Include",$R$2:R270,R270),"")</f>
        <v>#N/A</v>
      </c>
    </row>
    <row r="271" spans="1:23" ht="15.75" thickBot="1" x14ac:dyDescent="0.3">
      <c r="A271" s="23" t="str">
        <f>IF(Population!$A271="","",Population!$A271)</f>
        <v/>
      </c>
      <c r="B271" s="24" t="str">
        <f>IF($A271="","",IFERROR(VLOOKUP($A271,Facilities!$A$2:$B$1001,2,FALSE),""))</f>
        <v/>
      </c>
      <c r="C271" s="24" t="str">
        <f>IFERROR(IF(VLOOKUP($A271,'Facility Locations'!$A$2:$E$1000,2,FALSE)="","no address",VLOOKUP($A271,'Facility Locations'!$A$2:$E$1000,2,FALSE)),"no address")</f>
        <v>no address</v>
      </c>
      <c r="D271" s="24" t="str">
        <f>IFERROR(IF(VLOOKUP($A271,'Facility Locations'!$A$2:$E$1000,3,FALSE)="","",VLOOKUP($A271,'Facility Locations'!$A$2:$E$1000,3,FALSE)),"")</f>
        <v/>
      </c>
      <c r="E271" s="24" t="str">
        <f>IFERROR(IF(VLOOKUP($A271,'Facility Locations'!$A$2:$E$1000,4,FALSE)="","",VLOOKUP($A271,'Facility Locations'!$A$2:$E$1000,4,FALSE)),"")</f>
        <v/>
      </c>
      <c r="F271" s="24" t="str">
        <f>IFERROR(IF(VLOOKUP($A271,'Facility Locations'!$A$2:$E$1000,5,FALSE)="","",VLOOKUP($A271,'Facility Locations'!$A$2:$E$1000,5,FALSE)),"")</f>
        <v/>
      </c>
      <c r="G271" s="25" t="str">
        <f>IFERROR(VLOOKUP($A271,Counties!$A$2:$C$1000,2,FALSE),"no county listed")</f>
        <v>no county listed</v>
      </c>
      <c r="H271" s="24" t="str">
        <f>IFERROR(VLOOKUP($A271,Counties!$A$2:$C$1000,3,FALSE),"no county listed")</f>
        <v>no county listed</v>
      </c>
      <c r="I271" s="24" t="e">
        <f>VLOOKUP($G271,Rural_Urban!A272:B1270,2,FALSE)</f>
        <v>#N/A</v>
      </c>
      <c r="J271" s="24" t="e">
        <f t="shared" si="20"/>
        <v>#N/A</v>
      </c>
      <c r="K271" s="26" t="str">
        <f>IF($A271="","",_xlfn.LET(_xlpm.x,VLOOKUP($A271,Population!$A$2:$B$1000,2,FALSE),IF(_xlpm.x="","none listed",_xlpm.x)))</f>
        <v/>
      </c>
      <c r="L271" s="24" t="e">
        <f>VLOOKUP($A271,Population!$A$2:$D$1000,4,FALSE)</f>
        <v>#N/A</v>
      </c>
      <c r="M271" s="24">
        <f>VLOOKUP("Population",'Program Priorities&amp;Goals'!$B$5:$E$7,4,FALSE)</f>
        <v>0.66666666666666663</v>
      </c>
      <c r="N271" s="24" t="e">
        <f>VLOOKUP($G271,'SVI Data'!$C$2:$F$200,3,FALSE)</f>
        <v>#N/A</v>
      </c>
      <c r="O271" s="24">
        <f>VLOOKUP("SVI",'Program Priorities&amp;Goals'!$B$5:$E$7,4,FALSE)</f>
        <v>0.66666666666666663</v>
      </c>
      <c r="P271" s="23" t="e">
        <f>VLOOKUP($A271,'Partnership Readiness'!$A$2:$D$1000,5,FALSE)</f>
        <v>#N/A</v>
      </c>
      <c r="Q271" s="24">
        <f>VLOOKUP("Partnership",'Program Priorities&amp;Goals'!$B$5:$E$7,4,FALSE)</f>
        <v>0.66666666666666663</v>
      </c>
      <c r="R271" s="25">
        <f t="shared" si="21"/>
        <v>0</v>
      </c>
      <c r="S271" s="24">
        <f t="shared" si="22"/>
        <v>1</v>
      </c>
      <c r="T271" s="24" t="e">
        <f t="shared" si="23"/>
        <v>#N/A</v>
      </c>
      <c r="U271" s="27" t="e">
        <f t="shared" si="24"/>
        <v>#N/A</v>
      </c>
      <c r="V271" s="24" t="e">
        <f>IF(J271="Urban",IF(U271&lt;='Recommended Sites'!$L$17,"Include",""),IF(J271="Rural",IF(T271&lt;='Recommended Sites'!$L$18,"Include",""),""))</f>
        <v>#N/A</v>
      </c>
      <c r="W271" s="24" t="e">
        <f>IF(V271="Include",COUNTIFS($V$2:$V$999,"Include",$R$2:$R$999,"&gt;"&amp;R271)+COUNTIFS($V$2:V271,"Include",$R$2:R271,R271),"")</f>
        <v>#N/A</v>
      </c>
    </row>
    <row r="272" spans="1:23" ht="15.75" thickBot="1" x14ac:dyDescent="0.3">
      <c r="A272" s="23" t="str">
        <f>IF(Population!$A272="","",Population!$A272)</f>
        <v/>
      </c>
      <c r="B272" s="24" t="str">
        <f>IF($A272="","",IFERROR(VLOOKUP($A272,Facilities!$A$2:$B$1001,2,FALSE),""))</f>
        <v/>
      </c>
      <c r="C272" s="24" t="str">
        <f>IFERROR(IF(VLOOKUP($A272,'Facility Locations'!$A$2:$E$1000,2,FALSE)="","no address",VLOOKUP($A272,'Facility Locations'!$A$2:$E$1000,2,FALSE)),"no address")</f>
        <v>no address</v>
      </c>
      <c r="D272" s="24" t="str">
        <f>IFERROR(IF(VLOOKUP($A272,'Facility Locations'!$A$2:$E$1000,3,FALSE)="","",VLOOKUP($A272,'Facility Locations'!$A$2:$E$1000,3,FALSE)),"")</f>
        <v/>
      </c>
      <c r="E272" s="24" t="str">
        <f>IFERROR(IF(VLOOKUP($A272,'Facility Locations'!$A$2:$E$1000,4,FALSE)="","",VLOOKUP($A272,'Facility Locations'!$A$2:$E$1000,4,FALSE)),"")</f>
        <v/>
      </c>
      <c r="F272" s="24" t="str">
        <f>IFERROR(IF(VLOOKUP($A272,'Facility Locations'!$A$2:$E$1000,5,FALSE)="","",VLOOKUP($A272,'Facility Locations'!$A$2:$E$1000,5,FALSE)),"")</f>
        <v/>
      </c>
      <c r="G272" s="25" t="str">
        <f>IFERROR(VLOOKUP($A272,Counties!$A$2:$C$1000,2,FALSE),"no county listed")</f>
        <v>no county listed</v>
      </c>
      <c r="H272" s="24" t="str">
        <f>IFERROR(VLOOKUP($A272,Counties!$A$2:$C$1000,3,FALSE),"no county listed")</f>
        <v>no county listed</v>
      </c>
      <c r="I272" s="24" t="e">
        <f>VLOOKUP($G272,Rural_Urban!A273:B1271,2,FALSE)</f>
        <v>#N/A</v>
      </c>
      <c r="J272" s="24" t="e">
        <f t="shared" si="20"/>
        <v>#N/A</v>
      </c>
      <c r="K272" s="26" t="str">
        <f>IF($A272="","",_xlfn.LET(_xlpm.x,VLOOKUP($A272,Population!$A$2:$B$1000,2,FALSE),IF(_xlpm.x="","none listed",_xlpm.x)))</f>
        <v/>
      </c>
      <c r="L272" s="24" t="e">
        <f>VLOOKUP($A272,Population!$A$2:$D$1000,4,FALSE)</f>
        <v>#N/A</v>
      </c>
      <c r="M272" s="24">
        <f>VLOOKUP("Population",'Program Priorities&amp;Goals'!$B$5:$E$7,4,FALSE)</f>
        <v>0.66666666666666663</v>
      </c>
      <c r="N272" s="24" t="e">
        <f>VLOOKUP($G272,'SVI Data'!$C$2:$F$200,3,FALSE)</f>
        <v>#N/A</v>
      </c>
      <c r="O272" s="24">
        <f>VLOOKUP("SVI",'Program Priorities&amp;Goals'!$B$5:$E$7,4,FALSE)</f>
        <v>0.66666666666666663</v>
      </c>
      <c r="P272" s="23" t="e">
        <f>VLOOKUP($A272,'Partnership Readiness'!$A$2:$D$1000,5,FALSE)</f>
        <v>#N/A</v>
      </c>
      <c r="Q272" s="24">
        <f>VLOOKUP("Partnership",'Program Priorities&amp;Goals'!$B$5:$E$7,4,FALSE)</f>
        <v>0.66666666666666663</v>
      </c>
      <c r="R272" s="25">
        <f t="shared" si="21"/>
        <v>0</v>
      </c>
      <c r="S272" s="24">
        <f t="shared" si="22"/>
        <v>1</v>
      </c>
      <c r="T272" s="24" t="e">
        <f t="shared" si="23"/>
        <v>#N/A</v>
      </c>
      <c r="U272" s="27" t="e">
        <f t="shared" si="24"/>
        <v>#N/A</v>
      </c>
      <c r="V272" s="24" t="e">
        <f>IF(J272="Urban",IF(U272&lt;='Recommended Sites'!$L$17,"Include",""),IF(J272="Rural",IF(T272&lt;='Recommended Sites'!$L$18,"Include",""),""))</f>
        <v>#N/A</v>
      </c>
      <c r="W272" s="24" t="e">
        <f>IF(V272="Include",COUNTIFS($V$2:$V$999,"Include",$R$2:$R$999,"&gt;"&amp;R272)+COUNTIFS($V$2:V272,"Include",$R$2:R272,R272),"")</f>
        <v>#N/A</v>
      </c>
    </row>
    <row r="273" spans="1:23" ht="15.75" thickBot="1" x14ac:dyDescent="0.3">
      <c r="A273" s="23" t="str">
        <f>IF(Population!$A273="","",Population!$A273)</f>
        <v/>
      </c>
      <c r="B273" s="24" t="str">
        <f>IF($A273="","",IFERROR(VLOOKUP($A273,Facilities!$A$2:$B$1001,2,FALSE),""))</f>
        <v/>
      </c>
      <c r="C273" s="24" t="str">
        <f>IFERROR(IF(VLOOKUP($A273,'Facility Locations'!$A$2:$E$1000,2,FALSE)="","no address",VLOOKUP($A273,'Facility Locations'!$A$2:$E$1000,2,FALSE)),"no address")</f>
        <v>no address</v>
      </c>
      <c r="D273" s="24" t="str">
        <f>IFERROR(IF(VLOOKUP($A273,'Facility Locations'!$A$2:$E$1000,3,FALSE)="","",VLOOKUP($A273,'Facility Locations'!$A$2:$E$1000,3,FALSE)),"")</f>
        <v/>
      </c>
      <c r="E273" s="24" t="str">
        <f>IFERROR(IF(VLOOKUP($A273,'Facility Locations'!$A$2:$E$1000,4,FALSE)="","",VLOOKUP($A273,'Facility Locations'!$A$2:$E$1000,4,FALSE)),"")</f>
        <v/>
      </c>
      <c r="F273" s="24" t="str">
        <f>IFERROR(IF(VLOOKUP($A273,'Facility Locations'!$A$2:$E$1000,5,FALSE)="","",VLOOKUP($A273,'Facility Locations'!$A$2:$E$1000,5,FALSE)),"")</f>
        <v/>
      </c>
      <c r="G273" s="25" t="str">
        <f>IFERROR(VLOOKUP($A273,Counties!$A$2:$C$1000,2,FALSE),"no county listed")</f>
        <v>no county listed</v>
      </c>
      <c r="H273" s="24" t="str">
        <f>IFERROR(VLOOKUP($A273,Counties!$A$2:$C$1000,3,FALSE),"no county listed")</f>
        <v>no county listed</v>
      </c>
      <c r="I273" s="24" t="e">
        <f>VLOOKUP($G273,Rural_Urban!A274:B1272,2,FALSE)</f>
        <v>#N/A</v>
      </c>
      <c r="J273" s="24" t="e">
        <f t="shared" si="20"/>
        <v>#N/A</v>
      </c>
      <c r="K273" s="26" t="str">
        <f>IF($A273="","",_xlfn.LET(_xlpm.x,VLOOKUP($A273,Population!$A$2:$B$1000,2,FALSE),IF(_xlpm.x="","none listed",_xlpm.x)))</f>
        <v/>
      </c>
      <c r="L273" s="24" t="e">
        <f>VLOOKUP($A273,Population!$A$2:$D$1000,4,FALSE)</f>
        <v>#N/A</v>
      </c>
      <c r="M273" s="24">
        <f>VLOOKUP("Population",'Program Priorities&amp;Goals'!$B$5:$E$7,4,FALSE)</f>
        <v>0.66666666666666663</v>
      </c>
      <c r="N273" s="24" t="e">
        <f>VLOOKUP($G273,'SVI Data'!$C$2:$F$200,3,FALSE)</f>
        <v>#N/A</v>
      </c>
      <c r="O273" s="24">
        <f>VLOOKUP("SVI",'Program Priorities&amp;Goals'!$B$5:$E$7,4,FALSE)</f>
        <v>0.66666666666666663</v>
      </c>
      <c r="P273" s="23" t="e">
        <f>VLOOKUP($A273,'Partnership Readiness'!$A$2:$D$1000,5,FALSE)</f>
        <v>#N/A</v>
      </c>
      <c r="Q273" s="24">
        <f>VLOOKUP("Partnership",'Program Priorities&amp;Goals'!$B$5:$E$7,4,FALSE)</f>
        <v>0.66666666666666663</v>
      </c>
      <c r="R273" s="25">
        <f t="shared" si="21"/>
        <v>0</v>
      </c>
      <c r="S273" s="24">
        <f t="shared" si="22"/>
        <v>1</v>
      </c>
      <c r="T273" s="24" t="e">
        <f t="shared" si="23"/>
        <v>#N/A</v>
      </c>
      <c r="U273" s="27" t="e">
        <f t="shared" si="24"/>
        <v>#N/A</v>
      </c>
      <c r="V273" s="24" t="e">
        <f>IF(J273="Urban",IF(U273&lt;='Recommended Sites'!$L$17,"Include",""),IF(J273="Rural",IF(T273&lt;='Recommended Sites'!$L$18,"Include",""),""))</f>
        <v>#N/A</v>
      </c>
      <c r="W273" s="24" t="e">
        <f>IF(V273="Include",COUNTIFS($V$2:$V$999,"Include",$R$2:$R$999,"&gt;"&amp;R273)+COUNTIFS($V$2:V273,"Include",$R$2:R273,R273),"")</f>
        <v>#N/A</v>
      </c>
    </row>
    <row r="274" spans="1:23" ht="15.75" thickBot="1" x14ac:dyDescent="0.3">
      <c r="A274" s="23" t="str">
        <f>IF(Population!$A274="","",Population!$A274)</f>
        <v/>
      </c>
      <c r="B274" s="24" t="str">
        <f>IF($A274="","",IFERROR(VLOOKUP($A274,Facilities!$A$2:$B$1001,2,FALSE),""))</f>
        <v/>
      </c>
      <c r="C274" s="24" t="str">
        <f>IFERROR(IF(VLOOKUP($A274,'Facility Locations'!$A$2:$E$1000,2,FALSE)="","no address",VLOOKUP($A274,'Facility Locations'!$A$2:$E$1000,2,FALSE)),"no address")</f>
        <v>no address</v>
      </c>
      <c r="D274" s="24" t="str">
        <f>IFERROR(IF(VLOOKUP($A274,'Facility Locations'!$A$2:$E$1000,3,FALSE)="","",VLOOKUP($A274,'Facility Locations'!$A$2:$E$1000,3,FALSE)),"")</f>
        <v/>
      </c>
      <c r="E274" s="24" t="str">
        <f>IFERROR(IF(VLOOKUP($A274,'Facility Locations'!$A$2:$E$1000,4,FALSE)="","",VLOOKUP($A274,'Facility Locations'!$A$2:$E$1000,4,FALSE)),"")</f>
        <v/>
      </c>
      <c r="F274" s="24" t="str">
        <f>IFERROR(IF(VLOOKUP($A274,'Facility Locations'!$A$2:$E$1000,5,FALSE)="","",VLOOKUP($A274,'Facility Locations'!$A$2:$E$1000,5,FALSE)),"")</f>
        <v/>
      </c>
      <c r="G274" s="25" t="str">
        <f>IFERROR(VLOOKUP($A274,Counties!$A$2:$C$1000,2,FALSE),"no county listed")</f>
        <v>no county listed</v>
      </c>
      <c r="H274" s="24" t="str">
        <f>IFERROR(VLOOKUP($A274,Counties!$A$2:$C$1000,3,FALSE),"no county listed")</f>
        <v>no county listed</v>
      </c>
      <c r="I274" s="24" t="e">
        <f>VLOOKUP($G274,Rural_Urban!A275:B1273,2,FALSE)</f>
        <v>#N/A</v>
      </c>
      <c r="J274" s="24" t="e">
        <f t="shared" si="20"/>
        <v>#N/A</v>
      </c>
      <c r="K274" s="26" t="str">
        <f>IF($A274="","",_xlfn.LET(_xlpm.x,VLOOKUP($A274,Population!$A$2:$B$1000,2,FALSE),IF(_xlpm.x="","none listed",_xlpm.x)))</f>
        <v/>
      </c>
      <c r="L274" s="24" t="e">
        <f>VLOOKUP($A274,Population!$A$2:$D$1000,4,FALSE)</f>
        <v>#N/A</v>
      </c>
      <c r="M274" s="24">
        <f>VLOOKUP("Population",'Program Priorities&amp;Goals'!$B$5:$E$7,4,FALSE)</f>
        <v>0.66666666666666663</v>
      </c>
      <c r="N274" s="24" t="e">
        <f>VLOOKUP($G274,'SVI Data'!$C$2:$F$200,3,FALSE)</f>
        <v>#N/A</v>
      </c>
      <c r="O274" s="24">
        <f>VLOOKUP("SVI",'Program Priorities&amp;Goals'!$B$5:$E$7,4,FALSE)</f>
        <v>0.66666666666666663</v>
      </c>
      <c r="P274" s="23" t="e">
        <f>VLOOKUP($A274,'Partnership Readiness'!$A$2:$D$1000,5,FALSE)</f>
        <v>#N/A</v>
      </c>
      <c r="Q274" s="24">
        <f>VLOOKUP("Partnership",'Program Priorities&amp;Goals'!$B$5:$E$7,4,FALSE)</f>
        <v>0.66666666666666663</v>
      </c>
      <c r="R274" s="25">
        <f t="shared" si="21"/>
        <v>0</v>
      </c>
      <c r="S274" s="24">
        <f t="shared" si="22"/>
        <v>1</v>
      </c>
      <c r="T274" s="24" t="e">
        <f t="shared" si="23"/>
        <v>#N/A</v>
      </c>
      <c r="U274" s="27" t="e">
        <f t="shared" si="24"/>
        <v>#N/A</v>
      </c>
      <c r="V274" s="24" t="e">
        <f>IF(J274="Urban",IF(U274&lt;='Recommended Sites'!$L$17,"Include",""),IF(J274="Rural",IF(T274&lt;='Recommended Sites'!$L$18,"Include",""),""))</f>
        <v>#N/A</v>
      </c>
      <c r="W274" s="24" t="e">
        <f>IF(V274="Include",COUNTIFS($V$2:$V$999,"Include",$R$2:$R$999,"&gt;"&amp;R274)+COUNTIFS($V$2:V274,"Include",$R$2:R274,R274),"")</f>
        <v>#N/A</v>
      </c>
    </row>
    <row r="275" spans="1:23" ht="15.75" thickBot="1" x14ac:dyDescent="0.3">
      <c r="A275" s="23" t="str">
        <f>IF(Population!$A275="","",Population!$A275)</f>
        <v/>
      </c>
      <c r="B275" s="24" t="str">
        <f>IF($A275="","",IFERROR(VLOOKUP($A275,Facilities!$A$2:$B$1001,2,FALSE),""))</f>
        <v/>
      </c>
      <c r="C275" s="24" t="str">
        <f>IFERROR(IF(VLOOKUP($A275,'Facility Locations'!$A$2:$E$1000,2,FALSE)="","no address",VLOOKUP($A275,'Facility Locations'!$A$2:$E$1000,2,FALSE)),"no address")</f>
        <v>no address</v>
      </c>
      <c r="D275" s="24" t="str">
        <f>IFERROR(IF(VLOOKUP($A275,'Facility Locations'!$A$2:$E$1000,3,FALSE)="","",VLOOKUP($A275,'Facility Locations'!$A$2:$E$1000,3,FALSE)),"")</f>
        <v/>
      </c>
      <c r="E275" s="24" t="str">
        <f>IFERROR(IF(VLOOKUP($A275,'Facility Locations'!$A$2:$E$1000,4,FALSE)="","",VLOOKUP($A275,'Facility Locations'!$A$2:$E$1000,4,FALSE)),"")</f>
        <v/>
      </c>
      <c r="F275" s="24" t="str">
        <f>IFERROR(IF(VLOOKUP($A275,'Facility Locations'!$A$2:$E$1000,5,FALSE)="","",VLOOKUP($A275,'Facility Locations'!$A$2:$E$1000,5,FALSE)),"")</f>
        <v/>
      </c>
      <c r="G275" s="25" t="str">
        <f>IFERROR(VLOOKUP($A275,Counties!$A$2:$C$1000,2,FALSE),"no county listed")</f>
        <v>no county listed</v>
      </c>
      <c r="H275" s="24" t="str">
        <f>IFERROR(VLOOKUP($A275,Counties!$A$2:$C$1000,3,FALSE),"no county listed")</f>
        <v>no county listed</v>
      </c>
      <c r="I275" s="24" t="e">
        <f>VLOOKUP($G275,Rural_Urban!A276:B1274,2,FALSE)</f>
        <v>#N/A</v>
      </c>
      <c r="J275" s="24" t="e">
        <f t="shared" si="20"/>
        <v>#N/A</v>
      </c>
      <c r="K275" s="26" t="str">
        <f>IF($A275="","",_xlfn.LET(_xlpm.x,VLOOKUP($A275,Population!$A$2:$B$1000,2,FALSE),IF(_xlpm.x="","none listed",_xlpm.x)))</f>
        <v/>
      </c>
      <c r="L275" s="24" t="e">
        <f>VLOOKUP($A275,Population!$A$2:$D$1000,4,FALSE)</f>
        <v>#N/A</v>
      </c>
      <c r="M275" s="24">
        <f>VLOOKUP("Population",'Program Priorities&amp;Goals'!$B$5:$E$7,4,FALSE)</f>
        <v>0.66666666666666663</v>
      </c>
      <c r="N275" s="24" t="e">
        <f>VLOOKUP($G275,'SVI Data'!$C$2:$F$200,3,FALSE)</f>
        <v>#N/A</v>
      </c>
      <c r="O275" s="24">
        <f>VLOOKUP("SVI",'Program Priorities&amp;Goals'!$B$5:$E$7,4,FALSE)</f>
        <v>0.66666666666666663</v>
      </c>
      <c r="P275" s="23" t="e">
        <f>VLOOKUP($A275,'Partnership Readiness'!$A$2:$D$1000,5,FALSE)</f>
        <v>#N/A</v>
      </c>
      <c r="Q275" s="24">
        <f>VLOOKUP("Partnership",'Program Priorities&amp;Goals'!$B$5:$E$7,4,FALSE)</f>
        <v>0.66666666666666663</v>
      </c>
      <c r="R275" s="25">
        <f t="shared" si="21"/>
        <v>0</v>
      </c>
      <c r="S275" s="24">
        <f t="shared" si="22"/>
        <v>1</v>
      </c>
      <c r="T275" s="24" t="e">
        <f t="shared" si="23"/>
        <v>#N/A</v>
      </c>
      <c r="U275" s="27" t="e">
        <f t="shared" si="24"/>
        <v>#N/A</v>
      </c>
      <c r="V275" s="24" t="e">
        <f>IF(J275="Urban",IF(U275&lt;='Recommended Sites'!$L$17,"Include",""),IF(J275="Rural",IF(T275&lt;='Recommended Sites'!$L$18,"Include",""),""))</f>
        <v>#N/A</v>
      </c>
      <c r="W275" s="24" t="e">
        <f>IF(V275="Include",COUNTIFS($V$2:$V$999,"Include",$R$2:$R$999,"&gt;"&amp;R275)+COUNTIFS($V$2:V275,"Include",$R$2:R275,R275),"")</f>
        <v>#N/A</v>
      </c>
    </row>
    <row r="276" spans="1:23" ht="15.75" thickBot="1" x14ac:dyDescent="0.3">
      <c r="A276" s="23" t="str">
        <f>IF(Population!$A276="","",Population!$A276)</f>
        <v/>
      </c>
      <c r="B276" s="24" t="str">
        <f>IF($A276="","",IFERROR(VLOOKUP($A276,Facilities!$A$2:$B$1001,2,FALSE),""))</f>
        <v/>
      </c>
      <c r="C276" s="24" t="str">
        <f>IFERROR(IF(VLOOKUP($A276,'Facility Locations'!$A$2:$E$1000,2,FALSE)="","no address",VLOOKUP($A276,'Facility Locations'!$A$2:$E$1000,2,FALSE)),"no address")</f>
        <v>no address</v>
      </c>
      <c r="D276" s="24" t="str">
        <f>IFERROR(IF(VLOOKUP($A276,'Facility Locations'!$A$2:$E$1000,3,FALSE)="","",VLOOKUP($A276,'Facility Locations'!$A$2:$E$1000,3,FALSE)),"")</f>
        <v/>
      </c>
      <c r="E276" s="24" t="str">
        <f>IFERROR(IF(VLOOKUP($A276,'Facility Locations'!$A$2:$E$1000,4,FALSE)="","",VLOOKUP($A276,'Facility Locations'!$A$2:$E$1000,4,FALSE)),"")</f>
        <v/>
      </c>
      <c r="F276" s="24" t="str">
        <f>IFERROR(IF(VLOOKUP($A276,'Facility Locations'!$A$2:$E$1000,5,FALSE)="","",VLOOKUP($A276,'Facility Locations'!$A$2:$E$1000,5,FALSE)),"")</f>
        <v/>
      </c>
      <c r="G276" s="25" t="str">
        <f>IFERROR(VLOOKUP($A276,Counties!$A$2:$C$1000,2,FALSE),"no county listed")</f>
        <v>no county listed</v>
      </c>
      <c r="H276" s="24" t="str">
        <f>IFERROR(VLOOKUP($A276,Counties!$A$2:$C$1000,3,FALSE),"no county listed")</f>
        <v>no county listed</v>
      </c>
      <c r="I276" s="24" t="e">
        <f>VLOOKUP($G276,Rural_Urban!A277:B1275,2,FALSE)</f>
        <v>#N/A</v>
      </c>
      <c r="J276" s="24" t="e">
        <f t="shared" si="20"/>
        <v>#N/A</v>
      </c>
      <c r="K276" s="26" t="str">
        <f>IF($A276="","",_xlfn.LET(_xlpm.x,VLOOKUP($A276,Population!$A$2:$B$1000,2,FALSE),IF(_xlpm.x="","none listed",_xlpm.x)))</f>
        <v/>
      </c>
      <c r="L276" s="24" t="e">
        <f>VLOOKUP($A276,Population!$A$2:$D$1000,4,FALSE)</f>
        <v>#N/A</v>
      </c>
      <c r="M276" s="24">
        <f>VLOOKUP("Population",'Program Priorities&amp;Goals'!$B$5:$E$7,4,FALSE)</f>
        <v>0.66666666666666663</v>
      </c>
      <c r="N276" s="24" t="e">
        <f>VLOOKUP($G276,'SVI Data'!$C$2:$F$200,3,FALSE)</f>
        <v>#N/A</v>
      </c>
      <c r="O276" s="24">
        <f>VLOOKUP("SVI",'Program Priorities&amp;Goals'!$B$5:$E$7,4,FALSE)</f>
        <v>0.66666666666666663</v>
      </c>
      <c r="P276" s="23" t="e">
        <f>VLOOKUP($A276,'Partnership Readiness'!$A$2:$D$1000,5,FALSE)</f>
        <v>#N/A</v>
      </c>
      <c r="Q276" s="24">
        <f>VLOOKUP("Partnership",'Program Priorities&amp;Goals'!$B$5:$E$7,4,FALSE)</f>
        <v>0.66666666666666663</v>
      </c>
      <c r="R276" s="25">
        <f t="shared" si="21"/>
        <v>0</v>
      </c>
      <c r="S276" s="24">
        <f t="shared" si="22"/>
        <v>1</v>
      </c>
      <c r="T276" s="24" t="e">
        <f t="shared" si="23"/>
        <v>#N/A</v>
      </c>
      <c r="U276" s="27" t="e">
        <f t="shared" si="24"/>
        <v>#N/A</v>
      </c>
      <c r="V276" s="24" t="e">
        <f>IF(J276="Urban",IF(U276&lt;='Recommended Sites'!$L$17,"Include",""),IF(J276="Rural",IF(T276&lt;='Recommended Sites'!$L$18,"Include",""),""))</f>
        <v>#N/A</v>
      </c>
      <c r="W276" s="24" t="e">
        <f>IF(V276="Include",COUNTIFS($V$2:$V$999,"Include",$R$2:$R$999,"&gt;"&amp;R276)+COUNTIFS($V$2:V276,"Include",$R$2:R276,R276),"")</f>
        <v>#N/A</v>
      </c>
    </row>
    <row r="277" spans="1:23" ht="15.75" thickBot="1" x14ac:dyDescent="0.3">
      <c r="A277" s="23" t="str">
        <f>IF(Population!$A277="","",Population!$A277)</f>
        <v/>
      </c>
      <c r="B277" s="24" t="str">
        <f>IF($A277="","",IFERROR(VLOOKUP($A277,Facilities!$A$2:$B$1001,2,FALSE),""))</f>
        <v/>
      </c>
      <c r="C277" s="24" t="str">
        <f>IFERROR(IF(VLOOKUP($A277,'Facility Locations'!$A$2:$E$1000,2,FALSE)="","no address",VLOOKUP($A277,'Facility Locations'!$A$2:$E$1000,2,FALSE)),"no address")</f>
        <v>no address</v>
      </c>
      <c r="D277" s="24" t="str">
        <f>IFERROR(IF(VLOOKUP($A277,'Facility Locations'!$A$2:$E$1000,3,FALSE)="","",VLOOKUP($A277,'Facility Locations'!$A$2:$E$1000,3,FALSE)),"")</f>
        <v/>
      </c>
      <c r="E277" s="24" t="str">
        <f>IFERROR(IF(VLOOKUP($A277,'Facility Locations'!$A$2:$E$1000,4,FALSE)="","",VLOOKUP($A277,'Facility Locations'!$A$2:$E$1000,4,FALSE)),"")</f>
        <v/>
      </c>
      <c r="F277" s="24" t="str">
        <f>IFERROR(IF(VLOOKUP($A277,'Facility Locations'!$A$2:$E$1000,5,FALSE)="","",VLOOKUP($A277,'Facility Locations'!$A$2:$E$1000,5,FALSE)),"")</f>
        <v/>
      </c>
      <c r="G277" s="25" t="str">
        <f>IFERROR(VLOOKUP($A277,Counties!$A$2:$C$1000,2,FALSE),"no county listed")</f>
        <v>no county listed</v>
      </c>
      <c r="H277" s="24" t="str">
        <f>IFERROR(VLOOKUP($A277,Counties!$A$2:$C$1000,3,FALSE),"no county listed")</f>
        <v>no county listed</v>
      </c>
      <c r="I277" s="24" t="e">
        <f>VLOOKUP($G277,Rural_Urban!A278:B1276,2,FALSE)</f>
        <v>#N/A</v>
      </c>
      <c r="J277" s="24" t="e">
        <f t="shared" si="20"/>
        <v>#N/A</v>
      </c>
      <c r="K277" s="26" t="str">
        <f>IF($A277="","",_xlfn.LET(_xlpm.x,VLOOKUP($A277,Population!$A$2:$B$1000,2,FALSE),IF(_xlpm.x="","none listed",_xlpm.x)))</f>
        <v/>
      </c>
      <c r="L277" s="24" t="e">
        <f>VLOOKUP($A277,Population!$A$2:$D$1000,4,FALSE)</f>
        <v>#N/A</v>
      </c>
      <c r="M277" s="24">
        <f>VLOOKUP("Population",'Program Priorities&amp;Goals'!$B$5:$E$7,4,FALSE)</f>
        <v>0.66666666666666663</v>
      </c>
      <c r="N277" s="24" t="e">
        <f>VLOOKUP($G277,'SVI Data'!$C$2:$F$200,3,FALSE)</f>
        <v>#N/A</v>
      </c>
      <c r="O277" s="24">
        <f>VLOOKUP("SVI",'Program Priorities&amp;Goals'!$B$5:$E$7,4,FALSE)</f>
        <v>0.66666666666666663</v>
      </c>
      <c r="P277" s="23" t="e">
        <f>VLOOKUP($A277,'Partnership Readiness'!$A$2:$D$1000,5,FALSE)</f>
        <v>#N/A</v>
      </c>
      <c r="Q277" s="24">
        <f>VLOOKUP("Partnership",'Program Priorities&amp;Goals'!$B$5:$E$7,4,FALSE)</f>
        <v>0.66666666666666663</v>
      </c>
      <c r="R277" s="25">
        <f t="shared" si="21"/>
        <v>0</v>
      </c>
      <c r="S277" s="24">
        <f t="shared" si="22"/>
        <v>1</v>
      </c>
      <c r="T277" s="24" t="e">
        <f t="shared" si="23"/>
        <v>#N/A</v>
      </c>
      <c r="U277" s="27" t="e">
        <f t="shared" si="24"/>
        <v>#N/A</v>
      </c>
      <c r="V277" s="24" t="e">
        <f>IF(J277="Urban",IF(U277&lt;='Recommended Sites'!$L$17,"Include",""),IF(J277="Rural",IF(T277&lt;='Recommended Sites'!$L$18,"Include",""),""))</f>
        <v>#N/A</v>
      </c>
      <c r="W277" s="24" t="e">
        <f>IF(V277="Include",COUNTIFS($V$2:$V$999,"Include",$R$2:$R$999,"&gt;"&amp;R277)+COUNTIFS($V$2:V277,"Include",$R$2:R277,R277),"")</f>
        <v>#N/A</v>
      </c>
    </row>
    <row r="278" spans="1:23" ht="15.75" thickBot="1" x14ac:dyDescent="0.3">
      <c r="A278" s="23" t="str">
        <f>IF(Population!$A278="","",Population!$A278)</f>
        <v/>
      </c>
      <c r="B278" s="24" t="str">
        <f>IF($A278="","",IFERROR(VLOOKUP($A278,Facilities!$A$2:$B$1001,2,FALSE),""))</f>
        <v/>
      </c>
      <c r="C278" s="24" t="str">
        <f>IFERROR(IF(VLOOKUP($A278,'Facility Locations'!$A$2:$E$1000,2,FALSE)="","no address",VLOOKUP($A278,'Facility Locations'!$A$2:$E$1000,2,FALSE)),"no address")</f>
        <v>no address</v>
      </c>
      <c r="D278" s="24" t="str">
        <f>IFERROR(IF(VLOOKUP($A278,'Facility Locations'!$A$2:$E$1000,3,FALSE)="","",VLOOKUP($A278,'Facility Locations'!$A$2:$E$1000,3,FALSE)),"")</f>
        <v/>
      </c>
      <c r="E278" s="24" t="str">
        <f>IFERROR(IF(VLOOKUP($A278,'Facility Locations'!$A$2:$E$1000,4,FALSE)="","",VLOOKUP($A278,'Facility Locations'!$A$2:$E$1000,4,FALSE)),"")</f>
        <v/>
      </c>
      <c r="F278" s="24" t="str">
        <f>IFERROR(IF(VLOOKUP($A278,'Facility Locations'!$A$2:$E$1000,5,FALSE)="","",VLOOKUP($A278,'Facility Locations'!$A$2:$E$1000,5,FALSE)),"")</f>
        <v/>
      </c>
      <c r="G278" s="25" t="str">
        <f>IFERROR(VLOOKUP($A278,Counties!$A$2:$C$1000,2,FALSE),"no county listed")</f>
        <v>no county listed</v>
      </c>
      <c r="H278" s="24" t="str">
        <f>IFERROR(VLOOKUP($A278,Counties!$A$2:$C$1000,3,FALSE),"no county listed")</f>
        <v>no county listed</v>
      </c>
      <c r="I278" s="24" t="e">
        <f>VLOOKUP($G278,Rural_Urban!A279:B1277,2,FALSE)</f>
        <v>#N/A</v>
      </c>
      <c r="J278" s="24" t="e">
        <f t="shared" si="20"/>
        <v>#N/A</v>
      </c>
      <c r="K278" s="26" t="str">
        <f>IF($A278="","",_xlfn.LET(_xlpm.x,VLOOKUP($A278,Population!$A$2:$B$1000,2,FALSE),IF(_xlpm.x="","none listed",_xlpm.x)))</f>
        <v/>
      </c>
      <c r="L278" s="24" t="e">
        <f>VLOOKUP($A278,Population!$A$2:$D$1000,4,FALSE)</f>
        <v>#N/A</v>
      </c>
      <c r="M278" s="24">
        <f>VLOOKUP("Population",'Program Priorities&amp;Goals'!$B$5:$E$7,4,FALSE)</f>
        <v>0.66666666666666663</v>
      </c>
      <c r="N278" s="24" t="e">
        <f>VLOOKUP($G278,'SVI Data'!$C$2:$F$200,3,FALSE)</f>
        <v>#N/A</v>
      </c>
      <c r="O278" s="24">
        <f>VLOOKUP("SVI",'Program Priorities&amp;Goals'!$B$5:$E$7,4,FALSE)</f>
        <v>0.66666666666666663</v>
      </c>
      <c r="P278" s="23" t="e">
        <f>VLOOKUP($A278,'Partnership Readiness'!$A$2:$D$1000,5,FALSE)</f>
        <v>#N/A</v>
      </c>
      <c r="Q278" s="24">
        <f>VLOOKUP("Partnership",'Program Priorities&amp;Goals'!$B$5:$E$7,4,FALSE)</f>
        <v>0.66666666666666663</v>
      </c>
      <c r="R278" s="25">
        <f t="shared" si="21"/>
        <v>0</v>
      </c>
      <c r="S278" s="24">
        <f t="shared" si="22"/>
        <v>1</v>
      </c>
      <c r="T278" s="24" t="e">
        <f t="shared" si="23"/>
        <v>#N/A</v>
      </c>
      <c r="U278" s="27" t="e">
        <f t="shared" si="24"/>
        <v>#N/A</v>
      </c>
      <c r="V278" s="24" t="e">
        <f>IF(J278="Urban",IF(U278&lt;='Recommended Sites'!$L$17,"Include",""),IF(J278="Rural",IF(T278&lt;='Recommended Sites'!$L$18,"Include",""),""))</f>
        <v>#N/A</v>
      </c>
      <c r="W278" s="24" t="e">
        <f>IF(V278="Include",COUNTIFS($V$2:$V$999,"Include",$R$2:$R$999,"&gt;"&amp;R278)+COUNTIFS($V$2:V278,"Include",$R$2:R278,R278),"")</f>
        <v>#N/A</v>
      </c>
    </row>
    <row r="279" spans="1:23" ht="15.75" thickBot="1" x14ac:dyDescent="0.3">
      <c r="A279" s="23" t="str">
        <f>IF(Population!$A279="","",Population!$A279)</f>
        <v/>
      </c>
      <c r="B279" s="24" t="str">
        <f>IF($A279="","",IFERROR(VLOOKUP($A279,Facilities!$A$2:$B$1001,2,FALSE),""))</f>
        <v/>
      </c>
      <c r="C279" s="24" t="str">
        <f>IFERROR(IF(VLOOKUP($A279,'Facility Locations'!$A$2:$E$1000,2,FALSE)="","no address",VLOOKUP($A279,'Facility Locations'!$A$2:$E$1000,2,FALSE)),"no address")</f>
        <v>no address</v>
      </c>
      <c r="D279" s="24" t="str">
        <f>IFERROR(IF(VLOOKUP($A279,'Facility Locations'!$A$2:$E$1000,3,FALSE)="","",VLOOKUP($A279,'Facility Locations'!$A$2:$E$1000,3,FALSE)),"")</f>
        <v/>
      </c>
      <c r="E279" s="24" t="str">
        <f>IFERROR(IF(VLOOKUP($A279,'Facility Locations'!$A$2:$E$1000,4,FALSE)="","",VLOOKUP($A279,'Facility Locations'!$A$2:$E$1000,4,FALSE)),"")</f>
        <v/>
      </c>
      <c r="F279" s="24" t="str">
        <f>IFERROR(IF(VLOOKUP($A279,'Facility Locations'!$A$2:$E$1000,5,FALSE)="","",VLOOKUP($A279,'Facility Locations'!$A$2:$E$1000,5,FALSE)),"")</f>
        <v/>
      </c>
      <c r="G279" s="25" t="str">
        <f>IFERROR(VLOOKUP($A279,Counties!$A$2:$C$1000,2,FALSE),"no county listed")</f>
        <v>no county listed</v>
      </c>
      <c r="H279" s="24" t="str">
        <f>IFERROR(VLOOKUP($A279,Counties!$A$2:$C$1000,3,FALSE),"no county listed")</f>
        <v>no county listed</v>
      </c>
      <c r="I279" s="24" t="e">
        <f>VLOOKUP($G279,Rural_Urban!A280:B1278,2,FALSE)</f>
        <v>#N/A</v>
      </c>
      <c r="J279" s="24" t="e">
        <f t="shared" si="20"/>
        <v>#N/A</v>
      </c>
      <c r="K279" s="26" t="str">
        <f>IF($A279="","",_xlfn.LET(_xlpm.x,VLOOKUP($A279,Population!$A$2:$B$1000,2,FALSE),IF(_xlpm.x="","none listed",_xlpm.x)))</f>
        <v/>
      </c>
      <c r="L279" s="24" t="e">
        <f>VLOOKUP($A279,Population!$A$2:$D$1000,4,FALSE)</f>
        <v>#N/A</v>
      </c>
      <c r="M279" s="24">
        <f>VLOOKUP("Population",'Program Priorities&amp;Goals'!$B$5:$E$7,4,FALSE)</f>
        <v>0.66666666666666663</v>
      </c>
      <c r="N279" s="24" t="e">
        <f>VLOOKUP($G279,'SVI Data'!$C$2:$F$200,3,FALSE)</f>
        <v>#N/A</v>
      </c>
      <c r="O279" s="24">
        <f>VLOOKUP("SVI",'Program Priorities&amp;Goals'!$B$5:$E$7,4,FALSE)</f>
        <v>0.66666666666666663</v>
      </c>
      <c r="P279" s="23" t="e">
        <f>VLOOKUP($A279,'Partnership Readiness'!$A$2:$D$1000,5,FALSE)</f>
        <v>#N/A</v>
      </c>
      <c r="Q279" s="24">
        <f>VLOOKUP("Partnership",'Program Priorities&amp;Goals'!$B$5:$E$7,4,FALSE)</f>
        <v>0.66666666666666663</v>
      </c>
      <c r="R279" s="25">
        <f t="shared" si="21"/>
        <v>0</v>
      </c>
      <c r="S279" s="24">
        <f t="shared" si="22"/>
        <v>1</v>
      </c>
      <c r="T279" s="24" t="e">
        <f t="shared" si="23"/>
        <v>#N/A</v>
      </c>
      <c r="U279" s="27" t="e">
        <f t="shared" si="24"/>
        <v>#N/A</v>
      </c>
      <c r="V279" s="24" t="e">
        <f>IF(J279="Urban",IF(U279&lt;='Recommended Sites'!$L$17,"Include",""),IF(J279="Rural",IF(T279&lt;='Recommended Sites'!$L$18,"Include",""),""))</f>
        <v>#N/A</v>
      </c>
      <c r="W279" s="24" t="e">
        <f>IF(V279="Include",COUNTIFS($V$2:$V$999,"Include",$R$2:$R$999,"&gt;"&amp;R279)+COUNTIFS($V$2:V279,"Include",$R$2:R279,R279),"")</f>
        <v>#N/A</v>
      </c>
    </row>
    <row r="280" spans="1:23" ht="15.75" thickBot="1" x14ac:dyDescent="0.3">
      <c r="A280" s="23" t="str">
        <f>IF(Population!$A280="","",Population!$A280)</f>
        <v/>
      </c>
      <c r="B280" s="24" t="str">
        <f>IF($A280="","",IFERROR(VLOOKUP($A280,Facilities!$A$2:$B$1001,2,FALSE),""))</f>
        <v/>
      </c>
      <c r="C280" s="24" t="str">
        <f>IFERROR(IF(VLOOKUP($A280,'Facility Locations'!$A$2:$E$1000,2,FALSE)="","no address",VLOOKUP($A280,'Facility Locations'!$A$2:$E$1000,2,FALSE)),"no address")</f>
        <v>no address</v>
      </c>
      <c r="D280" s="24" t="str">
        <f>IFERROR(IF(VLOOKUP($A280,'Facility Locations'!$A$2:$E$1000,3,FALSE)="","",VLOOKUP($A280,'Facility Locations'!$A$2:$E$1000,3,FALSE)),"")</f>
        <v/>
      </c>
      <c r="E280" s="24" t="str">
        <f>IFERROR(IF(VLOOKUP($A280,'Facility Locations'!$A$2:$E$1000,4,FALSE)="","",VLOOKUP($A280,'Facility Locations'!$A$2:$E$1000,4,FALSE)),"")</f>
        <v/>
      </c>
      <c r="F280" s="24" t="str">
        <f>IFERROR(IF(VLOOKUP($A280,'Facility Locations'!$A$2:$E$1000,5,FALSE)="","",VLOOKUP($A280,'Facility Locations'!$A$2:$E$1000,5,FALSE)),"")</f>
        <v/>
      </c>
      <c r="G280" s="25" t="str">
        <f>IFERROR(VLOOKUP($A280,Counties!$A$2:$C$1000,2,FALSE),"no county listed")</f>
        <v>no county listed</v>
      </c>
      <c r="H280" s="24" t="str">
        <f>IFERROR(VLOOKUP($A280,Counties!$A$2:$C$1000,3,FALSE),"no county listed")</f>
        <v>no county listed</v>
      </c>
      <c r="I280" s="24" t="e">
        <f>VLOOKUP($G280,Rural_Urban!A281:B1279,2,FALSE)</f>
        <v>#N/A</v>
      </c>
      <c r="J280" s="24" t="e">
        <f t="shared" si="20"/>
        <v>#N/A</v>
      </c>
      <c r="K280" s="26" t="str">
        <f>IF($A280="","",_xlfn.LET(_xlpm.x,VLOOKUP($A280,Population!$A$2:$B$1000,2,FALSE),IF(_xlpm.x="","none listed",_xlpm.x)))</f>
        <v/>
      </c>
      <c r="L280" s="24" t="e">
        <f>VLOOKUP($A280,Population!$A$2:$D$1000,4,FALSE)</f>
        <v>#N/A</v>
      </c>
      <c r="M280" s="24">
        <f>VLOOKUP("Population",'Program Priorities&amp;Goals'!$B$5:$E$7,4,FALSE)</f>
        <v>0.66666666666666663</v>
      </c>
      <c r="N280" s="24" t="e">
        <f>VLOOKUP($G280,'SVI Data'!$C$2:$F$200,3,FALSE)</f>
        <v>#N/A</v>
      </c>
      <c r="O280" s="24">
        <f>VLOOKUP("SVI",'Program Priorities&amp;Goals'!$B$5:$E$7,4,FALSE)</f>
        <v>0.66666666666666663</v>
      </c>
      <c r="P280" s="23" t="e">
        <f>VLOOKUP($A280,'Partnership Readiness'!$A$2:$D$1000,5,FALSE)</f>
        <v>#N/A</v>
      </c>
      <c r="Q280" s="24">
        <f>VLOOKUP("Partnership",'Program Priorities&amp;Goals'!$B$5:$E$7,4,FALSE)</f>
        <v>0.66666666666666663</v>
      </c>
      <c r="R280" s="25">
        <f t="shared" si="21"/>
        <v>0</v>
      </c>
      <c r="S280" s="24">
        <f t="shared" si="22"/>
        <v>1</v>
      </c>
      <c r="T280" s="24" t="e">
        <f t="shared" si="23"/>
        <v>#N/A</v>
      </c>
      <c r="U280" s="27" t="e">
        <f t="shared" si="24"/>
        <v>#N/A</v>
      </c>
      <c r="V280" s="24" t="e">
        <f>IF(J280="Urban",IF(U280&lt;='Recommended Sites'!$L$17,"Include",""),IF(J280="Rural",IF(T280&lt;='Recommended Sites'!$L$18,"Include",""),""))</f>
        <v>#N/A</v>
      </c>
      <c r="W280" s="24" t="e">
        <f>IF(V280="Include",COUNTIFS($V$2:$V$999,"Include",$R$2:$R$999,"&gt;"&amp;R280)+COUNTIFS($V$2:V280,"Include",$R$2:R280,R280),"")</f>
        <v>#N/A</v>
      </c>
    </row>
    <row r="281" spans="1:23" ht="15.75" thickBot="1" x14ac:dyDescent="0.3">
      <c r="A281" s="23" t="str">
        <f>IF(Population!$A281="","",Population!$A281)</f>
        <v/>
      </c>
      <c r="B281" s="24" t="str">
        <f>IF($A281="","",IFERROR(VLOOKUP($A281,Facilities!$A$2:$B$1001,2,FALSE),""))</f>
        <v/>
      </c>
      <c r="C281" s="24" t="str">
        <f>IFERROR(IF(VLOOKUP($A281,'Facility Locations'!$A$2:$E$1000,2,FALSE)="","no address",VLOOKUP($A281,'Facility Locations'!$A$2:$E$1000,2,FALSE)),"no address")</f>
        <v>no address</v>
      </c>
      <c r="D281" s="24" t="str">
        <f>IFERROR(IF(VLOOKUP($A281,'Facility Locations'!$A$2:$E$1000,3,FALSE)="","",VLOOKUP($A281,'Facility Locations'!$A$2:$E$1000,3,FALSE)),"")</f>
        <v/>
      </c>
      <c r="E281" s="24" t="str">
        <f>IFERROR(IF(VLOOKUP($A281,'Facility Locations'!$A$2:$E$1000,4,FALSE)="","",VLOOKUP($A281,'Facility Locations'!$A$2:$E$1000,4,FALSE)),"")</f>
        <v/>
      </c>
      <c r="F281" s="24" t="str">
        <f>IFERROR(IF(VLOOKUP($A281,'Facility Locations'!$A$2:$E$1000,5,FALSE)="","",VLOOKUP($A281,'Facility Locations'!$A$2:$E$1000,5,FALSE)),"")</f>
        <v/>
      </c>
      <c r="G281" s="25" t="str">
        <f>IFERROR(VLOOKUP($A281,Counties!$A$2:$C$1000,2,FALSE),"no county listed")</f>
        <v>no county listed</v>
      </c>
      <c r="H281" s="24" t="str">
        <f>IFERROR(VLOOKUP($A281,Counties!$A$2:$C$1000,3,FALSE),"no county listed")</f>
        <v>no county listed</v>
      </c>
      <c r="I281" s="24" t="e">
        <f>VLOOKUP($G281,Rural_Urban!A282:B1280,2,FALSE)</f>
        <v>#N/A</v>
      </c>
      <c r="J281" s="24" t="e">
        <f t="shared" si="20"/>
        <v>#N/A</v>
      </c>
      <c r="K281" s="26" t="str">
        <f>IF($A281="","",_xlfn.LET(_xlpm.x,VLOOKUP($A281,Population!$A$2:$B$1000,2,FALSE),IF(_xlpm.x="","none listed",_xlpm.x)))</f>
        <v/>
      </c>
      <c r="L281" s="24" t="e">
        <f>VLOOKUP($A281,Population!$A$2:$D$1000,4,FALSE)</f>
        <v>#N/A</v>
      </c>
      <c r="M281" s="24">
        <f>VLOOKUP("Population",'Program Priorities&amp;Goals'!$B$5:$E$7,4,FALSE)</f>
        <v>0.66666666666666663</v>
      </c>
      <c r="N281" s="24" t="e">
        <f>VLOOKUP($G281,'SVI Data'!$C$2:$F$200,3,FALSE)</f>
        <v>#N/A</v>
      </c>
      <c r="O281" s="24">
        <f>VLOOKUP("SVI",'Program Priorities&amp;Goals'!$B$5:$E$7,4,FALSE)</f>
        <v>0.66666666666666663</v>
      </c>
      <c r="P281" s="23" t="e">
        <f>VLOOKUP($A281,'Partnership Readiness'!$A$2:$D$1000,5,FALSE)</f>
        <v>#N/A</v>
      </c>
      <c r="Q281" s="24">
        <f>VLOOKUP("Partnership",'Program Priorities&amp;Goals'!$B$5:$E$7,4,FALSE)</f>
        <v>0.66666666666666663</v>
      </c>
      <c r="R281" s="25">
        <f t="shared" si="21"/>
        <v>0</v>
      </c>
      <c r="S281" s="24">
        <f t="shared" si="22"/>
        <v>1</v>
      </c>
      <c r="T281" s="24" t="e">
        <f t="shared" si="23"/>
        <v>#N/A</v>
      </c>
      <c r="U281" s="27" t="e">
        <f t="shared" si="24"/>
        <v>#N/A</v>
      </c>
      <c r="V281" s="24" t="e">
        <f>IF(J281="Urban",IF(U281&lt;='Recommended Sites'!$L$17,"Include",""),IF(J281="Rural",IF(T281&lt;='Recommended Sites'!$L$18,"Include",""),""))</f>
        <v>#N/A</v>
      </c>
      <c r="W281" s="24" t="e">
        <f>IF(V281="Include",COUNTIFS($V$2:$V$999,"Include",$R$2:$R$999,"&gt;"&amp;R281)+COUNTIFS($V$2:V281,"Include",$R$2:R281,R281),"")</f>
        <v>#N/A</v>
      </c>
    </row>
    <row r="282" spans="1:23" ht="15.75" thickBot="1" x14ac:dyDescent="0.3">
      <c r="A282" s="23" t="str">
        <f>IF(Population!$A282="","",Population!$A282)</f>
        <v/>
      </c>
      <c r="B282" s="24" t="str">
        <f>IF($A282="","",IFERROR(VLOOKUP($A282,Facilities!$A$2:$B$1001,2,FALSE),""))</f>
        <v/>
      </c>
      <c r="C282" s="24" t="str">
        <f>IFERROR(IF(VLOOKUP($A282,'Facility Locations'!$A$2:$E$1000,2,FALSE)="","no address",VLOOKUP($A282,'Facility Locations'!$A$2:$E$1000,2,FALSE)),"no address")</f>
        <v>no address</v>
      </c>
      <c r="D282" s="24" t="str">
        <f>IFERROR(IF(VLOOKUP($A282,'Facility Locations'!$A$2:$E$1000,3,FALSE)="","",VLOOKUP($A282,'Facility Locations'!$A$2:$E$1000,3,FALSE)),"")</f>
        <v/>
      </c>
      <c r="E282" s="24" t="str">
        <f>IFERROR(IF(VLOOKUP($A282,'Facility Locations'!$A$2:$E$1000,4,FALSE)="","",VLOOKUP($A282,'Facility Locations'!$A$2:$E$1000,4,FALSE)),"")</f>
        <v/>
      </c>
      <c r="F282" s="24" t="str">
        <f>IFERROR(IF(VLOOKUP($A282,'Facility Locations'!$A$2:$E$1000,5,FALSE)="","",VLOOKUP($A282,'Facility Locations'!$A$2:$E$1000,5,FALSE)),"")</f>
        <v/>
      </c>
      <c r="G282" s="25" t="str">
        <f>IFERROR(VLOOKUP($A282,Counties!$A$2:$C$1000,2,FALSE),"no county listed")</f>
        <v>no county listed</v>
      </c>
      <c r="H282" s="24" t="str">
        <f>IFERROR(VLOOKUP($A282,Counties!$A$2:$C$1000,3,FALSE),"no county listed")</f>
        <v>no county listed</v>
      </c>
      <c r="I282" s="24" t="e">
        <f>VLOOKUP($G282,Rural_Urban!A283:B1281,2,FALSE)</f>
        <v>#N/A</v>
      </c>
      <c r="J282" s="24" t="e">
        <f t="shared" si="20"/>
        <v>#N/A</v>
      </c>
      <c r="K282" s="26" t="str">
        <f>IF($A282="","",_xlfn.LET(_xlpm.x,VLOOKUP($A282,Population!$A$2:$B$1000,2,FALSE),IF(_xlpm.x="","none listed",_xlpm.x)))</f>
        <v/>
      </c>
      <c r="L282" s="24" t="e">
        <f>VLOOKUP($A282,Population!$A$2:$D$1000,4,FALSE)</f>
        <v>#N/A</v>
      </c>
      <c r="M282" s="24">
        <f>VLOOKUP("Population",'Program Priorities&amp;Goals'!$B$5:$E$7,4,FALSE)</f>
        <v>0.66666666666666663</v>
      </c>
      <c r="N282" s="24" t="e">
        <f>VLOOKUP($G282,'SVI Data'!$C$2:$F$200,3,FALSE)</f>
        <v>#N/A</v>
      </c>
      <c r="O282" s="24">
        <f>VLOOKUP("SVI",'Program Priorities&amp;Goals'!$B$5:$E$7,4,FALSE)</f>
        <v>0.66666666666666663</v>
      </c>
      <c r="P282" s="23" t="e">
        <f>VLOOKUP($A282,'Partnership Readiness'!$A$2:$D$1000,5,FALSE)</f>
        <v>#N/A</v>
      </c>
      <c r="Q282" s="24">
        <f>VLOOKUP("Partnership",'Program Priorities&amp;Goals'!$B$5:$E$7,4,FALSE)</f>
        <v>0.66666666666666663</v>
      </c>
      <c r="R282" s="25">
        <f t="shared" si="21"/>
        <v>0</v>
      </c>
      <c r="S282" s="24">
        <f t="shared" si="22"/>
        <v>1</v>
      </c>
      <c r="T282" s="24" t="e">
        <f t="shared" si="23"/>
        <v>#N/A</v>
      </c>
      <c r="U282" s="27" t="e">
        <f t="shared" si="24"/>
        <v>#N/A</v>
      </c>
      <c r="V282" s="24" t="e">
        <f>IF(J282="Urban",IF(U282&lt;='Recommended Sites'!$L$17,"Include",""),IF(J282="Rural",IF(T282&lt;='Recommended Sites'!$L$18,"Include",""),""))</f>
        <v>#N/A</v>
      </c>
      <c r="W282" s="24" t="e">
        <f>IF(V282="Include",COUNTIFS($V$2:$V$999,"Include",$R$2:$R$999,"&gt;"&amp;R282)+COUNTIFS($V$2:V282,"Include",$R$2:R282,R282),"")</f>
        <v>#N/A</v>
      </c>
    </row>
    <row r="283" spans="1:23" ht="15.75" thickBot="1" x14ac:dyDescent="0.3">
      <c r="A283" s="23" t="str">
        <f>IF(Population!$A283="","",Population!$A283)</f>
        <v/>
      </c>
      <c r="B283" s="24" t="str">
        <f>IF($A283="","",IFERROR(VLOOKUP($A283,Facilities!$A$2:$B$1001,2,FALSE),""))</f>
        <v/>
      </c>
      <c r="C283" s="24" t="str">
        <f>IFERROR(IF(VLOOKUP($A283,'Facility Locations'!$A$2:$E$1000,2,FALSE)="","no address",VLOOKUP($A283,'Facility Locations'!$A$2:$E$1000,2,FALSE)),"no address")</f>
        <v>no address</v>
      </c>
      <c r="D283" s="24" t="str">
        <f>IFERROR(IF(VLOOKUP($A283,'Facility Locations'!$A$2:$E$1000,3,FALSE)="","",VLOOKUP($A283,'Facility Locations'!$A$2:$E$1000,3,FALSE)),"")</f>
        <v/>
      </c>
      <c r="E283" s="24" t="str">
        <f>IFERROR(IF(VLOOKUP($A283,'Facility Locations'!$A$2:$E$1000,4,FALSE)="","",VLOOKUP($A283,'Facility Locations'!$A$2:$E$1000,4,FALSE)),"")</f>
        <v/>
      </c>
      <c r="F283" s="24" t="str">
        <f>IFERROR(IF(VLOOKUP($A283,'Facility Locations'!$A$2:$E$1000,5,FALSE)="","",VLOOKUP($A283,'Facility Locations'!$A$2:$E$1000,5,FALSE)),"")</f>
        <v/>
      </c>
      <c r="G283" s="25" t="str">
        <f>IFERROR(VLOOKUP($A283,Counties!$A$2:$C$1000,2,FALSE),"no county listed")</f>
        <v>no county listed</v>
      </c>
      <c r="H283" s="24" t="str">
        <f>IFERROR(VLOOKUP($A283,Counties!$A$2:$C$1000,3,FALSE),"no county listed")</f>
        <v>no county listed</v>
      </c>
      <c r="I283" s="24" t="e">
        <f>VLOOKUP($G283,Rural_Urban!A284:B1282,2,FALSE)</f>
        <v>#N/A</v>
      </c>
      <c r="J283" s="24" t="e">
        <f t="shared" si="20"/>
        <v>#N/A</v>
      </c>
      <c r="K283" s="26" t="str">
        <f>IF($A283="","",_xlfn.LET(_xlpm.x,VLOOKUP($A283,Population!$A$2:$B$1000,2,FALSE),IF(_xlpm.x="","none listed",_xlpm.x)))</f>
        <v/>
      </c>
      <c r="L283" s="24" t="e">
        <f>VLOOKUP($A283,Population!$A$2:$D$1000,4,FALSE)</f>
        <v>#N/A</v>
      </c>
      <c r="M283" s="24">
        <f>VLOOKUP("Population",'Program Priorities&amp;Goals'!$B$5:$E$7,4,FALSE)</f>
        <v>0.66666666666666663</v>
      </c>
      <c r="N283" s="24" t="e">
        <f>VLOOKUP($G283,'SVI Data'!$C$2:$F$200,3,FALSE)</f>
        <v>#N/A</v>
      </c>
      <c r="O283" s="24">
        <f>VLOOKUP("SVI",'Program Priorities&amp;Goals'!$B$5:$E$7,4,FALSE)</f>
        <v>0.66666666666666663</v>
      </c>
      <c r="P283" s="23" t="e">
        <f>VLOOKUP($A283,'Partnership Readiness'!$A$2:$D$1000,5,FALSE)</f>
        <v>#N/A</v>
      </c>
      <c r="Q283" s="24">
        <f>VLOOKUP("Partnership",'Program Priorities&amp;Goals'!$B$5:$E$7,4,FALSE)</f>
        <v>0.66666666666666663</v>
      </c>
      <c r="R283" s="25">
        <f t="shared" si="21"/>
        <v>0</v>
      </c>
      <c r="S283" s="24">
        <f t="shared" si="22"/>
        <v>1</v>
      </c>
      <c r="T283" s="24" t="e">
        <f t="shared" si="23"/>
        <v>#N/A</v>
      </c>
      <c r="U283" s="27" t="e">
        <f t="shared" si="24"/>
        <v>#N/A</v>
      </c>
      <c r="V283" s="24" t="e">
        <f>IF(J283="Urban",IF(U283&lt;='Recommended Sites'!$L$17,"Include",""),IF(J283="Rural",IF(T283&lt;='Recommended Sites'!$L$18,"Include",""),""))</f>
        <v>#N/A</v>
      </c>
      <c r="W283" s="24" t="e">
        <f>IF(V283="Include",COUNTIFS($V$2:$V$999,"Include",$R$2:$R$999,"&gt;"&amp;R283)+COUNTIFS($V$2:V283,"Include",$R$2:R283,R283),"")</f>
        <v>#N/A</v>
      </c>
    </row>
    <row r="284" spans="1:23" ht="15.75" thickBot="1" x14ac:dyDescent="0.3">
      <c r="A284" s="23" t="str">
        <f>IF(Population!$A284="","",Population!$A284)</f>
        <v/>
      </c>
      <c r="B284" s="24" t="str">
        <f>IF($A284="","",IFERROR(VLOOKUP($A284,Facilities!$A$2:$B$1001,2,FALSE),""))</f>
        <v/>
      </c>
      <c r="C284" s="24" t="str">
        <f>IFERROR(IF(VLOOKUP($A284,'Facility Locations'!$A$2:$E$1000,2,FALSE)="","no address",VLOOKUP($A284,'Facility Locations'!$A$2:$E$1000,2,FALSE)),"no address")</f>
        <v>no address</v>
      </c>
      <c r="D284" s="24" t="str">
        <f>IFERROR(IF(VLOOKUP($A284,'Facility Locations'!$A$2:$E$1000,3,FALSE)="","",VLOOKUP($A284,'Facility Locations'!$A$2:$E$1000,3,FALSE)),"")</f>
        <v/>
      </c>
      <c r="E284" s="24" t="str">
        <f>IFERROR(IF(VLOOKUP($A284,'Facility Locations'!$A$2:$E$1000,4,FALSE)="","",VLOOKUP($A284,'Facility Locations'!$A$2:$E$1000,4,FALSE)),"")</f>
        <v/>
      </c>
      <c r="F284" s="24" t="str">
        <f>IFERROR(IF(VLOOKUP($A284,'Facility Locations'!$A$2:$E$1000,5,FALSE)="","",VLOOKUP($A284,'Facility Locations'!$A$2:$E$1000,5,FALSE)),"")</f>
        <v/>
      </c>
      <c r="G284" s="25" t="str">
        <f>IFERROR(VLOOKUP($A284,Counties!$A$2:$C$1000,2,FALSE),"no county listed")</f>
        <v>no county listed</v>
      </c>
      <c r="H284" s="24" t="str">
        <f>IFERROR(VLOOKUP($A284,Counties!$A$2:$C$1000,3,FALSE),"no county listed")</f>
        <v>no county listed</v>
      </c>
      <c r="I284" s="24" t="e">
        <f>VLOOKUP($G284,Rural_Urban!A285:B1283,2,FALSE)</f>
        <v>#N/A</v>
      </c>
      <c r="J284" s="24" t="e">
        <f t="shared" si="20"/>
        <v>#N/A</v>
      </c>
      <c r="K284" s="26" t="str">
        <f>IF($A284="","",_xlfn.LET(_xlpm.x,VLOOKUP($A284,Population!$A$2:$B$1000,2,FALSE),IF(_xlpm.x="","none listed",_xlpm.x)))</f>
        <v/>
      </c>
      <c r="L284" s="24" t="e">
        <f>VLOOKUP($A284,Population!$A$2:$D$1000,4,FALSE)</f>
        <v>#N/A</v>
      </c>
      <c r="M284" s="24">
        <f>VLOOKUP("Population",'Program Priorities&amp;Goals'!$B$5:$E$7,4,FALSE)</f>
        <v>0.66666666666666663</v>
      </c>
      <c r="N284" s="24" t="e">
        <f>VLOOKUP($G284,'SVI Data'!$C$2:$F$200,3,FALSE)</f>
        <v>#N/A</v>
      </c>
      <c r="O284" s="24">
        <f>VLOOKUP("SVI",'Program Priorities&amp;Goals'!$B$5:$E$7,4,FALSE)</f>
        <v>0.66666666666666663</v>
      </c>
      <c r="P284" s="23" t="e">
        <f>VLOOKUP($A284,'Partnership Readiness'!$A$2:$D$1000,5,FALSE)</f>
        <v>#N/A</v>
      </c>
      <c r="Q284" s="24">
        <f>VLOOKUP("Partnership",'Program Priorities&amp;Goals'!$B$5:$E$7,4,FALSE)</f>
        <v>0.66666666666666663</v>
      </c>
      <c r="R284" s="25">
        <f t="shared" si="21"/>
        <v>0</v>
      </c>
      <c r="S284" s="24">
        <f t="shared" si="22"/>
        <v>1</v>
      </c>
      <c r="T284" s="24" t="e">
        <f t="shared" si="23"/>
        <v>#N/A</v>
      </c>
      <c r="U284" s="27" t="e">
        <f t="shared" si="24"/>
        <v>#N/A</v>
      </c>
      <c r="V284" s="24" t="e">
        <f>IF(J284="Urban",IF(U284&lt;='Recommended Sites'!$L$17,"Include",""),IF(J284="Rural",IF(T284&lt;='Recommended Sites'!$L$18,"Include",""),""))</f>
        <v>#N/A</v>
      </c>
      <c r="W284" s="24" t="e">
        <f>IF(V284="Include",COUNTIFS($V$2:$V$999,"Include",$R$2:$R$999,"&gt;"&amp;R284)+COUNTIFS($V$2:V284,"Include",$R$2:R284,R284),"")</f>
        <v>#N/A</v>
      </c>
    </row>
    <row r="285" spans="1:23" ht="15.75" thickBot="1" x14ac:dyDescent="0.3">
      <c r="A285" s="23" t="str">
        <f>IF(Population!$A285="","",Population!$A285)</f>
        <v/>
      </c>
      <c r="B285" s="24" t="str">
        <f>IF($A285="","",IFERROR(VLOOKUP($A285,Facilities!$A$2:$B$1001,2,FALSE),""))</f>
        <v/>
      </c>
      <c r="C285" s="24" t="str">
        <f>IFERROR(IF(VLOOKUP($A285,'Facility Locations'!$A$2:$E$1000,2,FALSE)="","no address",VLOOKUP($A285,'Facility Locations'!$A$2:$E$1000,2,FALSE)),"no address")</f>
        <v>no address</v>
      </c>
      <c r="D285" s="24" t="str">
        <f>IFERROR(IF(VLOOKUP($A285,'Facility Locations'!$A$2:$E$1000,3,FALSE)="","",VLOOKUP($A285,'Facility Locations'!$A$2:$E$1000,3,FALSE)),"")</f>
        <v/>
      </c>
      <c r="E285" s="24" t="str">
        <f>IFERROR(IF(VLOOKUP($A285,'Facility Locations'!$A$2:$E$1000,4,FALSE)="","",VLOOKUP($A285,'Facility Locations'!$A$2:$E$1000,4,FALSE)),"")</f>
        <v/>
      </c>
      <c r="F285" s="24" t="str">
        <f>IFERROR(IF(VLOOKUP($A285,'Facility Locations'!$A$2:$E$1000,5,FALSE)="","",VLOOKUP($A285,'Facility Locations'!$A$2:$E$1000,5,FALSE)),"")</f>
        <v/>
      </c>
      <c r="G285" s="25" t="str">
        <f>IFERROR(VLOOKUP($A285,Counties!$A$2:$C$1000,2,FALSE),"no county listed")</f>
        <v>no county listed</v>
      </c>
      <c r="H285" s="24" t="str">
        <f>IFERROR(VLOOKUP($A285,Counties!$A$2:$C$1000,3,FALSE),"no county listed")</f>
        <v>no county listed</v>
      </c>
      <c r="I285" s="24" t="e">
        <f>VLOOKUP($G285,Rural_Urban!A286:B1284,2,FALSE)</f>
        <v>#N/A</v>
      </c>
      <c r="J285" s="24" t="e">
        <f t="shared" si="20"/>
        <v>#N/A</v>
      </c>
      <c r="K285" s="26" t="str">
        <f>IF($A285="","",_xlfn.LET(_xlpm.x,VLOOKUP($A285,Population!$A$2:$B$1000,2,FALSE),IF(_xlpm.x="","none listed",_xlpm.x)))</f>
        <v/>
      </c>
      <c r="L285" s="24" t="e">
        <f>VLOOKUP($A285,Population!$A$2:$D$1000,4,FALSE)</f>
        <v>#N/A</v>
      </c>
      <c r="M285" s="24">
        <f>VLOOKUP("Population",'Program Priorities&amp;Goals'!$B$5:$E$7,4,FALSE)</f>
        <v>0.66666666666666663</v>
      </c>
      <c r="N285" s="24" t="e">
        <f>VLOOKUP($G285,'SVI Data'!$C$2:$F$200,3,FALSE)</f>
        <v>#N/A</v>
      </c>
      <c r="O285" s="24">
        <f>VLOOKUP("SVI",'Program Priorities&amp;Goals'!$B$5:$E$7,4,FALSE)</f>
        <v>0.66666666666666663</v>
      </c>
      <c r="P285" s="23" t="e">
        <f>VLOOKUP($A285,'Partnership Readiness'!$A$2:$D$1000,5,FALSE)</f>
        <v>#N/A</v>
      </c>
      <c r="Q285" s="24">
        <f>VLOOKUP("Partnership",'Program Priorities&amp;Goals'!$B$5:$E$7,4,FALSE)</f>
        <v>0.66666666666666663</v>
      </c>
      <c r="R285" s="25">
        <f t="shared" si="21"/>
        <v>0</v>
      </c>
      <c r="S285" s="24">
        <f t="shared" si="22"/>
        <v>1</v>
      </c>
      <c r="T285" s="24" t="e">
        <f t="shared" si="23"/>
        <v>#N/A</v>
      </c>
      <c r="U285" s="27" t="e">
        <f t="shared" si="24"/>
        <v>#N/A</v>
      </c>
      <c r="V285" s="24" t="e">
        <f>IF(J285="Urban",IF(U285&lt;='Recommended Sites'!$L$17,"Include",""),IF(J285="Rural",IF(T285&lt;='Recommended Sites'!$L$18,"Include",""),""))</f>
        <v>#N/A</v>
      </c>
      <c r="W285" s="24" t="e">
        <f>IF(V285="Include",COUNTIFS($V$2:$V$999,"Include",$R$2:$R$999,"&gt;"&amp;R285)+COUNTIFS($V$2:V285,"Include",$R$2:R285,R285),"")</f>
        <v>#N/A</v>
      </c>
    </row>
    <row r="286" spans="1:23" ht="15.75" thickBot="1" x14ac:dyDescent="0.3">
      <c r="A286" s="23" t="str">
        <f>IF(Population!$A286="","",Population!$A286)</f>
        <v/>
      </c>
      <c r="B286" s="24" t="str">
        <f>IF($A286="","",IFERROR(VLOOKUP($A286,Facilities!$A$2:$B$1001,2,FALSE),""))</f>
        <v/>
      </c>
      <c r="C286" s="24" t="str">
        <f>IFERROR(IF(VLOOKUP($A286,'Facility Locations'!$A$2:$E$1000,2,FALSE)="","no address",VLOOKUP($A286,'Facility Locations'!$A$2:$E$1000,2,FALSE)),"no address")</f>
        <v>no address</v>
      </c>
      <c r="D286" s="24" t="str">
        <f>IFERROR(IF(VLOOKUP($A286,'Facility Locations'!$A$2:$E$1000,3,FALSE)="","",VLOOKUP($A286,'Facility Locations'!$A$2:$E$1000,3,FALSE)),"")</f>
        <v/>
      </c>
      <c r="E286" s="24" t="str">
        <f>IFERROR(IF(VLOOKUP($A286,'Facility Locations'!$A$2:$E$1000,4,FALSE)="","",VLOOKUP($A286,'Facility Locations'!$A$2:$E$1000,4,FALSE)),"")</f>
        <v/>
      </c>
      <c r="F286" s="24" t="str">
        <f>IFERROR(IF(VLOOKUP($A286,'Facility Locations'!$A$2:$E$1000,5,FALSE)="","",VLOOKUP($A286,'Facility Locations'!$A$2:$E$1000,5,FALSE)),"")</f>
        <v/>
      </c>
      <c r="G286" s="25" t="str">
        <f>IFERROR(VLOOKUP($A286,Counties!$A$2:$C$1000,2,FALSE),"no county listed")</f>
        <v>no county listed</v>
      </c>
      <c r="H286" s="24" t="str">
        <f>IFERROR(VLOOKUP($A286,Counties!$A$2:$C$1000,3,FALSE),"no county listed")</f>
        <v>no county listed</v>
      </c>
      <c r="I286" s="24" t="e">
        <f>VLOOKUP($G286,Rural_Urban!A287:B1285,2,FALSE)</f>
        <v>#N/A</v>
      </c>
      <c r="J286" s="24" t="e">
        <f t="shared" si="20"/>
        <v>#N/A</v>
      </c>
      <c r="K286" s="26" t="str">
        <f>IF($A286="","",_xlfn.LET(_xlpm.x,VLOOKUP($A286,Population!$A$2:$B$1000,2,FALSE),IF(_xlpm.x="","none listed",_xlpm.x)))</f>
        <v/>
      </c>
      <c r="L286" s="24" t="e">
        <f>VLOOKUP($A286,Population!$A$2:$D$1000,4,FALSE)</f>
        <v>#N/A</v>
      </c>
      <c r="M286" s="24">
        <f>VLOOKUP("Population",'Program Priorities&amp;Goals'!$B$5:$E$7,4,FALSE)</f>
        <v>0.66666666666666663</v>
      </c>
      <c r="N286" s="24" t="e">
        <f>VLOOKUP($G286,'SVI Data'!$C$2:$F$200,3,FALSE)</f>
        <v>#N/A</v>
      </c>
      <c r="O286" s="24">
        <f>VLOOKUP("SVI",'Program Priorities&amp;Goals'!$B$5:$E$7,4,FALSE)</f>
        <v>0.66666666666666663</v>
      </c>
      <c r="P286" s="23" t="e">
        <f>VLOOKUP($A286,'Partnership Readiness'!$A$2:$D$1000,5,FALSE)</f>
        <v>#N/A</v>
      </c>
      <c r="Q286" s="24">
        <f>VLOOKUP("Partnership",'Program Priorities&amp;Goals'!$B$5:$E$7,4,FALSE)</f>
        <v>0.66666666666666663</v>
      </c>
      <c r="R286" s="25">
        <f t="shared" si="21"/>
        <v>0</v>
      </c>
      <c r="S286" s="24">
        <f t="shared" si="22"/>
        <v>1</v>
      </c>
      <c r="T286" s="24" t="e">
        <f t="shared" si="23"/>
        <v>#N/A</v>
      </c>
      <c r="U286" s="27" t="e">
        <f t="shared" si="24"/>
        <v>#N/A</v>
      </c>
      <c r="V286" s="24" t="e">
        <f>IF(J286="Urban",IF(U286&lt;='Recommended Sites'!$L$17,"Include",""),IF(J286="Rural",IF(T286&lt;='Recommended Sites'!$L$18,"Include",""),""))</f>
        <v>#N/A</v>
      </c>
      <c r="W286" s="24" t="e">
        <f>IF(V286="Include",COUNTIFS($V$2:$V$999,"Include",$R$2:$R$999,"&gt;"&amp;R286)+COUNTIFS($V$2:V286,"Include",$R$2:R286,R286),"")</f>
        <v>#N/A</v>
      </c>
    </row>
    <row r="287" spans="1:23" ht="15.75" thickBot="1" x14ac:dyDescent="0.3">
      <c r="A287" s="23" t="str">
        <f>IF(Population!$A287="","",Population!$A287)</f>
        <v/>
      </c>
      <c r="B287" s="24" t="str">
        <f>IF($A287="","",IFERROR(VLOOKUP($A287,Facilities!$A$2:$B$1001,2,FALSE),""))</f>
        <v/>
      </c>
      <c r="C287" s="24" t="str">
        <f>IFERROR(IF(VLOOKUP($A287,'Facility Locations'!$A$2:$E$1000,2,FALSE)="","no address",VLOOKUP($A287,'Facility Locations'!$A$2:$E$1000,2,FALSE)),"no address")</f>
        <v>no address</v>
      </c>
      <c r="D287" s="24" t="str">
        <f>IFERROR(IF(VLOOKUP($A287,'Facility Locations'!$A$2:$E$1000,3,FALSE)="","",VLOOKUP($A287,'Facility Locations'!$A$2:$E$1000,3,FALSE)),"")</f>
        <v/>
      </c>
      <c r="E287" s="24" t="str">
        <f>IFERROR(IF(VLOOKUP($A287,'Facility Locations'!$A$2:$E$1000,4,FALSE)="","",VLOOKUP($A287,'Facility Locations'!$A$2:$E$1000,4,FALSE)),"")</f>
        <v/>
      </c>
      <c r="F287" s="24" t="str">
        <f>IFERROR(IF(VLOOKUP($A287,'Facility Locations'!$A$2:$E$1000,5,FALSE)="","",VLOOKUP($A287,'Facility Locations'!$A$2:$E$1000,5,FALSE)),"")</f>
        <v/>
      </c>
      <c r="G287" s="25" t="str">
        <f>IFERROR(VLOOKUP($A287,Counties!$A$2:$C$1000,2,FALSE),"no county listed")</f>
        <v>no county listed</v>
      </c>
      <c r="H287" s="24" t="str">
        <f>IFERROR(VLOOKUP($A287,Counties!$A$2:$C$1000,3,FALSE),"no county listed")</f>
        <v>no county listed</v>
      </c>
      <c r="I287" s="24" t="e">
        <f>VLOOKUP($G287,Rural_Urban!A288:B1286,2,FALSE)</f>
        <v>#N/A</v>
      </c>
      <c r="J287" s="24" t="e">
        <f t="shared" si="20"/>
        <v>#N/A</v>
      </c>
      <c r="K287" s="26" t="str">
        <f>IF($A287="","",_xlfn.LET(_xlpm.x,VLOOKUP($A287,Population!$A$2:$B$1000,2,FALSE),IF(_xlpm.x="","none listed",_xlpm.x)))</f>
        <v/>
      </c>
      <c r="L287" s="24" t="e">
        <f>VLOOKUP($A287,Population!$A$2:$D$1000,4,FALSE)</f>
        <v>#N/A</v>
      </c>
      <c r="M287" s="24">
        <f>VLOOKUP("Population",'Program Priorities&amp;Goals'!$B$5:$E$7,4,FALSE)</f>
        <v>0.66666666666666663</v>
      </c>
      <c r="N287" s="24" t="e">
        <f>VLOOKUP($G287,'SVI Data'!$C$2:$F$200,3,FALSE)</f>
        <v>#N/A</v>
      </c>
      <c r="O287" s="24">
        <f>VLOOKUP("SVI",'Program Priorities&amp;Goals'!$B$5:$E$7,4,FALSE)</f>
        <v>0.66666666666666663</v>
      </c>
      <c r="P287" s="23" t="e">
        <f>VLOOKUP($A287,'Partnership Readiness'!$A$2:$D$1000,5,FALSE)</f>
        <v>#N/A</v>
      </c>
      <c r="Q287" s="24">
        <f>VLOOKUP("Partnership",'Program Priorities&amp;Goals'!$B$5:$E$7,4,FALSE)</f>
        <v>0.66666666666666663</v>
      </c>
      <c r="R287" s="25">
        <f t="shared" si="21"/>
        <v>0</v>
      </c>
      <c r="S287" s="24">
        <f t="shared" si="22"/>
        <v>1</v>
      </c>
      <c r="T287" s="24" t="e">
        <f t="shared" si="23"/>
        <v>#N/A</v>
      </c>
      <c r="U287" s="27" t="e">
        <f t="shared" si="24"/>
        <v>#N/A</v>
      </c>
      <c r="V287" s="24" t="e">
        <f>IF(J287="Urban",IF(U287&lt;='Recommended Sites'!$L$17,"Include",""),IF(J287="Rural",IF(T287&lt;='Recommended Sites'!$L$18,"Include",""),""))</f>
        <v>#N/A</v>
      </c>
      <c r="W287" s="24" t="e">
        <f>IF(V287="Include",COUNTIFS($V$2:$V$999,"Include",$R$2:$R$999,"&gt;"&amp;R287)+COUNTIFS($V$2:V287,"Include",$R$2:R287,R287),"")</f>
        <v>#N/A</v>
      </c>
    </row>
    <row r="288" spans="1:23" ht="15.75" thickBot="1" x14ac:dyDescent="0.3">
      <c r="A288" s="23" t="str">
        <f>IF(Population!$A288="","",Population!$A288)</f>
        <v/>
      </c>
      <c r="B288" s="24" t="str">
        <f>IF($A288="","",IFERROR(VLOOKUP($A288,Facilities!$A$2:$B$1001,2,FALSE),""))</f>
        <v/>
      </c>
      <c r="C288" s="24" t="str">
        <f>IFERROR(IF(VLOOKUP($A288,'Facility Locations'!$A$2:$E$1000,2,FALSE)="","no address",VLOOKUP($A288,'Facility Locations'!$A$2:$E$1000,2,FALSE)),"no address")</f>
        <v>no address</v>
      </c>
      <c r="D288" s="24" t="str">
        <f>IFERROR(IF(VLOOKUP($A288,'Facility Locations'!$A$2:$E$1000,3,FALSE)="","",VLOOKUP($A288,'Facility Locations'!$A$2:$E$1000,3,FALSE)),"")</f>
        <v/>
      </c>
      <c r="E288" s="24" t="str">
        <f>IFERROR(IF(VLOOKUP($A288,'Facility Locations'!$A$2:$E$1000,4,FALSE)="","",VLOOKUP($A288,'Facility Locations'!$A$2:$E$1000,4,FALSE)),"")</f>
        <v/>
      </c>
      <c r="F288" s="24" t="str">
        <f>IFERROR(IF(VLOOKUP($A288,'Facility Locations'!$A$2:$E$1000,5,FALSE)="","",VLOOKUP($A288,'Facility Locations'!$A$2:$E$1000,5,FALSE)),"")</f>
        <v/>
      </c>
      <c r="G288" s="25" t="str">
        <f>IFERROR(VLOOKUP($A288,Counties!$A$2:$C$1000,2,FALSE),"no county listed")</f>
        <v>no county listed</v>
      </c>
      <c r="H288" s="24" t="str">
        <f>IFERROR(VLOOKUP($A288,Counties!$A$2:$C$1000,3,FALSE),"no county listed")</f>
        <v>no county listed</v>
      </c>
      <c r="I288" s="24" t="e">
        <f>VLOOKUP($G288,Rural_Urban!A289:B1287,2,FALSE)</f>
        <v>#N/A</v>
      </c>
      <c r="J288" s="24" t="e">
        <f t="shared" si="20"/>
        <v>#N/A</v>
      </c>
      <c r="K288" s="26" t="str">
        <f>IF($A288="","",_xlfn.LET(_xlpm.x,VLOOKUP($A288,Population!$A$2:$B$1000,2,FALSE),IF(_xlpm.x="","none listed",_xlpm.x)))</f>
        <v/>
      </c>
      <c r="L288" s="24" t="e">
        <f>VLOOKUP($A288,Population!$A$2:$D$1000,4,FALSE)</f>
        <v>#N/A</v>
      </c>
      <c r="M288" s="24">
        <f>VLOOKUP("Population",'Program Priorities&amp;Goals'!$B$5:$E$7,4,FALSE)</f>
        <v>0.66666666666666663</v>
      </c>
      <c r="N288" s="24" t="e">
        <f>VLOOKUP($G288,'SVI Data'!$C$2:$F$200,3,FALSE)</f>
        <v>#N/A</v>
      </c>
      <c r="O288" s="24">
        <f>VLOOKUP("SVI",'Program Priorities&amp;Goals'!$B$5:$E$7,4,FALSE)</f>
        <v>0.66666666666666663</v>
      </c>
      <c r="P288" s="23" t="e">
        <f>VLOOKUP($A288,'Partnership Readiness'!$A$2:$D$1000,5,FALSE)</f>
        <v>#N/A</v>
      </c>
      <c r="Q288" s="24">
        <f>VLOOKUP("Partnership",'Program Priorities&amp;Goals'!$B$5:$E$7,4,FALSE)</f>
        <v>0.66666666666666663</v>
      </c>
      <c r="R288" s="25">
        <f t="shared" si="21"/>
        <v>0</v>
      </c>
      <c r="S288" s="24">
        <f t="shared" si="22"/>
        <v>1</v>
      </c>
      <c r="T288" s="24" t="e">
        <f t="shared" si="23"/>
        <v>#N/A</v>
      </c>
      <c r="U288" s="27" t="e">
        <f t="shared" si="24"/>
        <v>#N/A</v>
      </c>
      <c r="V288" s="24" t="e">
        <f>IF(J288="Urban",IF(U288&lt;='Recommended Sites'!$L$17,"Include",""),IF(J288="Rural",IF(T288&lt;='Recommended Sites'!$L$18,"Include",""),""))</f>
        <v>#N/A</v>
      </c>
      <c r="W288" s="24" t="e">
        <f>IF(V288="Include",COUNTIFS($V$2:$V$999,"Include",$R$2:$R$999,"&gt;"&amp;R288)+COUNTIFS($V$2:V288,"Include",$R$2:R288,R288),"")</f>
        <v>#N/A</v>
      </c>
    </row>
    <row r="289" spans="1:23" ht="15.75" thickBot="1" x14ac:dyDescent="0.3">
      <c r="A289" s="23" t="str">
        <f>IF(Population!$A289="","",Population!$A289)</f>
        <v/>
      </c>
      <c r="B289" s="24" t="str">
        <f>IF($A289="","",IFERROR(VLOOKUP($A289,Facilities!$A$2:$B$1001,2,FALSE),""))</f>
        <v/>
      </c>
      <c r="C289" s="24" t="str">
        <f>IFERROR(IF(VLOOKUP($A289,'Facility Locations'!$A$2:$E$1000,2,FALSE)="","no address",VLOOKUP($A289,'Facility Locations'!$A$2:$E$1000,2,FALSE)),"no address")</f>
        <v>no address</v>
      </c>
      <c r="D289" s="24" t="str">
        <f>IFERROR(IF(VLOOKUP($A289,'Facility Locations'!$A$2:$E$1000,3,FALSE)="","",VLOOKUP($A289,'Facility Locations'!$A$2:$E$1000,3,FALSE)),"")</f>
        <v/>
      </c>
      <c r="E289" s="24" t="str">
        <f>IFERROR(IF(VLOOKUP($A289,'Facility Locations'!$A$2:$E$1000,4,FALSE)="","",VLOOKUP($A289,'Facility Locations'!$A$2:$E$1000,4,FALSE)),"")</f>
        <v/>
      </c>
      <c r="F289" s="24" t="str">
        <f>IFERROR(IF(VLOOKUP($A289,'Facility Locations'!$A$2:$E$1000,5,FALSE)="","",VLOOKUP($A289,'Facility Locations'!$A$2:$E$1000,5,FALSE)),"")</f>
        <v/>
      </c>
      <c r="G289" s="25" t="str">
        <f>IFERROR(VLOOKUP($A289,Counties!$A$2:$C$1000,2,FALSE),"no county listed")</f>
        <v>no county listed</v>
      </c>
      <c r="H289" s="24" t="str">
        <f>IFERROR(VLOOKUP($A289,Counties!$A$2:$C$1000,3,FALSE),"no county listed")</f>
        <v>no county listed</v>
      </c>
      <c r="I289" s="24" t="e">
        <f>VLOOKUP($G289,Rural_Urban!A290:B1288,2,FALSE)</f>
        <v>#N/A</v>
      </c>
      <c r="J289" s="24" t="e">
        <f t="shared" si="20"/>
        <v>#N/A</v>
      </c>
      <c r="K289" s="26" t="str">
        <f>IF($A289="","",_xlfn.LET(_xlpm.x,VLOOKUP($A289,Population!$A$2:$B$1000,2,FALSE),IF(_xlpm.x="","none listed",_xlpm.x)))</f>
        <v/>
      </c>
      <c r="L289" s="24" t="e">
        <f>VLOOKUP($A289,Population!$A$2:$D$1000,4,FALSE)</f>
        <v>#N/A</v>
      </c>
      <c r="M289" s="24">
        <f>VLOOKUP("Population",'Program Priorities&amp;Goals'!$B$5:$E$7,4,FALSE)</f>
        <v>0.66666666666666663</v>
      </c>
      <c r="N289" s="24" t="e">
        <f>VLOOKUP($G289,'SVI Data'!$C$2:$F$200,3,FALSE)</f>
        <v>#N/A</v>
      </c>
      <c r="O289" s="24">
        <f>VLOOKUP("SVI",'Program Priorities&amp;Goals'!$B$5:$E$7,4,FALSE)</f>
        <v>0.66666666666666663</v>
      </c>
      <c r="P289" s="23" t="e">
        <f>VLOOKUP($A289,'Partnership Readiness'!$A$2:$D$1000,5,FALSE)</f>
        <v>#N/A</v>
      </c>
      <c r="Q289" s="24">
        <f>VLOOKUP("Partnership",'Program Priorities&amp;Goals'!$B$5:$E$7,4,FALSE)</f>
        <v>0.66666666666666663</v>
      </c>
      <c r="R289" s="25">
        <f t="shared" si="21"/>
        <v>0</v>
      </c>
      <c r="S289" s="24">
        <f t="shared" si="22"/>
        <v>1</v>
      </c>
      <c r="T289" s="24" t="e">
        <f t="shared" si="23"/>
        <v>#N/A</v>
      </c>
      <c r="U289" s="27" t="e">
        <f t="shared" si="24"/>
        <v>#N/A</v>
      </c>
      <c r="V289" s="24" t="e">
        <f>IF(J289="Urban",IF(U289&lt;='Recommended Sites'!$L$17,"Include",""),IF(J289="Rural",IF(T289&lt;='Recommended Sites'!$L$18,"Include",""),""))</f>
        <v>#N/A</v>
      </c>
      <c r="W289" s="24" t="e">
        <f>IF(V289="Include",COUNTIFS($V$2:$V$999,"Include",$R$2:$R$999,"&gt;"&amp;R289)+COUNTIFS($V$2:V289,"Include",$R$2:R289,R289),"")</f>
        <v>#N/A</v>
      </c>
    </row>
    <row r="290" spans="1:23" ht="15.75" thickBot="1" x14ac:dyDescent="0.3">
      <c r="A290" s="23" t="str">
        <f>IF(Population!$A290="","",Population!$A290)</f>
        <v/>
      </c>
      <c r="B290" s="24" t="str">
        <f>IF($A290="","",IFERROR(VLOOKUP($A290,Facilities!$A$2:$B$1001,2,FALSE),""))</f>
        <v/>
      </c>
      <c r="C290" s="24" t="str">
        <f>IFERROR(IF(VLOOKUP($A290,'Facility Locations'!$A$2:$E$1000,2,FALSE)="","no address",VLOOKUP($A290,'Facility Locations'!$A$2:$E$1000,2,FALSE)),"no address")</f>
        <v>no address</v>
      </c>
      <c r="D290" s="24" t="str">
        <f>IFERROR(IF(VLOOKUP($A290,'Facility Locations'!$A$2:$E$1000,3,FALSE)="","",VLOOKUP($A290,'Facility Locations'!$A$2:$E$1000,3,FALSE)),"")</f>
        <v/>
      </c>
      <c r="E290" s="24" t="str">
        <f>IFERROR(IF(VLOOKUP($A290,'Facility Locations'!$A$2:$E$1000,4,FALSE)="","",VLOOKUP($A290,'Facility Locations'!$A$2:$E$1000,4,FALSE)),"")</f>
        <v/>
      </c>
      <c r="F290" s="24" t="str">
        <f>IFERROR(IF(VLOOKUP($A290,'Facility Locations'!$A$2:$E$1000,5,FALSE)="","",VLOOKUP($A290,'Facility Locations'!$A$2:$E$1000,5,FALSE)),"")</f>
        <v/>
      </c>
      <c r="G290" s="25" t="str">
        <f>IFERROR(VLOOKUP($A290,Counties!$A$2:$C$1000,2,FALSE),"no county listed")</f>
        <v>no county listed</v>
      </c>
      <c r="H290" s="24" t="str">
        <f>IFERROR(VLOOKUP($A290,Counties!$A$2:$C$1000,3,FALSE),"no county listed")</f>
        <v>no county listed</v>
      </c>
      <c r="I290" s="24" t="e">
        <f>VLOOKUP($G290,Rural_Urban!A291:B1289,2,FALSE)</f>
        <v>#N/A</v>
      </c>
      <c r="J290" s="24" t="e">
        <f t="shared" si="20"/>
        <v>#N/A</v>
      </c>
      <c r="K290" s="26" t="str">
        <f>IF($A290="","",_xlfn.LET(_xlpm.x,VLOOKUP($A290,Population!$A$2:$B$1000,2,FALSE),IF(_xlpm.x="","none listed",_xlpm.x)))</f>
        <v/>
      </c>
      <c r="L290" s="24" t="e">
        <f>VLOOKUP($A290,Population!$A$2:$D$1000,4,FALSE)</f>
        <v>#N/A</v>
      </c>
      <c r="M290" s="24">
        <f>VLOOKUP("Population",'Program Priorities&amp;Goals'!$B$5:$E$7,4,FALSE)</f>
        <v>0.66666666666666663</v>
      </c>
      <c r="N290" s="24" t="e">
        <f>VLOOKUP($G290,'SVI Data'!$C$2:$F$200,3,FALSE)</f>
        <v>#N/A</v>
      </c>
      <c r="O290" s="24">
        <f>VLOOKUP("SVI",'Program Priorities&amp;Goals'!$B$5:$E$7,4,FALSE)</f>
        <v>0.66666666666666663</v>
      </c>
      <c r="P290" s="23" t="e">
        <f>VLOOKUP($A290,'Partnership Readiness'!$A$2:$D$1000,5,FALSE)</f>
        <v>#N/A</v>
      </c>
      <c r="Q290" s="24">
        <f>VLOOKUP("Partnership",'Program Priorities&amp;Goals'!$B$5:$E$7,4,FALSE)</f>
        <v>0.66666666666666663</v>
      </c>
      <c r="R290" s="25">
        <f t="shared" si="21"/>
        <v>0</v>
      </c>
      <c r="S290" s="24">
        <f t="shared" si="22"/>
        <v>1</v>
      </c>
      <c r="T290" s="24" t="e">
        <f t="shared" si="23"/>
        <v>#N/A</v>
      </c>
      <c r="U290" s="27" t="e">
        <f t="shared" si="24"/>
        <v>#N/A</v>
      </c>
      <c r="V290" s="24" t="e">
        <f>IF(J290="Urban",IF(U290&lt;='Recommended Sites'!$L$17,"Include",""),IF(J290="Rural",IF(T290&lt;='Recommended Sites'!$L$18,"Include",""),""))</f>
        <v>#N/A</v>
      </c>
      <c r="W290" s="24" t="e">
        <f>IF(V290="Include",COUNTIFS($V$2:$V$999,"Include",$R$2:$R$999,"&gt;"&amp;R290)+COUNTIFS($V$2:V290,"Include",$R$2:R290,R290),"")</f>
        <v>#N/A</v>
      </c>
    </row>
    <row r="291" spans="1:23" ht="15.75" thickBot="1" x14ac:dyDescent="0.3">
      <c r="A291" s="23" t="str">
        <f>IF(Population!$A291="","",Population!$A291)</f>
        <v/>
      </c>
      <c r="B291" s="24" t="str">
        <f>IF($A291="","",IFERROR(VLOOKUP($A291,Facilities!$A$2:$B$1001,2,FALSE),""))</f>
        <v/>
      </c>
      <c r="C291" s="24" t="str">
        <f>IFERROR(IF(VLOOKUP($A291,'Facility Locations'!$A$2:$E$1000,2,FALSE)="","no address",VLOOKUP($A291,'Facility Locations'!$A$2:$E$1000,2,FALSE)),"no address")</f>
        <v>no address</v>
      </c>
      <c r="D291" s="24" t="str">
        <f>IFERROR(IF(VLOOKUP($A291,'Facility Locations'!$A$2:$E$1000,3,FALSE)="","",VLOOKUP($A291,'Facility Locations'!$A$2:$E$1000,3,FALSE)),"")</f>
        <v/>
      </c>
      <c r="E291" s="24" t="str">
        <f>IFERROR(IF(VLOOKUP($A291,'Facility Locations'!$A$2:$E$1000,4,FALSE)="","",VLOOKUP($A291,'Facility Locations'!$A$2:$E$1000,4,FALSE)),"")</f>
        <v/>
      </c>
      <c r="F291" s="24" t="str">
        <f>IFERROR(IF(VLOOKUP($A291,'Facility Locations'!$A$2:$E$1000,5,FALSE)="","",VLOOKUP($A291,'Facility Locations'!$A$2:$E$1000,5,FALSE)),"")</f>
        <v/>
      </c>
      <c r="G291" s="25" t="str">
        <f>IFERROR(VLOOKUP($A291,Counties!$A$2:$C$1000,2,FALSE),"no county listed")</f>
        <v>no county listed</v>
      </c>
      <c r="H291" s="24" t="str">
        <f>IFERROR(VLOOKUP($A291,Counties!$A$2:$C$1000,3,FALSE),"no county listed")</f>
        <v>no county listed</v>
      </c>
      <c r="I291" s="24" t="e">
        <f>VLOOKUP($G291,Rural_Urban!A292:B1290,2,FALSE)</f>
        <v>#N/A</v>
      </c>
      <c r="J291" s="24" t="e">
        <f t="shared" si="20"/>
        <v>#N/A</v>
      </c>
      <c r="K291" s="26" t="str">
        <f>IF($A291="","",_xlfn.LET(_xlpm.x,VLOOKUP($A291,Population!$A$2:$B$1000,2,FALSE),IF(_xlpm.x="","none listed",_xlpm.x)))</f>
        <v/>
      </c>
      <c r="L291" s="24" t="e">
        <f>VLOOKUP($A291,Population!$A$2:$D$1000,4,FALSE)</f>
        <v>#N/A</v>
      </c>
      <c r="M291" s="24">
        <f>VLOOKUP("Population",'Program Priorities&amp;Goals'!$B$5:$E$7,4,FALSE)</f>
        <v>0.66666666666666663</v>
      </c>
      <c r="N291" s="24" t="e">
        <f>VLOOKUP($G291,'SVI Data'!$C$2:$F$200,3,FALSE)</f>
        <v>#N/A</v>
      </c>
      <c r="O291" s="24">
        <f>VLOOKUP("SVI",'Program Priorities&amp;Goals'!$B$5:$E$7,4,FALSE)</f>
        <v>0.66666666666666663</v>
      </c>
      <c r="P291" s="23" t="e">
        <f>VLOOKUP($A291,'Partnership Readiness'!$A$2:$D$1000,5,FALSE)</f>
        <v>#N/A</v>
      </c>
      <c r="Q291" s="24">
        <f>VLOOKUP("Partnership",'Program Priorities&amp;Goals'!$B$5:$E$7,4,FALSE)</f>
        <v>0.66666666666666663</v>
      </c>
      <c r="R291" s="25">
        <f t="shared" si="21"/>
        <v>0</v>
      </c>
      <c r="S291" s="24">
        <f t="shared" si="22"/>
        <v>1</v>
      </c>
      <c r="T291" s="24" t="e">
        <f t="shared" si="23"/>
        <v>#N/A</v>
      </c>
      <c r="U291" s="27" t="e">
        <f t="shared" si="24"/>
        <v>#N/A</v>
      </c>
      <c r="V291" s="24" t="e">
        <f>IF(J291="Urban",IF(U291&lt;='Recommended Sites'!$L$17,"Include",""),IF(J291="Rural",IF(T291&lt;='Recommended Sites'!$L$18,"Include",""),""))</f>
        <v>#N/A</v>
      </c>
      <c r="W291" s="24" t="e">
        <f>IF(V291="Include",COUNTIFS($V$2:$V$999,"Include",$R$2:$R$999,"&gt;"&amp;R291)+COUNTIFS($V$2:V291,"Include",$R$2:R291,R291),"")</f>
        <v>#N/A</v>
      </c>
    </row>
    <row r="292" spans="1:23" ht="15.75" thickBot="1" x14ac:dyDescent="0.3">
      <c r="A292" s="23" t="str">
        <f>IF(Population!$A292="","",Population!$A292)</f>
        <v/>
      </c>
      <c r="B292" s="24" t="str">
        <f>IF($A292="","",IFERROR(VLOOKUP($A292,Facilities!$A$2:$B$1001,2,FALSE),""))</f>
        <v/>
      </c>
      <c r="C292" s="24" t="str">
        <f>IFERROR(IF(VLOOKUP($A292,'Facility Locations'!$A$2:$E$1000,2,FALSE)="","no address",VLOOKUP($A292,'Facility Locations'!$A$2:$E$1000,2,FALSE)),"no address")</f>
        <v>no address</v>
      </c>
      <c r="D292" s="24" t="str">
        <f>IFERROR(IF(VLOOKUP($A292,'Facility Locations'!$A$2:$E$1000,3,FALSE)="","",VLOOKUP($A292,'Facility Locations'!$A$2:$E$1000,3,FALSE)),"")</f>
        <v/>
      </c>
      <c r="E292" s="24" t="str">
        <f>IFERROR(IF(VLOOKUP($A292,'Facility Locations'!$A$2:$E$1000,4,FALSE)="","",VLOOKUP($A292,'Facility Locations'!$A$2:$E$1000,4,FALSE)),"")</f>
        <v/>
      </c>
      <c r="F292" s="24" t="str">
        <f>IFERROR(IF(VLOOKUP($A292,'Facility Locations'!$A$2:$E$1000,5,FALSE)="","",VLOOKUP($A292,'Facility Locations'!$A$2:$E$1000,5,FALSE)),"")</f>
        <v/>
      </c>
      <c r="G292" s="25" t="str">
        <f>IFERROR(VLOOKUP($A292,Counties!$A$2:$C$1000,2,FALSE),"no county listed")</f>
        <v>no county listed</v>
      </c>
      <c r="H292" s="24" t="str">
        <f>IFERROR(VLOOKUP($A292,Counties!$A$2:$C$1000,3,FALSE),"no county listed")</f>
        <v>no county listed</v>
      </c>
      <c r="I292" s="24" t="e">
        <f>VLOOKUP($G292,Rural_Urban!A293:B1291,2,FALSE)</f>
        <v>#N/A</v>
      </c>
      <c r="J292" s="24" t="e">
        <f t="shared" si="20"/>
        <v>#N/A</v>
      </c>
      <c r="K292" s="26" t="str">
        <f>IF($A292="","",_xlfn.LET(_xlpm.x,VLOOKUP($A292,Population!$A$2:$B$1000,2,FALSE),IF(_xlpm.x="","none listed",_xlpm.x)))</f>
        <v/>
      </c>
      <c r="L292" s="24" t="e">
        <f>VLOOKUP($A292,Population!$A$2:$D$1000,4,FALSE)</f>
        <v>#N/A</v>
      </c>
      <c r="M292" s="24">
        <f>VLOOKUP("Population",'Program Priorities&amp;Goals'!$B$5:$E$7,4,FALSE)</f>
        <v>0.66666666666666663</v>
      </c>
      <c r="N292" s="24" t="e">
        <f>VLOOKUP($G292,'SVI Data'!$C$2:$F$200,3,FALSE)</f>
        <v>#N/A</v>
      </c>
      <c r="O292" s="24">
        <f>VLOOKUP("SVI",'Program Priorities&amp;Goals'!$B$5:$E$7,4,FALSE)</f>
        <v>0.66666666666666663</v>
      </c>
      <c r="P292" s="23" t="e">
        <f>VLOOKUP($A292,'Partnership Readiness'!$A$2:$D$1000,5,FALSE)</f>
        <v>#N/A</v>
      </c>
      <c r="Q292" s="24">
        <f>VLOOKUP("Partnership",'Program Priorities&amp;Goals'!$B$5:$E$7,4,FALSE)</f>
        <v>0.66666666666666663</v>
      </c>
      <c r="R292" s="25">
        <f t="shared" si="21"/>
        <v>0</v>
      </c>
      <c r="S292" s="24">
        <f t="shared" si="22"/>
        <v>1</v>
      </c>
      <c r="T292" s="24" t="e">
        <f t="shared" si="23"/>
        <v>#N/A</v>
      </c>
      <c r="U292" s="27" t="e">
        <f t="shared" si="24"/>
        <v>#N/A</v>
      </c>
      <c r="V292" s="24" t="e">
        <f>IF(J292="Urban",IF(U292&lt;='Recommended Sites'!$L$17,"Include",""),IF(J292="Rural",IF(T292&lt;='Recommended Sites'!$L$18,"Include",""),""))</f>
        <v>#N/A</v>
      </c>
      <c r="W292" s="24" t="e">
        <f>IF(V292="Include",COUNTIFS($V$2:$V$999,"Include",$R$2:$R$999,"&gt;"&amp;R292)+COUNTIFS($V$2:V292,"Include",$R$2:R292,R292),"")</f>
        <v>#N/A</v>
      </c>
    </row>
    <row r="293" spans="1:23" ht="15.75" thickBot="1" x14ac:dyDescent="0.3">
      <c r="A293" s="23" t="str">
        <f>IF(Population!$A293="","",Population!$A293)</f>
        <v/>
      </c>
      <c r="B293" s="24" t="str">
        <f>IF($A293="","",IFERROR(VLOOKUP($A293,Facilities!$A$2:$B$1001,2,FALSE),""))</f>
        <v/>
      </c>
      <c r="C293" s="24" t="str">
        <f>IFERROR(IF(VLOOKUP($A293,'Facility Locations'!$A$2:$E$1000,2,FALSE)="","no address",VLOOKUP($A293,'Facility Locations'!$A$2:$E$1000,2,FALSE)),"no address")</f>
        <v>no address</v>
      </c>
      <c r="D293" s="24" t="str">
        <f>IFERROR(IF(VLOOKUP($A293,'Facility Locations'!$A$2:$E$1000,3,FALSE)="","",VLOOKUP($A293,'Facility Locations'!$A$2:$E$1000,3,FALSE)),"")</f>
        <v/>
      </c>
      <c r="E293" s="24" t="str">
        <f>IFERROR(IF(VLOOKUP($A293,'Facility Locations'!$A$2:$E$1000,4,FALSE)="","",VLOOKUP($A293,'Facility Locations'!$A$2:$E$1000,4,FALSE)),"")</f>
        <v/>
      </c>
      <c r="F293" s="24" t="str">
        <f>IFERROR(IF(VLOOKUP($A293,'Facility Locations'!$A$2:$E$1000,5,FALSE)="","",VLOOKUP($A293,'Facility Locations'!$A$2:$E$1000,5,FALSE)),"")</f>
        <v/>
      </c>
      <c r="G293" s="25" t="str">
        <f>IFERROR(VLOOKUP($A293,Counties!$A$2:$C$1000,2,FALSE),"no county listed")</f>
        <v>no county listed</v>
      </c>
      <c r="H293" s="24" t="str">
        <f>IFERROR(VLOOKUP($A293,Counties!$A$2:$C$1000,3,FALSE),"no county listed")</f>
        <v>no county listed</v>
      </c>
      <c r="I293" s="24" t="e">
        <f>VLOOKUP($G293,Rural_Urban!A294:B1292,2,FALSE)</f>
        <v>#N/A</v>
      </c>
      <c r="J293" s="24" t="e">
        <f t="shared" si="20"/>
        <v>#N/A</v>
      </c>
      <c r="K293" s="26" t="str">
        <f>IF($A293="","",_xlfn.LET(_xlpm.x,VLOOKUP($A293,Population!$A$2:$B$1000,2,FALSE),IF(_xlpm.x="","none listed",_xlpm.x)))</f>
        <v/>
      </c>
      <c r="L293" s="24" t="e">
        <f>VLOOKUP($A293,Population!$A$2:$D$1000,4,FALSE)</f>
        <v>#N/A</v>
      </c>
      <c r="M293" s="24">
        <f>VLOOKUP("Population",'Program Priorities&amp;Goals'!$B$5:$E$7,4,FALSE)</f>
        <v>0.66666666666666663</v>
      </c>
      <c r="N293" s="24" t="e">
        <f>VLOOKUP($G293,'SVI Data'!$C$2:$F$200,3,FALSE)</f>
        <v>#N/A</v>
      </c>
      <c r="O293" s="24">
        <f>VLOOKUP("SVI",'Program Priorities&amp;Goals'!$B$5:$E$7,4,FALSE)</f>
        <v>0.66666666666666663</v>
      </c>
      <c r="P293" s="23" t="e">
        <f>VLOOKUP($A293,'Partnership Readiness'!$A$2:$D$1000,5,FALSE)</f>
        <v>#N/A</v>
      </c>
      <c r="Q293" s="24">
        <f>VLOOKUP("Partnership",'Program Priorities&amp;Goals'!$B$5:$E$7,4,FALSE)</f>
        <v>0.66666666666666663</v>
      </c>
      <c r="R293" s="25">
        <f t="shared" si="21"/>
        <v>0</v>
      </c>
      <c r="S293" s="24">
        <f t="shared" si="22"/>
        <v>1</v>
      </c>
      <c r="T293" s="24" t="e">
        <f t="shared" si="23"/>
        <v>#N/A</v>
      </c>
      <c r="U293" s="27" t="e">
        <f t="shared" si="24"/>
        <v>#N/A</v>
      </c>
      <c r="V293" s="24" t="e">
        <f>IF(J293="Urban",IF(U293&lt;='Recommended Sites'!$L$17,"Include",""),IF(J293="Rural",IF(T293&lt;='Recommended Sites'!$L$18,"Include",""),""))</f>
        <v>#N/A</v>
      </c>
      <c r="W293" s="24" t="e">
        <f>IF(V293="Include",COUNTIFS($V$2:$V$999,"Include",$R$2:$R$999,"&gt;"&amp;R293)+COUNTIFS($V$2:V293,"Include",$R$2:R293,R293),"")</f>
        <v>#N/A</v>
      </c>
    </row>
    <row r="294" spans="1:23" ht="15.75" thickBot="1" x14ac:dyDescent="0.3">
      <c r="A294" s="23" t="str">
        <f>IF(Population!$A294="","",Population!$A294)</f>
        <v/>
      </c>
      <c r="B294" s="24" t="str">
        <f>IF($A294="","",IFERROR(VLOOKUP($A294,Facilities!$A$2:$B$1001,2,FALSE),""))</f>
        <v/>
      </c>
      <c r="C294" s="24" t="str">
        <f>IFERROR(IF(VLOOKUP($A294,'Facility Locations'!$A$2:$E$1000,2,FALSE)="","no address",VLOOKUP($A294,'Facility Locations'!$A$2:$E$1000,2,FALSE)),"no address")</f>
        <v>no address</v>
      </c>
      <c r="D294" s="24" t="str">
        <f>IFERROR(IF(VLOOKUP($A294,'Facility Locations'!$A$2:$E$1000,3,FALSE)="","",VLOOKUP($A294,'Facility Locations'!$A$2:$E$1000,3,FALSE)),"")</f>
        <v/>
      </c>
      <c r="E294" s="24" t="str">
        <f>IFERROR(IF(VLOOKUP($A294,'Facility Locations'!$A$2:$E$1000,4,FALSE)="","",VLOOKUP($A294,'Facility Locations'!$A$2:$E$1000,4,FALSE)),"")</f>
        <v/>
      </c>
      <c r="F294" s="24" t="str">
        <f>IFERROR(IF(VLOOKUP($A294,'Facility Locations'!$A$2:$E$1000,5,FALSE)="","",VLOOKUP($A294,'Facility Locations'!$A$2:$E$1000,5,FALSE)),"")</f>
        <v/>
      </c>
      <c r="G294" s="25" t="str">
        <f>IFERROR(VLOOKUP($A294,Counties!$A$2:$C$1000,2,FALSE),"no county listed")</f>
        <v>no county listed</v>
      </c>
      <c r="H294" s="24" t="str">
        <f>IFERROR(VLOOKUP($A294,Counties!$A$2:$C$1000,3,FALSE),"no county listed")</f>
        <v>no county listed</v>
      </c>
      <c r="I294" s="24" t="e">
        <f>VLOOKUP($G294,Rural_Urban!A295:B1293,2,FALSE)</f>
        <v>#N/A</v>
      </c>
      <c r="J294" s="24" t="e">
        <f t="shared" si="20"/>
        <v>#N/A</v>
      </c>
      <c r="K294" s="26" t="str">
        <f>IF($A294="","",_xlfn.LET(_xlpm.x,VLOOKUP($A294,Population!$A$2:$B$1000,2,FALSE),IF(_xlpm.x="","none listed",_xlpm.x)))</f>
        <v/>
      </c>
      <c r="L294" s="24" t="e">
        <f>VLOOKUP($A294,Population!$A$2:$D$1000,4,FALSE)</f>
        <v>#N/A</v>
      </c>
      <c r="M294" s="24">
        <f>VLOOKUP("Population",'Program Priorities&amp;Goals'!$B$5:$E$7,4,FALSE)</f>
        <v>0.66666666666666663</v>
      </c>
      <c r="N294" s="24" t="e">
        <f>VLOOKUP($G294,'SVI Data'!$C$2:$F$200,3,FALSE)</f>
        <v>#N/A</v>
      </c>
      <c r="O294" s="24">
        <f>VLOOKUP("SVI",'Program Priorities&amp;Goals'!$B$5:$E$7,4,FALSE)</f>
        <v>0.66666666666666663</v>
      </c>
      <c r="P294" s="23" t="e">
        <f>VLOOKUP($A294,'Partnership Readiness'!$A$2:$D$1000,5,FALSE)</f>
        <v>#N/A</v>
      </c>
      <c r="Q294" s="24">
        <f>VLOOKUP("Partnership",'Program Priorities&amp;Goals'!$B$5:$E$7,4,FALSE)</f>
        <v>0.66666666666666663</v>
      </c>
      <c r="R294" s="25">
        <f t="shared" si="21"/>
        <v>0</v>
      </c>
      <c r="S294" s="24">
        <f t="shared" si="22"/>
        <v>1</v>
      </c>
      <c r="T294" s="24" t="e">
        <f t="shared" si="23"/>
        <v>#N/A</v>
      </c>
      <c r="U294" s="27" t="e">
        <f t="shared" si="24"/>
        <v>#N/A</v>
      </c>
      <c r="V294" s="24" t="e">
        <f>IF(J294="Urban",IF(U294&lt;='Recommended Sites'!$L$17,"Include",""),IF(J294="Rural",IF(T294&lt;='Recommended Sites'!$L$18,"Include",""),""))</f>
        <v>#N/A</v>
      </c>
      <c r="W294" s="24" t="e">
        <f>IF(V294="Include",COUNTIFS($V$2:$V$999,"Include",$R$2:$R$999,"&gt;"&amp;R294)+COUNTIFS($V$2:V294,"Include",$R$2:R294,R294),"")</f>
        <v>#N/A</v>
      </c>
    </row>
    <row r="295" spans="1:23" ht="15.75" thickBot="1" x14ac:dyDescent="0.3">
      <c r="A295" s="23" t="str">
        <f>IF(Population!$A295="","",Population!$A295)</f>
        <v/>
      </c>
      <c r="B295" s="24" t="str">
        <f>IF($A295="","",IFERROR(VLOOKUP($A295,Facilities!$A$2:$B$1001,2,FALSE),""))</f>
        <v/>
      </c>
      <c r="C295" s="24" t="str">
        <f>IFERROR(IF(VLOOKUP($A295,'Facility Locations'!$A$2:$E$1000,2,FALSE)="","no address",VLOOKUP($A295,'Facility Locations'!$A$2:$E$1000,2,FALSE)),"no address")</f>
        <v>no address</v>
      </c>
      <c r="D295" s="24" t="str">
        <f>IFERROR(IF(VLOOKUP($A295,'Facility Locations'!$A$2:$E$1000,3,FALSE)="","",VLOOKUP($A295,'Facility Locations'!$A$2:$E$1000,3,FALSE)),"")</f>
        <v/>
      </c>
      <c r="E295" s="24" t="str">
        <f>IFERROR(IF(VLOOKUP($A295,'Facility Locations'!$A$2:$E$1000,4,FALSE)="","",VLOOKUP($A295,'Facility Locations'!$A$2:$E$1000,4,FALSE)),"")</f>
        <v/>
      </c>
      <c r="F295" s="24" t="str">
        <f>IFERROR(IF(VLOOKUP($A295,'Facility Locations'!$A$2:$E$1000,5,FALSE)="","",VLOOKUP($A295,'Facility Locations'!$A$2:$E$1000,5,FALSE)),"")</f>
        <v/>
      </c>
      <c r="G295" s="25" t="str">
        <f>IFERROR(VLOOKUP($A295,Counties!$A$2:$C$1000,2,FALSE),"no county listed")</f>
        <v>no county listed</v>
      </c>
      <c r="H295" s="24" t="str">
        <f>IFERROR(VLOOKUP($A295,Counties!$A$2:$C$1000,3,FALSE),"no county listed")</f>
        <v>no county listed</v>
      </c>
      <c r="I295" s="24" t="e">
        <f>VLOOKUP($G295,Rural_Urban!A296:B1294,2,FALSE)</f>
        <v>#N/A</v>
      </c>
      <c r="J295" s="24" t="e">
        <f t="shared" si="20"/>
        <v>#N/A</v>
      </c>
      <c r="K295" s="26" t="str">
        <f>IF($A295="","",_xlfn.LET(_xlpm.x,VLOOKUP($A295,Population!$A$2:$B$1000,2,FALSE),IF(_xlpm.x="","none listed",_xlpm.x)))</f>
        <v/>
      </c>
      <c r="L295" s="24" t="e">
        <f>VLOOKUP($A295,Population!$A$2:$D$1000,4,FALSE)</f>
        <v>#N/A</v>
      </c>
      <c r="M295" s="24">
        <f>VLOOKUP("Population",'Program Priorities&amp;Goals'!$B$5:$E$7,4,FALSE)</f>
        <v>0.66666666666666663</v>
      </c>
      <c r="N295" s="24" t="e">
        <f>VLOOKUP($G295,'SVI Data'!$C$2:$F$200,3,FALSE)</f>
        <v>#N/A</v>
      </c>
      <c r="O295" s="24">
        <f>VLOOKUP("SVI",'Program Priorities&amp;Goals'!$B$5:$E$7,4,FALSE)</f>
        <v>0.66666666666666663</v>
      </c>
      <c r="P295" s="23" t="e">
        <f>VLOOKUP($A295,'Partnership Readiness'!$A$2:$D$1000,5,FALSE)</f>
        <v>#N/A</v>
      </c>
      <c r="Q295" s="24">
        <f>VLOOKUP("Partnership",'Program Priorities&amp;Goals'!$B$5:$E$7,4,FALSE)</f>
        <v>0.66666666666666663</v>
      </c>
      <c r="R295" s="25">
        <f t="shared" si="21"/>
        <v>0</v>
      </c>
      <c r="S295" s="24">
        <f t="shared" si="22"/>
        <v>1</v>
      </c>
      <c r="T295" s="24" t="e">
        <f t="shared" si="23"/>
        <v>#N/A</v>
      </c>
      <c r="U295" s="27" t="e">
        <f t="shared" si="24"/>
        <v>#N/A</v>
      </c>
      <c r="V295" s="24" t="e">
        <f>IF(J295="Urban",IF(U295&lt;='Recommended Sites'!$L$17,"Include",""),IF(J295="Rural",IF(T295&lt;='Recommended Sites'!$L$18,"Include",""),""))</f>
        <v>#N/A</v>
      </c>
      <c r="W295" s="24" t="e">
        <f>IF(V295="Include",COUNTIFS($V$2:$V$999,"Include",$R$2:$R$999,"&gt;"&amp;R295)+COUNTIFS($V$2:V295,"Include",$R$2:R295,R295),"")</f>
        <v>#N/A</v>
      </c>
    </row>
    <row r="296" spans="1:23" ht="15.75" thickBot="1" x14ac:dyDescent="0.3">
      <c r="A296" s="23" t="str">
        <f>IF(Population!$A296="","",Population!$A296)</f>
        <v/>
      </c>
      <c r="B296" s="24" t="str">
        <f>IF($A296="","",IFERROR(VLOOKUP($A296,Facilities!$A$2:$B$1001,2,FALSE),""))</f>
        <v/>
      </c>
      <c r="C296" s="24" t="str">
        <f>IFERROR(IF(VLOOKUP($A296,'Facility Locations'!$A$2:$E$1000,2,FALSE)="","no address",VLOOKUP($A296,'Facility Locations'!$A$2:$E$1000,2,FALSE)),"no address")</f>
        <v>no address</v>
      </c>
      <c r="D296" s="24" t="str">
        <f>IFERROR(IF(VLOOKUP($A296,'Facility Locations'!$A$2:$E$1000,3,FALSE)="","",VLOOKUP($A296,'Facility Locations'!$A$2:$E$1000,3,FALSE)),"")</f>
        <v/>
      </c>
      <c r="E296" s="24" t="str">
        <f>IFERROR(IF(VLOOKUP($A296,'Facility Locations'!$A$2:$E$1000,4,FALSE)="","",VLOOKUP($A296,'Facility Locations'!$A$2:$E$1000,4,FALSE)),"")</f>
        <v/>
      </c>
      <c r="F296" s="24" t="str">
        <f>IFERROR(IF(VLOOKUP($A296,'Facility Locations'!$A$2:$E$1000,5,FALSE)="","",VLOOKUP($A296,'Facility Locations'!$A$2:$E$1000,5,FALSE)),"")</f>
        <v/>
      </c>
      <c r="G296" s="25" t="str">
        <f>IFERROR(VLOOKUP($A296,Counties!$A$2:$C$1000,2,FALSE),"no county listed")</f>
        <v>no county listed</v>
      </c>
      <c r="H296" s="24" t="str">
        <f>IFERROR(VLOOKUP($A296,Counties!$A$2:$C$1000,3,FALSE),"no county listed")</f>
        <v>no county listed</v>
      </c>
      <c r="I296" s="24" t="e">
        <f>VLOOKUP($G296,Rural_Urban!A297:B1295,2,FALSE)</f>
        <v>#N/A</v>
      </c>
      <c r="J296" s="24" t="e">
        <f t="shared" si="20"/>
        <v>#N/A</v>
      </c>
      <c r="K296" s="26" t="str">
        <f>IF($A296="","",_xlfn.LET(_xlpm.x,VLOOKUP($A296,Population!$A$2:$B$1000,2,FALSE),IF(_xlpm.x="","none listed",_xlpm.x)))</f>
        <v/>
      </c>
      <c r="L296" s="24" t="e">
        <f>VLOOKUP($A296,Population!$A$2:$D$1000,4,FALSE)</f>
        <v>#N/A</v>
      </c>
      <c r="M296" s="24">
        <f>VLOOKUP("Population",'Program Priorities&amp;Goals'!$B$5:$E$7,4,FALSE)</f>
        <v>0.66666666666666663</v>
      </c>
      <c r="N296" s="24" t="e">
        <f>VLOOKUP($G296,'SVI Data'!$C$2:$F$200,3,FALSE)</f>
        <v>#N/A</v>
      </c>
      <c r="O296" s="24">
        <f>VLOOKUP("SVI",'Program Priorities&amp;Goals'!$B$5:$E$7,4,FALSE)</f>
        <v>0.66666666666666663</v>
      </c>
      <c r="P296" s="23" t="e">
        <f>VLOOKUP($A296,'Partnership Readiness'!$A$2:$D$1000,5,FALSE)</f>
        <v>#N/A</v>
      </c>
      <c r="Q296" s="24">
        <f>VLOOKUP("Partnership",'Program Priorities&amp;Goals'!$B$5:$E$7,4,FALSE)</f>
        <v>0.66666666666666663</v>
      </c>
      <c r="R296" s="25">
        <f t="shared" si="21"/>
        <v>0</v>
      </c>
      <c r="S296" s="24">
        <f t="shared" si="22"/>
        <v>1</v>
      </c>
      <c r="T296" s="24" t="e">
        <f t="shared" si="23"/>
        <v>#N/A</v>
      </c>
      <c r="U296" s="27" t="e">
        <f t="shared" si="24"/>
        <v>#N/A</v>
      </c>
      <c r="V296" s="24" t="e">
        <f>IF(J296="Urban",IF(U296&lt;='Recommended Sites'!$L$17,"Include",""),IF(J296="Rural",IF(T296&lt;='Recommended Sites'!$L$18,"Include",""),""))</f>
        <v>#N/A</v>
      </c>
      <c r="W296" s="24" t="e">
        <f>IF(V296="Include",COUNTIFS($V$2:$V$999,"Include",$R$2:$R$999,"&gt;"&amp;R296)+COUNTIFS($V$2:V296,"Include",$R$2:R296,R296),"")</f>
        <v>#N/A</v>
      </c>
    </row>
    <row r="297" spans="1:23" ht="15.75" thickBot="1" x14ac:dyDescent="0.3">
      <c r="A297" s="23" t="str">
        <f>IF(Population!$A297="","",Population!$A297)</f>
        <v/>
      </c>
      <c r="B297" s="24" t="str">
        <f>IF($A297="","",IFERROR(VLOOKUP($A297,Facilities!$A$2:$B$1001,2,FALSE),""))</f>
        <v/>
      </c>
      <c r="C297" s="24" t="str">
        <f>IFERROR(IF(VLOOKUP($A297,'Facility Locations'!$A$2:$E$1000,2,FALSE)="","no address",VLOOKUP($A297,'Facility Locations'!$A$2:$E$1000,2,FALSE)),"no address")</f>
        <v>no address</v>
      </c>
      <c r="D297" s="24" t="str">
        <f>IFERROR(IF(VLOOKUP($A297,'Facility Locations'!$A$2:$E$1000,3,FALSE)="","",VLOOKUP($A297,'Facility Locations'!$A$2:$E$1000,3,FALSE)),"")</f>
        <v/>
      </c>
      <c r="E297" s="24" t="str">
        <f>IFERROR(IF(VLOOKUP($A297,'Facility Locations'!$A$2:$E$1000,4,FALSE)="","",VLOOKUP($A297,'Facility Locations'!$A$2:$E$1000,4,FALSE)),"")</f>
        <v/>
      </c>
      <c r="F297" s="24" t="str">
        <f>IFERROR(IF(VLOOKUP($A297,'Facility Locations'!$A$2:$E$1000,5,FALSE)="","",VLOOKUP($A297,'Facility Locations'!$A$2:$E$1000,5,FALSE)),"")</f>
        <v/>
      </c>
      <c r="G297" s="25" t="str">
        <f>IFERROR(VLOOKUP($A297,Counties!$A$2:$C$1000,2,FALSE),"no county listed")</f>
        <v>no county listed</v>
      </c>
      <c r="H297" s="24" t="str">
        <f>IFERROR(VLOOKUP($A297,Counties!$A$2:$C$1000,3,FALSE),"no county listed")</f>
        <v>no county listed</v>
      </c>
      <c r="I297" s="24" t="e">
        <f>VLOOKUP($G297,Rural_Urban!A298:B1296,2,FALSE)</f>
        <v>#N/A</v>
      </c>
      <c r="J297" s="24" t="e">
        <f t="shared" si="20"/>
        <v>#N/A</v>
      </c>
      <c r="K297" s="26" t="str">
        <f>IF($A297="","",_xlfn.LET(_xlpm.x,VLOOKUP($A297,Population!$A$2:$B$1000,2,FALSE),IF(_xlpm.x="","none listed",_xlpm.x)))</f>
        <v/>
      </c>
      <c r="L297" s="24" t="e">
        <f>VLOOKUP($A297,Population!$A$2:$D$1000,4,FALSE)</f>
        <v>#N/A</v>
      </c>
      <c r="M297" s="24">
        <f>VLOOKUP("Population",'Program Priorities&amp;Goals'!$B$5:$E$7,4,FALSE)</f>
        <v>0.66666666666666663</v>
      </c>
      <c r="N297" s="24" t="e">
        <f>VLOOKUP($G297,'SVI Data'!$C$2:$F$200,3,FALSE)</f>
        <v>#N/A</v>
      </c>
      <c r="O297" s="24">
        <f>VLOOKUP("SVI",'Program Priorities&amp;Goals'!$B$5:$E$7,4,FALSE)</f>
        <v>0.66666666666666663</v>
      </c>
      <c r="P297" s="23" t="e">
        <f>VLOOKUP($A297,'Partnership Readiness'!$A$2:$D$1000,5,FALSE)</f>
        <v>#N/A</v>
      </c>
      <c r="Q297" s="24">
        <f>VLOOKUP("Partnership",'Program Priorities&amp;Goals'!$B$5:$E$7,4,FALSE)</f>
        <v>0.66666666666666663</v>
      </c>
      <c r="R297" s="25">
        <f t="shared" si="21"/>
        <v>0</v>
      </c>
      <c r="S297" s="24">
        <f t="shared" si="22"/>
        <v>1</v>
      </c>
      <c r="T297" s="24" t="e">
        <f t="shared" si="23"/>
        <v>#N/A</v>
      </c>
      <c r="U297" s="27" t="e">
        <f t="shared" si="24"/>
        <v>#N/A</v>
      </c>
      <c r="V297" s="24" t="e">
        <f>IF(J297="Urban",IF(U297&lt;='Recommended Sites'!$L$17,"Include",""),IF(J297="Rural",IF(T297&lt;='Recommended Sites'!$L$18,"Include",""),""))</f>
        <v>#N/A</v>
      </c>
      <c r="W297" s="24" t="e">
        <f>IF(V297="Include",COUNTIFS($V$2:$V$999,"Include",$R$2:$R$999,"&gt;"&amp;R297)+COUNTIFS($V$2:V297,"Include",$R$2:R297,R297),"")</f>
        <v>#N/A</v>
      </c>
    </row>
    <row r="298" spans="1:23" ht="15.75" thickBot="1" x14ac:dyDescent="0.3">
      <c r="A298" s="23" t="str">
        <f>IF(Population!$A298="","",Population!$A298)</f>
        <v/>
      </c>
      <c r="B298" s="24" t="str">
        <f>IF($A298="","",IFERROR(VLOOKUP($A298,Facilities!$A$2:$B$1001,2,FALSE),""))</f>
        <v/>
      </c>
      <c r="C298" s="24" t="str">
        <f>IFERROR(IF(VLOOKUP($A298,'Facility Locations'!$A$2:$E$1000,2,FALSE)="","no address",VLOOKUP($A298,'Facility Locations'!$A$2:$E$1000,2,FALSE)),"no address")</f>
        <v>no address</v>
      </c>
      <c r="D298" s="24" t="str">
        <f>IFERROR(IF(VLOOKUP($A298,'Facility Locations'!$A$2:$E$1000,3,FALSE)="","",VLOOKUP($A298,'Facility Locations'!$A$2:$E$1000,3,FALSE)),"")</f>
        <v/>
      </c>
      <c r="E298" s="24" t="str">
        <f>IFERROR(IF(VLOOKUP($A298,'Facility Locations'!$A$2:$E$1000,4,FALSE)="","",VLOOKUP($A298,'Facility Locations'!$A$2:$E$1000,4,FALSE)),"")</f>
        <v/>
      </c>
      <c r="F298" s="24" t="str">
        <f>IFERROR(IF(VLOOKUP($A298,'Facility Locations'!$A$2:$E$1000,5,FALSE)="","",VLOOKUP($A298,'Facility Locations'!$A$2:$E$1000,5,FALSE)),"")</f>
        <v/>
      </c>
      <c r="G298" s="25" t="str">
        <f>IFERROR(VLOOKUP($A298,Counties!$A$2:$C$1000,2,FALSE),"no county listed")</f>
        <v>no county listed</v>
      </c>
      <c r="H298" s="24" t="str">
        <f>IFERROR(VLOOKUP($A298,Counties!$A$2:$C$1000,3,FALSE),"no county listed")</f>
        <v>no county listed</v>
      </c>
      <c r="I298" s="24" t="e">
        <f>VLOOKUP($G298,Rural_Urban!A299:B1297,2,FALSE)</f>
        <v>#N/A</v>
      </c>
      <c r="J298" s="24" t="e">
        <f t="shared" si="20"/>
        <v>#N/A</v>
      </c>
      <c r="K298" s="26" t="str">
        <f>IF($A298="","",_xlfn.LET(_xlpm.x,VLOOKUP($A298,Population!$A$2:$B$1000,2,FALSE),IF(_xlpm.x="","none listed",_xlpm.x)))</f>
        <v/>
      </c>
      <c r="L298" s="24" t="e">
        <f>VLOOKUP($A298,Population!$A$2:$D$1000,4,FALSE)</f>
        <v>#N/A</v>
      </c>
      <c r="M298" s="24">
        <f>VLOOKUP("Population",'Program Priorities&amp;Goals'!$B$5:$E$7,4,FALSE)</f>
        <v>0.66666666666666663</v>
      </c>
      <c r="N298" s="24" t="e">
        <f>VLOOKUP($G298,'SVI Data'!$C$2:$F$200,3,FALSE)</f>
        <v>#N/A</v>
      </c>
      <c r="O298" s="24">
        <f>VLOOKUP("SVI",'Program Priorities&amp;Goals'!$B$5:$E$7,4,FALSE)</f>
        <v>0.66666666666666663</v>
      </c>
      <c r="P298" s="23" t="e">
        <f>VLOOKUP($A298,'Partnership Readiness'!$A$2:$D$1000,5,FALSE)</f>
        <v>#N/A</v>
      </c>
      <c r="Q298" s="24">
        <f>VLOOKUP("Partnership",'Program Priorities&amp;Goals'!$B$5:$E$7,4,FALSE)</f>
        <v>0.66666666666666663</v>
      </c>
      <c r="R298" s="25">
        <f t="shared" si="21"/>
        <v>0</v>
      </c>
      <c r="S298" s="24">
        <f t="shared" si="22"/>
        <v>1</v>
      </c>
      <c r="T298" s="24" t="e">
        <f t="shared" si="23"/>
        <v>#N/A</v>
      </c>
      <c r="U298" s="27" t="e">
        <f t="shared" si="24"/>
        <v>#N/A</v>
      </c>
      <c r="V298" s="24" t="e">
        <f>IF(J298="Urban",IF(U298&lt;='Recommended Sites'!$L$17,"Include",""),IF(J298="Rural",IF(T298&lt;='Recommended Sites'!$L$18,"Include",""),""))</f>
        <v>#N/A</v>
      </c>
      <c r="W298" s="24" t="e">
        <f>IF(V298="Include",COUNTIFS($V$2:$V$999,"Include",$R$2:$R$999,"&gt;"&amp;R298)+COUNTIFS($V$2:V298,"Include",$R$2:R298,R298),"")</f>
        <v>#N/A</v>
      </c>
    </row>
    <row r="299" spans="1:23" ht="15.75" thickBot="1" x14ac:dyDescent="0.3">
      <c r="A299" s="23" t="str">
        <f>IF(Population!$A299="","",Population!$A299)</f>
        <v/>
      </c>
      <c r="B299" s="24" t="str">
        <f>IF($A299="","",IFERROR(VLOOKUP($A299,Facilities!$A$2:$B$1001,2,FALSE),""))</f>
        <v/>
      </c>
      <c r="C299" s="24" t="str">
        <f>IFERROR(IF(VLOOKUP($A299,'Facility Locations'!$A$2:$E$1000,2,FALSE)="","no address",VLOOKUP($A299,'Facility Locations'!$A$2:$E$1000,2,FALSE)),"no address")</f>
        <v>no address</v>
      </c>
      <c r="D299" s="24" t="str">
        <f>IFERROR(IF(VLOOKUP($A299,'Facility Locations'!$A$2:$E$1000,3,FALSE)="","",VLOOKUP($A299,'Facility Locations'!$A$2:$E$1000,3,FALSE)),"")</f>
        <v/>
      </c>
      <c r="E299" s="24" t="str">
        <f>IFERROR(IF(VLOOKUP($A299,'Facility Locations'!$A$2:$E$1000,4,FALSE)="","",VLOOKUP($A299,'Facility Locations'!$A$2:$E$1000,4,FALSE)),"")</f>
        <v/>
      </c>
      <c r="F299" s="24" t="str">
        <f>IFERROR(IF(VLOOKUP($A299,'Facility Locations'!$A$2:$E$1000,5,FALSE)="","",VLOOKUP($A299,'Facility Locations'!$A$2:$E$1000,5,FALSE)),"")</f>
        <v/>
      </c>
      <c r="G299" s="25" t="str">
        <f>IFERROR(VLOOKUP($A299,Counties!$A$2:$C$1000,2,FALSE),"no county listed")</f>
        <v>no county listed</v>
      </c>
      <c r="H299" s="24" t="str">
        <f>IFERROR(VLOOKUP($A299,Counties!$A$2:$C$1000,3,FALSE),"no county listed")</f>
        <v>no county listed</v>
      </c>
      <c r="I299" s="24" t="e">
        <f>VLOOKUP($G299,Rural_Urban!A300:B1298,2,FALSE)</f>
        <v>#N/A</v>
      </c>
      <c r="J299" s="24" t="e">
        <f t="shared" si="20"/>
        <v>#N/A</v>
      </c>
      <c r="K299" s="26" t="str">
        <f>IF($A299="","",_xlfn.LET(_xlpm.x,VLOOKUP($A299,Population!$A$2:$B$1000,2,FALSE),IF(_xlpm.x="","none listed",_xlpm.x)))</f>
        <v/>
      </c>
      <c r="L299" s="24" t="e">
        <f>VLOOKUP($A299,Population!$A$2:$D$1000,4,FALSE)</f>
        <v>#N/A</v>
      </c>
      <c r="M299" s="24">
        <f>VLOOKUP("Population",'Program Priorities&amp;Goals'!$B$5:$E$7,4,FALSE)</f>
        <v>0.66666666666666663</v>
      </c>
      <c r="N299" s="24" t="e">
        <f>VLOOKUP($G299,'SVI Data'!$C$2:$F$200,3,FALSE)</f>
        <v>#N/A</v>
      </c>
      <c r="O299" s="24">
        <f>VLOOKUP("SVI",'Program Priorities&amp;Goals'!$B$5:$E$7,4,FALSE)</f>
        <v>0.66666666666666663</v>
      </c>
      <c r="P299" s="23" t="e">
        <f>VLOOKUP($A299,'Partnership Readiness'!$A$2:$D$1000,5,FALSE)</f>
        <v>#N/A</v>
      </c>
      <c r="Q299" s="24">
        <f>VLOOKUP("Partnership",'Program Priorities&amp;Goals'!$B$5:$E$7,4,FALSE)</f>
        <v>0.66666666666666663</v>
      </c>
      <c r="R299" s="25">
        <f t="shared" si="21"/>
        <v>0</v>
      </c>
      <c r="S299" s="24">
        <f t="shared" si="22"/>
        <v>1</v>
      </c>
      <c r="T299" s="24" t="e">
        <f t="shared" si="23"/>
        <v>#N/A</v>
      </c>
      <c r="U299" s="27" t="e">
        <f t="shared" si="24"/>
        <v>#N/A</v>
      </c>
      <c r="V299" s="24" t="e">
        <f>IF(J299="Urban",IF(U299&lt;='Recommended Sites'!$L$17,"Include",""),IF(J299="Rural",IF(T299&lt;='Recommended Sites'!$L$18,"Include",""),""))</f>
        <v>#N/A</v>
      </c>
      <c r="W299" s="24" t="e">
        <f>IF(V299="Include",COUNTIFS($V$2:$V$999,"Include",$R$2:$R$999,"&gt;"&amp;R299)+COUNTIFS($V$2:V299,"Include",$R$2:R299,R299),"")</f>
        <v>#N/A</v>
      </c>
    </row>
    <row r="300" spans="1:23" ht="15.75" thickBot="1" x14ac:dyDescent="0.3">
      <c r="A300" s="23" t="str">
        <f>IF(Population!$A300="","",Population!$A300)</f>
        <v/>
      </c>
      <c r="B300" s="24" t="str">
        <f>IF($A300="","",IFERROR(VLOOKUP($A300,Facilities!$A$2:$B$1001,2,FALSE),""))</f>
        <v/>
      </c>
      <c r="C300" s="24" t="str">
        <f>IFERROR(IF(VLOOKUP($A300,'Facility Locations'!$A$2:$E$1000,2,FALSE)="","no address",VLOOKUP($A300,'Facility Locations'!$A$2:$E$1000,2,FALSE)),"no address")</f>
        <v>no address</v>
      </c>
      <c r="D300" s="24" t="str">
        <f>IFERROR(IF(VLOOKUP($A300,'Facility Locations'!$A$2:$E$1000,3,FALSE)="","",VLOOKUP($A300,'Facility Locations'!$A$2:$E$1000,3,FALSE)),"")</f>
        <v/>
      </c>
      <c r="E300" s="24" t="str">
        <f>IFERROR(IF(VLOOKUP($A300,'Facility Locations'!$A$2:$E$1000,4,FALSE)="","",VLOOKUP($A300,'Facility Locations'!$A$2:$E$1000,4,FALSE)),"")</f>
        <v/>
      </c>
      <c r="F300" s="24" t="str">
        <f>IFERROR(IF(VLOOKUP($A300,'Facility Locations'!$A$2:$E$1000,5,FALSE)="","",VLOOKUP($A300,'Facility Locations'!$A$2:$E$1000,5,FALSE)),"")</f>
        <v/>
      </c>
      <c r="G300" s="25" t="str">
        <f>IFERROR(VLOOKUP($A300,Counties!$A$2:$C$1000,2,FALSE),"no county listed")</f>
        <v>no county listed</v>
      </c>
      <c r="H300" s="24" t="str">
        <f>IFERROR(VLOOKUP($A300,Counties!$A$2:$C$1000,3,FALSE),"no county listed")</f>
        <v>no county listed</v>
      </c>
      <c r="I300" s="24" t="e">
        <f>VLOOKUP($G300,Rural_Urban!A301:B1299,2,FALSE)</f>
        <v>#N/A</v>
      </c>
      <c r="J300" s="24" t="e">
        <f t="shared" si="20"/>
        <v>#N/A</v>
      </c>
      <c r="K300" s="26" t="str">
        <f>IF($A300="","",_xlfn.LET(_xlpm.x,VLOOKUP($A300,Population!$A$2:$B$1000,2,FALSE),IF(_xlpm.x="","none listed",_xlpm.x)))</f>
        <v/>
      </c>
      <c r="L300" s="24" t="e">
        <f>VLOOKUP($A300,Population!$A$2:$D$1000,4,FALSE)</f>
        <v>#N/A</v>
      </c>
      <c r="M300" s="24">
        <f>VLOOKUP("Population",'Program Priorities&amp;Goals'!$B$5:$E$7,4,FALSE)</f>
        <v>0.66666666666666663</v>
      </c>
      <c r="N300" s="24" t="e">
        <f>VLOOKUP($G300,'SVI Data'!$C$2:$F$200,3,FALSE)</f>
        <v>#N/A</v>
      </c>
      <c r="O300" s="24">
        <f>VLOOKUP("SVI",'Program Priorities&amp;Goals'!$B$5:$E$7,4,FALSE)</f>
        <v>0.66666666666666663</v>
      </c>
      <c r="P300" s="23" t="e">
        <f>VLOOKUP($A300,'Partnership Readiness'!$A$2:$D$1000,5,FALSE)</f>
        <v>#N/A</v>
      </c>
      <c r="Q300" s="24">
        <f>VLOOKUP("Partnership",'Program Priorities&amp;Goals'!$B$5:$E$7,4,FALSE)</f>
        <v>0.66666666666666663</v>
      </c>
      <c r="R300" s="25">
        <f t="shared" si="21"/>
        <v>0</v>
      </c>
      <c r="S300" s="24">
        <f t="shared" si="22"/>
        <v>1</v>
      </c>
      <c r="T300" s="24" t="e">
        <f t="shared" si="23"/>
        <v>#N/A</v>
      </c>
      <c r="U300" s="27" t="e">
        <f t="shared" si="24"/>
        <v>#N/A</v>
      </c>
      <c r="V300" s="24" t="e">
        <f>IF(J300="Urban",IF(U300&lt;='Recommended Sites'!$L$17,"Include",""),IF(J300="Rural",IF(T300&lt;='Recommended Sites'!$L$18,"Include",""),""))</f>
        <v>#N/A</v>
      </c>
      <c r="W300" s="24" t="e">
        <f>IF(V300="Include",COUNTIFS($V$2:$V$999,"Include",$R$2:$R$999,"&gt;"&amp;R300)+COUNTIFS($V$2:V300,"Include",$R$2:R300,R300),"")</f>
        <v>#N/A</v>
      </c>
    </row>
    <row r="301" spans="1:23" ht="15.75" thickBot="1" x14ac:dyDescent="0.3">
      <c r="A301" s="23" t="str">
        <f>IF(Population!$A301="","",Population!$A301)</f>
        <v/>
      </c>
      <c r="B301" s="24" t="str">
        <f>IF($A301="","",IFERROR(VLOOKUP($A301,Facilities!$A$2:$B$1001,2,FALSE),""))</f>
        <v/>
      </c>
      <c r="C301" s="24" t="str">
        <f>IFERROR(IF(VLOOKUP($A301,'Facility Locations'!$A$2:$E$1000,2,FALSE)="","no address",VLOOKUP($A301,'Facility Locations'!$A$2:$E$1000,2,FALSE)),"no address")</f>
        <v>no address</v>
      </c>
      <c r="D301" s="24" t="str">
        <f>IFERROR(IF(VLOOKUP($A301,'Facility Locations'!$A$2:$E$1000,3,FALSE)="","",VLOOKUP($A301,'Facility Locations'!$A$2:$E$1000,3,FALSE)),"")</f>
        <v/>
      </c>
      <c r="E301" s="24" t="str">
        <f>IFERROR(IF(VLOOKUP($A301,'Facility Locations'!$A$2:$E$1000,4,FALSE)="","",VLOOKUP($A301,'Facility Locations'!$A$2:$E$1000,4,FALSE)),"")</f>
        <v/>
      </c>
      <c r="F301" s="24" t="str">
        <f>IFERROR(IF(VLOOKUP($A301,'Facility Locations'!$A$2:$E$1000,5,FALSE)="","",VLOOKUP($A301,'Facility Locations'!$A$2:$E$1000,5,FALSE)),"")</f>
        <v/>
      </c>
      <c r="G301" s="25" t="str">
        <f>IFERROR(VLOOKUP($A301,Counties!$A$2:$C$1000,2,FALSE),"no county listed")</f>
        <v>no county listed</v>
      </c>
      <c r="H301" s="24" t="str">
        <f>IFERROR(VLOOKUP($A301,Counties!$A$2:$C$1000,3,FALSE),"no county listed")</f>
        <v>no county listed</v>
      </c>
      <c r="I301" s="24" t="e">
        <f>VLOOKUP($G301,Rural_Urban!A302:B1300,2,FALSE)</f>
        <v>#N/A</v>
      </c>
      <c r="J301" s="24" t="e">
        <f t="shared" si="20"/>
        <v>#N/A</v>
      </c>
      <c r="K301" s="26" t="str">
        <f>IF($A301="","",_xlfn.LET(_xlpm.x,VLOOKUP($A301,Population!$A$2:$B$1000,2,FALSE),IF(_xlpm.x="","none listed",_xlpm.x)))</f>
        <v/>
      </c>
      <c r="L301" s="24" t="e">
        <f>VLOOKUP($A301,Population!$A$2:$D$1000,4,FALSE)</f>
        <v>#N/A</v>
      </c>
      <c r="M301" s="24">
        <f>VLOOKUP("Population",'Program Priorities&amp;Goals'!$B$5:$E$7,4,FALSE)</f>
        <v>0.66666666666666663</v>
      </c>
      <c r="N301" s="24" t="e">
        <f>VLOOKUP($G301,'SVI Data'!$C$2:$F$200,3,FALSE)</f>
        <v>#N/A</v>
      </c>
      <c r="O301" s="24">
        <f>VLOOKUP("SVI",'Program Priorities&amp;Goals'!$B$5:$E$7,4,FALSE)</f>
        <v>0.66666666666666663</v>
      </c>
      <c r="P301" s="23" t="e">
        <f>VLOOKUP($A301,'Partnership Readiness'!$A$2:$D$1000,5,FALSE)</f>
        <v>#N/A</v>
      </c>
      <c r="Q301" s="24">
        <f>VLOOKUP("Partnership",'Program Priorities&amp;Goals'!$B$5:$E$7,4,FALSE)</f>
        <v>0.66666666666666663</v>
      </c>
      <c r="R301" s="25">
        <f t="shared" si="21"/>
        <v>0</v>
      </c>
      <c r="S301" s="24">
        <f t="shared" si="22"/>
        <v>1</v>
      </c>
      <c r="T301" s="24" t="e">
        <f t="shared" si="23"/>
        <v>#N/A</v>
      </c>
      <c r="U301" s="27" t="e">
        <f t="shared" si="24"/>
        <v>#N/A</v>
      </c>
      <c r="V301" s="24" t="e">
        <f>IF(J301="Urban",IF(U301&lt;='Recommended Sites'!$L$17,"Include",""),IF(J301="Rural",IF(T301&lt;='Recommended Sites'!$L$18,"Include",""),""))</f>
        <v>#N/A</v>
      </c>
      <c r="W301" s="24" t="e">
        <f>IF(V301="Include",COUNTIFS($V$2:$V$999,"Include",$R$2:$R$999,"&gt;"&amp;R301)+COUNTIFS($V$2:V301,"Include",$R$2:R301,R301),"")</f>
        <v>#N/A</v>
      </c>
    </row>
    <row r="302" spans="1:23" ht="15.75" thickBot="1" x14ac:dyDescent="0.3">
      <c r="A302" s="23" t="str">
        <f>IF(Population!$A302="","",Population!$A302)</f>
        <v/>
      </c>
      <c r="B302" s="24" t="str">
        <f>IF($A302="","",IFERROR(VLOOKUP($A302,Facilities!$A$2:$B$1001,2,FALSE),""))</f>
        <v/>
      </c>
      <c r="C302" s="24" t="str">
        <f>IFERROR(IF(VLOOKUP($A302,'Facility Locations'!$A$2:$E$1000,2,FALSE)="","no address",VLOOKUP($A302,'Facility Locations'!$A$2:$E$1000,2,FALSE)),"no address")</f>
        <v>no address</v>
      </c>
      <c r="D302" s="24" t="str">
        <f>IFERROR(IF(VLOOKUP($A302,'Facility Locations'!$A$2:$E$1000,3,FALSE)="","",VLOOKUP($A302,'Facility Locations'!$A$2:$E$1000,3,FALSE)),"")</f>
        <v/>
      </c>
      <c r="E302" s="24" t="str">
        <f>IFERROR(IF(VLOOKUP($A302,'Facility Locations'!$A$2:$E$1000,4,FALSE)="","",VLOOKUP($A302,'Facility Locations'!$A$2:$E$1000,4,FALSE)),"")</f>
        <v/>
      </c>
      <c r="F302" s="24" t="str">
        <f>IFERROR(IF(VLOOKUP($A302,'Facility Locations'!$A$2:$E$1000,5,FALSE)="","",VLOOKUP($A302,'Facility Locations'!$A$2:$E$1000,5,FALSE)),"")</f>
        <v/>
      </c>
      <c r="G302" s="25" t="str">
        <f>IFERROR(VLOOKUP($A302,Counties!$A$2:$C$1000,2,FALSE),"no county listed")</f>
        <v>no county listed</v>
      </c>
      <c r="H302" s="24" t="str">
        <f>IFERROR(VLOOKUP($A302,Counties!$A$2:$C$1000,3,FALSE),"no county listed")</f>
        <v>no county listed</v>
      </c>
      <c r="I302" s="24" t="e">
        <f>VLOOKUP($G302,Rural_Urban!A303:B1301,2,FALSE)</f>
        <v>#N/A</v>
      </c>
      <c r="J302" s="24" t="e">
        <f t="shared" si="20"/>
        <v>#N/A</v>
      </c>
      <c r="K302" s="26" t="str">
        <f>IF($A302="","",_xlfn.LET(_xlpm.x,VLOOKUP($A302,Population!$A$2:$B$1000,2,FALSE),IF(_xlpm.x="","none listed",_xlpm.x)))</f>
        <v/>
      </c>
      <c r="L302" s="24" t="e">
        <f>VLOOKUP($A302,Population!$A$2:$D$1000,4,FALSE)</f>
        <v>#N/A</v>
      </c>
      <c r="M302" s="24">
        <f>VLOOKUP("Population",'Program Priorities&amp;Goals'!$B$5:$E$7,4,FALSE)</f>
        <v>0.66666666666666663</v>
      </c>
      <c r="N302" s="24" t="e">
        <f>VLOOKUP($G302,'SVI Data'!$C$2:$F$200,3,FALSE)</f>
        <v>#N/A</v>
      </c>
      <c r="O302" s="24">
        <f>VLOOKUP("SVI",'Program Priorities&amp;Goals'!$B$5:$E$7,4,FALSE)</f>
        <v>0.66666666666666663</v>
      </c>
      <c r="P302" s="23" t="e">
        <f>VLOOKUP($A302,'Partnership Readiness'!$A$2:$D$1000,5,FALSE)</f>
        <v>#N/A</v>
      </c>
      <c r="Q302" s="24">
        <f>VLOOKUP("Partnership",'Program Priorities&amp;Goals'!$B$5:$E$7,4,FALSE)</f>
        <v>0.66666666666666663</v>
      </c>
      <c r="R302" s="25">
        <f t="shared" si="21"/>
        <v>0</v>
      </c>
      <c r="S302" s="24">
        <f t="shared" si="22"/>
        <v>1</v>
      </c>
      <c r="T302" s="24" t="e">
        <f t="shared" si="23"/>
        <v>#N/A</v>
      </c>
      <c r="U302" s="27" t="e">
        <f t="shared" si="24"/>
        <v>#N/A</v>
      </c>
      <c r="V302" s="24" t="e">
        <f>IF(J302="Urban",IF(U302&lt;='Recommended Sites'!$L$17,"Include",""),IF(J302="Rural",IF(T302&lt;='Recommended Sites'!$L$18,"Include",""),""))</f>
        <v>#N/A</v>
      </c>
      <c r="W302" s="24" t="e">
        <f>IF(V302="Include",COUNTIFS($V$2:$V$999,"Include",$R$2:$R$999,"&gt;"&amp;R302)+COUNTIFS($V$2:V302,"Include",$R$2:R302,R302),"")</f>
        <v>#N/A</v>
      </c>
    </row>
    <row r="303" spans="1:23" ht="15.75" thickBot="1" x14ac:dyDescent="0.3">
      <c r="A303" s="23" t="str">
        <f>IF(Population!$A303="","",Population!$A303)</f>
        <v/>
      </c>
      <c r="B303" s="24" t="str">
        <f>IF($A303="","",IFERROR(VLOOKUP($A303,Facilities!$A$2:$B$1001,2,FALSE),""))</f>
        <v/>
      </c>
      <c r="C303" s="24" t="str">
        <f>IFERROR(IF(VLOOKUP($A303,'Facility Locations'!$A$2:$E$1000,2,FALSE)="","no address",VLOOKUP($A303,'Facility Locations'!$A$2:$E$1000,2,FALSE)),"no address")</f>
        <v>no address</v>
      </c>
      <c r="D303" s="24" t="str">
        <f>IFERROR(IF(VLOOKUP($A303,'Facility Locations'!$A$2:$E$1000,3,FALSE)="","",VLOOKUP($A303,'Facility Locations'!$A$2:$E$1000,3,FALSE)),"")</f>
        <v/>
      </c>
      <c r="E303" s="24" t="str">
        <f>IFERROR(IF(VLOOKUP($A303,'Facility Locations'!$A$2:$E$1000,4,FALSE)="","",VLOOKUP($A303,'Facility Locations'!$A$2:$E$1000,4,FALSE)),"")</f>
        <v/>
      </c>
      <c r="F303" s="24" t="str">
        <f>IFERROR(IF(VLOOKUP($A303,'Facility Locations'!$A$2:$E$1000,5,FALSE)="","",VLOOKUP($A303,'Facility Locations'!$A$2:$E$1000,5,FALSE)),"")</f>
        <v/>
      </c>
      <c r="G303" s="25" t="str">
        <f>IFERROR(VLOOKUP($A303,Counties!$A$2:$C$1000,2,FALSE),"no county listed")</f>
        <v>no county listed</v>
      </c>
      <c r="H303" s="24" t="str">
        <f>IFERROR(VLOOKUP($A303,Counties!$A$2:$C$1000,3,FALSE),"no county listed")</f>
        <v>no county listed</v>
      </c>
      <c r="I303" s="24" t="e">
        <f>VLOOKUP($G303,Rural_Urban!A304:B1302,2,FALSE)</f>
        <v>#N/A</v>
      </c>
      <c r="J303" s="24" t="e">
        <f t="shared" si="20"/>
        <v>#N/A</v>
      </c>
      <c r="K303" s="26" t="str">
        <f>IF($A303="","",_xlfn.LET(_xlpm.x,VLOOKUP($A303,Population!$A$2:$B$1000,2,FALSE),IF(_xlpm.x="","none listed",_xlpm.x)))</f>
        <v/>
      </c>
      <c r="L303" s="24" t="e">
        <f>VLOOKUP($A303,Population!$A$2:$D$1000,4,FALSE)</f>
        <v>#N/A</v>
      </c>
      <c r="M303" s="24">
        <f>VLOOKUP("Population",'Program Priorities&amp;Goals'!$B$5:$E$7,4,FALSE)</f>
        <v>0.66666666666666663</v>
      </c>
      <c r="N303" s="24" t="e">
        <f>VLOOKUP($G303,'SVI Data'!$C$2:$F$200,3,FALSE)</f>
        <v>#N/A</v>
      </c>
      <c r="O303" s="24">
        <f>VLOOKUP("SVI",'Program Priorities&amp;Goals'!$B$5:$E$7,4,FALSE)</f>
        <v>0.66666666666666663</v>
      </c>
      <c r="P303" s="23" t="e">
        <f>VLOOKUP($A303,'Partnership Readiness'!$A$2:$D$1000,5,FALSE)</f>
        <v>#N/A</v>
      </c>
      <c r="Q303" s="24">
        <f>VLOOKUP("Partnership",'Program Priorities&amp;Goals'!$B$5:$E$7,4,FALSE)</f>
        <v>0.66666666666666663</v>
      </c>
      <c r="R303" s="25">
        <f t="shared" si="21"/>
        <v>0</v>
      </c>
      <c r="S303" s="24">
        <f t="shared" si="22"/>
        <v>1</v>
      </c>
      <c r="T303" s="24" t="e">
        <f t="shared" si="23"/>
        <v>#N/A</v>
      </c>
      <c r="U303" s="27" t="e">
        <f t="shared" si="24"/>
        <v>#N/A</v>
      </c>
      <c r="V303" s="24" t="e">
        <f>IF(J303="Urban",IF(U303&lt;='Recommended Sites'!$L$17,"Include",""),IF(J303="Rural",IF(T303&lt;='Recommended Sites'!$L$18,"Include",""),""))</f>
        <v>#N/A</v>
      </c>
      <c r="W303" s="24" t="e">
        <f>IF(V303="Include",COUNTIFS($V$2:$V$999,"Include",$R$2:$R$999,"&gt;"&amp;R303)+COUNTIFS($V$2:V303,"Include",$R$2:R303,R303),"")</f>
        <v>#N/A</v>
      </c>
    </row>
    <row r="304" spans="1:23" ht="15.75" thickBot="1" x14ac:dyDescent="0.3">
      <c r="A304" s="23" t="str">
        <f>IF(Population!$A304="","",Population!$A304)</f>
        <v/>
      </c>
      <c r="B304" s="24" t="str">
        <f>IF($A304="","",IFERROR(VLOOKUP($A304,Facilities!$A$2:$B$1001,2,FALSE),""))</f>
        <v/>
      </c>
      <c r="C304" s="24" t="str">
        <f>IFERROR(IF(VLOOKUP($A304,'Facility Locations'!$A$2:$E$1000,2,FALSE)="","no address",VLOOKUP($A304,'Facility Locations'!$A$2:$E$1000,2,FALSE)),"no address")</f>
        <v>no address</v>
      </c>
      <c r="D304" s="24" t="str">
        <f>IFERROR(IF(VLOOKUP($A304,'Facility Locations'!$A$2:$E$1000,3,FALSE)="","",VLOOKUP($A304,'Facility Locations'!$A$2:$E$1000,3,FALSE)),"")</f>
        <v/>
      </c>
      <c r="E304" s="24" t="str">
        <f>IFERROR(IF(VLOOKUP($A304,'Facility Locations'!$A$2:$E$1000,4,FALSE)="","",VLOOKUP($A304,'Facility Locations'!$A$2:$E$1000,4,FALSE)),"")</f>
        <v/>
      </c>
      <c r="F304" s="24" t="str">
        <f>IFERROR(IF(VLOOKUP($A304,'Facility Locations'!$A$2:$E$1000,5,FALSE)="","",VLOOKUP($A304,'Facility Locations'!$A$2:$E$1000,5,FALSE)),"")</f>
        <v/>
      </c>
      <c r="G304" s="25" t="str">
        <f>IFERROR(VLOOKUP($A304,Counties!$A$2:$C$1000,2,FALSE),"no county listed")</f>
        <v>no county listed</v>
      </c>
      <c r="H304" s="24" t="str">
        <f>IFERROR(VLOOKUP($A304,Counties!$A$2:$C$1000,3,FALSE),"no county listed")</f>
        <v>no county listed</v>
      </c>
      <c r="I304" s="24" t="e">
        <f>VLOOKUP($G304,Rural_Urban!A305:B1303,2,FALSE)</f>
        <v>#N/A</v>
      </c>
      <c r="J304" s="24" t="e">
        <f t="shared" si="20"/>
        <v>#N/A</v>
      </c>
      <c r="K304" s="26" t="str">
        <f>IF($A304="","",_xlfn.LET(_xlpm.x,VLOOKUP($A304,Population!$A$2:$B$1000,2,FALSE),IF(_xlpm.x="","none listed",_xlpm.x)))</f>
        <v/>
      </c>
      <c r="L304" s="24" t="e">
        <f>VLOOKUP($A304,Population!$A$2:$D$1000,4,FALSE)</f>
        <v>#N/A</v>
      </c>
      <c r="M304" s="24">
        <f>VLOOKUP("Population",'Program Priorities&amp;Goals'!$B$5:$E$7,4,FALSE)</f>
        <v>0.66666666666666663</v>
      </c>
      <c r="N304" s="24" t="e">
        <f>VLOOKUP($G304,'SVI Data'!$C$2:$F$200,3,FALSE)</f>
        <v>#N/A</v>
      </c>
      <c r="O304" s="24">
        <f>VLOOKUP("SVI",'Program Priorities&amp;Goals'!$B$5:$E$7,4,FALSE)</f>
        <v>0.66666666666666663</v>
      </c>
      <c r="P304" s="23" t="e">
        <f>VLOOKUP($A304,'Partnership Readiness'!$A$2:$D$1000,5,FALSE)</f>
        <v>#N/A</v>
      </c>
      <c r="Q304" s="24">
        <f>VLOOKUP("Partnership",'Program Priorities&amp;Goals'!$B$5:$E$7,4,FALSE)</f>
        <v>0.66666666666666663</v>
      </c>
      <c r="R304" s="25">
        <f t="shared" si="21"/>
        <v>0</v>
      </c>
      <c r="S304" s="24">
        <f t="shared" si="22"/>
        <v>1</v>
      </c>
      <c r="T304" s="24" t="e">
        <f t="shared" si="23"/>
        <v>#N/A</v>
      </c>
      <c r="U304" s="27" t="e">
        <f t="shared" si="24"/>
        <v>#N/A</v>
      </c>
      <c r="V304" s="24" t="e">
        <f>IF(J304="Urban",IF(U304&lt;='Recommended Sites'!$L$17,"Include",""),IF(J304="Rural",IF(T304&lt;='Recommended Sites'!$L$18,"Include",""),""))</f>
        <v>#N/A</v>
      </c>
      <c r="W304" s="24" t="e">
        <f>IF(V304="Include",COUNTIFS($V$2:$V$999,"Include",$R$2:$R$999,"&gt;"&amp;R304)+COUNTIFS($V$2:V304,"Include",$R$2:R304,R304),"")</f>
        <v>#N/A</v>
      </c>
    </row>
    <row r="305" spans="1:23" ht="15.75" thickBot="1" x14ac:dyDescent="0.3">
      <c r="A305" s="23" t="str">
        <f>IF(Population!$A305="","",Population!$A305)</f>
        <v/>
      </c>
      <c r="B305" s="24" t="str">
        <f>IF($A305="","",IFERROR(VLOOKUP($A305,Facilities!$A$2:$B$1001,2,FALSE),""))</f>
        <v/>
      </c>
      <c r="C305" s="24" t="str">
        <f>IFERROR(IF(VLOOKUP($A305,'Facility Locations'!$A$2:$E$1000,2,FALSE)="","no address",VLOOKUP($A305,'Facility Locations'!$A$2:$E$1000,2,FALSE)),"no address")</f>
        <v>no address</v>
      </c>
      <c r="D305" s="24" t="str">
        <f>IFERROR(IF(VLOOKUP($A305,'Facility Locations'!$A$2:$E$1000,3,FALSE)="","",VLOOKUP($A305,'Facility Locations'!$A$2:$E$1000,3,FALSE)),"")</f>
        <v/>
      </c>
      <c r="E305" s="24" t="str">
        <f>IFERROR(IF(VLOOKUP($A305,'Facility Locations'!$A$2:$E$1000,4,FALSE)="","",VLOOKUP($A305,'Facility Locations'!$A$2:$E$1000,4,FALSE)),"")</f>
        <v/>
      </c>
      <c r="F305" s="24" t="str">
        <f>IFERROR(IF(VLOOKUP($A305,'Facility Locations'!$A$2:$E$1000,5,FALSE)="","",VLOOKUP($A305,'Facility Locations'!$A$2:$E$1000,5,FALSE)),"")</f>
        <v/>
      </c>
      <c r="G305" s="25" t="str">
        <f>IFERROR(VLOOKUP($A305,Counties!$A$2:$C$1000,2,FALSE),"no county listed")</f>
        <v>no county listed</v>
      </c>
      <c r="H305" s="24" t="str">
        <f>IFERROR(VLOOKUP($A305,Counties!$A$2:$C$1000,3,FALSE),"no county listed")</f>
        <v>no county listed</v>
      </c>
      <c r="I305" s="24" t="e">
        <f>VLOOKUP($G305,Rural_Urban!A306:B1304,2,FALSE)</f>
        <v>#N/A</v>
      </c>
      <c r="J305" s="24" t="e">
        <f t="shared" si="20"/>
        <v>#N/A</v>
      </c>
      <c r="K305" s="26" t="str">
        <f>IF($A305="","",_xlfn.LET(_xlpm.x,VLOOKUP($A305,Population!$A$2:$B$1000,2,FALSE),IF(_xlpm.x="","none listed",_xlpm.x)))</f>
        <v/>
      </c>
      <c r="L305" s="24" t="e">
        <f>VLOOKUP($A305,Population!$A$2:$D$1000,4,FALSE)</f>
        <v>#N/A</v>
      </c>
      <c r="M305" s="24">
        <f>VLOOKUP("Population",'Program Priorities&amp;Goals'!$B$5:$E$7,4,FALSE)</f>
        <v>0.66666666666666663</v>
      </c>
      <c r="N305" s="24" t="e">
        <f>VLOOKUP($G305,'SVI Data'!$C$2:$F$200,3,FALSE)</f>
        <v>#N/A</v>
      </c>
      <c r="O305" s="24">
        <f>VLOOKUP("SVI",'Program Priorities&amp;Goals'!$B$5:$E$7,4,FALSE)</f>
        <v>0.66666666666666663</v>
      </c>
      <c r="P305" s="23" t="e">
        <f>VLOOKUP($A305,'Partnership Readiness'!$A$2:$D$1000,5,FALSE)</f>
        <v>#N/A</v>
      </c>
      <c r="Q305" s="24">
        <f>VLOOKUP("Partnership",'Program Priorities&amp;Goals'!$B$5:$E$7,4,FALSE)</f>
        <v>0.66666666666666663</v>
      </c>
      <c r="R305" s="25">
        <f t="shared" si="21"/>
        <v>0</v>
      </c>
      <c r="S305" s="24">
        <f t="shared" si="22"/>
        <v>1</v>
      </c>
      <c r="T305" s="24" t="e">
        <f t="shared" si="23"/>
        <v>#N/A</v>
      </c>
      <c r="U305" s="27" t="e">
        <f t="shared" si="24"/>
        <v>#N/A</v>
      </c>
      <c r="V305" s="24" t="e">
        <f>IF(J305="Urban",IF(U305&lt;='Recommended Sites'!$L$17,"Include",""),IF(J305="Rural",IF(T305&lt;='Recommended Sites'!$L$18,"Include",""),""))</f>
        <v>#N/A</v>
      </c>
      <c r="W305" s="24" t="e">
        <f>IF(V305="Include",COUNTIFS($V$2:$V$999,"Include",$R$2:$R$999,"&gt;"&amp;R305)+COUNTIFS($V$2:V305,"Include",$R$2:R305,R305),"")</f>
        <v>#N/A</v>
      </c>
    </row>
    <row r="306" spans="1:23" ht="15.75" thickBot="1" x14ac:dyDescent="0.3">
      <c r="A306" s="23" t="str">
        <f>IF(Population!$A306="","",Population!$A306)</f>
        <v/>
      </c>
      <c r="B306" s="24" t="str">
        <f>IF($A306="","",IFERROR(VLOOKUP($A306,Facilities!$A$2:$B$1001,2,FALSE),""))</f>
        <v/>
      </c>
      <c r="C306" s="24" t="str">
        <f>IFERROR(IF(VLOOKUP($A306,'Facility Locations'!$A$2:$E$1000,2,FALSE)="","no address",VLOOKUP($A306,'Facility Locations'!$A$2:$E$1000,2,FALSE)),"no address")</f>
        <v>no address</v>
      </c>
      <c r="D306" s="24" t="str">
        <f>IFERROR(IF(VLOOKUP($A306,'Facility Locations'!$A$2:$E$1000,3,FALSE)="","",VLOOKUP($A306,'Facility Locations'!$A$2:$E$1000,3,FALSE)),"")</f>
        <v/>
      </c>
      <c r="E306" s="24" t="str">
        <f>IFERROR(IF(VLOOKUP($A306,'Facility Locations'!$A$2:$E$1000,4,FALSE)="","",VLOOKUP($A306,'Facility Locations'!$A$2:$E$1000,4,FALSE)),"")</f>
        <v/>
      </c>
      <c r="F306" s="24" t="str">
        <f>IFERROR(IF(VLOOKUP($A306,'Facility Locations'!$A$2:$E$1000,5,FALSE)="","",VLOOKUP($A306,'Facility Locations'!$A$2:$E$1000,5,FALSE)),"")</f>
        <v/>
      </c>
      <c r="G306" s="25" t="str">
        <f>IFERROR(VLOOKUP($A306,Counties!$A$2:$C$1000,2,FALSE),"no county listed")</f>
        <v>no county listed</v>
      </c>
      <c r="H306" s="24" t="str">
        <f>IFERROR(VLOOKUP($A306,Counties!$A$2:$C$1000,3,FALSE),"no county listed")</f>
        <v>no county listed</v>
      </c>
      <c r="I306" s="24" t="e">
        <f>VLOOKUP($G306,Rural_Urban!A307:B1305,2,FALSE)</f>
        <v>#N/A</v>
      </c>
      <c r="J306" s="24" t="e">
        <f t="shared" si="20"/>
        <v>#N/A</v>
      </c>
      <c r="K306" s="26" t="str">
        <f>IF($A306="","",_xlfn.LET(_xlpm.x,VLOOKUP($A306,Population!$A$2:$B$1000,2,FALSE),IF(_xlpm.x="","none listed",_xlpm.x)))</f>
        <v/>
      </c>
      <c r="L306" s="24" t="e">
        <f>VLOOKUP($A306,Population!$A$2:$D$1000,4,FALSE)</f>
        <v>#N/A</v>
      </c>
      <c r="M306" s="24">
        <f>VLOOKUP("Population",'Program Priorities&amp;Goals'!$B$5:$E$7,4,FALSE)</f>
        <v>0.66666666666666663</v>
      </c>
      <c r="N306" s="24" t="e">
        <f>VLOOKUP($G306,'SVI Data'!$C$2:$F$200,3,FALSE)</f>
        <v>#N/A</v>
      </c>
      <c r="O306" s="24">
        <f>VLOOKUP("SVI",'Program Priorities&amp;Goals'!$B$5:$E$7,4,FALSE)</f>
        <v>0.66666666666666663</v>
      </c>
      <c r="P306" s="23" t="e">
        <f>VLOOKUP($A306,'Partnership Readiness'!$A$2:$D$1000,5,FALSE)</f>
        <v>#N/A</v>
      </c>
      <c r="Q306" s="24">
        <f>VLOOKUP("Partnership",'Program Priorities&amp;Goals'!$B$5:$E$7,4,FALSE)</f>
        <v>0.66666666666666663</v>
      </c>
      <c r="R306" s="25">
        <f t="shared" si="21"/>
        <v>0</v>
      </c>
      <c r="S306" s="24">
        <f t="shared" si="22"/>
        <v>1</v>
      </c>
      <c r="T306" s="24" t="e">
        <f t="shared" si="23"/>
        <v>#N/A</v>
      </c>
      <c r="U306" s="27" t="e">
        <f t="shared" si="24"/>
        <v>#N/A</v>
      </c>
      <c r="V306" s="24" t="e">
        <f>IF(J306="Urban",IF(U306&lt;='Recommended Sites'!$L$17,"Include",""),IF(J306="Rural",IF(T306&lt;='Recommended Sites'!$L$18,"Include",""),""))</f>
        <v>#N/A</v>
      </c>
      <c r="W306" s="24" t="e">
        <f>IF(V306="Include",COUNTIFS($V$2:$V$999,"Include",$R$2:$R$999,"&gt;"&amp;R306)+COUNTIFS($V$2:V306,"Include",$R$2:R306,R306),"")</f>
        <v>#N/A</v>
      </c>
    </row>
    <row r="307" spans="1:23" ht="15.75" thickBot="1" x14ac:dyDescent="0.3">
      <c r="A307" s="23" t="str">
        <f>IF(Population!$A307="","",Population!$A307)</f>
        <v/>
      </c>
      <c r="B307" s="24" t="str">
        <f>IF($A307="","",IFERROR(VLOOKUP($A307,Facilities!$A$2:$B$1001,2,FALSE),""))</f>
        <v/>
      </c>
      <c r="C307" s="24" t="str">
        <f>IFERROR(IF(VLOOKUP($A307,'Facility Locations'!$A$2:$E$1000,2,FALSE)="","no address",VLOOKUP($A307,'Facility Locations'!$A$2:$E$1000,2,FALSE)),"no address")</f>
        <v>no address</v>
      </c>
      <c r="D307" s="24" t="str">
        <f>IFERROR(IF(VLOOKUP($A307,'Facility Locations'!$A$2:$E$1000,3,FALSE)="","",VLOOKUP($A307,'Facility Locations'!$A$2:$E$1000,3,FALSE)),"")</f>
        <v/>
      </c>
      <c r="E307" s="24" t="str">
        <f>IFERROR(IF(VLOOKUP($A307,'Facility Locations'!$A$2:$E$1000,4,FALSE)="","",VLOOKUP($A307,'Facility Locations'!$A$2:$E$1000,4,FALSE)),"")</f>
        <v/>
      </c>
      <c r="F307" s="24" t="str">
        <f>IFERROR(IF(VLOOKUP($A307,'Facility Locations'!$A$2:$E$1000,5,FALSE)="","",VLOOKUP($A307,'Facility Locations'!$A$2:$E$1000,5,FALSE)),"")</f>
        <v/>
      </c>
      <c r="G307" s="25" t="str">
        <f>IFERROR(VLOOKUP($A307,Counties!$A$2:$C$1000,2,FALSE),"no county listed")</f>
        <v>no county listed</v>
      </c>
      <c r="H307" s="24" t="str">
        <f>IFERROR(VLOOKUP($A307,Counties!$A$2:$C$1000,3,FALSE),"no county listed")</f>
        <v>no county listed</v>
      </c>
      <c r="I307" s="24" t="e">
        <f>VLOOKUP($G307,Rural_Urban!A308:B1306,2,FALSE)</f>
        <v>#N/A</v>
      </c>
      <c r="J307" s="24" t="e">
        <f t="shared" si="20"/>
        <v>#N/A</v>
      </c>
      <c r="K307" s="26" t="str">
        <f>IF($A307="","",_xlfn.LET(_xlpm.x,VLOOKUP($A307,Population!$A$2:$B$1000,2,FALSE),IF(_xlpm.x="","none listed",_xlpm.x)))</f>
        <v/>
      </c>
      <c r="L307" s="24" t="e">
        <f>VLOOKUP($A307,Population!$A$2:$D$1000,4,FALSE)</f>
        <v>#N/A</v>
      </c>
      <c r="M307" s="24">
        <f>VLOOKUP("Population",'Program Priorities&amp;Goals'!$B$5:$E$7,4,FALSE)</f>
        <v>0.66666666666666663</v>
      </c>
      <c r="N307" s="24" t="e">
        <f>VLOOKUP($G307,'SVI Data'!$C$2:$F$200,3,FALSE)</f>
        <v>#N/A</v>
      </c>
      <c r="O307" s="24">
        <f>VLOOKUP("SVI",'Program Priorities&amp;Goals'!$B$5:$E$7,4,FALSE)</f>
        <v>0.66666666666666663</v>
      </c>
      <c r="P307" s="23" t="e">
        <f>VLOOKUP($A307,'Partnership Readiness'!$A$2:$D$1000,5,FALSE)</f>
        <v>#N/A</v>
      </c>
      <c r="Q307" s="24">
        <f>VLOOKUP("Partnership",'Program Priorities&amp;Goals'!$B$5:$E$7,4,FALSE)</f>
        <v>0.66666666666666663</v>
      </c>
      <c r="R307" s="25">
        <f t="shared" si="21"/>
        <v>0</v>
      </c>
      <c r="S307" s="24">
        <f t="shared" si="22"/>
        <v>1</v>
      </c>
      <c r="T307" s="24" t="e">
        <f t="shared" si="23"/>
        <v>#N/A</v>
      </c>
      <c r="U307" s="27" t="e">
        <f t="shared" si="24"/>
        <v>#N/A</v>
      </c>
      <c r="V307" s="24" t="e">
        <f>IF(J307="Urban",IF(U307&lt;='Recommended Sites'!$L$17,"Include",""),IF(J307="Rural",IF(T307&lt;='Recommended Sites'!$L$18,"Include",""),""))</f>
        <v>#N/A</v>
      </c>
      <c r="W307" s="24" t="e">
        <f>IF(V307="Include",COUNTIFS($V$2:$V$999,"Include",$R$2:$R$999,"&gt;"&amp;R307)+COUNTIFS($V$2:V307,"Include",$R$2:R307,R307),"")</f>
        <v>#N/A</v>
      </c>
    </row>
    <row r="308" spans="1:23" ht="15.75" thickBot="1" x14ac:dyDescent="0.3">
      <c r="A308" s="23" t="str">
        <f>IF(Population!$A308="","",Population!$A308)</f>
        <v/>
      </c>
      <c r="B308" s="24" t="str">
        <f>IF($A308="","",IFERROR(VLOOKUP($A308,Facilities!$A$2:$B$1001,2,FALSE),""))</f>
        <v/>
      </c>
      <c r="C308" s="24" t="str">
        <f>IFERROR(IF(VLOOKUP($A308,'Facility Locations'!$A$2:$E$1000,2,FALSE)="","no address",VLOOKUP($A308,'Facility Locations'!$A$2:$E$1000,2,FALSE)),"no address")</f>
        <v>no address</v>
      </c>
      <c r="D308" s="24" t="str">
        <f>IFERROR(IF(VLOOKUP($A308,'Facility Locations'!$A$2:$E$1000,3,FALSE)="","",VLOOKUP($A308,'Facility Locations'!$A$2:$E$1000,3,FALSE)),"")</f>
        <v/>
      </c>
      <c r="E308" s="24" t="str">
        <f>IFERROR(IF(VLOOKUP($A308,'Facility Locations'!$A$2:$E$1000,4,FALSE)="","",VLOOKUP($A308,'Facility Locations'!$A$2:$E$1000,4,FALSE)),"")</f>
        <v/>
      </c>
      <c r="F308" s="24" t="str">
        <f>IFERROR(IF(VLOOKUP($A308,'Facility Locations'!$A$2:$E$1000,5,FALSE)="","",VLOOKUP($A308,'Facility Locations'!$A$2:$E$1000,5,FALSE)),"")</f>
        <v/>
      </c>
      <c r="G308" s="25" t="str">
        <f>IFERROR(VLOOKUP($A308,Counties!$A$2:$C$1000,2,FALSE),"no county listed")</f>
        <v>no county listed</v>
      </c>
      <c r="H308" s="24" t="str">
        <f>IFERROR(VLOOKUP($A308,Counties!$A$2:$C$1000,3,FALSE),"no county listed")</f>
        <v>no county listed</v>
      </c>
      <c r="I308" s="24" t="e">
        <f>VLOOKUP($G308,Rural_Urban!A309:B1307,2,FALSE)</f>
        <v>#N/A</v>
      </c>
      <c r="J308" s="24" t="e">
        <f t="shared" si="20"/>
        <v>#N/A</v>
      </c>
      <c r="K308" s="26" t="str">
        <f>IF($A308="","",_xlfn.LET(_xlpm.x,VLOOKUP($A308,Population!$A$2:$B$1000,2,FALSE),IF(_xlpm.x="","none listed",_xlpm.x)))</f>
        <v/>
      </c>
      <c r="L308" s="24" t="e">
        <f>VLOOKUP($A308,Population!$A$2:$D$1000,4,FALSE)</f>
        <v>#N/A</v>
      </c>
      <c r="M308" s="24">
        <f>VLOOKUP("Population",'Program Priorities&amp;Goals'!$B$5:$E$7,4,FALSE)</f>
        <v>0.66666666666666663</v>
      </c>
      <c r="N308" s="24" t="e">
        <f>VLOOKUP($G308,'SVI Data'!$C$2:$F$200,3,FALSE)</f>
        <v>#N/A</v>
      </c>
      <c r="O308" s="24">
        <f>VLOOKUP("SVI",'Program Priorities&amp;Goals'!$B$5:$E$7,4,FALSE)</f>
        <v>0.66666666666666663</v>
      </c>
      <c r="P308" s="23" t="e">
        <f>VLOOKUP($A308,'Partnership Readiness'!$A$2:$D$1000,5,FALSE)</f>
        <v>#N/A</v>
      </c>
      <c r="Q308" s="24">
        <f>VLOOKUP("Partnership",'Program Priorities&amp;Goals'!$B$5:$E$7,4,FALSE)</f>
        <v>0.66666666666666663</v>
      </c>
      <c r="R308" s="25">
        <f t="shared" si="21"/>
        <v>0</v>
      </c>
      <c r="S308" s="24">
        <f t="shared" si="22"/>
        <v>1</v>
      </c>
      <c r="T308" s="24" t="e">
        <f t="shared" si="23"/>
        <v>#N/A</v>
      </c>
      <c r="U308" s="27" t="e">
        <f t="shared" si="24"/>
        <v>#N/A</v>
      </c>
      <c r="V308" s="24" t="e">
        <f>IF(J308="Urban",IF(U308&lt;='Recommended Sites'!$L$17,"Include",""),IF(J308="Rural",IF(T308&lt;='Recommended Sites'!$L$18,"Include",""),""))</f>
        <v>#N/A</v>
      </c>
      <c r="W308" s="24" t="e">
        <f>IF(V308="Include",COUNTIFS($V$2:$V$999,"Include",$R$2:$R$999,"&gt;"&amp;R308)+COUNTIFS($V$2:V308,"Include",$R$2:R308,R308),"")</f>
        <v>#N/A</v>
      </c>
    </row>
    <row r="309" spans="1:23" ht="15.75" thickBot="1" x14ac:dyDescent="0.3">
      <c r="A309" s="23" t="str">
        <f>IF(Population!$A309="","",Population!$A309)</f>
        <v/>
      </c>
      <c r="B309" s="24" t="str">
        <f>IF($A309="","",IFERROR(VLOOKUP($A309,Facilities!$A$2:$B$1001,2,FALSE),""))</f>
        <v/>
      </c>
      <c r="C309" s="24" t="str">
        <f>IFERROR(IF(VLOOKUP($A309,'Facility Locations'!$A$2:$E$1000,2,FALSE)="","no address",VLOOKUP($A309,'Facility Locations'!$A$2:$E$1000,2,FALSE)),"no address")</f>
        <v>no address</v>
      </c>
      <c r="D309" s="24" t="str">
        <f>IFERROR(IF(VLOOKUP($A309,'Facility Locations'!$A$2:$E$1000,3,FALSE)="","",VLOOKUP($A309,'Facility Locations'!$A$2:$E$1000,3,FALSE)),"")</f>
        <v/>
      </c>
      <c r="E309" s="24" t="str">
        <f>IFERROR(IF(VLOOKUP($A309,'Facility Locations'!$A$2:$E$1000,4,FALSE)="","",VLOOKUP($A309,'Facility Locations'!$A$2:$E$1000,4,FALSE)),"")</f>
        <v/>
      </c>
      <c r="F309" s="24" t="str">
        <f>IFERROR(IF(VLOOKUP($A309,'Facility Locations'!$A$2:$E$1000,5,FALSE)="","",VLOOKUP($A309,'Facility Locations'!$A$2:$E$1000,5,FALSE)),"")</f>
        <v/>
      </c>
      <c r="G309" s="25" t="str">
        <f>IFERROR(VLOOKUP($A309,Counties!$A$2:$C$1000,2,FALSE),"no county listed")</f>
        <v>no county listed</v>
      </c>
      <c r="H309" s="24" t="str">
        <f>IFERROR(VLOOKUP($A309,Counties!$A$2:$C$1000,3,FALSE),"no county listed")</f>
        <v>no county listed</v>
      </c>
      <c r="I309" s="24" t="e">
        <f>VLOOKUP($G309,Rural_Urban!A310:B1308,2,FALSE)</f>
        <v>#N/A</v>
      </c>
      <c r="J309" s="24" t="e">
        <f t="shared" si="20"/>
        <v>#N/A</v>
      </c>
      <c r="K309" s="26" t="str">
        <f>IF($A309="","",_xlfn.LET(_xlpm.x,VLOOKUP($A309,Population!$A$2:$B$1000,2,FALSE),IF(_xlpm.x="","none listed",_xlpm.x)))</f>
        <v/>
      </c>
      <c r="L309" s="24" t="e">
        <f>VLOOKUP($A309,Population!$A$2:$D$1000,4,FALSE)</f>
        <v>#N/A</v>
      </c>
      <c r="M309" s="24">
        <f>VLOOKUP("Population",'Program Priorities&amp;Goals'!$B$5:$E$7,4,FALSE)</f>
        <v>0.66666666666666663</v>
      </c>
      <c r="N309" s="24" t="e">
        <f>VLOOKUP($G309,'SVI Data'!$C$2:$F$200,3,FALSE)</f>
        <v>#N/A</v>
      </c>
      <c r="O309" s="24">
        <f>VLOOKUP("SVI",'Program Priorities&amp;Goals'!$B$5:$E$7,4,FALSE)</f>
        <v>0.66666666666666663</v>
      </c>
      <c r="P309" s="23" t="e">
        <f>VLOOKUP($A309,'Partnership Readiness'!$A$2:$D$1000,5,FALSE)</f>
        <v>#N/A</v>
      </c>
      <c r="Q309" s="24">
        <f>VLOOKUP("Partnership",'Program Priorities&amp;Goals'!$B$5:$E$7,4,FALSE)</f>
        <v>0.66666666666666663</v>
      </c>
      <c r="R309" s="25">
        <f t="shared" si="21"/>
        <v>0</v>
      </c>
      <c r="S309" s="24">
        <f t="shared" si="22"/>
        <v>1</v>
      </c>
      <c r="T309" s="24" t="e">
        <f t="shared" si="23"/>
        <v>#N/A</v>
      </c>
      <c r="U309" s="27" t="e">
        <f t="shared" si="24"/>
        <v>#N/A</v>
      </c>
      <c r="V309" s="24" t="e">
        <f>IF(J309="Urban",IF(U309&lt;='Recommended Sites'!$L$17,"Include",""),IF(J309="Rural",IF(T309&lt;='Recommended Sites'!$L$18,"Include",""),""))</f>
        <v>#N/A</v>
      </c>
      <c r="W309" s="24" t="e">
        <f>IF(V309="Include",COUNTIFS($V$2:$V$999,"Include",$R$2:$R$999,"&gt;"&amp;R309)+COUNTIFS($V$2:V309,"Include",$R$2:R309,R309),"")</f>
        <v>#N/A</v>
      </c>
    </row>
    <row r="310" spans="1:23" ht="15.75" thickBot="1" x14ac:dyDescent="0.3">
      <c r="A310" s="23" t="str">
        <f>IF(Population!$A310="","",Population!$A310)</f>
        <v/>
      </c>
      <c r="B310" s="24" t="str">
        <f>IF($A310="","",IFERROR(VLOOKUP($A310,Facilities!$A$2:$B$1001,2,FALSE),""))</f>
        <v/>
      </c>
      <c r="C310" s="24" t="str">
        <f>IFERROR(IF(VLOOKUP($A310,'Facility Locations'!$A$2:$E$1000,2,FALSE)="","no address",VLOOKUP($A310,'Facility Locations'!$A$2:$E$1000,2,FALSE)),"no address")</f>
        <v>no address</v>
      </c>
      <c r="D310" s="24" t="str">
        <f>IFERROR(IF(VLOOKUP($A310,'Facility Locations'!$A$2:$E$1000,3,FALSE)="","",VLOOKUP($A310,'Facility Locations'!$A$2:$E$1000,3,FALSE)),"")</f>
        <v/>
      </c>
      <c r="E310" s="24" t="str">
        <f>IFERROR(IF(VLOOKUP($A310,'Facility Locations'!$A$2:$E$1000,4,FALSE)="","",VLOOKUP($A310,'Facility Locations'!$A$2:$E$1000,4,FALSE)),"")</f>
        <v/>
      </c>
      <c r="F310" s="24" t="str">
        <f>IFERROR(IF(VLOOKUP($A310,'Facility Locations'!$A$2:$E$1000,5,FALSE)="","",VLOOKUP($A310,'Facility Locations'!$A$2:$E$1000,5,FALSE)),"")</f>
        <v/>
      </c>
      <c r="G310" s="25" t="str">
        <f>IFERROR(VLOOKUP($A310,Counties!$A$2:$C$1000,2,FALSE),"no county listed")</f>
        <v>no county listed</v>
      </c>
      <c r="H310" s="24" t="str">
        <f>IFERROR(VLOOKUP($A310,Counties!$A$2:$C$1000,3,FALSE),"no county listed")</f>
        <v>no county listed</v>
      </c>
      <c r="I310" s="24" t="e">
        <f>VLOOKUP($G310,Rural_Urban!A311:B1309,2,FALSE)</f>
        <v>#N/A</v>
      </c>
      <c r="J310" s="24" t="e">
        <f t="shared" si="20"/>
        <v>#N/A</v>
      </c>
      <c r="K310" s="26" t="str">
        <f>IF($A310="","",_xlfn.LET(_xlpm.x,VLOOKUP($A310,Population!$A$2:$B$1000,2,FALSE),IF(_xlpm.x="","none listed",_xlpm.x)))</f>
        <v/>
      </c>
      <c r="L310" s="24" t="e">
        <f>VLOOKUP($A310,Population!$A$2:$D$1000,4,FALSE)</f>
        <v>#N/A</v>
      </c>
      <c r="M310" s="24">
        <f>VLOOKUP("Population",'Program Priorities&amp;Goals'!$B$5:$E$7,4,FALSE)</f>
        <v>0.66666666666666663</v>
      </c>
      <c r="N310" s="24" t="e">
        <f>VLOOKUP($G310,'SVI Data'!$C$2:$F$200,3,FALSE)</f>
        <v>#N/A</v>
      </c>
      <c r="O310" s="24">
        <f>VLOOKUP("SVI",'Program Priorities&amp;Goals'!$B$5:$E$7,4,FALSE)</f>
        <v>0.66666666666666663</v>
      </c>
      <c r="P310" s="23" t="e">
        <f>VLOOKUP($A310,'Partnership Readiness'!$A$2:$D$1000,5,FALSE)</f>
        <v>#N/A</v>
      </c>
      <c r="Q310" s="24">
        <f>VLOOKUP("Partnership",'Program Priorities&amp;Goals'!$B$5:$E$7,4,FALSE)</f>
        <v>0.66666666666666663</v>
      </c>
      <c r="R310" s="25">
        <f t="shared" si="21"/>
        <v>0</v>
      </c>
      <c r="S310" s="24">
        <f t="shared" si="22"/>
        <v>1</v>
      </c>
      <c r="T310" s="24" t="e">
        <f t="shared" si="23"/>
        <v>#N/A</v>
      </c>
      <c r="U310" s="27" t="e">
        <f t="shared" si="24"/>
        <v>#N/A</v>
      </c>
      <c r="V310" s="24" t="e">
        <f>IF(J310="Urban",IF(U310&lt;='Recommended Sites'!$L$17,"Include",""),IF(J310="Rural",IF(T310&lt;='Recommended Sites'!$L$18,"Include",""),""))</f>
        <v>#N/A</v>
      </c>
      <c r="W310" s="24" t="e">
        <f>IF(V310="Include",COUNTIFS($V$2:$V$999,"Include",$R$2:$R$999,"&gt;"&amp;R310)+COUNTIFS($V$2:V310,"Include",$R$2:R310,R310),"")</f>
        <v>#N/A</v>
      </c>
    </row>
    <row r="311" spans="1:23" ht="15.75" thickBot="1" x14ac:dyDescent="0.3">
      <c r="A311" s="23" t="str">
        <f>IF(Population!$A311="","",Population!$A311)</f>
        <v/>
      </c>
      <c r="B311" s="24" t="str">
        <f>IF($A311="","",IFERROR(VLOOKUP($A311,Facilities!$A$2:$B$1001,2,FALSE),""))</f>
        <v/>
      </c>
      <c r="C311" s="24" t="str">
        <f>IFERROR(IF(VLOOKUP($A311,'Facility Locations'!$A$2:$E$1000,2,FALSE)="","no address",VLOOKUP($A311,'Facility Locations'!$A$2:$E$1000,2,FALSE)),"no address")</f>
        <v>no address</v>
      </c>
      <c r="D311" s="24" t="str">
        <f>IFERROR(IF(VLOOKUP($A311,'Facility Locations'!$A$2:$E$1000,3,FALSE)="","",VLOOKUP($A311,'Facility Locations'!$A$2:$E$1000,3,FALSE)),"")</f>
        <v/>
      </c>
      <c r="E311" s="24" t="str">
        <f>IFERROR(IF(VLOOKUP($A311,'Facility Locations'!$A$2:$E$1000,4,FALSE)="","",VLOOKUP($A311,'Facility Locations'!$A$2:$E$1000,4,FALSE)),"")</f>
        <v/>
      </c>
      <c r="F311" s="24" t="str">
        <f>IFERROR(IF(VLOOKUP($A311,'Facility Locations'!$A$2:$E$1000,5,FALSE)="","",VLOOKUP($A311,'Facility Locations'!$A$2:$E$1000,5,FALSE)),"")</f>
        <v/>
      </c>
      <c r="G311" s="25" t="str">
        <f>IFERROR(VLOOKUP($A311,Counties!$A$2:$C$1000,2,FALSE),"no county listed")</f>
        <v>no county listed</v>
      </c>
      <c r="H311" s="24" t="str">
        <f>IFERROR(VLOOKUP($A311,Counties!$A$2:$C$1000,3,FALSE),"no county listed")</f>
        <v>no county listed</v>
      </c>
      <c r="I311" s="24" t="e">
        <f>VLOOKUP($G311,Rural_Urban!A312:B1310,2,FALSE)</f>
        <v>#N/A</v>
      </c>
      <c r="J311" s="24" t="e">
        <f t="shared" si="20"/>
        <v>#N/A</v>
      </c>
      <c r="K311" s="26" t="str">
        <f>IF($A311="","",_xlfn.LET(_xlpm.x,VLOOKUP($A311,Population!$A$2:$B$1000,2,FALSE),IF(_xlpm.x="","none listed",_xlpm.x)))</f>
        <v/>
      </c>
      <c r="L311" s="24" t="e">
        <f>VLOOKUP($A311,Population!$A$2:$D$1000,4,FALSE)</f>
        <v>#N/A</v>
      </c>
      <c r="M311" s="24">
        <f>VLOOKUP("Population",'Program Priorities&amp;Goals'!$B$5:$E$7,4,FALSE)</f>
        <v>0.66666666666666663</v>
      </c>
      <c r="N311" s="24" t="e">
        <f>VLOOKUP($G311,'SVI Data'!$C$2:$F$200,3,FALSE)</f>
        <v>#N/A</v>
      </c>
      <c r="O311" s="24">
        <f>VLOOKUP("SVI",'Program Priorities&amp;Goals'!$B$5:$E$7,4,FALSE)</f>
        <v>0.66666666666666663</v>
      </c>
      <c r="P311" s="23" t="e">
        <f>VLOOKUP($A311,'Partnership Readiness'!$A$2:$D$1000,5,FALSE)</f>
        <v>#N/A</v>
      </c>
      <c r="Q311" s="24">
        <f>VLOOKUP("Partnership",'Program Priorities&amp;Goals'!$B$5:$E$7,4,FALSE)</f>
        <v>0.66666666666666663</v>
      </c>
      <c r="R311" s="25">
        <f t="shared" si="21"/>
        <v>0</v>
      </c>
      <c r="S311" s="24">
        <f t="shared" si="22"/>
        <v>1</v>
      </c>
      <c r="T311" s="24" t="e">
        <f t="shared" si="23"/>
        <v>#N/A</v>
      </c>
      <c r="U311" s="27" t="e">
        <f t="shared" si="24"/>
        <v>#N/A</v>
      </c>
      <c r="V311" s="24" t="e">
        <f>IF(J311="Urban",IF(U311&lt;='Recommended Sites'!$L$17,"Include",""),IF(J311="Rural",IF(T311&lt;='Recommended Sites'!$L$18,"Include",""),""))</f>
        <v>#N/A</v>
      </c>
      <c r="W311" s="24" t="e">
        <f>IF(V311="Include",COUNTIFS($V$2:$V$999,"Include",$R$2:$R$999,"&gt;"&amp;R311)+COUNTIFS($V$2:V311,"Include",$R$2:R311,R311),"")</f>
        <v>#N/A</v>
      </c>
    </row>
    <row r="312" spans="1:23" ht="15.75" thickBot="1" x14ac:dyDescent="0.3">
      <c r="A312" s="23" t="str">
        <f>IF(Population!$A312="","",Population!$A312)</f>
        <v/>
      </c>
      <c r="B312" s="24" t="str">
        <f>IF($A312="","",IFERROR(VLOOKUP($A312,Facilities!$A$2:$B$1001,2,FALSE),""))</f>
        <v/>
      </c>
      <c r="C312" s="24" t="str">
        <f>IFERROR(IF(VLOOKUP($A312,'Facility Locations'!$A$2:$E$1000,2,FALSE)="","no address",VLOOKUP($A312,'Facility Locations'!$A$2:$E$1000,2,FALSE)),"no address")</f>
        <v>no address</v>
      </c>
      <c r="D312" s="24" t="str">
        <f>IFERROR(IF(VLOOKUP($A312,'Facility Locations'!$A$2:$E$1000,3,FALSE)="","",VLOOKUP($A312,'Facility Locations'!$A$2:$E$1000,3,FALSE)),"")</f>
        <v/>
      </c>
      <c r="E312" s="24" t="str">
        <f>IFERROR(IF(VLOOKUP($A312,'Facility Locations'!$A$2:$E$1000,4,FALSE)="","",VLOOKUP($A312,'Facility Locations'!$A$2:$E$1000,4,FALSE)),"")</f>
        <v/>
      </c>
      <c r="F312" s="24" t="str">
        <f>IFERROR(IF(VLOOKUP($A312,'Facility Locations'!$A$2:$E$1000,5,FALSE)="","",VLOOKUP($A312,'Facility Locations'!$A$2:$E$1000,5,FALSE)),"")</f>
        <v/>
      </c>
      <c r="G312" s="25" t="str">
        <f>IFERROR(VLOOKUP($A312,Counties!$A$2:$C$1000,2,FALSE),"no county listed")</f>
        <v>no county listed</v>
      </c>
      <c r="H312" s="24" t="str">
        <f>IFERROR(VLOOKUP($A312,Counties!$A$2:$C$1000,3,FALSE),"no county listed")</f>
        <v>no county listed</v>
      </c>
      <c r="I312" s="24" t="e">
        <f>VLOOKUP($G312,Rural_Urban!A313:B1311,2,FALSE)</f>
        <v>#N/A</v>
      </c>
      <c r="J312" s="24" t="e">
        <f t="shared" si="20"/>
        <v>#N/A</v>
      </c>
      <c r="K312" s="26" t="str">
        <f>IF($A312="","",_xlfn.LET(_xlpm.x,VLOOKUP($A312,Population!$A$2:$B$1000,2,FALSE),IF(_xlpm.x="","none listed",_xlpm.x)))</f>
        <v/>
      </c>
      <c r="L312" s="24" t="e">
        <f>VLOOKUP($A312,Population!$A$2:$D$1000,4,FALSE)</f>
        <v>#N/A</v>
      </c>
      <c r="M312" s="24">
        <f>VLOOKUP("Population",'Program Priorities&amp;Goals'!$B$5:$E$7,4,FALSE)</f>
        <v>0.66666666666666663</v>
      </c>
      <c r="N312" s="24" t="e">
        <f>VLOOKUP($G312,'SVI Data'!$C$2:$F$200,3,FALSE)</f>
        <v>#N/A</v>
      </c>
      <c r="O312" s="24">
        <f>VLOOKUP("SVI",'Program Priorities&amp;Goals'!$B$5:$E$7,4,FALSE)</f>
        <v>0.66666666666666663</v>
      </c>
      <c r="P312" s="23" t="e">
        <f>VLOOKUP($A312,'Partnership Readiness'!$A$2:$D$1000,5,FALSE)</f>
        <v>#N/A</v>
      </c>
      <c r="Q312" s="24">
        <f>VLOOKUP("Partnership",'Program Priorities&amp;Goals'!$B$5:$E$7,4,FALSE)</f>
        <v>0.66666666666666663</v>
      </c>
      <c r="R312" s="25">
        <f t="shared" si="21"/>
        <v>0</v>
      </c>
      <c r="S312" s="24">
        <f t="shared" si="22"/>
        <v>1</v>
      </c>
      <c r="T312" s="24" t="e">
        <f t="shared" si="23"/>
        <v>#N/A</v>
      </c>
      <c r="U312" s="27" t="e">
        <f t="shared" si="24"/>
        <v>#N/A</v>
      </c>
      <c r="V312" s="24" t="e">
        <f>IF(J312="Urban",IF(U312&lt;='Recommended Sites'!$L$17,"Include",""),IF(J312="Rural",IF(T312&lt;='Recommended Sites'!$L$18,"Include",""),""))</f>
        <v>#N/A</v>
      </c>
      <c r="W312" s="24" t="e">
        <f>IF(V312="Include",COUNTIFS($V$2:$V$999,"Include",$R$2:$R$999,"&gt;"&amp;R312)+COUNTIFS($V$2:V312,"Include",$R$2:R312,R312),"")</f>
        <v>#N/A</v>
      </c>
    </row>
    <row r="313" spans="1:23" ht="15.75" thickBot="1" x14ac:dyDescent="0.3">
      <c r="A313" s="23" t="str">
        <f>IF(Population!$A313="","",Population!$A313)</f>
        <v/>
      </c>
      <c r="B313" s="24" t="str">
        <f>IF($A313="","",IFERROR(VLOOKUP($A313,Facilities!$A$2:$B$1001,2,FALSE),""))</f>
        <v/>
      </c>
      <c r="C313" s="24" t="str">
        <f>IFERROR(IF(VLOOKUP($A313,'Facility Locations'!$A$2:$E$1000,2,FALSE)="","no address",VLOOKUP($A313,'Facility Locations'!$A$2:$E$1000,2,FALSE)),"no address")</f>
        <v>no address</v>
      </c>
      <c r="D313" s="24" t="str">
        <f>IFERROR(IF(VLOOKUP($A313,'Facility Locations'!$A$2:$E$1000,3,FALSE)="","",VLOOKUP($A313,'Facility Locations'!$A$2:$E$1000,3,FALSE)),"")</f>
        <v/>
      </c>
      <c r="E313" s="24" t="str">
        <f>IFERROR(IF(VLOOKUP($A313,'Facility Locations'!$A$2:$E$1000,4,FALSE)="","",VLOOKUP($A313,'Facility Locations'!$A$2:$E$1000,4,FALSE)),"")</f>
        <v/>
      </c>
      <c r="F313" s="24" t="str">
        <f>IFERROR(IF(VLOOKUP($A313,'Facility Locations'!$A$2:$E$1000,5,FALSE)="","",VLOOKUP($A313,'Facility Locations'!$A$2:$E$1000,5,FALSE)),"")</f>
        <v/>
      </c>
      <c r="G313" s="25" t="str">
        <f>IFERROR(VLOOKUP($A313,Counties!$A$2:$C$1000,2,FALSE),"no county listed")</f>
        <v>no county listed</v>
      </c>
      <c r="H313" s="24" t="str">
        <f>IFERROR(VLOOKUP($A313,Counties!$A$2:$C$1000,3,FALSE),"no county listed")</f>
        <v>no county listed</v>
      </c>
      <c r="I313" s="24" t="e">
        <f>VLOOKUP($G313,Rural_Urban!A314:B1312,2,FALSE)</f>
        <v>#N/A</v>
      </c>
      <c r="J313" s="24" t="e">
        <f t="shared" si="20"/>
        <v>#N/A</v>
      </c>
      <c r="K313" s="26" t="str">
        <f>IF($A313="","",_xlfn.LET(_xlpm.x,VLOOKUP($A313,Population!$A$2:$B$1000,2,FALSE),IF(_xlpm.x="","none listed",_xlpm.x)))</f>
        <v/>
      </c>
      <c r="L313" s="24" t="e">
        <f>VLOOKUP($A313,Population!$A$2:$D$1000,4,FALSE)</f>
        <v>#N/A</v>
      </c>
      <c r="M313" s="24">
        <f>VLOOKUP("Population",'Program Priorities&amp;Goals'!$B$5:$E$7,4,FALSE)</f>
        <v>0.66666666666666663</v>
      </c>
      <c r="N313" s="24" t="e">
        <f>VLOOKUP($G313,'SVI Data'!$C$2:$F$200,3,FALSE)</f>
        <v>#N/A</v>
      </c>
      <c r="O313" s="24">
        <f>VLOOKUP("SVI",'Program Priorities&amp;Goals'!$B$5:$E$7,4,FALSE)</f>
        <v>0.66666666666666663</v>
      </c>
      <c r="P313" s="23" t="e">
        <f>VLOOKUP($A313,'Partnership Readiness'!$A$2:$D$1000,5,FALSE)</f>
        <v>#N/A</v>
      </c>
      <c r="Q313" s="24">
        <f>VLOOKUP("Partnership",'Program Priorities&amp;Goals'!$B$5:$E$7,4,FALSE)</f>
        <v>0.66666666666666663</v>
      </c>
      <c r="R313" s="25">
        <f t="shared" si="21"/>
        <v>0</v>
      </c>
      <c r="S313" s="24">
        <f t="shared" si="22"/>
        <v>1</v>
      </c>
      <c r="T313" s="24" t="e">
        <f t="shared" si="23"/>
        <v>#N/A</v>
      </c>
      <c r="U313" s="27" t="e">
        <f t="shared" si="24"/>
        <v>#N/A</v>
      </c>
      <c r="V313" s="24" t="e">
        <f>IF(J313="Urban",IF(U313&lt;='Recommended Sites'!$L$17,"Include",""),IF(J313="Rural",IF(T313&lt;='Recommended Sites'!$L$18,"Include",""),""))</f>
        <v>#N/A</v>
      </c>
      <c r="W313" s="24" t="e">
        <f>IF(V313="Include",COUNTIFS($V$2:$V$999,"Include",$R$2:$R$999,"&gt;"&amp;R313)+COUNTIFS($V$2:V313,"Include",$R$2:R313,R313),"")</f>
        <v>#N/A</v>
      </c>
    </row>
    <row r="314" spans="1:23" ht="15.75" thickBot="1" x14ac:dyDescent="0.3">
      <c r="A314" s="23" t="str">
        <f>IF(Population!$A314="","",Population!$A314)</f>
        <v/>
      </c>
      <c r="B314" s="24" t="str">
        <f>IF($A314="","",IFERROR(VLOOKUP($A314,Facilities!$A$2:$B$1001,2,FALSE),""))</f>
        <v/>
      </c>
      <c r="C314" s="24" t="str">
        <f>IFERROR(IF(VLOOKUP($A314,'Facility Locations'!$A$2:$E$1000,2,FALSE)="","no address",VLOOKUP($A314,'Facility Locations'!$A$2:$E$1000,2,FALSE)),"no address")</f>
        <v>no address</v>
      </c>
      <c r="D314" s="24" t="str">
        <f>IFERROR(IF(VLOOKUP($A314,'Facility Locations'!$A$2:$E$1000,3,FALSE)="","",VLOOKUP($A314,'Facility Locations'!$A$2:$E$1000,3,FALSE)),"")</f>
        <v/>
      </c>
      <c r="E314" s="24" t="str">
        <f>IFERROR(IF(VLOOKUP($A314,'Facility Locations'!$A$2:$E$1000,4,FALSE)="","",VLOOKUP($A314,'Facility Locations'!$A$2:$E$1000,4,FALSE)),"")</f>
        <v/>
      </c>
      <c r="F314" s="24" t="str">
        <f>IFERROR(IF(VLOOKUP($A314,'Facility Locations'!$A$2:$E$1000,5,FALSE)="","",VLOOKUP($A314,'Facility Locations'!$A$2:$E$1000,5,FALSE)),"")</f>
        <v/>
      </c>
      <c r="G314" s="25" t="str">
        <f>IFERROR(VLOOKUP($A314,Counties!$A$2:$C$1000,2,FALSE),"no county listed")</f>
        <v>no county listed</v>
      </c>
      <c r="H314" s="24" t="str">
        <f>IFERROR(VLOOKUP($A314,Counties!$A$2:$C$1000,3,FALSE),"no county listed")</f>
        <v>no county listed</v>
      </c>
      <c r="I314" s="24" t="e">
        <f>VLOOKUP($G314,Rural_Urban!A315:B1313,2,FALSE)</f>
        <v>#N/A</v>
      </c>
      <c r="J314" s="24" t="e">
        <f t="shared" si="20"/>
        <v>#N/A</v>
      </c>
      <c r="K314" s="26" t="str">
        <f>IF($A314="","",_xlfn.LET(_xlpm.x,VLOOKUP($A314,Population!$A$2:$B$1000,2,FALSE),IF(_xlpm.x="","none listed",_xlpm.x)))</f>
        <v/>
      </c>
      <c r="L314" s="24" t="e">
        <f>VLOOKUP($A314,Population!$A$2:$D$1000,4,FALSE)</f>
        <v>#N/A</v>
      </c>
      <c r="M314" s="24">
        <f>VLOOKUP("Population",'Program Priorities&amp;Goals'!$B$5:$E$7,4,FALSE)</f>
        <v>0.66666666666666663</v>
      </c>
      <c r="N314" s="24" t="e">
        <f>VLOOKUP($G314,'SVI Data'!$C$2:$F$200,3,FALSE)</f>
        <v>#N/A</v>
      </c>
      <c r="O314" s="24">
        <f>VLOOKUP("SVI",'Program Priorities&amp;Goals'!$B$5:$E$7,4,FALSE)</f>
        <v>0.66666666666666663</v>
      </c>
      <c r="P314" s="23" t="e">
        <f>VLOOKUP($A314,'Partnership Readiness'!$A$2:$D$1000,5,FALSE)</f>
        <v>#N/A</v>
      </c>
      <c r="Q314" s="24">
        <f>VLOOKUP("Partnership",'Program Priorities&amp;Goals'!$B$5:$E$7,4,FALSE)</f>
        <v>0.66666666666666663</v>
      </c>
      <c r="R314" s="25">
        <f t="shared" si="21"/>
        <v>0</v>
      </c>
      <c r="S314" s="24">
        <f t="shared" si="22"/>
        <v>1</v>
      </c>
      <c r="T314" s="24" t="e">
        <f t="shared" si="23"/>
        <v>#N/A</v>
      </c>
      <c r="U314" s="27" t="e">
        <f t="shared" si="24"/>
        <v>#N/A</v>
      </c>
      <c r="V314" s="24" t="e">
        <f>IF(J314="Urban",IF(U314&lt;='Recommended Sites'!$L$17,"Include",""),IF(J314="Rural",IF(T314&lt;='Recommended Sites'!$L$18,"Include",""),""))</f>
        <v>#N/A</v>
      </c>
      <c r="W314" s="24" t="e">
        <f>IF(V314="Include",COUNTIFS($V$2:$V$999,"Include",$R$2:$R$999,"&gt;"&amp;R314)+COUNTIFS($V$2:V314,"Include",$R$2:R314,R314),"")</f>
        <v>#N/A</v>
      </c>
    </row>
    <row r="315" spans="1:23" ht="15.75" thickBot="1" x14ac:dyDescent="0.3">
      <c r="A315" s="23" t="str">
        <f>IF(Population!$A315="","",Population!$A315)</f>
        <v/>
      </c>
      <c r="B315" s="24" t="str">
        <f>IF($A315="","",IFERROR(VLOOKUP($A315,Facilities!$A$2:$B$1001,2,FALSE),""))</f>
        <v/>
      </c>
      <c r="C315" s="24" t="str">
        <f>IFERROR(IF(VLOOKUP($A315,'Facility Locations'!$A$2:$E$1000,2,FALSE)="","no address",VLOOKUP($A315,'Facility Locations'!$A$2:$E$1000,2,FALSE)),"no address")</f>
        <v>no address</v>
      </c>
      <c r="D315" s="24" t="str">
        <f>IFERROR(IF(VLOOKUP($A315,'Facility Locations'!$A$2:$E$1000,3,FALSE)="","",VLOOKUP($A315,'Facility Locations'!$A$2:$E$1000,3,FALSE)),"")</f>
        <v/>
      </c>
      <c r="E315" s="24" t="str">
        <f>IFERROR(IF(VLOOKUP($A315,'Facility Locations'!$A$2:$E$1000,4,FALSE)="","",VLOOKUP($A315,'Facility Locations'!$A$2:$E$1000,4,FALSE)),"")</f>
        <v/>
      </c>
      <c r="F315" s="24" t="str">
        <f>IFERROR(IF(VLOOKUP($A315,'Facility Locations'!$A$2:$E$1000,5,FALSE)="","",VLOOKUP($A315,'Facility Locations'!$A$2:$E$1000,5,FALSE)),"")</f>
        <v/>
      </c>
      <c r="G315" s="25" t="str">
        <f>IFERROR(VLOOKUP($A315,Counties!$A$2:$C$1000,2,FALSE),"no county listed")</f>
        <v>no county listed</v>
      </c>
      <c r="H315" s="24" t="str">
        <f>IFERROR(VLOOKUP($A315,Counties!$A$2:$C$1000,3,FALSE),"no county listed")</f>
        <v>no county listed</v>
      </c>
      <c r="I315" s="24" t="e">
        <f>VLOOKUP($G315,Rural_Urban!A316:B1314,2,FALSE)</f>
        <v>#N/A</v>
      </c>
      <c r="J315" s="24" t="e">
        <f t="shared" si="20"/>
        <v>#N/A</v>
      </c>
      <c r="K315" s="26" t="str">
        <f>IF($A315="","",_xlfn.LET(_xlpm.x,VLOOKUP($A315,Population!$A$2:$B$1000,2,FALSE),IF(_xlpm.x="","none listed",_xlpm.x)))</f>
        <v/>
      </c>
      <c r="L315" s="24" t="e">
        <f>VLOOKUP($A315,Population!$A$2:$D$1000,4,FALSE)</f>
        <v>#N/A</v>
      </c>
      <c r="M315" s="24">
        <f>VLOOKUP("Population",'Program Priorities&amp;Goals'!$B$5:$E$7,4,FALSE)</f>
        <v>0.66666666666666663</v>
      </c>
      <c r="N315" s="24" t="e">
        <f>VLOOKUP($G315,'SVI Data'!$C$2:$F$200,3,FALSE)</f>
        <v>#N/A</v>
      </c>
      <c r="O315" s="24">
        <f>VLOOKUP("SVI",'Program Priorities&amp;Goals'!$B$5:$E$7,4,FALSE)</f>
        <v>0.66666666666666663</v>
      </c>
      <c r="P315" s="23" t="e">
        <f>VLOOKUP($A315,'Partnership Readiness'!$A$2:$D$1000,5,FALSE)</f>
        <v>#N/A</v>
      </c>
      <c r="Q315" s="24">
        <f>VLOOKUP("Partnership",'Program Priorities&amp;Goals'!$B$5:$E$7,4,FALSE)</f>
        <v>0.66666666666666663</v>
      </c>
      <c r="R315" s="25">
        <f t="shared" si="21"/>
        <v>0</v>
      </c>
      <c r="S315" s="24">
        <f t="shared" si="22"/>
        <v>1</v>
      </c>
      <c r="T315" s="24" t="e">
        <f t="shared" si="23"/>
        <v>#N/A</v>
      </c>
      <c r="U315" s="27" t="e">
        <f t="shared" si="24"/>
        <v>#N/A</v>
      </c>
      <c r="V315" s="24" t="e">
        <f>IF(J315="Urban",IF(U315&lt;='Recommended Sites'!$L$17,"Include",""),IF(J315="Rural",IF(T315&lt;='Recommended Sites'!$L$18,"Include",""),""))</f>
        <v>#N/A</v>
      </c>
      <c r="W315" s="24" t="e">
        <f>IF(V315="Include",COUNTIFS($V$2:$V$999,"Include",$R$2:$R$999,"&gt;"&amp;R315)+COUNTIFS($V$2:V315,"Include",$R$2:R315,R315),"")</f>
        <v>#N/A</v>
      </c>
    </row>
    <row r="316" spans="1:23" ht="15.75" thickBot="1" x14ac:dyDescent="0.3">
      <c r="A316" s="23" t="str">
        <f>IF(Population!$A316="","",Population!$A316)</f>
        <v/>
      </c>
      <c r="B316" s="24" t="str">
        <f>IF($A316="","",IFERROR(VLOOKUP($A316,Facilities!$A$2:$B$1001,2,FALSE),""))</f>
        <v/>
      </c>
      <c r="C316" s="24" t="str">
        <f>IFERROR(IF(VLOOKUP($A316,'Facility Locations'!$A$2:$E$1000,2,FALSE)="","no address",VLOOKUP($A316,'Facility Locations'!$A$2:$E$1000,2,FALSE)),"no address")</f>
        <v>no address</v>
      </c>
      <c r="D316" s="24" t="str">
        <f>IFERROR(IF(VLOOKUP($A316,'Facility Locations'!$A$2:$E$1000,3,FALSE)="","",VLOOKUP($A316,'Facility Locations'!$A$2:$E$1000,3,FALSE)),"")</f>
        <v/>
      </c>
      <c r="E316" s="24" t="str">
        <f>IFERROR(IF(VLOOKUP($A316,'Facility Locations'!$A$2:$E$1000,4,FALSE)="","",VLOOKUP($A316,'Facility Locations'!$A$2:$E$1000,4,FALSE)),"")</f>
        <v/>
      </c>
      <c r="F316" s="24" t="str">
        <f>IFERROR(IF(VLOOKUP($A316,'Facility Locations'!$A$2:$E$1000,5,FALSE)="","",VLOOKUP($A316,'Facility Locations'!$A$2:$E$1000,5,FALSE)),"")</f>
        <v/>
      </c>
      <c r="G316" s="25" t="str">
        <f>IFERROR(VLOOKUP($A316,Counties!$A$2:$C$1000,2,FALSE),"no county listed")</f>
        <v>no county listed</v>
      </c>
      <c r="H316" s="24" t="str">
        <f>IFERROR(VLOOKUP($A316,Counties!$A$2:$C$1000,3,FALSE),"no county listed")</f>
        <v>no county listed</v>
      </c>
      <c r="I316" s="24" t="e">
        <f>VLOOKUP($G316,Rural_Urban!A317:B1315,2,FALSE)</f>
        <v>#N/A</v>
      </c>
      <c r="J316" s="24" t="e">
        <f t="shared" si="20"/>
        <v>#N/A</v>
      </c>
      <c r="K316" s="26" t="str">
        <f>IF($A316="","",_xlfn.LET(_xlpm.x,VLOOKUP($A316,Population!$A$2:$B$1000,2,FALSE),IF(_xlpm.x="","none listed",_xlpm.x)))</f>
        <v/>
      </c>
      <c r="L316" s="24" t="e">
        <f>VLOOKUP($A316,Population!$A$2:$D$1000,4,FALSE)</f>
        <v>#N/A</v>
      </c>
      <c r="M316" s="24">
        <f>VLOOKUP("Population",'Program Priorities&amp;Goals'!$B$5:$E$7,4,FALSE)</f>
        <v>0.66666666666666663</v>
      </c>
      <c r="N316" s="24" t="e">
        <f>VLOOKUP($G316,'SVI Data'!$C$2:$F$200,3,FALSE)</f>
        <v>#N/A</v>
      </c>
      <c r="O316" s="24">
        <f>VLOOKUP("SVI",'Program Priorities&amp;Goals'!$B$5:$E$7,4,FALSE)</f>
        <v>0.66666666666666663</v>
      </c>
      <c r="P316" s="23" t="e">
        <f>VLOOKUP($A316,'Partnership Readiness'!$A$2:$D$1000,5,FALSE)</f>
        <v>#N/A</v>
      </c>
      <c r="Q316" s="24">
        <f>VLOOKUP("Partnership",'Program Priorities&amp;Goals'!$B$5:$E$7,4,FALSE)</f>
        <v>0.66666666666666663</v>
      </c>
      <c r="R316" s="25">
        <f t="shared" si="21"/>
        <v>0</v>
      </c>
      <c r="S316" s="24">
        <f t="shared" si="22"/>
        <v>1</v>
      </c>
      <c r="T316" s="24" t="e">
        <f t="shared" si="23"/>
        <v>#N/A</v>
      </c>
      <c r="U316" s="27" t="e">
        <f t="shared" si="24"/>
        <v>#N/A</v>
      </c>
      <c r="V316" s="24" t="e">
        <f>IF(J316="Urban",IF(U316&lt;='Recommended Sites'!$L$17,"Include",""),IF(J316="Rural",IF(T316&lt;='Recommended Sites'!$L$18,"Include",""),""))</f>
        <v>#N/A</v>
      </c>
      <c r="W316" s="24" t="e">
        <f>IF(V316="Include",COUNTIFS($V$2:$V$999,"Include",$R$2:$R$999,"&gt;"&amp;R316)+COUNTIFS($V$2:V316,"Include",$R$2:R316,R316),"")</f>
        <v>#N/A</v>
      </c>
    </row>
    <row r="317" spans="1:23" ht="15.75" thickBot="1" x14ac:dyDescent="0.3">
      <c r="A317" s="23" t="str">
        <f>IF(Population!$A317="","",Population!$A317)</f>
        <v/>
      </c>
      <c r="B317" s="24" t="str">
        <f>IF($A317="","",IFERROR(VLOOKUP($A317,Facilities!$A$2:$B$1001,2,FALSE),""))</f>
        <v/>
      </c>
      <c r="C317" s="24" t="str">
        <f>IFERROR(IF(VLOOKUP($A317,'Facility Locations'!$A$2:$E$1000,2,FALSE)="","no address",VLOOKUP($A317,'Facility Locations'!$A$2:$E$1000,2,FALSE)),"no address")</f>
        <v>no address</v>
      </c>
      <c r="D317" s="24" t="str">
        <f>IFERROR(IF(VLOOKUP($A317,'Facility Locations'!$A$2:$E$1000,3,FALSE)="","",VLOOKUP($A317,'Facility Locations'!$A$2:$E$1000,3,FALSE)),"")</f>
        <v/>
      </c>
      <c r="E317" s="24" t="str">
        <f>IFERROR(IF(VLOOKUP($A317,'Facility Locations'!$A$2:$E$1000,4,FALSE)="","",VLOOKUP($A317,'Facility Locations'!$A$2:$E$1000,4,FALSE)),"")</f>
        <v/>
      </c>
      <c r="F317" s="24" t="str">
        <f>IFERROR(IF(VLOOKUP($A317,'Facility Locations'!$A$2:$E$1000,5,FALSE)="","",VLOOKUP($A317,'Facility Locations'!$A$2:$E$1000,5,FALSE)),"")</f>
        <v/>
      </c>
      <c r="G317" s="25" t="str">
        <f>IFERROR(VLOOKUP($A317,Counties!$A$2:$C$1000,2,FALSE),"no county listed")</f>
        <v>no county listed</v>
      </c>
      <c r="H317" s="24" t="str">
        <f>IFERROR(VLOOKUP($A317,Counties!$A$2:$C$1000,3,FALSE),"no county listed")</f>
        <v>no county listed</v>
      </c>
      <c r="I317" s="24" t="e">
        <f>VLOOKUP($G317,Rural_Urban!A318:B1316,2,FALSE)</f>
        <v>#N/A</v>
      </c>
      <c r="J317" s="24" t="e">
        <f t="shared" si="20"/>
        <v>#N/A</v>
      </c>
      <c r="K317" s="26" t="str">
        <f>IF($A317="","",_xlfn.LET(_xlpm.x,VLOOKUP($A317,Population!$A$2:$B$1000,2,FALSE),IF(_xlpm.x="","none listed",_xlpm.x)))</f>
        <v/>
      </c>
      <c r="L317" s="24" t="e">
        <f>VLOOKUP($A317,Population!$A$2:$D$1000,4,FALSE)</f>
        <v>#N/A</v>
      </c>
      <c r="M317" s="24">
        <f>VLOOKUP("Population",'Program Priorities&amp;Goals'!$B$5:$E$7,4,FALSE)</f>
        <v>0.66666666666666663</v>
      </c>
      <c r="N317" s="24" t="e">
        <f>VLOOKUP($G317,'SVI Data'!$C$2:$F$200,3,FALSE)</f>
        <v>#N/A</v>
      </c>
      <c r="O317" s="24">
        <f>VLOOKUP("SVI",'Program Priorities&amp;Goals'!$B$5:$E$7,4,FALSE)</f>
        <v>0.66666666666666663</v>
      </c>
      <c r="P317" s="23" t="e">
        <f>VLOOKUP($A317,'Partnership Readiness'!$A$2:$D$1000,5,FALSE)</f>
        <v>#N/A</v>
      </c>
      <c r="Q317" s="24">
        <f>VLOOKUP("Partnership",'Program Priorities&amp;Goals'!$B$5:$E$7,4,FALSE)</f>
        <v>0.66666666666666663</v>
      </c>
      <c r="R317" s="25">
        <f t="shared" si="21"/>
        <v>0</v>
      </c>
      <c r="S317" s="24">
        <f t="shared" si="22"/>
        <v>1</v>
      </c>
      <c r="T317" s="24" t="e">
        <f t="shared" si="23"/>
        <v>#N/A</v>
      </c>
      <c r="U317" s="27" t="e">
        <f t="shared" si="24"/>
        <v>#N/A</v>
      </c>
      <c r="V317" s="24" t="e">
        <f>IF(J317="Urban",IF(U317&lt;='Recommended Sites'!$L$17,"Include",""),IF(J317="Rural",IF(T317&lt;='Recommended Sites'!$L$18,"Include",""),""))</f>
        <v>#N/A</v>
      </c>
      <c r="W317" s="24" t="e">
        <f>IF(V317="Include",COUNTIFS($V$2:$V$999,"Include",$R$2:$R$999,"&gt;"&amp;R317)+COUNTIFS($V$2:V317,"Include",$R$2:R317,R317),"")</f>
        <v>#N/A</v>
      </c>
    </row>
    <row r="318" spans="1:23" ht="15.75" thickBot="1" x14ac:dyDescent="0.3">
      <c r="A318" s="23" t="str">
        <f>IF(Population!$A318="","",Population!$A318)</f>
        <v/>
      </c>
      <c r="B318" s="24" t="str">
        <f>IF($A318="","",IFERROR(VLOOKUP($A318,Facilities!$A$2:$B$1001,2,FALSE),""))</f>
        <v/>
      </c>
      <c r="C318" s="24" t="str">
        <f>IFERROR(IF(VLOOKUP($A318,'Facility Locations'!$A$2:$E$1000,2,FALSE)="","no address",VLOOKUP($A318,'Facility Locations'!$A$2:$E$1000,2,FALSE)),"no address")</f>
        <v>no address</v>
      </c>
      <c r="D318" s="24" t="str">
        <f>IFERROR(IF(VLOOKUP($A318,'Facility Locations'!$A$2:$E$1000,3,FALSE)="","",VLOOKUP($A318,'Facility Locations'!$A$2:$E$1000,3,FALSE)),"")</f>
        <v/>
      </c>
      <c r="E318" s="24" t="str">
        <f>IFERROR(IF(VLOOKUP($A318,'Facility Locations'!$A$2:$E$1000,4,FALSE)="","",VLOOKUP($A318,'Facility Locations'!$A$2:$E$1000,4,FALSE)),"")</f>
        <v/>
      </c>
      <c r="F318" s="24" t="str">
        <f>IFERROR(IF(VLOOKUP($A318,'Facility Locations'!$A$2:$E$1000,5,FALSE)="","",VLOOKUP($A318,'Facility Locations'!$A$2:$E$1000,5,FALSE)),"")</f>
        <v/>
      </c>
      <c r="G318" s="25" t="str">
        <f>IFERROR(VLOOKUP($A318,Counties!$A$2:$C$1000,2,FALSE),"no county listed")</f>
        <v>no county listed</v>
      </c>
      <c r="H318" s="24" t="str">
        <f>IFERROR(VLOOKUP($A318,Counties!$A$2:$C$1000,3,FALSE),"no county listed")</f>
        <v>no county listed</v>
      </c>
      <c r="I318" s="24" t="e">
        <f>VLOOKUP($G318,Rural_Urban!A319:B1317,2,FALSE)</f>
        <v>#N/A</v>
      </c>
      <c r="J318" s="24" t="e">
        <f t="shared" si="20"/>
        <v>#N/A</v>
      </c>
      <c r="K318" s="26" t="str">
        <f>IF($A318="","",_xlfn.LET(_xlpm.x,VLOOKUP($A318,Population!$A$2:$B$1000,2,FALSE),IF(_xlpm.x="","none listed",_xlpm.x)))</f>
        <v/>
      </c>
      <c r="L318" s="24" t="e">
        <f>VLOOKUP($A318,Population!$A$2:$D$1000,4,FALSE)</f>
        <v>#N/A</v>
      </c>
      <c r="M318" s="24">
        <f>VLOOKUP("Population",'Program Priorities&amp;Goals'!$B$5:$E$7,4,FALSE)</f>
        <v>0.66666666666666663</v>
      </c>
      <c r="N318" s="24" t="e">
        <f>VLOOKUP($G318,'SVI Data'!$C$2:$F$200,3,FALSE)</f>
        <v>#N/A</v>
      </c>
      <c r="O318" s="24">
        <f>VLOOKUP("SVI",'Program Priorities&amp;Goals'!$B$5:$E$7,4,FALSE)</f>
        <v>0.66666666666666663</v>
      </c>
      <c r="P318" s="23" t="e">
        <f>VLOOKUP($A318,'Partnership Readiness'!$A$2:$D$1000,5,FALSE)</f>
        <v>#N/A</v>
      </c>
      <c r="Q318" s="24">
        <f>VLOOKUP("Partnership",'Program Priorities&amp;Goals'!$B$5:$E$7,4,FALSE)</f>
        <v>0.66666666666666663</v>
      </c>
      <c r="R318" s="25">
        <f t="shared" si="21"/>
        <v>0</v>
      </c>
      <c r="S318" s="24">
        <f t="shared" si="22"/>
        <v>1</v>
      </c>
      <c r="T318" s="24" t="e">
        <f t="shared" si="23"/>
        <v>#N/A</v>
      </c>
      <c r="U318" s="27" t="e">
        <f t="shared" si="24"/>
        <v>#N/A</v>
      </c>
      <c r="V318" s="24" t="e">
        <f>IF(J318="Urban",IF(U318&lt;='Recommended Sites'!$L$17,"Include",""),IF(J318="Rural",IF(T318&lt;='Recommended Sites'!$L$18,"Include",""),""))</f>
        <v>#N/A</v>
      </c>
      <c r="W318" s="24" t="e">
        <f>IF(V318="Include",COUNTIFS($V$2:$V$999,"Include",$R$2:$R$999,"&gt;"&amp;R318)+COUNTIFS($V$2:V318,"Include",$R$2:R318,R318),"")</f>
        <v>#N/A</v>
      </c>
    </row>
    <row r="319" spans="1:23" ht="15.75" thickBot="1" x14ac:dyDescent="0.3">
      <c r="A319" s="23" t="str">
        <f>IF(Population!$A319="","",Population!$A319)</f>
        <v/>
      </c>
      <c r="B319" s="24" t="str">
        <f>IF($A319="","",IFERROR(VLOOKUP($A319,Facilities!$A$2:$B$1001,2,FALSE),""))</f>
        <v/>
      </c>
      <c r="C319" s="24" t="str">
        <f>IFERROR(IF(VLOOKUP($A319,'Facility Locations'!$A$2:$E$1000,2,FALSE)="","no address",VLOOKUP($A319,'Facility Locations'!$A$2:$E$1000,2,FALSE)),"no address")</f>
        <v>no address</v>
      </c>
      <c r="D319" s="24" t="str">
        <f>IFERROR(IF(VLOOKUP($A319,'Facility Locations'!$A$2:$E$1000,3,FALSE)="","",VLOOKUP($A319,'Facility Locations'!$A$2:$E$1000,3,FALSE)),"")</f>
        <v/>
      </c>
      <c r="E319" s="24" t="str">
        <f>IFERROR(IF(VLOOKUP($A319,'Facility Locations'!$A$2:$E$1000,4,FALSE)="","",VLOOKUP($A319,'Facility Locations'!$A$2:$E$1000,4,FALSE)),"")</f>
        <v/>
      </c>
      <c r="F319" s="24" t="str">
        <f>IFERROR(IF(VLOOKUP($A319,'Facility Locations'!$A$2:$E$1000,5,FALSE)="","",VLOOKUP($A319,'Facility Locations'!$A$2:$E$1000,5,FALSE)),"")</f>
        <v/>
      </c>
      <c r="G319" s="25" t="str">
        <f>IFERROR(VLOOKUP($A319,Counties!$A$2:$C$1000,2,FALSE),"no county listed")</f>
        <v>no county listed</v>
      </c>
      <c r="H319" s="24" t="str">
        <f>IFERROR(VLOOKUP($A319,Counties!$A$2:$C$1000,3,FALSE),"no county listed")</f>
        <v>no county listed</v>
      </c>
      <c r="I319" s="24" t="e">
        <f>VLOOKUP($G319,Rural_Urban!A320:B1318,2,FALSE)</f>
        <v>#N/A</v>
      </c>
      <c r="J319" s="24" t="e">
        <f t="shared" si="20"/>
        <v>#N/A</v>
      </c>
      <c r="K319" s="26" t="str">
        <f>IF($A319="","",_xlfn.LET(_xlpm.x,VLOOKUP($A319,Population!$A$2:$B$1000,2,FALSE),IF(_xlpm.x="","none listed",_xlpm.x)))</f>
        <v/>
      </c>
      <c r="L319" s="24" t="e">
        <f>VLOOKUP($A319,Population!$A$2:$D$1000,4,FALSE)</f>
        <v>#N/A</v>
      </c>
      <c r="M319" s="24">
        <f>VLOOKUP("Population",'Program Priorities&amp;Goals'!$B$5:$E$7,4,FALSE)</f>
        <v>0.66666666666666663</v>
      </c>
      <c r="N319" s="24" t="e">
        <f>VLOOKUP($G319,'SVI Data'!$C$2:$F$200,3,FALSE)</f>
        <v>#N/A</v>
      </c>
      <c r="O319" s="24">
        <f>VLOOKUP("SVI",'Program Priorities&amp;Goals'!$B$5:$E$7,4,FALSE)</f>
        <v>0.66666666666666663</v>
      </c>
      <c r="P319" s="23" t="e">
        <f>VLOOKUP($A319,'Partnership Readiness'!$A$2:$D$1000,5,FALSE)</f>
        <v>#N/A</v>
      </c>
      <c r="Q319" s="24">
        <f>VLOOKUP("Partnership",'Program Priorities&amp;Goals'!$B$5:$E$7,4,FALSE)</f>
        <v>0.66666666666666663</v>
      </c>
      <c r="R319" s="25">
        <f t="shared" si="21"/>
        <v>0</v>
      </c>
      <c r="S319" s="24">
        <f t="shared" si="22"/>
        <v>1</v>
      </c>
      <c r="T319" s="24" t="e">
        <f t="shared" si="23"/>
        <v>#N/A</v>
      </c>
      <c r="U319" s="27" t="e">
        <f t="shared" si="24"/>
        <v>#N/A</v>
      </c>
      <c r="V319" s="24" t="e">
        <f>IF(J319="Urban",IF(U319&lt;='Recommended Sites'!$L$17,"Include",""),IF(J319="Rural",IF(T319&lt;='Recommended Sites'!$L$18,"Include",""),""))</f>
        <v>#N/A</v>
      </c>
      <c r="W319" s="24" t="e">
        <f>IF(V319="Include",COUNTIFS($V$2:$V$999,"Include",$R$2:$R$999,"&gt;"&amp;R319)+COUNTIFS($V$2:V319,"Include",$R$2:R319,R319),"")</f>
        <v>#N/A</v>
      </c>
    </row>
    <row r="320" spans="1:23" ht="15.75" thickBot="1" x14ac:dyDescent="0.3">
      <c r="A320" s="23" t="str">
        <f>IF(Population!$A320="","",Population!$A320)</f>
        <v/>
      </c>
      <c r="B320" s="24" t="str">
        <f>IF($A320="","",IFERROR(VLOOKUP($A320,Facilities!$A$2:$B$1001,2,FALSE),""))</f>
        <v/>
      </c>
      <c r="C320" s="24" t="str">
        <f>IFERROR(IF(VLOOKUP($A320,'Facility Locations'!$A$2:$E$1000,2,FALSE)="","no address",VLOOKUP($A320,'Facility Locations'!$A$2:$E$1000,2,FALSE)),"no address")</f>
        <v>no address</v>
      </c>
      <c r="D320" s="24" t="str">
        <f>IFERROR(IF(VLOOKUP($A320,'Facility Locations'!$A$2:$E$1000,3,FALSE)="","",VLOOKUP($A320,'Facility Locations'!$A$2:$E$1000,3,FALSE)),"")</f>
        <v/>
      </c>
      <c r="E320" s="24" t="str">
        <f>IFERROR(IF(VLOOKUP($A320,'Facility Locations'!$A$2:$E$1000,4,FALSE)="","",VLOOKUP($A320,'Facility Locations'!$A$2:$E$1000,4,FALSE)),"")</f>
        <v/>
      </c>
      <c r="F320" s="24" t="str">
        <f>IFERROR(IF(VLOOKUP($A320,'Facility Locations'!$A$2:$E$1000,5,FALSE)="","",VLOOKUP($A320,'Facility Locations'!$A$2:$E$1000,5,FALSE)),"")</f>
        <v/>
      </c>
      <c r="G320" s="25" t="str">
        <f>IFERROR(VLOOKUP($A320,Counties!$A$2:$C$1000,2,FALSE),"no county listed")</f>
        <v>no county listed</v>
      </c>
      <c r="H320" s="24" t="str">
        <f>IFERROR(VLOOKUP($A320,Counties!$A$2:$C$1000,3,FALSE),"no county listed")</f>
        <v>no county listed</v>
      </c>
      <c r="I320" s="24" t="e">
        <f>VLOOKUP($G320,Rural_Urban!A321:B1319,2,FALSE)</f>
        <v>#N/A</v>
      </c>
      <c r="J320" s="24" t="e">
        <f t="shared" si="20"/>
        <v>#N/A</v>
      </c>
      <c r="K320" s="26" t="str">
        <f>IF($A320="","",_xlfn.LET(_xlpm.x,VLOOKUP($A320,Population!$A$2:$B$1000,2,FALSE),IF(_xlpm.x="","none listed",_xlpm.x)))</f>
        <v/>
      </c>
      <c r="L320" s="24" t="e">
        <f>VLOOKUP($A320,Population!$A$2:$D$1000,4,FALSE)</f>
        <v>#N/A</v>
      </c>
      <c r="M320" s="24">
        <f>VLOOKUP("Population",'Program Priorities&amp;Goals'!$B$5:$E$7,4,FALSE)</f>
        <v>0.66666666666666663</v>
      </c>
      <c r="N320" s="24" t="e">
        <f>VLOOKUP($G320,'SVI Data'!$C$2:$F$200,3,FALSE)</f>
        <v>#N/A</v>
      </c>
      <c r="O320" s="24">
        <f>VLOOKUP("SVI",'Program Priorities&amp;Goals'!$B$5:$E$7,4,FALSE)</f>
        <v>0.66666666666666663</v>
      </c>
      <c r="P320" s="23" t="e">
        <f>VLOOKUP($A320,'Partnership Readiness'!$A$2:$D$1000,5,FALSE)</f>
        <v>#N/A</v>
      </c>
      <c r="Q320" s="24">
        <f>VLOOKUP("Partnership",'Program Priorities&amp;Goals'!$B$5:$E$7,4,FALSE)</f>
        <v>0.66666666666666663</v>
      </c>
      <c r="R320" s="25">
        <f t="shared" si="21"/>
        <v>0</v>
      </c>
      <c r="S320" s="24">
        <f t="shared" si="22"/>
        <v>1</v>
      </c>
      <c r="T320" s="24" t="e">
        <f t="shared" si="23"/>
        <v>#N/A</v>
      </c>
      <c r="U320" s="27" t="e">
        <f t="shared" si="24"/>
        <v>#N/A</v>
      </c>
      <c r="V320" s="24" t="e">
        <f>IF(J320="Urban",IF(U320&lt;='Recommended Sites'!$L$17,"Include",""),IF(J320="Rural",IF(T320&lt;='Recommended Sites'!$L$18,"Include",""),""))</f>
        <v>#N/A</v>
      </c>
      <c r="W320" s="24" t="e">
        <f>IF(V320="Include",COUNTIFS($V$2:$V$999,"Include",$R$2:$R$999,"&gt;"&amp;R320)+COUNTIFS($V$2:V320,"Include",$R$2:R320,R320),"")</f>
        <v>#N/A</v>
      </c>
    </row>
    <row r="321" spans="1:23" ht="15.75" thickBot="1" x14ac:dyDescent="0.3">
      <c r="A321" s="23" t="str">
        <f>IF(Population!$A321="","",Population!$A321)</f>
        <v/>
      </c>
      <c r="B321" s="24" t="str">
        <f>IF($A321="","",IFERROR(VLOOKUP($A321,Facilities!$A$2:$B$1001,2,FALSE),""))</f>
        <v/>
      </c>
      <c r="C321" s="24" t="str">
        <f>IFERROR(IF(VLOOKUP($A321,'Facility Locations'!$A$2:$E$1000,2,FALSE)="","no address",VLOOKUP($A321,'Facility Locations'!$A$2:$E$1000,2,FALSE)),"no address")</f>
        <v>no address</v>
      </c>
      <c r="D321" s="24" t="str">
        <f>IFERROR(IF(VLOOKUP($A321,'Facility Locations'!$A$2:$E$1000,3,FALSE)="","",VLOOKUP($A321,'Facility Locations'!$A$2:$E$1000,3,FALSE)),"")</f>
        <v/>
      </c>
      <c r="E321" s="24" t="str">
        <f>IFERROR(IF(VLOOKUP($A321,'Facility Locations'!$A$2:$E$1000,4,FALSE)="","",VLOOKUP($A321,'Facility Locations'!$A$2:$E$1000,4,FALSE)),"")</f>
        <v/>
      </c>
      <c r="F321" s="24" t="str">
        <f>IFERROR(IF(VLOOKUP($A321,'Facility Locations'!$A$2:$E$1000,5,FALSE)="","",VLOOKUP($A321,'Facility Locations'!$A$2:$E$1000,5,FALSE)),"")</f>
        <v/>
      </c>
      <c r="G321" s="25" t="str">
        <f>IFERROR(VLOOKUP($A321,Counties!$A$2:$C$1000,2,FALSE),"no county listed")</f>
        <v>no county listed</v>
      </c>
      <c r="H321" s="24" t="str">
        <f>IFERROR(VLOOKUP($A321,Counties!$A$2:$C$1000,3,FALSE),"no county listed")</f>
        <v>no county listed</v>
      </c>
      <c r="I321" s="24" t="e">
        <f>VLOOKUP($G321,Rural_Urban!A322:B1320,2,FALSE)</f>
        <v>#N/A</v>
      </c>
      <c r="J321" s="24" t="e">
        <f t="shared" si="20"/>
        <v>#N/A</v>
      </c>
      <c r="K321" s="26" t="str">
        <f>IF($A321="","",_xlfn.LET(_xlpm.x,VLOOKUP($A321,Population!$A$2:$B$1000,2,FALSE),IF(_xlpm.x="","none listed",_xlpm.x)))</f>
        <v/>
      </c>
      <c r="L321" s="24" t="e">
        <f>VLOOKUP($A321,Population!$A$2:$D$1000,4,FALSE)</f>
        <v>#N/A</v>
      </c>
      <c r="M321" s="24">
        <f>VLOOKUP("Population",'Program Priorities&amp;Goals'!$B$5:$E$7,4,FALSE)</f>
        <v>0.66666666666666663</v>
      </c>
      <c r="N321" s="24" t="e">
        <f>VLOOKUP($G321,'SVI Data'!$C$2:$F$200,3,FALSE)</f>
        <v>#N/A</v>
      </c>
      <c r="O321" s="24">
        <f>VLOOKUP("SVI",'Program Priorities&amp;Goals'!$B$5:$E$7,4,FALSE)</f>
        <v>0.66666666666666663</v>
      </c>
      <c r="P321" s="23" t="e">
        <f>VLOOKUP($A321,'Partnership Readiness'!$A$2:$D$1000,5,FALSE)</f>
        <v>#N/A</v>
      </c>
      <c r="Q321" s="24">
        <f>VLOOKUP("Partnership",'Program Priorities&amp;Goals'!$B$5:$E$7,4,FALSE)</f>
        <v>0.66666666666666663</v>
      </c>
      <c r="R321" s="25">
        <f t="shared" si="21"/>
        <v>0</v>
      </c>
      <c r="S321" s="24">
        <f t="shared" si="22"/>
        <v>1</v>
      </c>
      <c r="T321" s="24" t="e">
        <f t="shared" si="23"/>
        <v>#N/A</v>
      </c>
      <c r="U321" s="27" t="e">
        <f t="shared" si="24"/>
        <v>#N/A</v>
      </c>
      <c r="V321" s="24" t="e">
        <f>IF(J321="Urban",IF(U321&lt;='Recommended Sites'!$L$17,"Include",""),IF(J321="Rural",IF(T321&lt;='Recommended Sites'!$L$18,"Include",""),""))</f>
        <v>#N/A</v>
      </c>
      <c r="W321" s="24" t="e">
        <f>IF(V321="Include",COUNTIFS($V$2:$V$999,"Include",$R$2:$R$999,"&gt;"&amp;R321)+COUNTIFS($V$2:V321,"Include",$R$2:R321,R321),"")</f>
        <v>#N/A</v>
      </c>
    </row>
    <row r="322" spans="1:23" ht="15.75" thickBot="1" x14ac:dyDescent="0.3">
      <c r="A322" s="23" t="str">
        <f>IF(Population!$A322="","",Population!$A322)</f>
        <v/>
      </c>
      <c r="B322" s="24" t="str">
        <f>IF($A322="","",IFERROR(VLOOKUP($A322,Facilities!$A$2:$B$1001,2,FALSE),""))</f>
        <v/>
      </c>
      <c r="C322" s="24" t="str">
        <f>IFERROR(IF(VLOOKUP($A322,'Facility Locations'!$A$2:$E$1000,2,FALSE)="","no address",VLOOKUP($A322,'Facility Locations'!$A$2:$E$1000,2,FALSE)),"no address")</f>
        <v>no address</v>
      </c>
      <c r="D322" s="24" t="str">
        <f>IFERROR(IF(VLOOKUP($A322,'Facility Locations'!$A$2:$E$1000,3,FALSE)="","",VLOOKUP($A322,'Facility Locations'!$A$2:$E$1000,3,FALSE)),"")</f>
        <v/>
      </c>
      <c r="E322" s="24" t="str">
        <f>IFERROR(IF(VLOOKUP($A322,'Facility Locations'!$A$2:$E$1000,4,FALSE)="","",VLOOKUP($A322,'Facility Locations'!$A$2:$E$1000,4,FALSE)),"")</f>
        <v/>
      </c>
      <c r="F322" s="24" t="str">
        <f>IFERROR(IF(VLOOKUP($A322,'Facility Locations'!$A$2:$E$1000,5,FALSE)="","",VLOOKUP($A322,'Facility Locations'!$A$2:$E$1000,5,FALSE)),"")</f>
        <v/>
      </c>
      <c r="G322" s="25" t="str">
        <f>IFERROR(VLOOKUP($A322,Counties!$A$2:$C$1000,2,FALSE),"no county listed")</f>
        <v>no county listed</v>
      </c>
      <c r="H322" s="24" t="str">
        <f>IFERROR(VLOOKUP($A322,Counties!$A$2:$C$1000,3,FALSE),"no county listed")</f>
        <v>no county listed</v>
      </c>
      <c r="I322" s="24" t="e">
        <f>VLOOKUP($G322,Rural_Urban!A323:B1321,2,FALSE)</f>
        <v>#N/A</v>
      </c>
      <c r="J322" s="24" t="e">
        <f t="shared" ref="J322:J385" si="25">IF(I322&lt;=3,"Urban","Rural")</f>
        <v>#N/A</v>
      </c>
      <c r="K322" s="26" t="str">
        <f>IF($A322="","",_xlfn.LET(_xlpm.x,VLOOKUP($A322,Population!$A$2:$B$1000,2,FALSE),IF(_xlpm.x="","none listed",_xlpm.x)))</f>
        <v/>
      </c>
      <c r="L322" s="24" t="e">
        <f>VLOOKUP($A322,Population!$A$2:$D$1000,4,FALSE)</f>
        <v>#N/A</v>
      </c>
      <c r="M322" s="24">
        <f>VLOOKUP("Population",'Program Priorities&amp;Goals'!$B$5:$E$7,4,FALSE)</f>
        <v>0.66666666666666663</v>
      </c>
      <c r="N322" s="24" t="e">
        <f>VLOOKUP($G322,'SVI Data'!$C$2:$F$200,3,FALSE)</f>
        <v>#N/A</v>
      </c>
      <c r="O322" s="24">
        <f>VLOOKUP("SVI",'Program Priorities&amp;Goals'!$B$5:$E$7,4,FALSE)</f>
        <v>0.66666666666666663</v>
      </c>
      <c r="P322" s="23" t="e">
        <f>VLOOKUP($A322,'Partnership Readiness'!$A$2:$D$1000,5,FALSE)</f>
        <v>#N/A</v>
      </c>
      <c r="Q322" s="24">
        <f>VLOOKUP("Partnership",'Program Priorities&amp;Goals'!$B$5:$E$7,4,FALSE)</f>
        <v>0.66666666666666663</v>
      </c>
      <c r="R322" s="25">
        <f t="shared" ref="R322:R385" si="26">IFERROR(SUM($L322*$M322,$N322*$O322,$P322*$Q322),0)</f>
        <v>0</v>
      </c>
      <c r="S322" s="24">
        <f t="shared" ref="S322:S385" si="27">_xlfn.IFNA(_xlfn.RANK.EQ(R322,$R$2:$R$999,0),"incomplete data")</f>
        <v>1</v>
      </c>
      <c r="T322" s="24" t="e">
        <f t="shared" ref="T322:T385" si="28">IF(J322="Rural",COUNTIFS($J$2:$J$999,"Rural",$R$2:$R$999,"&gt;"&amp;R322)+1,"")</f>
        <v>#N/A</v>
      </c>
      <c r="U322" s="27" t="e">
        <f t="shared" ref="U322:U385" si="29">IF(J322="Urban",COUNTIFS($J$2:$J$999,"Urban",$R$2:$R$999,"&gt;"&amp;R322)+1,"")</f>
        <v>#N/A</v>
      </c>
      <c r="V322" s="24" t="e">
        <f>IF(J322="Urban",IF(U322&lt;='Recommended Sites'!$L$17,"Include",""),IF(J322="Rural",IF(T322&lt;='Recommended Sites'!$L$18,"Include",""),""))</f>
        <v>#N/A</v>
      </c>
      <c r="W322" s="24" t="e">
        <f>IF(V322="Include",COUNTIFS($V$2:$V$999,"Include",$R$2:$R$999,"&gt;"&amp;R322)+COUNTIFS($V$2:V322,"Include",$R$2:R322,R322),"")</f>
        <v>#N/A</v>
      </c>
    </row>
    <row r="323" spans="1:23" ht="15.75" thickBot="1" x14ac:dyDescent="0.3">
      <c r="A323" s="23" t="str">
        <f>IF(Population!$A323="","",Population!$A323)</f>
        <v/>
      </c>
      <c r="B323" s="24" t="str">
        <f>IF($A323="","",IFERROR(VLOOKUP($A323,Facilities!$A$2:$B$1001,2,FALSE),""))</f>
        <v/>
      </c>
      <c r="C323" s="24" t="str">
        <f>IFERROR(IF(VLOOKUP($A323,'Facility Locations'!$A$2:$E$1000,2,FALSE)="","no address",VLOOKUP($A323,'Facility Locations'!$A$2:$E$1000,2,FALSE)),"no address")</f>
        <v>no address</v>
      </c>
      <c r="D323" s="24" t="str">
        <f>IFERROR(IF(VLOOKUP($A323,'Facility Locations'!$A$2:$E$1000,3,FALSE)="","",VLOOKUP($A323,'Facility Locations'!$A$2:$E$1000,3,FALSE)),"")</f>
        <v/>
      </c>
      <c r="E323" s="24" t="str">
        <f>IFERROR(IF(VLOOKUP($A323,'Facility Locations'!$A$2:$E$1000,4,FALSE)="","",VLOOKUP($A323,'Facility Locations'!$A$2:$E$1000,4,FALSE)),"")</f>
        <v/>
      </c>
      <c r="F323" s="24" t="str">
        <f>IFERROR(IF(VLOOKUP($A323,'Facility Locations'!$A$2:$E$1000,5,FALSE)="","",VLOOKUP($A323,'Facility Locations'!$A$2:$E$1000,5,FALSE)),"")</f>
        <v/>
      </c>
      <c r="G323" s="25" t="str">
        <f>IFERROR(VLOOKUP($A323,Counties!$A$2:$C$1000,2,FALSE),"no county listed")</f>
        <v>no county listed</v>
      </c>
      <c r="H323" s="24" t="str">
        <f>IFERROR(VLOOKUP($A323,Counties!$A$2:$C$1000,3,FALSE),"no county listed")</f>
        <v>no county listed</v>
      </c>
      <c r="I323" s="24" t="e">
        <f>VLOOKUP($G323,Rural_Urban!A324:B1322,2,FALSE)</f>
        <v>#N/A</v>
      </c>
      <c r="J323" s="24" t="e">
        <f t="shared" si="25"/>
        <v>#N/A</v>
      </c>
      <c r="K323" s="26" t="str">
        <f>IF($A323="","",_xlfn.LET(_xlpm.x,VLOOKUP($A323,Population!$A$2:$B$1000,2,FALSE),IF(_xlpm.x="","none listed",_xlpm.x)))</f>
        <v/>
      </c>
      <c r="L323" s="24" t="e">
        <f>VLOOKUP($A323,Population!$A$2:$D$1000,4,FALSE)</f>
        <v>#N/A</v>
      </c>
      <c r="M323" s="24">
        <f>VLOOKUP("Population",'Program Priorities&amp;Goals'!$B$5:$E$7,4,FALSE)</f>
        <v>0.66666666666666663</v>
      </c>
      <c r="N323" s="24" t="e">
        <f>VLOOKUP($G323,'SVI Data'!$C$2:$F$200,3,FALSE)</f>
        <v>#N/A</v>
      </c>
      <c r="O323" s="24">
        <f>VLOOKUP("SVI",'Program Priorities&amp;Goals'!$B$5:$E$7,4,FALSE)</f>
        <v>0.66666666666666663</v>
      </c>
      <c r="P323" s="23" t="e">
        <f>VLOOKUP($A323,'Partnership Readiness'!$A$2:$D$1000,5,FALSE)</f>
        <v>#N/A</v>
      </c>
      <c r="Q323" s="24">
        <f>VLOOKUP("Partnership",'Program Priorities&amp;Goals'!$B$5:$E$7,4,FALSE)</f>
        <v>0.66666666666666663</v>
      </c>
      <c r="R323" s="25">
        <f t="shared" si="26"/>
        <v>0</v>
      </c>
      <c r="S323" s="24">
        <f t="shared" si="27"/>
        <v>1</v>
      </c>
      <c r="T323" s="24" t="e">
        <f t="shared" si="28"/>
        <v>#N/A</v>
      </c>
      <c r="U323" s="27" t="e">
        <f t="shared" si="29"/>
        <v>#N/A</v>
      </c>
      <c r="V323" s="24" t="e">
        <f>IF(J323="Urban",IF(U323&lt;='Recommended Sites'!$L$17,"Include",""),IF(J323="Rural",IF(T323&lt;='Recommended Sites'!$L$18,"Include",""),""))</f>
        <v>#N/A</v>
      </c>
      <c r="W323" s="24" t="e">
        <f>IF(V323="Include",COUNTIFS($V$2:$V$999,"Include",$R$2:$R$999,"&gt;"&amp;R323)+COUNTIFS($V$2:V323,"Include",$R$2:R323,R323),"")</f>
        <v>#N/A</v>
      </c>
    </row>
    <row r="324" spans="1:23" ht="15.75" thickBot="1" x14ac:dyDescent="0.3">
      <c r="A324" s="23" t="str">
        <f>IF(Population!$A324="","",Population!$A324)</f>
        <v/>
      </c>
      <c r="B324" s="24" t="str">
        <f>IF($A324="","",IFERROR(VLOOKUP($A324,Facilities!$A$2:$B$1001,2,FALSE),""))</f>
        <v/>
      </c>
      <c r="C324" s="24" t="str">
        <f>IFERROR(IF(VLOOKUP($A324,'Facility Locations'!$A$2:$E$1000,2,FALSE)="","no address",VLOOKUP($A324,'Facility Locations'!$A$2:$E$1000,2,FALSE)),"no address")</f>
        <v>no address</v>
      </c>
      <c r="D324" s="24" t="str">
        <f>IFERROR(IF(VLOOKUP($A324,'Facility Locations'!$A$2:$E$1000,3,FALSE)="","",VLOOKUP($A324,'Facility Locations'!$A$2:$E$1000,3,FALSE)),"")</f>
        <v/>
      </c>
      <c r="E324" s="24" t="str">
        <f>IFERROR(IF(VLOOKUP($A324,'Facility Locations'!$A$2:$E$1000,4,FALSE)="","",VLOOKUP($A324,'Facility Locations'!$A$2:$E$1000,4,FALSE)),"")</f>
        <v/>
      </c>
      <c r="F324" s="24" t="str">
        <f>IFERROR(IF(VLOOKUP($A324,'Facility Locations'!$A$2:$E$1000,5,FALSE)="","",VLOOKUP($A324,'Facility Locations'!$A$2:$E$1000,5,FALSE)),"")</f>
        <v/>
      </c>
      <c r="G324" s="25" t="str">
        <f>IFERROR(VLOOKUP($A324,Counties!$A$2:$C$1000,2,FALSE),"no county listed")</f>
        <v>no county listed</v>
      </c>
      <c r="H324" s="24" t="str">
        <f>IFERROR(VLOOKUP($A324,Counties!$A$2:$C$1000,3,FALSE),"no county listed")</f>
        <v>no county listed</v>
      </c>
      <c r="I324" s="24" t="e">
        <f>VLOOKUP($G324,Rural_Urban!A325:B1323,2,FALSE)</f>
        <v>#N/A</v>
      </c>
      <c r="J324" s="24" t="e">
        <f t="shared" si="25"/>
        <v>#N/A</v>
      </c>
      <c r="K324" s="26" t="str">
        <f>IF($A324="","",_xlfn.LET(_xlpm.x,VLOOKUP($A324,Population!$A$2:$B$1000,2,FALSE),IF(_xlpm.x="","none listed",_xlpm.x)))</f>
        <v/>
      </c>
      <c r="L324" s="24" t="e">
        <f>VLOOKUP($A324,Population!$A$2:$D$1000,4,FALSE)</f>
        <v>#N/A</v>
      </c>
      <c r="M324" s="24">
        <f>VLOOKUP("Population",'Program Priorities&amp;Goals'!$B$5:$E$7,4,FALSE)</f>
        <v>0.66666666666666663</v>
      </c>
      <c r="N324" s="24" t="e">
        <f>VLOOKUP($G324,'SVI Data'!$C$2:$F$200,3,FALSE)</f>
        <v>#N/A</v>
      </c>
      <c r="O324" s="24">
        <f>VLOOKUP("SVI",'Program Priorities&amp;Goals'!$B$5:$E$7,4,FALSE)</f>
        <v>0.66666666666666663</v>
      </c>
      <c r="P324" s="23" t="e">
        <f>VLOOKUP($A324,'Partnership Readiness'!$A$2:$D$1000,5,FALSE)</f>
        <v>#N/A</v>
      </c>
      <c r="Q324" s="24">
        <f>VLOOKUP("Partnership",'Program Priorities&amp;Goals'!$B$5:$E$7,4,FALSE)</f>
        <v>0.66666666666666663</v>
      </c>
      <c r="R324" s="25">
        <f t="shared" si="26"/>
        <v>0</v>
      </c>
      <c r="S324" s="24">
        <f t="shared" si="27"/>
        <v>1</v>
      </c>
      <c r="T324" s="24" t="e">
        <f t="shared" si="28"/>
        <v>#N/A</v>
      </c>
      <c r="U324" s="27" t="e">
        <f t="shared" si="29"/>
        <v>#N/A</v>
      </c>
      <c r="V324" s="24" t="e">
        <f>IF(J324="Urban",IF(U324&lt;='Recommended Sites'!$L$17,"Include",""),IF(J324="Rural",IF(T324&lt;='Recommended Sites'!$L$18,"Include",""),""))</f>
        <v>#N/A</v>
      </c>
      <c r="W324" s="24" t="e">
        <f>IF(V324="Include",COUNTIFS($V$2:$V$999,"Include",$R$2:$R$999,"&gt;"&amp;R324)+COUNTIFS($V$2:V324,"Include",$R$2:R324,R324),"")</f>
        <v>#N/A</v>
      </c>
    </row>
    <row r="325" spans="1:23" ht="15.75" thickBot="1" x14ac:dyDescent="0.3">
      <c r="A325" s="23" t="str">
        <f>IF(Population!$A325="","",Population!$A325)</f>
        <v/>
      </c>
      <c r="B325" s="24" t="str">
        <f>IF($A325="","",IFERROR(VLOOKUP($A325,Facilities!$A$2:$B$1001,2,FALSE),""))</f>
        <v/>
      </c>
      <c r="C325" s="24" t="str">
        <f>IFERROR(IF(VLOOKUP($A325,'Facility Locations'!$A$2:$E$1000,2,FALSE)="","no address",VLOOKUP($A325,'Facility Locations'!$A$2:$E$1000,2,FALSE)),"no address")</f>
        <v>no address</v>
      </c>
      <c r="D325" s="24" t="str">
        <f>IFERROR(IF(VLOOKUP($A325,'Facility Locations'!$A$2:$E$1000,3,FALSE)="","",VLOOKUP($A325,'Facility Locations'!$A$2:$E$1000,3,FALSE)),"")</f>
        <v/>
      </c>
      <c r="E325" s="24" t="str">
        <f>IFERROR(IF(VLOOKUP($A325,'Facility Locations'!$A$2:$E$1000,4,FALSE)="","",VLOOKUP($A325,'Facility Locations'!$A$2:$E$1000,4,FALSE)),"")</f>
        <v/>
      </c>
      <c r="F325" s="24" t="str">
        <f>IFERROR(IF(VLOOKUP($A325,'Facility Locations'!$A$2:$E$1000,5,FALSE)="","",VLOOKUP($A325,'Facility Locations'!$A$2:$E$1000,5,FALSE)),"")</f>
        <v/>
      </c>
      <c r="G325" s="25" t="str">
        <f>IFERROR(VLOOKUP($A325,Counties!$A$2:$C$1000,2,FALSE),"no county listed")</f>
        <v>no county listed</v>
      </c>
      <c r="H325" s="24" t="str">
        <f>IFERROR(VLOOKUP($A325,Counties!$A$2:$C$1000,3,FALSE),"no county listed")</f>
        <v>no county listed</v>
      </c>
      <c r="I325" s="24" t="e">
        <f>VLOOKUP($G325,Rural_Urban!A326:B1324,2,FALSE)</f>
        <v>#N/A</v>
      </c>
      <c r="J325" s="24" t="e">
        <f t="shared" si="25"/>
        <v>#N/A</v>
      </c>
      <c r="K325" s="26" t="str">
        <f>IF($A325="","",_xlfn.LET(_xlpm.x,VLOOKUP($A325,Population!$A$2:$B$1000,2,FALSE),IF(_xlpm.x="","none listed",_xlpm.x)))</f>
        <v/>
      </c>
      <c r="L325" s="24" t="e">
        <f>VLOOKUP($A325,Population!$A$2:$D$1000,4,FALSE)</f>
        <v>#N/A</v>
      </c>
      <c r="M325" s="24">
        <f>VLOOKUP("Population",'Program Priorities&amp;Goals'!$B$5:$E$7,4,FALSE)</f>
        <v>0.66666666666666663</v>
      </c>
      <c r="N325" s="24" t="e">
        <f>VLOOKUP($G325,'SVI Data'!$C$2:$F$200,3,FALSE)</f>
        <v>#N/A</v>
      </c>
      <c r="O325" s="24">
        <f>VLOOKUP("SVI",'Program Priorities&amp;Goals'!$B$5:$E$7,4,FALSE)</f>
        <v>0.66666666666666663</v>
      </c>
      <c r="P325" s="23" t="e">
        <f>VLOOKUP($A325,'Partnership Readiness'!$A$2:$D$1000,5,FALSE)</f>
        <v>#N/A</v>
      </c>
      <c r="Q325" s="24">
        <f>VLOOKUP("Partnership",'Program Priorities&amp;Goals'!$B$5:$E$7,4,FALSE)</f>
        <v>0.66666666666666663</v>
      </c>
      <c r="R325" s="25">
        <f t="shared" si="26"/>
        <v>0</v>
      </c>
      <c r="S325" s="24">
        <f t="shared" si="27"/>
        <v>1</v>
      </c>
      <c r="T325" s="24" t="e">
        <f t="shared" si="28"/>
        <v>#N/A</v>
      </c>
      <c r="U325" s="27" t="e">
        <f t="shared" si="29"/>
        <v>#N/A</v>
      </c>
      <c r="V325" s="24" t="e">
        <f>IF(J325="Urban",IF(U325&lt;='Recommended Sites'!$L$17,"Include",""),IF(J325="Rural",IF(T325&lt;='Recommended Sites'!$L$18,"Include",""),""))</f>
        <v>#N/A</v>
      </c>
      <c r="W325" s="24" t="e">
        <f>IF(V325="Include",COUNTIFS($V$2:$V$999,"Include",$R$2:$R$999,"&gt;"&amp;R325)+COUNTIFS($V$2:V325,"Include",$R$2:R325,R325),"")</f>
        <v>#N/A</v>
      </c>
    </row>
    <row r="326" spans="1:23" ht="15.75" thickBot="1" x14ac:dyDescent="0.3">
      <c r="A326" s="23" t="str">
        <f>IF(Population!$A326="","",Population!$A326)</f>
        <v/>
      </c>
      <c r="B326" s="24" t="str">
        <f>IF($A326="","",IFERROR(VLOOKUP($A326,Facilities!$A$2:$B$1001,2,FALSE),""))</f>
        <v/>
      </c>
      <c r="C326" s="24" t="str">
        <f>IFERROR(IF(VLOOKUP($A326,'Facility Locations'!$A$2:$E$1000,2,FALSE)="","no address",VLOOKUP($A326,'Facility Locations'!$A$2:$E$1000,2,FALSE)),"no address")</f>
        <v>no address</v>
      </c>
      <c r="D326" s="24" t="str">
        <f>IFERROR(IF(VLOOKUP($A326,'Facility Locations'!$A$2:$E$1000,3,FALSE)="","",VLOOKUP($A326,'Facility Locations'!$A$2:$E$1000,3,FALSE)),"")</f>
        <v/>
      </c>
      <c r="E326" s="24" t="str">
        <f>IFERROR(IF(VLOOKUP($A326,'Facility Locations'!$A$2:$E$1000,4,FALSE)="","",VLOOKUP($A326,'Facility Locations'!$A$2:$E$1000,4,FALSE)),"")</f>
        <v/>
      </c>
      <c r="F326" s="24" t="str">
        <f>IFERROR(IF(VLOOKUP($A326,'Facility Locations'!$A$2:$E$1000,5,FALSE)="","",VLOOKUP($A326,'Facility Locations'!$A$2:$E$1000,5,FALSE)),"")</f>
        <v/>
      </c>
      <c r="G326" s="25" t="str">
        <f>IFERROR(VLOOKUP($A326,Counties!$A$2:$C$1000,2,FALSE),"no county listed")</f>
        <v>no county listed</v>
      </c>
      <c r="H326" s="24" t="str">
        <f>IFERROR(VLOOKUP($A326,Counties!$A$2:$C$1000,3,FALSE),"no county listed")</f>
        <v>no county listed</v>
      </c>
      <c r="I326" s="24" t="e">
        <f>VLOOKUP($G326,Rural_Urban!A327:B1325,2,FALSE)</f>
        <v>#N/A</v>
      </c>
      <c r="J326" s="24" t="e">
        <f t="shared" si="25"/>
        <v>#N/A</v>
      </c>
      <c r="K326" s="26" t="str">
        <f>IF($A326="","",_xlfn.LET(_xlpm.x,VLOOKUP($A326,Population!$A$2:$B$1000,2,FALSE),IF(_xlpm.x="","none listed",_xlpm.x)))</f>
        <v/>
      </c>
      <c r="L326" s="24" t="e">
        <f>VLOOKUP($A326,Population!$A$2:$D$1000,4,FALSE)</f>
        <v>#N/A</v>
      </c>
      <c r="M326" s="24">
        <f>VLOOKUP("Population",'Program Priorities&amp;Goals'!$B$5:$E$7,4,FALSE)</f>
        <v>0.66666666666666663</v>
      </c>
      <c r="N326" s="24" t="e">
        <f>VLOOKUP($G326,'SVI Data'!$C$2:$F$200,3,FALSE)</f>
        <v>#N/A</v>
      </c>
      <c r="O326" s="24">
        <f>VLOOKUP("SVI",'Program Priorities&amp;Goals'!$B$5:$E$7,4,FALSE)</f>
        <v>0.66666666666666663</v>
      </c>
      <c r="P326" s="23" t="e">
        <f>VLOOKUP($A326,'Partnership Readiness'!$A$2:$D$1000,5,FALSE)</f>
        <v>#N/A</v>
      </c>
      <c r="Q326" s="24">
        <f>VLOOKUP("Partnership",'Program Priorities&amp;Goals'!$B$5:$E$7,4,FALSE)</f>
        <v>0.66666666666666663</v>
      </c>
      <c r="R326" s="25">
        <f t="shared" si="26"/>
        <v>0</v>
      </c>
      <c r="S326" s="24">
        <f t="shared" si="27"/>
        <v>1</v>
      </c>
      <c r="T326" s="24" t="e">
        <f t="shared" si="28"/>
        <v>#N/A</v>
      </c>
      <c r="U326" s="27" t="e">
        <f t="shared" si="29"/>
        <v>#N/A</v>
      </c>
      <c r="V326" s="24" t="e">
        <f>IF(J326="Urban",IF(U326&lt;='Recommended Sites'!$L$17,"Include",""),IF(J326="Rural",IF(T326&lt;='Recommended Sites'!$L$18,"Include",""),""))</f>
        <v>#N/A</v>
      </c>
      <c r="W326" s="24" t="e">
        <f>IF(V326="Include",COUNTIFS($V$2:$V$999,"Include",$R$2:$R$999,"&gt;"&amp;R326)+COUNTIFS($V$2:V326,"Include",$R$2:R326,R326),"")</f>
        <v>#N/A</v>
      </c>
    </row>
    <row r="327" spans="1:23" ht="15.75" thickBot="1" x14ac:dyDescent="0.3">
      <c r="A327" s="23" t="str">
        <f>IF(Population!$A327="","",Population!$A327)</f>
        <v/>
      </c>
      <c r="B327" s="24" t="str">
        <f>IF($A327="","",IFERROR(VLOOKUP($A327,Facilities!$A$2:$B$1001,2,FALSE),""))</f>
        <v/>
      </c>
      <c r="C327" s="24" t="str">
        <f>IFERROR(IF(VLOOKUP($A327,'Facility Locations'!$A$2:$E$1000,2,FALSE)="","no address",VLOOKUP($A327,'Facility Locations'!$A$2:$E$1000,2,FALSE)),"no address")</f>
        <v>no address</v>
      </c>
      <c r="D327" s="24" t="str">
        <f>IFERROR(IF(VLOOKUP($A327,'Facility Locations'!$A$2:$E$1000,3,FALSE)="","",VLOOKUP($A327,'Facility Locations'!$A$2:$E$1000,3,FALSE)),"")</f>
        <v/>
      </c>
      <c r="E327" s="24" t="str">
        <f>IFERROR(IF(VLOOKUP($A327,'Facility Locations'!$A$2:$E$1000,4,FALSE)="","",VLOOKUP($A327,'Facility Locations'!$A$2:$E$1000,4,FALSE)),"")</f>
        <v/>
      </c>
      <c r="F327" s="24" t="str">
        <f>IFERROR(IF(VLOOKUP($A327,'Facility Locations'!$A$2:$E$1000,5,FALSE)="","",VLOOKUP($A327,'Facility Locations'!$A$2:$E$1000,5,FALSE)),"")</f>
        <v/>
      </c>
      <c r="G327" s="25" t="str">
        <f>IFERROR(VLOOKUP($A327,Counties!$A$2:$C$1000,2,FALSE),"no county listed")</f>
        <v>no county listed</v>
      </c>
      <c r="H327" s="24" t="str">
        <f>IFERROR(VLOOKUP($A327,Counties!$A$2:$C$1000,3,FALSE),"no county listed")</f>
        <v>no county listed</v>
      </c>
      <c r="I327" s="24" t="e">
        <f>VLOOKUP($G327,Rural_Urban!A328:B1326,2,FALSE)</f>
        <v>#N/A</v>
      </c>
      <c r="J327" s="24" t="e">
        <f t="shared" si="25"/>
        <v>#N/A</v>
      </c>
      <c r="K327" s="26" t="str">
        <f>IF($A327="","",_xlfn.LET(_xlpm.x,VLOOKUP($A327,Population!$A$2:$B$1000,2,FALSE),IF(_xlpm.x="","none listed",_xlpm.x)))</f>
        <v/>
      </c>
      <c r="L327" s="24" t="e">
        <f>VLOOKUP($A327,Population!$A$2:$D$1000,4,FALSE)</f>
        <v>#N/A</v>
      </c>
      <c r="M327" s="24">
        <f>VLOOKUP("Population",'Program Priorities&amp;Goals'!$B$5:$E$7,4,FALSE)</f>
        <v>0.66666666666666663</v>
      </c>
      <c r="N327" s="24" t="e">
        <f>VLOOKUP($G327,'SVI Data'!$C$2:$F$200,3,FALSE)</f>
        <v>#N/A</v>
      </c>
      <c r="O327" s="24">
        <f>VLOOKUP("SVI",'Program Priorities&amp;Goals'!$B$5:$E$7,4,FALSE)</f>
        <v>0.66666666666666663</v>
      </c>
      <c r="P327" s="23" t="e">
        <f>VLOOKUP($A327,'Partnership Readiness'!$A$2:$D$1000,5,FALSE)</f>
        <v>#N/A</v>
      </c>
      <c r="Q327" s="24">
        <f>VLOOKUP("Partnership",'Program Priorities&amp;Goals'!$B$5:$E$7,4,FALSE)</f>
        <v>0.66666666666666663</v>
      </c>
      <c r="R327" s="25">
        <f t="shared" si="26"/>
        <v>0</v>
      </c>
      <c r="S327" s="24">
        <f t="shared" si="27"/>
        <v>1</v>
      </c>
      <c r="T327" s="24" t="e">
        <f t="shared" si="28"/>
        <v>#N/A</v>
      </c>
      <c r="U327" s="27" t="e">
        <f t="shared" si="29"/>
        <v>#N/A</v>
      </c>
      <c r="V327" s="24" t="e">
        <f>IF(J327="Urban",IF(U327&lt;='Recommended Sites'!$L$17,"Include",""),IF(J327="Rural",IF(T327&lt;='Recommended Sites'!$L$18,"Include",""),""))</f>
        <v>#N/A</v>
      </c>
      <c r="W327" s="24" t="e">
        <f>IF(V327="Include",COUNTIFS($V$2:$V$999,"Include",$R$2:$R$999,"&gt;"&amp;R327)+COUNTIFS($V$2:V327,"Include",$R$2:R327,R327),"")</f>
        <v>#N/A</v>
      </c>
    </row>
    <row r="328" spans="1:23" ht="15.75" thickBot="1" x14ac:dyDescent="0.3">
      <c r="A328" s="23" t="str">
        <f>IF(Population!$A328="","",Population!$A328)</f>
        <v/>
      </c>
      <c r="B328" s="24" t="str">
        <f>IF($A328="","",IFERROR(VLOOKUP($A328,Facilities!$A$2:$B$1001,2,FALSE),""))</f>
        <v/>
      </c>
      <c r="C328" s="24" t="str">
        <f>IFERROR(IF(VLOOKUP($A328,'Facility Locations'!$A$2:$E$1000,2,FALSE)="","no address",VLOOKUP($A328,'Facility Locations'!$A$2:$E$1000,2,FALSE)),"no address")</f>
        <v>no address</v>
      </c>
      <c r="D328" s="24" t="str">
        <f>IFERROR(IF(VLOOKUP($A328,'Facility Locations'!$A$2:$E$1000,3,FALSE)="","",VLOOKUP($A328,'Facility Locations'!$A$2:$E$1000,3,FALSE)),"")</f>
        <v/>
      </c>
      <c r="E328" s="24" t="str">
        <f>IFERROR(IF(VLOOKUP($A328,'Facility Locations'!$A$2:$E$1000,4,FALSE)="","",VLOOKUP($A328,'Facility Locations'!$A$2:$E$1000,4,FALSE)),"")</f>
        <v/>
      </c>
      <c r="F328" s="24" t="str">
        <f>IFERROR(IF(VLOOKUP($A328,'Facility Locations'!$A$2:$E$1000,5,FALSE)="","",VLOOKUP($A328,'Facility Locations'!$A$2:$E$1000,5,FALSE)),"")</f>
        <v/>
      </c>
      <c r="G328" s="25" t="str">
        <f>IFERROR(VLOOKUP($A328,Counties!$A$2:$C$1000,2,FALSE),"no county listed")</f>
        <v>no county listed</v>
      </c>
      <c r="H328" s="24" t="str">
        <f>IFERROR(VLOOKUP($A328,Counties!$A$2:$C$1000,3,FALSE),"no county listed")</f>
        <v>no county listed</v>
      </c>
      <c r="I328" s="24" t="e">
        <f>VLOOKUP($G328,Rural_Urban!A329:B1327,2,FALSE)</f>
        <v>#N/A</v>
      </c>
      <c r="J328" s="24" t="e">
        <f t="shared" si="25"/>
        <v>#N/A</v>
      </c>
      <c r="K328" s="26" t="str">
        <f>IF($A328="","",_xlfn.LET(_xlpm.x,VLOOKUP($A328,Population!$A$2:$B$1000,2,FALSE),IF(_xlpm.x="","none listed",_xlpm.x)))</f>
        <v/>
      </c>
      <c r="L328" s="24" t="e">
        <f>VLOOKUP($A328,Population!$A$2:$D$1000,4,FALSE)</f>
        <v>#N/A</v>
      </c>
      <c r="M328" s="24">
        <f>VLOOKUP("Population",'Program Priorities&amp;Goals'!$B$5:$E$7,4,FALSE)</f>
        <v>0.66666666666666663</v>
      </c>
      <c r="N328" s="24" t="e">
        <f>VLOOKUP($G328,'SVI Data'!$C$2:$F$200,3,FALSE)</f>
        <v>#N/A</v>
      </c>
      <c r="O328" s="24">
        <f>VLOOKUP("SVI",'Program Priorities&amp;Goals'!$B$5:$E$7,4,FALSE)</f>
        <v>0.66666666666666663</v>
      </c>
      <c r="P328" s="23" t="e">
        <f>VLOOKUP($A328,'Partnership Readiness'!$A$2:$D$1000,5,FALSE)</f>
        <v>#N/A</v>
      </c>
      <c r="Q328" s="24">
        <f>VLOOKUP("Partnership",'Program Priorities&amp;Goals'!$B$5:$E$7,4,FALSE)</f>
        <v>0.66666666666666663</v>
      </c>
      <c r="R328" s="25">
        <f t="shared" si="26"/>
        <v>0</v>
      </c>
      <c r="S328" s="24">
        <f t="shared" si="27"/>
        <v>1</v>
      </c>
      <c r="T328" s="24" t="e">
        <f t="shared" si="28"/>
        <v>#N/A</v>
      </c>
      <c r="U328" s="27" t="e">
        <f t="shared" si="29"/>
        <v>#N/A</v>
      </c>
      <c r="V328" s="24" t="e">
        <f>IF(J328="Urban",IF(U328&lt;='Recommended Sites'!$L$17,"Include",""),IF(J328="Rural",IF(T328&lt;='Recommended Sites'!$L$18,"Include",""),""))</f>
        <v>#N/A</v>
      </c>
      <c r="W328" s="24" t="e">
        <f>IF(V328="Include",COUNTIFS($V$2:$V$999,"Include",$R$2:$R$999,"&gt;"&amp;R328)+COUNTIFS($V$2:V328,"Include",$R$2:R328,R328),"")</f>
        <v>#N/A</v>
      </c>
    </row>
    <row r="329" spans="1:23" ht="15.75" thickBot="1" x14ac:dyDescent="0.3">
      <c r="A329" s="23" t="str">
        <f>IF(Population!$A329="","",Population!$A329)</f>
        <v/>
      </c>
      <c r="B329" s="24" t="str">
        <f>IF($A329="","",IFERROR(VLOOKUP($A329,Facilities!$A$2:$B$1001,2,FALSE),""))</f>
        <v/>
      </c>
      <c r="C329" s="24" t="str">
        <f>IFERROR(IF(VLOOKUP($A329,'Facility Locations'!$A$2:$E$1000,2,FALSE)="","no address",VLOOKUP($A329,'Facility Locations'!$A$2:$E$1000,2,FALSE)),"no address")</f>
        <v>no address</v>
      </c>
      <c r="D329" s="24" t="str">
        <f>IFERROR(IF(VLOOKUP($A329,'Facility Locations'!$A$2:$E$1000,3,FALSE)="","",VLOOKUP($A329,'Facility Locations'!$A$2:$E$1000,3,FALSE)),"")</f>
        <v/>
      </c>
      <c r="E329" s="24" t="str">
        <f>IFERROR(IF(VLOOKUP($A329,'Facility Locations'!$A$2:$E$1000,4,FALSE)="","",VLOOKUP($A329,'Facility Locations'!$A$2:$E$1000,4,FALSE)),"")</f>
        <v/>
      </c>
      <c r="F329" s="24" t="str">
        <f>IFERROR(IF(VLOOKUP($A329,'Facility Locations'!$A$2:$E$1000,5,FALSE)="","",VLOOKUP($A329,'Facility Locations'!$A$2:$E$1000,5,FALSE)),"")</f>
        <v/>
      </c>
      <c r="G329" s="25" t="str">
        <f>IFERROR(VLOOKUP($A329,Counties!$A$2:$C$1000,2,FALSE),"no county listed")</f>
        <v>no county listed</v>
      </c>
      <c r="H329" s="24" t="str">
        <f>IFERROR(VLOOKUP($A329,Counties!$A$2:$C$1000,3,FALSE),"no county listed")</f>
        <v>no county listed</v>
      </c>
      <c r="I329" s="24" t="e">
        <f>VLOOKUP($G329,Rural_Urban!A330:B1328,2,FALSE)</f>
        <v>#N/A</v>
      </c>
      <c r="J329" s="24" t="e">
        <f t="shared" si="25"/>
        <v>#N/A</v>
      </c>
      <c r="K329" s="26" t="str">
        <f>IF($A329="","",_xlfn.LET(_xlpm.x,VLOOKUP($A329,Population!$A$2:$B$1000,2,FALSE),IF(_xlpm.x="","none listed",_xlpm.x)))</f>
        <v/>
      </c>
      <c r="L329" s="24" t="e">
        <f>VLOOKUP($A329,Population!$A$2:$D$1000,4,FALSE)</f>
        <v>#N/A</v>
      </c>
      <c r="M329" s="24">
        <f>VLOOKUP("Population",'Program Priorities&amp;Goals'!$B$5:$E$7,4,FALSE)</f>
        <v>0.66666666666666663</v>
      </c>
      <c r="N329" s="24" t="e">
        <f>VLOOKUP($G329,'SVI Data'!$C$2:$F$200,3,FALSE)</f>
        <v>#N/A</v>
      </c>
      <c r="O329" s="24">
        <f>VLOOKUP("SVI",'Program Priorities&amp;Goals'!$B$5:$E$7,4,FALSE)</f>
        <v>0.66666666666666663</v>
      </c>
      <c r="P329" s="23" t="e">
        <f>VLOOKUP($A329,'Partnership Readiness'!$A$2:$D$1000,5,FALSE)</f>
        <v>#N/A</v>
      </c>
      <c r="Q329" s="24">
        <f>VLOOKUP("Partnership",'Program Priorities&amp;Goals'!$B$5:$E$7,4,FALSE)</f>
        <v>0.66666666666666663</v>
      </c>
      <c r="R329" s="25">
        <f t="shared" si="26"/>
        <v>0</v>
      </c>
      <c r="S329" s="24">
        <f t="shared" si="27"/>
        <v>1</v>
      </c>
      <c r="T329" s="24" t="e">
        <f t="shared" si="28"/>
        <v>#N/A</v>
      </c>
      <c r="U329" s="27" t="e">
        <f t="shared" si="29"/>
        <v>#N/A</v>
      </c>
      <c r="V329" s="24" t="e">
        <f>IF(J329="Urban",IF(U329&lt;='Recommended Sites'!$L$17,"Include",""),IF(J329="Rural",IF(T329&lt;='Recommended Sites'!$L$18,"Include",""),""))</f>
        <v>#N/A</v>
      </c>
      <c r="W329" s="24" t="e">
        <f>IF(V329="Include",COUNTIFS($V$2:$V$999,"Include",$R$2:$R$999,"&gt;"&amp;R329)+COUNTIFS($V$2:V329,"Include",$R$2:R329,R329),"")</f>
        <v>#N/A</v>
      </c>
    </row>
    <row r="330" spans="1:23" ht="15.75" thickBot="1" x14ac:dyDescent="0.3">
      <c r="A330" s="23" t="str">
        <f>IF(Population!$A330="","",Population!$A330)</f>
        <v/>
      </c>
      <c r="B330" s="24" t="str">
        <f>IF($A330="","",IFERROR(VLOOKUP($A330,Facilities!$A$2:$B$1001,2,FALSE),""))</f>
        <v/>
      </c>
      <c r="C330" s="24" t="str">
        <f>IFERROR(IF(VLOOKUP($A330,'Facility Locations'!$A$2:$E$1000,2,FALSE)="","no address",VLOOKUP($A330,'Facility Locations'!$A$2:$E$1000,2,FALSE)),"no address")</f>
        <v>no address</v>
      </c>
      <c r="D330" s="24" t="str">
        <f>IFERROR(IF(VLOOKUP($A330,'Facility Locations'!$A$2:$E$1000,3,FALSE)="","",VLOOKUP($A330,'Facility Locations'!$A$2:$E$1000,3,FALSE)),"")</f>
        <v/>
      </c>
      <c r="E330" s="24" t="str">
        <f>IFERROR(IF(VLOOKUP($A330,'Facility Locations'!$A$2:$E$1000,4,FALSE)="","",VLOOKUP($A330,'Facility Locations'!$A$2:$E$1000,4,FALSE)),"")</f>
        <v/>
      </c>
      <c r="F330" s="24" t="str">
        <f>IFERROR(IF(VLOOKUP($A330,'Facility Locations'!$A$2:$E$1000,5,FALSE)="","",VLOOKUP($A330,'Facility Locations'!$A$2:$E$1000,5,FALSE)),"")</f>
        <v/>
      </c>
      <c r="G330" s="25" t="str">
        <f>IFERROR(VLOOKUP($A330,Counties!$A$2:$C$1000,2,FALSE),"no county listed")</f>
        <v>no county listed</v>
      </c>
      <c r="H330" s="24" t="str">
        <f>IFERROR(VLOOKUP($A330,Counties!$A$2:$C$1000,3,FALSE),"no county listed")</f>
        <v>no county listed</v>
      </c>
      <c r="I330" s="24" t="e">
        <f>VLOOKUP($G330,Rural_Urban!A331:B1329,2,FALSE)</f>
        <v>#N/A</v>
      </c>
      <c r="J330" s="24" t="e">
        <f t="shared" si="25"/>
        <v>#N/A</v>
      </c>
      <c r="K330" s="26" t="str">
        <f>IF($A330="","",_xlfn.LET(_xlpm.x,VLOOKUP($A330,Population!$A$2:$B$1000,2,FALSE),IF(_xlpm.x="","none listed",_xlpm.x)))</f>
        <v/>
      </c>
      <c r="L330" s="24" t="e">
        <f>VLOOKUP($A330,Population!$A$2:$D$1000,4,FALSE)</f>
        <v>#N/A</v>
      </c>
      <c r="M330" s="24">
        <f>VLOOKUP("Population",'Program Priorities&amp;Goals'!$B$5:$E$7,4,FALSE)</f>
        <v>0.66666666666666663</v>
      </c>
      <c r="N330" s="24" t="e">
        <f>VLOOKUP($G330,'SVI Data'!$C$2:$F$200,3,FALSE)</f>
        <v>#N/A</v>
      </c>
      <c r="O330" s="24">
        <f>VLOOKUP("SVI",'Program Priorities&amp;Goals'!$B$5:$E$7,4,FALSE)</f>
        <v>0.66666666666666663</v>
      </c>
      <c r="P330" s="23" t="e">
        <f>VLOOKUP($A330,'Partnership Readiness'!$A$2:$D$1000,5,FALSE)</f>
        <v>#N/A</v>
      </c>
      <c r="Q330" s="24">
        <f>VLOOKUP("Partnership",'Program Priorities&amp;Goals'!$B$5:$E$7,4,FALSE)</f>
        <v>0.66666666666666663</v>
      </c>
      <c r="R330" s="25">
        <f t="shared" si="26"/>
        <v>0</v>
      </c>
      <c r="S330" s="24">
        <f t="shared" si="27"/>
        <v>1</v>
      </c>
      <c r="T330" s="24" t="e">
        <f t="shared" si="28"/>
        <v>#N/A</v>
      </c>
      <c r="U330" s="27" t="e">
        <f t="shared" si="29"/>
        <v>#N/A</v>
      </c>
      <c r="V330" s="24" t="e">
        <f>IF(J330="Urban",IF(U330&lt;='Recommended Sites'!$L$17,"Include",""),IF(J330="Rural",IF(T330&lt;='Recommended Sites'!$L$18,"Include",""),""))</f>
        <v>#N/A</v>
      </c>
      <c r="W330" s="24" t="e">
        <f>IF(V330="Include",COUNTIFS($V$2:$V$999,"Include",$R$2:$R$999,"&gt;"&amp;R330)+COUNTIFS($V$2:V330,"Include",$R$2:R330,R330),"")</f>
        <v>#N/A</v>
      </c>
    </row>
    <row r="331" spans="1:23" ht="15.75" thickBot="1" x14ac:dyDescent="0.3">
      <c r="A331" s="23" t="str">
        <f>IF(Population!$A331="","",Population!$A331)</f>
        <v/>
      </c>
      <c r="B331" s="24" t="str">
        <f>IF($A331="","",IFERROR(VLOOKUP($A331,Facilities!$A$2:$B$1001,2,FALSE),""))</f>
        <v/>
      </c>
      <c r="C331" s="24" t="str">
        <f>IFERROR(IF(VLOOKUP($A331,'Facility Locations'!$A$2:$E$1000,2,FALSE)="","no address",VLOOKUP($A331,'Facility Locations'!$A$2:$E$1000,2,FALSE)),"no address")</f>
        <v>no address</v>
      </c>
      <c r="D331" s="24" t="str">
        <f>IFERROR(IF(VLOOKUP($A331,'Facility Locations'!$A$2:$E$1000,3,FALSE)="","",VLOOKUP($A331,'Facility Locations'!$A$2:$E$1000,3,FALSE)),"")</f>
        <v/>
      </c>
      <c r="E331" s="24" t="str">
        <f>IFERROR(IF(VLOOKUP($A331,'Facility Locations'!$A$2:$E$1000,4,FALSE)="","",VLOOKUP($A331,'Facility Locations'!$A$2:$E$1000,4,FALSE)),"")</f>
        <v/>
      </c>
      <c r="F331" s="24" t="str">
        <f>IFERROR(IF(VLOOKUP($A331,'Facility Locations'!$A$2:$E$1000,5,FALSE)="","",VLOOKUP($A331,'Facility Locations'!$A$2:$E$1000,5,FALSE)),"")</f>
        <v/>
      </c>
      <c r="G331" s="25" t="str">
        <f>IFERROR(VLOOKUP($A331,Counties!$A$2:$C$1000,2,FALSE),"no county listed")</f>
        <v>no county listed</v>
      </c>
      <c r="H331" s="24" t="str">
        <f>IFERROR(VLOOKUP($A331,Counties!$A$2:$C$1000,3,FALSE),"no county listed")</f>
        <v>no county listed</v>
      </c>
      <c r="I331" s="24" t="e">
        <f>VLOOKUP($G331,Rural_Urban!A332:B1330,2,FALSE)</f>
        <v>#N/A</v>
      </c>
      <c r="J331" s="24" t="e">
        <f t="shared" si="25"/>
        <v>#N/A</v>
      </c>
      <c r="K331" s="26" t="str">
        <f>IF($A331="","",_xlfn.LET(_xlpm.x,VLOOKUP($A331,Population!$A$2:$B$1000,2,FALSE),IF(_xlpm.x="","none listed",_xlpm.x)))</f>
        <v/>
      </c>
      <c r="L331" s="24" t="e">
        <f>VLOOKUP($A331,Population!$A$2:$D$1000,4,FALSE)</f>
        <v>#N/A</v>
      </c>
      <c r="M331" s="24">
        <f>VLOOKUP("Population",'Program Priorities&amp;Goals'!$B$5:$E$7,4,FALSE)</f>
        <v>0.66666666666666663</v>
      </c>
      <c r="N331" s="24" t="e">
        <f>VLOOKUP($G331,'SVI Data'!$C$2:$F$200,3,FALSE)</f>
        <v>#N/A</v>
      </c>
      <c r="O331" s="24">
        <f>VLOOKUP("SVI",'Program Priorities&amp;Goals'!$B$5:$E$7,4,FALSE)</f>
        <v>0.66666666666666663</v>
      </c>
      <c r="P331" s="23" t="e">
        <f>VLOOKUP($A331,'Partnership Readiness'!$A$2:$D$1000,5,FALSE)</f>
        <v>#N/A</v>
      </c>
      <c r="Q331" s="24">
        <f>VLOOKUP("Partnership",'Program Priorities&amp;Goals'!$B$5:$E$7,4,FALSE)</f>
        <v>0.66666666666666663</v>
      </c>
      <c r="R331" s="25">
        <f t="shared" si="26"/>
        <v>0</v>
      </c>
      <c r="S331" s="24">
        <f t="shared" si="27"/>
        <v>1</v>
      </c>
      <c r="T331" s="24" t="e">
        <f t="shared" si="28"/>
        <v>#N/A</v>
      </c>
      <c r="U331" s="27" t="e">
        <f t="shared" si="29"/>
        <v>#N/A</v>
      </c>
      <c r="V331" s="24" t="e">
        <f>IF(J331="Urban",IF(U331&lt;='Recommended Sites'!$L$17,"Include",""),IF(J331="Rural",IF(T331&lt;='Recommended Sites'!$L$18,"Include",""),""))</f>
        <v>#N/A</v>
      </c>
      <c r="W331" s="24" t="e">
        <f>IF(V331="Include",COUNTIFS($V$2:$V$999,"Include",$R$2:$R$999,"&gt;"&amp;R331)+COUNTIFS($V$2:V331,"Include",$R$2:R331,R331),"")</f>
        <v>#N/A</v>
      </c>
    </row>
    <row r="332" spans="1:23" ht="15.75" thickBot="1" x14ac:dyDescent="0.3">
      <c r="A332" s="23" t="str">
        <f>IF(Population!$A332="","",Population!$A332)</f>
        <v/>
      </c>
      <c r="B332" s="24" t="str">
        <f>IF($A332="","",IFERROR(VLOOKUP($A332,Facilities!$A$2:$B$1001,2,FALSE),""))</f>
        <v/>
      </c>
      <c r="C332" s="24" t="str">
        <f>IFERROR(IF(VLOOKUP($A332,'Facility Locations'!$A$2:$E$1000,2,FALSE)="","no address",VLOOKUP($A332,'Facility Locations'!$A$2:$E$1000,2,FALSE)),"no address")</f>
        <v>no address</v>
      </c>
      <c r="D332" s="24" t="str">
        <f>IFERROR(IF(VLOOKUP($A332,'Facility Locations'!$A$2:$E$1000,3,FALSE)="","",VLOOKUP($A332,'Facility Locations'!$A$2:$E$1000,3,FALSE)),"")</f>
        <v/>
      </c>
      <c r="E332" s="24" t="str">
        <f>IFERROR(IF(VLOOKUP($A332,'Facility Locations'!$A$2:$E$1000,4,FALSE)="","",VLOOKUP($A332,'Facility Locations'!$A$2:$E$1000,4,FALSE)),"")</f>
        <v/>
      </c>
      <c r="F332" s="24" t="str">
        <f>IFERROR(IF(VLOOKUP($A332,'Facility Locations'!$A$2:$E$1000,5,FALSE)="","",VLOOKUP($A332,'Facility Locations'!$A$2:$E$1000,5,FALSE)),"")</f>
        <v/>
      </c>
      <c r="G332" s="25" t="str">
        <f>IFERROR(VLOOKUP($A332,Counties!$A$2:$C$1000,2,FALSE),"no county listed")</f>
        <v>no county listed</v>
      </c>
      <c r="H332" s="24" t="str">
        <f>IFERROR(VLOOKUP($A332,Counties!$A$2:$C$1000,3,FALSE),"no county listed")</f>
        <v>no county listed</v>
      </c>
      <c r="I332" s="24" t="e">
        <f>VLOOKUP($G332,Rural_Urban!A333:B1331,2,FALSE)</f>
        <v>#N/A</v>
      </c>
      <c r="J332" s="24" t="e">
        <f t="shared" si="25"/>
        <v>#N/A</v>
      </c>
      <c r="K332" s="26" t="str">
        <f>IF($A332="","",_xlfn.LET(_xlpm.x,VLOOKUP($A332,Population!$A$2:$B$1000,2,FALSE),IF(_xlpm.x="","none listed",_xlpm.x)))</f>
        <v/>
      </c>
      <c r="L332" s="24" t="e">
        <f>VLOOKUP($A332,Population!$A$2:$D$1000,4,FALSE)</f>
        <v>#N/A</v>
      </c>
      <c r="M332" s="24">
        <f>VLOOKUP("Population",'Program Priorities&amp;Goals'!$B$5:$E$7,4,FALSE)</f>
        <v>0.66666666666666663</v>
      </c>
      <c r="N332" s="24" t="e">
        <f>VLOOKUP($G332,'SVI Data'!$C$2:$F$200,3,FALSE)</f>
        <v>#N/A</v>
      </c>
      <c r="O332" s="24">
        <f>VLOOKUP("SVI",'Program Priorities&amp;Goals'!$B$5:$E$7,4,FALSE)</f>
        <v>0.66666666666666663</v>
      </c>
      <c r="P332" s="23" t="e">
        <f>VLOOKUP($A332,'Partnership Readiness'!$A$2:$D$1000,5,FALSE)</f>
        <v>#N/A</v>
      </c>
      <c r="Q332" s="24">
        <f>VLOOKUP("Partnership",'Program Priorities&amp;Goals'!$B$5:$E$7,4,FALSE)</f>
        <v>0.66666666666666663</v>
      </c>
      <c r="R332" s="25">
        <f t="shared" si="26"/>
        <v>0</v>
      </c>
      <c r="S332" s="24">
        <f t="shared" si="27"/>
        <v>1</v>
      </c>
      <c r="T332" s="24" t="e">
        <f t="shared" si="28"/>
        <v>#N/A</v>
      </c>
      <c r="U332" s="27" t="e">
        <f t="shared" si="29"/>
        <v>#N/A</v>
      </c>
      <c r="V332" s="24" t="e">
        <f>IF(J332="Urban",IF(U332&lt;='Recommended Sites'!$L$17,"Include",""),IF(J332="Rural",IF(T332&lt;='Recommended Sites'!$L$18,"Include",""),""))</f>
        <v>#N/A</v>
      </c>
      <c r="W332" s="24" t="e">
        <f>IF(V332="Include",COUNTIFS($V$2:$V$999,"Include",$R$2:$R$999,"&gt;"&amp;R332)+COUNTIFS($V$2:V332,"Include",$R$2:R332,R332),"")</f>
        <v>#N/A</v>
      </c>
    </row>
    <row r="333" spans="1:23" ht="15.75" thickBot="1" x14ac:dyDescent="0.3">
      <c r="A333" s="23" t="str">
        <f>IF(Population!$A333="","",Population!$A333)</f>
        <v/>
      </c>
      <c r="B333" s="24" t="str">
        <f>IF($A333="","",IFERROR(VLOOKUP($A333,Facilities!$A$2:$B$1001,2,FALSE),""))</f>
        <v/>
      </c>
      <c r="C333" s="24" t="str">
        <f>IFERROR(IF(VLOOKUP($A333,'Facility Locations'!$A$2:$E$1000,2,FALSE)="","no address",VLOOKUP($A333,'Facility Locations'!$A$2:$E$1000,2,FALSE)),"no address")</f>
        <v>no address</v>
      </c>
      <c r="D333" s="24" t="str">
        <f>IFERROR(IF(VLOOKUP($A333,'Facility Locations'!$A$2:$E$1000,3,FALSE)="","",VLOOKUP($A333,'Facility Locations'!$A$2:$E$1000,3,FALSE)),"")</f>
        <v/>
      </c>
      <c r="E333" s="24" t="str">
        <f>IFERROR(IF(VLOOKUP($A333,'Facility Locations'!$A$2:$E$1000,4,FALSE)="","",VLOOKUP($A333,'Facility Locations'!$A$2:$E$1000,4,FALSE)),"")</f>
        <v/>
      </c>
      <c r="F333" s="24" t="str">
        <f>IFERROR(IF(VLOOKUP($A333,'Facility Locations'!$A$2:$E$1000,5,FALSE)="","",VLOOKUP($A333,'Facility Locations'!$A$2:$E$1000,5,FALSE)),"")</f>
        <v/>
      </c>
      <c r="G333" s="25" t="str">
        <f>IFERROR(VLOOKUP($A333,Counties!$A$2:$C$1000,2,FALSE),"no county listed")</f>
        <v>no county listed</v>
      </c>
      <c r="H333" s="24" t="str">
        <f>IFERROR(VLOOKUP($A333,Counties!$A$2:$C$1000,3,FALSE),"no county listed")</f>
        <v>no county listed</v>
      </c>
      <c r="I333" s="24" t="e">
        <f>VLOOKUP($G333,Rural_Urban!A334:B1332,2,FALSE)</f>
        <v>#N/A</v>
      </c>
      <c r="J333" s="24" t="e">
        <f t="shared" si="25"/>
        <v>#N/A</v>
      </c>
      <c r="K333" s="26" t="str">
        <f>IF($A333="","",_xlfn.LET(_xlpm.x,VLOOKUP($A333,Population!$A$2:$B$1000,2,FALSE),IF(_xlpm.x="","none listed",_xlpm.x)))</f>
        <v/>
      </c>
      <c r="L333" s="24" t="e">
        <f>VLOOKUP($A333,Population!$A$2:$D$1000,4,FALSE)</f>
        <v>#N/A</v>
      </c>
      <c r="M333" s="24">
        <f>VLOOKUP("Population",'Program Priorities&amp;Goals'!$B$5:$E$7,4,FALSE)</f>
        <v>0.66666666666666663</v>
      </c>
      <c r="N333" s="24" t="e">
        <f>VLOOKUP($G333,'SVI Data'!$C$2:$F$200,3,FALSE)</f>
        <v>#N/A</v>
      </c>
      <c r="O333" s="24">
        <f>VLOOKUP("SVI",'Program Priorities&amp;Goals'!$B$5:$E$7,4,FALSE)</f>
        <v>0.66666666666666663</v>
      </c>
      <c r="P333" s="23" t="e">
        <f>VLOOKUP($A333,'Partnership Readiness'!$A$2:$D$1000,5,FALSE)</f>
        <v>#N/A</v>
      </c>
      <c r="Q333" s="24">
        <f>VLOOKUP("Partnership",'Program Priorities&amp;Goals'!$B$5:$E$7,4,FALSE)</f>
        <v>0.66666666666666663</v>
      </c>
      <c r="R333" s="25">
        <f t="shared" si="26"/>
        <v>0</v>
      </c>
      <c r="S333" s="24">
        <f t="shared" si="27"/>
        <v>1</v>
      </c>
      <c r="T333" s="24" t="e">
        <f t="shared" si="28"/>
        <v>#N/A</v>
      </c>
      <c r="U333" s="27" t="e">
        <f t="shared" si="29"/>
        <v>#N/A</v>
      </c>
      <c r="V333" s="24" t="e">
        <f>IF(J333="Urban",IF(U333&lt;='Recommended Sites'!$L$17,"Include",""),IF(J333="Rural",IF(T333&lt;='Recommended Sites'!$L$18,"Include",""),""))</f>
        <v>#N/A</v>
      </c>
      <c r="W333" s="24" t="e">
        <f>IF(V333="Include",COUNTIFS($V$2:$V$999,"Include",$R$2:$R$999,"&gt;"&amp;R333)+COUNTIFS($V$2:V333,"Include",$R$2:R333,R333),"")</f>
        <v>#N/A</v>
      </c>
    </row>
    <row r="334" spans="1:23" ht="15.75" thickBot="1" x14ac:dyDescent="0.3">
      <c r="A334" s="23" t="str">
        <f>IF(Population!$A334="","",Population!$A334)</f>
        <v/>
      </c>
      <c r="B334" s="24" t="str">
        <f>IF($A334="","",IFERROR(VLOOKUP($A334,Facilities!$A$2:$B$1001,2,FALSE),""))</f>
        <v/>
      </c>
      <c r="C334" s="24" t="str">
        <f>IFERROR(IF(VLOOKUP($A334,'Facility Locations'!$A$2:$E$1000,2,FALSE)="","no address",VLOOKUP($A334,'Facility Locations'!$A$2:$E$1000,2,FALSE)),"no address")</f>
        <v>no address</v>
      </c>
      <c r="D334" s="24" t="str">
        <f>IFERROR(IF(VLOOKUP($A334,'Facility Locations'!$A$2:$E$1000,3,FALSE)="","",VLOOKUP($A334,'Facility Locations'!$A$2:$E$1000,3,FALSE)),"")</f>
        <v/>
      </c>
      <c r="E334" s="24" t="str">
        <f>IFERROR(IF(VLOOKUP($A334,'Facility Locations'!$A$2:$E$1000,4,FALSE)="","",VLOOKUP($A334,'Facility Locations'!$A$2:$E$1000,4,FALSE)),"")</f>
        <v/>
      </c>
      <c r="F334" s="24" t="str">
        <f>IFERROR(IF(VLOOKUP($A334,'Facility Locations'!$A$2:$E$1000,5,FALSE)="","",VLOOKUP($A334,'Facility Locations'!$A$2:$E$1000,5,FALSE)),"")</f>
        <v/>
      </c>
      <c r="G334" s="25" t="str">
        <f>IFERROR(VLOOKUP($A334,Counties!$A$2:$C$1000,2,FALSE),"no county listed")</f>
        <v>no county listed</v>
      </c>
      <c r="H334" s="24" t="str">
        <f>IFERROR(VLOOKUP($A334,Counties!$A$2:$C$1000,3,FALSE),"no county listed")</f>
        <v>no county listed</v>
      </c>
      <c r="I334" s="24" t="e">
        <f>VLOOKUP($G334,Rural_Urban!A335:B1333,2,FALSE)</f>
        <v>#N/A</v>
      </c>
      <c r="J334" s="24" t="e">
        <f t="shared" si="25"/>
        <v>#N/A</v>
      </c>
      <c r="K334" s="26" t="str">
        <f>IF($A334="","",_xlfn.LET(_xlpm.x,VLOOKUP($A334,Population!$A$2:$B$1000,2,FALSE),IF(_xlpm.x="","none listed",_xlpm.x)))</f>
        <v/>
      </c>
      <c r="L334" s="24" t="e">
        <f>VLOOKUP($A334,Population!$A$2:$D$1000,4,FALSE)</f>
        <v>#N/A</v>
      </c>
      <c r="M334" s="24">
        <f>VLOOKUP("Population",'Program Priorities&amp;Goals'!$B$5:$E$7,4,FALSE)</f>
        <v>0.66666666666666663</v>
      </c>
      <c r="N334" s="24" t="e">
        <f>VLOOKUP($G334,'SVI Data'!$C$2:$F$200,3,FALSE)</f>
        <v>#N/A</v>
      </c>
      <c r="O334" s="24">
        <f>VLOOKUP("SVI",'Program Priorities&amp;Goals'!$B$5:$E$7,4,FALSE)</f>
        <v>0.66666666666666663</v>
      </c>
      <c r="P334" s="23" t="e">
        <f>VLOOKUP($A334,'Partnership Readiness'!$A$2:$D$1000,5,FALSE)</f>
        <v>#N/A</v>
      </c>
      <c r="Q334" s="24">
        <f>VLOOKUP("Partnership",'Program Priorities&amp;Goals'!$B$5:$E$7,4,FALSE)</f>
        <v>0.66666666666666663</v>
      </c>
      <c r="R334" s="25">
        <f t="shared" si="26"/>
        <v>0</v>
      </c>
      <c r="S334" s="24">
        <f t="shared" si="27"/>
        <v>1</v>
      </c>
      <c r="T334" s="24" t="e">
        <f t="shared" si="28"/>
        <v>#N/A</v>
      </c>
      <c r="U334" s="27" t="e">
        <f t="shared" si="29"/>
        <v>#N/A</v>
      </c>
      <c r="V334" s="24" t="e">
        <f>IF(J334="Urban",IF(U334&lt;='Recommended Sites'!$L$17,"Include",""),IF(J334="Rural",IF(T334&lt;='Recommended Sites'!$L$18,"Include",""),""))</f>
        <v>#N/A</v>
      </c>
      <c r="W334" s="24" t="e">
        <f>IF(V334="Include",COUNTIFS($V$2:$V$999,"Include",$R$2:$R$999,"&gt;"&amp;R334)+COUNTIFS($V$2:V334,"Include",$R$2:R334,R334),"")</f>
        <v>#N/A</v>
      </c>
    </row>
    <row r="335" spans="1:23" ht="15.75" thickBot="1" x14ac:dyDescent="0.3">
      <c r="A335" s="23" t="str">
        <f>IF(Population!$A335="","",Population!$A335)</f>
        <v/>
      </c>
      <c r="B335" s="24" t="str">
        <f>IF($A335="","",IFERROR(VLOOKUP($A335,Facilities!$A$2:$B$1001,2,FALSE),""))</f>
        <v/>
      </c>
      <c r="C335" s="24" t="str">
        <f>IFERROR(IF(VLOOKUP($A335,'Facility Locations'!$A$2:$E$1000,2,FALSE)="","no address",VLOOKUP($A335,'Facility Locations'!$A$2:$E$1000,2,FALSE)),"no address")</f>
        <v>no address</v>
      </c>
      <c r="D335" s="24" t="str">
        <f>IFERROR(IF(VLOOKUP($A335,'Facility Locations'!$A$2:$E$1000,3,FALSE)="","",VLOOKUP($A335,'Facility Locations'!$A$2:$E$1000,3,FALSE)),"")</f>
        <v/>
      </c>
      <c r="E335" s="24" t="str">
        <f>IFERROR(IF(VLOOKUP($A335,'Facility Locations'!$A$2:$E$1000,4,FALSE)="","",VLOOKUP($A335,'Facility Locations'!$A$2:$E$1000,4,FALSE)),"")</f>
        <v/>
      </c>
      <c r="F335" s="24" t="str">
        <f>IFERROR(IF(VLOOKUP($A335,'Facility Locations'!$A$2:$E$1000,5,FALSE)="","",VLOOKUP($A335,'Facility Locations'!$A$2:$E$1000,5,FALSE)),"")</f>
        <v/>
      </c>
      <c r="G335" s="25" t="str">
        <f>IFERROR(VLOOKUP($A335,Counties!$A$2:$C$1000,2,FALSE),"no county listed")</f>
        <v>no county listed</v>
      </c>
      <c r="H335" s="24" t="str">
        <f>IFERROR(VLOOKUP($A335,Counties!$A$2:$C$1000,3,FALSE),"no county listed")</f>
        <v>no county listed</v>
      </c>
      <c r="I335" s="24" t="e">
        <f>VLOOKUP($G335,Rural_Urban!A336:B1334,2,FALSE)</f>
        <v>#N/A</v>
      </c>
      <c r="J335" s="24" t="e">
        <f t="shared" si="25"/>
        <v>#N/A</v>
      </c>
      <c r="K335" s="26" t="str">
        <f>IF($A335="","",_xlfn.LET(_xlpm.x,VLOOKUP($A335,Population!$A$2:$B$1000,2,FALSE),IF(_xlpm.x="","none listed",_xlpm.x)))</f>
        <v/>
      </c>
      <c r="L335" s="24" t="e">
        <f>VLOOKUP($A335,Population!$A$2:$D$1000,4,FALSE)</f>
        <v>#N/A</v>
      </c>
      <c r="M335" s="24">
        <f>VLOOKUP("Population",'Program Priorities&amp;Goals'!$B$5:$E$7,4,FALSE)</f>
        <v>0.66666666666666663</v>
      </c>
      <c r="N335" s="24" t="e">
        <f>VLOOKUP($G335,'SVI Data'!$C$2:$F$200,3,FALSE)</f>
        <v>#N/A</v>
      </c>
      <c r="O335" s="24">
        <f>VLOOKUP("SVI",'Program Priorities&amp;Goals'!$B$5:$E$7,4,FALSE)</f>
        <v>0.66666666666666663</v>
      </c>
      <c r="P335" s="23" t="e">
        <f>VLOOKUP($A335,'Partnership Readiness'!$A$2:$D$1000,5,FALSE)</f>
        <v>#N/A</v>
      </c>
      <c r="Q335" s="24">
        <f>VLOOKUP("Partnership",'Program Priorities&amp;Goals'!$B$5:$E$7,4,FALSE)</f>
        <v>0.66666666666666663</v>
      </c>
      <c r="R335" s="25">
        <f t="shared" si="26"/>
        <v>0</v>
      </c>
      <c r="S335" s="24">
        <f t="shared" si="27"/>
        <v>1</v>
      </c>
      <c r="T335" s="24" t="e">
        <f t="shared" si="28"/>
        <v>#N/A</v>
      </c>
      <c r="U335" s="27" t="e">
        <f t="shared" si="29"/>
        <v>#N/A</v>
      </c>
      <c r="V335" s="24" t="e">
        <f>IF(J335="Urban",IF(U335&lt;='Recommended Sites'!$L$17,"Include",""),IF(J335="Rural",IF(T335&lt;='Recommended Sites'!$L$18,"Include",""),""))</f>
        <v>#N/A</v>
      </c>
      <c r="W335" s="24" t="e">
        <f>IF(V335="Include",COUNTIFS($V$2:$V$999,"Include",$R$2:$R$999,"&gt;"&amp;R335)+COUNTIFS($V$2:V335,"Include",$R$2:R335,R335),"")</f>
        <v>#N/A</v>
      </c>
    </row>
    <row r="336" spans="1:23" ht="15.75" thickBot="1" x14ac:dyDescent="0.3">
      <c r="A336" s="23" t="str">
        <f>IF(Population!$A336="","",Population!$A336)</f>
        <v/>
      </c>
      <c r="B336" s="24" t="str">
        <f>IF($A336="","",IFERROR(VLOOKUP($A336,Facilities!$A$2:$B$1001,2,FALSE),""))</f>
        <v/>
      </c>
      <c r="C336" s="24" t="str">
        <f>IFERROR(IF(VLOOKUP($A336,'Facility Locations'!$A$2:$E$1000,2,FALSE)="","no address",VLOOKUP($A336,'Facility Locations'!$A$2:$E$1000,2,FALSE)),"no address")</f>
        <v>no address</v>
      </c>
      <c r="D336" s="24" t="str">
        <f>IFERROR(IF(VLOOKUP($A336,'Facility Locations'!$A$2:$E$1000,3,FALSE)="","",VLOOKUP($A336,'Facility Locations'!$A$2:$E$1000,3,FALSE)),"")</f>
        <v/>
      </c>
      <c r="E336" s="24" t="str">
        <f>IFERROR(IF(VLOOKUP($A336,'Facility Locations'!$A$2:$E$1000,4,FALSE)="","",VLOOKUP($A336,'Facility Locations'!$A$2:$E$1000,4,FALSE)),"")</f>
        <v/>
      </c>
      <c r="F336" s="24" t="str">
        <f>IFERROR(IF(VLOOKUP($A336,'Facility Locations'!$A$2:$E$1000,5,FALSE)="","",VLOOKUP($A336,'Facility Locations'!$A$2:$E$1000,5,FALSE)),"")</f>
        <v/>
      </c>
      <c r="G336" s="25" t="str">
        <f>IFERROR(VLOOKUP($A336,Counties!$A$2:$C$1000,2,FALSE),"no county listed")</f>
        <v>no county listed</v>
      </c>
      <c r="H336" s="24" t="str">
        <f>IFERROR(VLOOKUP($A336,Counties!$A$2:$C$1000,3,FALSE),"no county listed")</f>
        <v>no county listed</v>
      </c>
      <c r="I336" s="24" t="e">
        <f>VLOOKUP($G336,Rural_Urban!A337:B1335,2,FALSE)</f>
        <v>#N/A</v>
      </c>
      <c r="J336" s="24" t="e">
        <f t="shared" si="25"/>
        <v>#N/A</v>
      </c>
      <c r="K336" s="26" t="str">
        <f>IF($A336="","",_xlfn.LET(_xlpm.x,VLOOKUP($A336,Population!$A$2:$B$1000,2,FALSE),IF(_xlpm.x="","none listed",_xlpm.x)))</f>
        <v/>
      </c>
      <c r="L336" s="24" t="e">
        <f>VLOOKUP($A336,Population!$A$2:$D$1000,4,FALSE)</f>
        <v>#N/A</v>
      </c>
      <c r="M336" s="24">
        <f>VLOOKUP("Population",'Program Priorities&amp;Goals'!$B$5:$E$7,4,FALSE)</f>
        <v>0.66666666666666663</v>
      </c>
      <c r="N336" s="24" t="e">
        <f>VLOOKUP($G336,'SVI Data'!$C$2:$F$200,3,FALSE)</f>
        <v>#N/A</v>
      </c>
      <c r="O336" s="24">
        <f>VLOOKUP("SVI",'Program Priorities&amp;Goals'!$B$5:$E$7,4,FALSE)</f>
        <v>0.66666666666666663</v>
      </c>
      <c r="P336" s="23" t="e">
        <f>VLOOKUP($A336,'Partnership Readiness'!$A$2:$D$1000,5,FALSE)</f>
        <v>#N/A</v>
      </c>
      <c r="Q336" s="24">
        <f>VLOOKUP("Partnership",'Program Priorities&amp;Goals'!$B$5:$E$7,4,FALSE)</f>
        <v>0.66666666666666663</v>
      </c>
      <c r="R336" s="25">
        <f t="shared" si="26"/>
        <v>0</v>
      </c>
      <c r="S336" s="24">
        <f t="shared" si="27"/>
        <v>1</v>
      </c>
      <c r="T336" s="24" t="e">
        <f t="shared" si="28"/>
        <v>#N/A</v>
      </c>
      <c r="U336" s="27" t="e">
        <f t="shared" si="29"/>
        <v>#N/A</v>
      </c>
      <c r="V336" s="24" t="e">
        <f>IF(J336="Urban",IF(U336&lt;='Recommended Sites'!$L$17,"Include",""),IF(J336="Rural",IF(T336&lt;='Recommended Sites'!$L$18,"Include",""),""))</f>
        <v>#N/A</v>
      </c>
      <c r="W336" s="24" t="e">
        <f>IF(V336="Include",COUNTIFS($V$2:$V$999,"Include",$R$2:$R$999,"&gt;"&amp;R336)+COUNTIFS($V$2:V336,"Include",$R$2:R336,R336),"")</f>
        <v>#N/A</v>
      </c>
    </row>
    <row r="337" spans="1:23" ht="15.75" thickBot="1" x14ac:dyDescent="0.3">
      <c r="A337" s="23" t="str">
        <f>IF(Population!$A337="","",Population!$A337)</f>
        <v/>
      </c>
      <c r="B337" s="24" t="str">
        <f>IF($A337="","",IFERROR(VLOOKUP($A337,Facilities!$A$2:$B$1001,2,FALSE),""))</f>
        <v/>
      </c>
      <c r="C337" s="24" t="str">
        <f>IFERROR(IF(VLOOKUP($A337,'Facility Locations'!$A$2:$E$1000,2,FALSE)="","no address",VLOOKUP($A337,'Facility Locations'!$A$2:$E$1000,2,FALSE)),"no address")</f>
        <v>no address</v>
      </c>
      <c r="D337" s="24" t="str">
        <f>IFERROR(IF(VLOOKUP($A337,'Facility Locations'!$A$2:$E$1000,3,FALSE)="","",VLOOKUP($A337,'Facility Locations'!$A$2:$E$1000,3,FALSE)),"")</f>
        <v/>
      </c>
      <c r="E337" s="24" t="str">
        <f>IFERROR(IF(VLOOKUP($A337,'Facility Locations'!$A$2:$E$1000,4,FALSE)="","",VLOOKUP($A337,'Facility Locations'!$A$2:$E$1000,4,FALSE)),"")</f>
        <v/>
      </c>
      <c r="F337" s="24" t="str">
        <f>IFERROR(IF(VLOOKUP($A337,'Facility Locations'!$A$2:$E$1000,5,FALSE)="","",VLOOKUP($A337,'Facility Locations'!$A$2:$E$1000,5,FALSE)),"")</f>
        <v/>
      </c>
      <c r="G337" s="25" t="str">
        <f>IFERROR(VLOOKUP($A337,Counties!$A$2:$C$1000,2,FALSE),"no county listed")</f>
        <v>no county listed</v>
      </c>
      <c r="H337" s="24" t="str">
        <f>IFERROR(VLOOKUP($A337,Counties!$A$2:$C$1000,3,FALSE),"no county listed")</f>
        <v>no county listed</v>
      </c>
      <c r="I337" s="24" t="e">
        <f>VLOOKUP($G337,Rural_Urban!A338:B1336,2,FALSE)</f>
        <v>#N/A</v>
      </c>
      <c r="J337" s="24" t="e">
        <f t="shared" si="25"/>
        <v>#N/A</v>
      </c>
      <c r="K337" s="26" t="str">
        <f>IF($A337="","",_xlfn.LET(_xlpm.x,VLOOKUP($A337,Population!$A$2:$B$1000,2,FALSE),IF(_xlpm.x="","none listed",_xlpm.x)))</f>
        <v/>
      </c>
      <c r="L337" s="24" t="e">
        <f>VLOOKUP($A337,Population!$A$2:$D$1000,4,FALSE)</f>
        <v>#N/A</v>
      </c>
      <c r="M337" s="24">
        <f>VLOOKUP("Population",'Program Priorities&amp;Goals'!$B$5:$E$7,4,FALSE)</f>
        <v>0.66666666666666663</v>
      </c>
      <c r="N337" s="24" t="e">
        <f>VLOOKUP($G337,'SVI Data'!$C$2:$F$200,3,FALSE)</f>
        <v>#N/A</v>
      </c>
      <c r="O337" s="24">
        <f>VLOOKUP("SVI",'Program Priorities&amp;Goals'!$B$5:$E$7,4,FALSE)</f>
        <v>0.66666666666666663</v>
      </c>
      <c r="P337" s="23" t="e">
        <f>VLOOKUP($A337,'Partnership Readiness'!$A$2:$D$1000,5,FALSE)</f>
        <v>#N/A</v>
      </c>
      <c r="Q337" s="24">
        <f>VLOOKUP("Partnership",'Program Priorities&amp;Goals'!$B$5:$E$7,4,FALSE)</f>
        <v>0.66666666666666663</v>
      </c>
      <c r="R337" s="25">
        <f t="shared" si="26"/>
        <v>0</v>
      </c>
      <c r="S337" s="24">
        <f t="shared" si="27"/>
        <v>1</v>
      </c>
      <c r="T337" s="24" t="e">
        <f t="shared" si="28"/>
        <v>#N/A</v>
      </c>
      <c r="U337" s="27" t="e">
        <f t="shared" si="29"/>
        <v>#N/A</v>
      </c>
      <c r="V337" s="24" t="e">
        <f>IF(J337="Urban",IF(U337&lt;='Recommended Sites'!$L$17,"Include",""),IF(J337="Rural",IF(T337&lt;='Recommended Sites'!$L$18,"Include",""),""))</f>
        <v>#N/A</v>
      </c>
      <c r="W337" s="24" t="e">
        <f>IF(V337="Include",COUNTIFS($V$2:$V$999,"Include",$R$2:$R$999,"&gt;"&amp;R337)+COUNTIFS($V$2:V337,"Include",$R$2:R337,R337),"")</f>
        <v>#N/A</v>
      </c>
    </row>
    <row r="338" spans="1:23" ht="15.75" thickBot="1" x14ac:dyDescent="0.3">
      <c r="A338" s="23" t="str">
        <f>IF(Population!$A338="","",Population!$A338)</f>
        <v/>
      </c>
      <c r="B338" s="24" t="str">
        <f>IF($A338="","",IFERROR(VLOOKUP($A338,Facilities!$A$2:$B$1001,2,FALSE),""))</f>
        <v/>
      </c>
      <c r="C338" s="24" t="str">
        <f>IFERROR(IF(VLOOKUP($A338,'Facility Locations'!$A$2:$E$1000,2,FALSE)="","no address",VLOOKUP($A338,'Facility Locations'!$A$2:$E$1000,2,FALSE)),"no address")</f>
        <v>no address</v>
      </c>
      <c r="D338" s="24" t="str">
        <f>IFERROR(IF(VLOOKUP($A338,'Facility Locations'!$A$2:$E$1000,3,FALSE)="","",VLOOKUP($A338,'Facility Locations'!$A$2:$E$1000,3,FALSE)),"")</f>
        <v/>
      </c>
      <c r="E338" s="24" t="str">
        <f>IFERROR(IF(VLOOKUP($A338,'Facility Locations'!$A$2:$E$1000,4,FALSE)="","",VLOOKUP($A338,'Facility Locations'!$A$2:$E$1000,4,FALSE)),"")</f>
        <v/>
      </c>
      <c r="F338" s="24" t="str">
        <f>IFERROR(IF(VLOOKUP($A338,'Facility Locations'!$A$2:$E$1000,5,FALSE)="","",VLOOKUP($A338,'Facility Locations'!$A$2:$E$1000,5,FALSE)),"")</f>
        <v/>
      </c>
      <c r="G338" s="25" t="str">
        <f>IFERROR(VLOOKUP($A338,Counties!$A$2:$C$1000,2,FALSE),"no county listed")</f>
        <v>no county listed</v>
      </c>
      <c r="H338" s="24" t="str">
        <f>IFERROR(VLOOKUP($A338,Counties!$A$2:$C$1000,3,FALSE),"no county listed")</f>
        <v>no county listed</v>
      </c>
      <c r="I338" s="24" t="e">
        <f>VLOOKUP($G338,Rural_Urban!A339:B1337,2,FALSE)</f>
        <v>#N/A</v>
      </c>
      <c r="J338" s="24" t="e">
        <f t="shared" si="25"/>
        <v>#N/A</v>
      </c>
      <c r="K338" s="26" t="str">
        <f>IF($A338="","",_xlfn.LET(_xlpm.x,VLOOKUP($A338,Population!$A$2:$B$1000,2,FALSE),IF(_xlpm.x="","none listed",_xlpm.x)))</f>
        <v/>
      </c>
      <c r="L338" s="24" t="e">
        <f>VLOOKUP($A338,Population!$A$2:$D$1000,4,FALSE)</f>
        <v>#N/A</v>
      </c>
      <c r="M338" s="24">
        <f>VLOOKUP("Population",'Program Priorities&amp;Goals'!$B$5:$E$7,4,FALSE)</f>
        <v>0.66666666666666663</v>
      </c>
      <c r="N338" s="24" t="e">
        <f>VLOOKUP($G338,'SVI Data'!$C$2:$F$200,3,FALSE)</f>
        <v>#N/A</v>
      </c>
      <c r="O338" s="24">
        <f>VLOOKUP("SVI",'Program Priorities&amp;Goals'!$B$5:$E$7,4,FALSE)</f>
        <v>0.66666666666666663</v>
      </c>
      <c r="P338" s="23" t="e">
        <f>VLOOKUP($A338,'Partnership Readiness'!$A$2:$D$1000,5,FALSE)</f>
        <v>#N/A</v>
      </c>
      <c r="Q338" s="24">
        <f>VLOOKUP("Partnership",'Program Priorities&amp;Goals'!$B$5:$E$7,4,FALSE)</f>
        <v>0.66666666666666663</v>
      </c>
      <c r="R338" s="25">
        <f t="shared" si="26"/>
        <v>0</v>
      </c>
      <c r="S338" s="24">
        <f t="shared" si="27"/>
        <v>1</v>
      </c>
      <c r="T338" s="24" t="e">
        <f t="shared" si="28"/>
        <v>#N/A</v>
      </c>
      <c r="U338" s="27" t="e">
        <f t="shared" si="29"/>
        <v>#N/A</v>
      </c>
      <c r="V338" s="24" t="e">
        <f>IF(J338="Urban",IF(U338&lt;='Recommended Sites'!$L$17,"Include",""),IF(J338="Rural",IF(T338&lt;='Recommended Sites'!$L$18,"Include",""),""))</f>
        <v>#N/A</v>
      </c>
      <c r="W338" s="24" t="e">
        <f>IF(V338="Include",COUNTIFS($V$2:$V$999,"Include",$R$2:$R$999,"&gt;"&amp;R338)+COUNTIFS($V$2:V338,"Include",$R$2:R338,R338),"")</f>
        <v>#N/A</v>
      </c>
    </row>
    <row r="339" spans="1:23" ht="15.75" thickBot="1" x14ac:dyDescent="0.3">
      <c r="A339" s="23" t="str">
        <f>IF(Population!$A339="","",Population!$A339)</f>
        <v/>
      </c>
      <c r="B339" s="24" t="str">
        <f>IF($A339="","",IFERROR(VLOOKUP($A339,Facilities!$A$2:$B$1001,2,FALSE),""))</f>
        <v/>
      </c>
      <c r="C339" s="24" t="str">
        <f>IFERROR(IF(VLOOKUP($A339,'Facility Locations'!$A$2:$E$1000,2,FALSE)="","no address",VLOOKUP($A339,'Facility Locations'!$A$2:$E$1000,2,FALSE)),"no address")</f>
        <v>no address</v>
      </c>
      <c r="D339" s="24" t="str">
        <f>IFERROR(IF(VLOOKUP($A339,'Facility Locations'!$A$2:$E$1000,3,FALSE)="","",VLOOKUP($A339,'Facility Locations'!$A$2:$E$1000,3,FALSE)),"")</f>
        <v/>
      </c>
      <c r="E339" s="24" t="str">
        <f>IFERROR(IF(VLOOKUP($A339,'Facility Locations'!$A$2:$E$1000,4,FALSE)="","",VLOOKUP($A339,'Facility Locations'!$A$2:$E$1000,4,FALSE)),"")</f>
        <v/>
      </c>
      <c r="F339" s="24" t="str">
        <f>IFERROR(IF(VLOOKUP($A339,'Facility Locations'!$A$2:$E$1000,5,FALSE)="","",VLOOKUP($A339,'Facility Locations'!$A$2:$E$1000,5,FALSE)),"")</f>
        <v/>
      </c>
      <c r="G339" s="25" t="str">
        <f>IFERROR(VLOOKUP($A339,Counties!$A$2:$C$1000,2,FALSE),"no county listed")</f>
        <v>no county listed</v>
      </c>
      <c r="H339" s="24" t="str">
        <f>IFERROR(VLOOKUP($A339,Counties!$A$2:$C$1000,3,FALSE),"no county listed")</f>
        <v>no county listed</v>
      </c>
      <c r="I339" s="24" t="e">
        <f>VLOOKUP($G339,Rural_Urban!A340:B1338,2,FALSE)</f>
        <v>#N/A</v>
      </c>
      <c r="J339" s="24" t="e">
        <f t="shared" si="25"/>
        <v>#N/A</v>
      </c>
      <c r="K339" s="26" t="str">
        <f>IF($A339="","",_xlfn.LET(_xlpm.x,VLOOKUP($A339,Population!$A$2:$B$1000,2,FALSE),IF(_xlpm.x="","none listed",_xlpm.x)))</f>
        <v/>
      </c>
      <c r="L339" s="24" t="e">
        <f>VLOOKUP($A339,Population!$A$2:$D$1000,4,FALSE)</f>
        <v>#N/A</v>
      </c>
      <c r="M339" s="24">
        <f>VLOOKUP("Population",'Program Priorities&amp;Goals'!$B$5:$E$7,4,FALSE)</f>
        <v>0.66666666666666663</v>
      </c>
      <c r="N339" s="24" t="e">
        <f>VLOOKUP($G339,'SVI Data'!$C$2:$F$200,3,FALSE)</f>
        <v>#N/A</v>
      </c>
      <c r="O339" s="24">
        <f>VLOOKUP("SVI",'Program Priorities&amp;Goals'!$B$5:$E$7,4,FALSE)</f>
        <v>0.66666666666666663</v>
      </c>
      <c r="P339" s="23" t="e">
        <f>VLOOKUP($A339,'Partnership Readiness'!$A$2:$D$1000,5,FALSE)</f>
        <v>#N/A</v>
      </c>
      <c r="Q339" s="24">
        <f>VLOOKUP("Partnership",'Program Priorities&amp;Goals'!$B$5:$E$7,4,FALSE)</f>
        <v>0.66666666666666663</v>
      </c>
      <c r="R339" s="25">
        <f t="shared" si="26"/>
        <v>0</v>
      </c>
      <c r="S339" s="24">
        <f t="shared" si="27"/>
        <v>1</v>
      </c>
      <c r="T339" s="24" t="e">
        <f t="shared" si="28"/>
        <v>#N/A</v>
      </c>
      <c r="U339" s="27" t="e">
        <f t="shared" si="29"/>
        <v>#N/A</v>
      </c>
      <c r="V339" s="24" t="e">
        <f>IF(J339="Urban",IF(U339&lt;='Recommended Sites'!$L$17,"Include",""),IF(J339="Rural",IF(T339&lt;='Recommended Sites'!$L$18,"Include",""),""))</f>
        <v>#N/A</v>
      </c>
      <c r="W339" s="24" t="e">
        <f>IF(V339="Include",COUNTIFS($V$2:$V$999,"Include",$R$2:$R$999,"&gt;"&amp;R339)+COUNTIFS($V$2:V339,"Include",$R$2:R339,R339),"")</f>
        <v>#N/A</v>
      </c>
    </row>
    <row r="340" spans="1:23" ht="15.75" thickBot="1" x14ac:dyDescent="0.3">
      <c r="A340" s="23" t="str">
        <f>IF(Population!$A340="","",Population!$A340)</f>
        <v/>
      </c>
      <c r="B340" s="24" t="str">
        <f>IF($A340="","",IFERROR(VLOOKUP($A340,Facilities!$A$2:$B$1001,2,FALSE),""))</f>
        <v/>
      </c>
      <c r="C340" s="24" t="str">
        <f>IFERROR(IF(VLOOKUP($A340,'Facility Locations'!$A$2:$E$1000,2,FALSE)="","no address",VLOOKUP($A340,'Facility Locations'!$A$2:$E$1000,2,FALSE)),"no address")</f>
        <v>no address</v>
      </c>
      <c r="D340" s="24" t="str">
        <f>IFERROR(IF(VLOOKUP($A340,'Facility Locations'!$A$2:$E$1000,3,FALSE)="","",VLOOKUP($A340,'Facility Locations'!$A$2:$E$1000,3,FALSE)),"")</f>
        <v/>
      </c>
      <c r="E340" s="24" t="str">
        <f>IFERROR(IF(VLOOKUP($A340,'Facility Locations'!$A$2:$E$1000,4,FALSE)="","",VLOOKUP($A340,'Facility Locations'!$A$2:$E$1000,4,FALSE)),"")</f>
        <v/>
      </c>
      <c r="F340" s="24" t="str">
        <f>IFERROR(IF(VLOOKUP($A340,'Facility Locations'!$A$2:$E$1000,5,FALSE)="","",VLOOKUP($A340,'Facility Locations'!$A$2:$E$1000,5,FALSE)),"")</f>
        <v/>
      </c>
      <c r="G340" s="25" t="str">
        <f>IFERROR(VLOOKUP($A340,Counties!$A$2:$C$1000,2,FALSE),"no county listed")</f>
        <v>no county listed</v>
      </c>
      <c r="H340" s="24" t="str">
        <f>IFERROR(VLOOKUP($A340,Counties!$A$2:$C$1000,3,FALSE),"no county listed")</f>
        <v>no county listed</v>
      </c>
      <c r="I340" s="24" t="e">
        <f>VLOOKUP($G340,Rural_Urban!A341:B1339,2,FALSE)</f>
        <v>#N/A</v>
      </c>
      <c r="J340" s="24" t="e">
        <f t="shared" si="25"/>
        <v>#N/A</v>
      </c>
      <c r="K340" s="26" t="str">
        <f>IF($A340="","",_xlfn.LET(_xlpm.x,VLOOKUP($A340,Population!$A$2:$B$1000,2,FALSE),IF(_xlpm.x="","none listed",_xlpm.x)))</f>
        <v/>
      </c>
      <c r="L340" s="24" t="e">
        <f>VLOOKUP($A340,Population!$A$2:$D$1000,4,FALSE)</f>
        <v>#N/A</v>
      </c>
      <c r="M340" s="24">
        <f>VLOOKUP("Population",'Program Priorities&amp;Goals'!$B$5:$E$7,4,FALSE)</f>
        <v>0.66666666666666663</v>
      </c>
      <c r="N340" s="24" t="e">
        <f>VLOOKUP($G340,'SVI Data'!$C$2:$F$200,3,FALSE)</f>
        <v>#N/A</v>
      </c>
      <c r="O340" s="24">
        <f>VLOOKUP("SVI",'Program Priorities&amp;Goals'!$B$5:$E$7,4,FALSE)</f>
        <v>0.66666666666666663</v>
      </c>
      <c r="P340" s="23" t="e">
        <f>VLOOKUP($A340,'Partnership Readiness'!$A$2:$D$1000,5,FALSE)</f>
        <v>#N/A</v>
      </c>
      <c r="Q340" s="24">
        <f>VLOOKUP("Partnership",'Program Priorities&amp;Goals'!$B$5:$E$7,4,FALSE)</f>
        <v>0.66666666666666663</v>
      </c>
      <c r="R340" s="25">
        <f t="shared" si="26"/>
        <v>0</v>
      </c>
      <c r="S340" s="24">
        <f t="shared" si="27"/>
        <v>1</v>
      </c>
      <c r="T340" s="24" t="e">
        <f t="shared" si="28"/>
        <v>#N/A</v>
      </c>
      <c r="U340" s="27" t="e">
        <f t="shared" si="29"/>
        <v>#N/A</v>
      </c>
      <c r="V340" s="24" t="e">
        <f>IF(J340="Urban",IF(U340&lt;='Recommended Sites'!$L$17,"Include",""),IF(J340="Rural",IF(T340&lt;='Recommended Sites'!$L$18,"Include",""),""))</f>
        <v>#N/A</v>
      </c>
      <c r="W340" s="24" t="e">
        <f>IF(V340="Include",COUNTIFS($V$2:$V$999,"Include",$R$2:$R$999,"&gt;"&amp;R340)+COUNTIFS($V$2:V340,"Include",$R$2:R340,R340),"")</f>
        <v>#N/A</v>
      </c>
    </row>
    <row r="341" spans="1:23" ht="15.75" thickBot="1" x14ac:dyDescent="0.3">
      <c r="A341" s="23" t="str">
        <f>IF(Population!$A341="","",Population!$A341)</f>
        <v/>
      </c>
      <c r="B341" s="24" t="str">
        <f>IF($A341="","",IFERROR(VLOOKUP($A341,Facilities!$A$2:$B$1001,2,FALSE),""))</f>
        <v/>
      </c>
      <c r="C341" s="24" t="str">
        <f>IFERROR(IF(VLOOKUP($A341,'Facility Locations'!$A$2:$E$1000,2,FALSE)="","no address",VLOOKUP($A341,'Facility Locations'!$A$2:$E$1000,2,FALSE)),"no address")</f>
        <v>no address</v>
      </c>
      <c r="D341" s="24" t="str">
        <f>IFERROR(IF(VLOOKUP($A341,'Facility Locations'!$A$2:$E$1000,3,FALSE)="","",VLOOKUP($A341,'Facility Locations'!$A$2:$E$1000,3,FALSE)),"")</f>
        <v/>
      </c>
      <c r="E341" s="24" t="str">
        <f>IFERROR(IF(VLOOKUP($A341,'Facility Locations'!$A$2:$E$1000,4,FALSE)="","",VLOOKUP($A341,'Facility Locations'!$A$2:$E$1000,4,FALSE)),"")</f>
        <v/>
      </c>
      <c r="F341" s="24" t="str">
        <f>IFERROR(IF(VLOOKUP($A341,'Facility Locations'!$A$2:$E$1000,5,FALSE)="","",VLOOKUP($A341,'Facility Locations'!$A$2:$E$1000,5,FALSE)),"")</f>
        <v/>
      </c>
      <c r="G341" s="25" t="str">
        <f>IFERROR(VLOOKUP($A341,Counties!$A$2:$C$1000,2,FALSE),"no county listed")</f>
        <v>no county listed</v>
      </c>
      <c r="H341" s="24" t="str">
        <f>IFERROR(VLOOKUP($A341,Counties!$A$2:$C$1000,3,FALSE),"no county listed")</f>
        <v>no county listed</v>
      </c>
      <c r="I341" s="24" t="e">
        <f>VLOOKUP($G341,Rural_Urban!A342:B1340,2,FALSE)</f>
        <v>#N/A</v>
      </c>
      <c r="J341" s="24" t="e">
        <f t="shared" si="25"/>
        <v>#N/A</v>
      </c>
      <c r="K341" s="26" t="str">
        <f>IF($A341="","",_xlfn.LET(_xlpm.x,VLOOKUP($A341,Population!$A$2:$B$1000,2,FALSE),IF(_xlpm.x="","none listed",_xlpm.x)))</f>
        <v/>
      </c>
      <c r="L341" s="24" t="e">
        <f>VLOOKUP($A341,Population!$A$2:$D$1000,4,FALSE)</f>
        <v>#N/A</v>
      </c>
      <c r="M341" s="24">
        <f>VLOOKUP("Population",'Program Priorities&amp;Goals'!$B$5:$E$7,4,FALSE)</f>
        <v>0.66666666666666663</v>
      </c>
      <c r="N341" s="24" t="e">
        <f>VLOOKUP($G341,'SVI Data'!$C$2:$F$200,3,FALSE)</f>
        <v>#N/A</v>
      </c>
      <c r="O341" s="24">
        <f>VLOOKUP("SVI",'Program Priorities&amp;Goals'!$B$5:$E$7,4,FALSE)</f>
        <v>0.66666666666666663</v>
      </c>
      <c r="P341" s="23" t="e">
        <f>VLOOKUP($A341,'Partnership Readiness'!$A$2:$D$1000,5,FALSE)</f>
        <v>#N/A</v>
      </c>
      <c r="Q341" s="24">
        <f>VLOOKUP("Partnership",'Program Priorities&amp;Goals'!$B$5:$E$7,4,FALSE)</f>
        <v>0.66666666666666663</v>
      </c>
      <c r="R341" s="25">
        <f t="shared" si="26"/>
        <v>0</v>
      </c>
      <c r="S341" s="24">
        <f t="shared" si="27"/>
        <v>1</v>
      </c>
      <c r="T341" s="24" t="e">
        <f t="shared" si="28"/>
        <v>#N/A</v>
      </c>
      <c r="U341" s="27" t="e">
        <f t="shared" si="29"/>
        <v>#N/A</v>
      </c>
      <c r="V341" s="24" t="e">
        <f>IF(J341="Urban",IF(U341&lt;='Recommended Sites'!$L$17,"Include",""),IF(J341="Rural",IF(T341&lt;='Recommended Sites'!$L$18,"Include",""),""))</f>
        <v>#N/A</v>
      </c>
      <c r="W341" s="24" t="e">
        <f>IF(V341="Include",COUNTIFS($V$2:$V$999,"Include",$R$2:$R$999,"&gt;"&amp;R341)+COUNTIFS($V$2:V341,"Include",$R$2:R341,R341),"")</f>
        <v>#N/A</v>
      </c>
    </row>
    <row r="342" spans="1:23" ht="15.75" thickBot="1" x14ac:dyDescent="0.3">
      <c r="A342" s="23" t="str">
        <f>IF(Population!$A342="","",Population!$A342)</f>
        <v/>
      </c>
      <c r="B342" s="24" t="str">
        <f>IF($A342="","",IFERROR(VLOOKUP($A342,Facilities!$A$2:$B$1001,2,FALSE),""))</f>
        <v/>
      </c>
      <c r="C342" s="24" t="str">
        <f>IFERROR(IF(VLOOKUP($A342,'Facility Locations'!$A$2:$E$1000,2,FALSE)="","no address",VLOOKUP($A342,'Facility Locations'!$A$2:$E$1000,2,FALSE)),"no address")</f>
        <v>no address</v>
      </c>
      <c r="D342" s="24" t="str">
        <f>IFERROR(IF(VLOOKUP($A342,'Facility Locations'!$A$2:$E$1000,3,FALSE)="","",VLOOKUP($A342,'Facility Locations'!$A$2:$E$1000,3,FALSE)),"")</f>
        <v/>
      </c>
      <c r="E342" s="24" t="str">
        <f>IFERROR(IF(VLOOKUP($A342,'Facility Locations'!$A$2:$E$1000,4,FALSE)="","",VLOOKUP($A342,'Facility Locations'!$A$2:$E$1000,4,FALSE)),"")</f>
        <v/>
      </c>
      <c r="F342" s="24" t="str">
        <f>IFERROR(IF(VLOOKUP($A342,'Facility Locations'!$A$2:$E$1000,5,FALSE)="","",VLOOKUP($A342,'Facility Locations'!$A$2:$E$1000,5,FALSE)),"")</f>
        <v/>
      </c>
      <c r="G342" s="25" t="str">
        <f>IFERROR(VLOOKUP($A342,Counties!$A$2:$C$1000,2,FALSE),"no county listed")</f>
        <v>no county listed</v>
      </c>
      <c r="H342" s="24" t="str">
        <f>IFERROR(VLOOKUP($A342,Counties!$A$2:$C$1000,3,FALSE),"no county listed")</f>
        <v>no county listed</v>
      </c>
      <c r="I342" s="24" t="e">
        <f>VLOOKUP($G342,Rural_Urban!A343:B1341,2,FALSE)</f>
        <v>#N/A</v>
      </c>
      <c r="J342" s="24" t="e">
        <f t="shared" si="25"/>
        <v>#N/A</v>
      </c>
      <c r="K342" s="26" t="str">
        <f>IF($A342="","",_xlfn.LET(_xlpm.x,VLOOKUP($A342,Population!$A$2:$B$1000,2,FALSE),IF(_xlpm.x="","none listed",_xlpm.x)))</f>
        <v/>
      </c>
      <c r="L342" s="24" t="e">
        <f>VLOOKUP($A342,Population!$A$2:$D$1000,4,FALSE)</f>
        <v>#N/A</v>
      </c>
      <c r="M342" s="24">
        <f>VLOOKUP("Population",'Program Priorities&amp;Goals'!$B$5:$E$7,4,FALSE)</f>
        <v>0.66666666666666663</v>
      </c>
      <c r="N342" s="24" t="e">
        <f>VLOOKUP($G342,'SVI Data'!$C$2:$F$200,3,FALSE)</f>
        <v>#N/A</v>
      </c>
      <c r="O342" s="24">
        <f>VLOOKUP("SVI",'Program Priorities&amp;Goals'!$B$5:$E$7,4,FALSE)</f>
        <v>0.66666666666666663</v>
      </c>
      <c r="P342" s="23" t="e">
        <f>VLOOKUP($A342,'Partnership Readiness'!$A$2:$D$1000,5,FALSE)</f>
        <v>#N/A</v>
      </c>
      <c r="Q342" s="24">
        <f>VLOOKUP("Partnership",'Program Priorities&amp;Goals'!$B$5:$E$7,4,FALSE)</f>
        <v>0.66666666666666663</v>
      </c>
      <c r="R342" s="25">
        <f t="shared" si="26"/>
        <v>0</v>
      </c>
      <c r="S342" s="24">
        <f t="shared" si="27"/>
        <v>1</v>
      </c>
      <c r="T342" s="24" t="e">
        <f t="shared" si="28"/>
        <v>#N/A</v>
      </c>
      <c r="U342" s="27" t="e">
        <f t="shared" si="29"/>
        <v>#N/A</v>
      </c>
      <c r="V342" s="24" t="e">
        <f>IF(J342="Urban",IF(U342&lt;='Recommended Sites'!$L$17,"Include",""),IF(J342="Rural",IF(T342&lt;='Recommended Sites'!$L$18,"Include",""),""))</f>
        <v>#N/A</v>
      </c>
      <c r="W342" s="24" t="e">
        <f>IF(V342="Include",COUNTIFS($V$2:$V$999,"Include",$R$2:$R$999,"&gt;"&amp;R342)+COUNTIFS($V$2:V342,"Include",$R$2:R342,R342),"")</f>
        <v>#N/A</v>
      </c>
    </row>
    <row r="343" spans="1:23" ht="15.75" thickBot="1" x14ac:dyDescent="0.3">
      <c r="A343" s="23" t="str">
        <f>IF(Population!$A343="","",Population!$A343)</f>
        <v/>
      </c>
      <c r="B343" s="24" t="str">
        <f>IF($A343="","",IFERROR(VLOOKUP($A343,Facilities!$A$2:$B$1001,2,FALSE),""))</f>
        <v/>
      </c>
      <c r="C343" s="24" t="str">
        <f>IFERROR(IF(VLOOKUP($A343,'Facility Locations'!$A$2:$E$1000,2,FALSE)="","no address",VLOOKUP($A343,'Facility Locations'!$A$2:$E$1000,2,FALSE)),"no address")</f>
        <v>no address</v>
      </c>
      <c r="D343" s="24" t="str">
        <f>IFERROR(IF(VLOOKUP($A343,'Facility Locations'!$A$2:$E$1000,3,FALSE)="","",VLOOKUP($A343,'Facility Locations'!$A$2:$E$1000,3,FALSE)),"")</f>
        <v/>
      </c>
      <c r="E343" s="24" t="str">
        <f>IFERROR(IF(VLOOKUP($A343,'Facility Locations'!$A$2:$E$1000,4,FALSE)="","",VLOOKUP($A343,'Facility Locations'!$A$2:$E$1000,4,FALSE)),"")</f>
        <v/>
      </c>
      <c r="F343" s="24" t="str">
        <f>IFERROR(IF(VLOOKUP($A343,'Facility Locations'!$A$2:$E$1000,5,FALSE)="","",VLOOKUP($A343,'Facility Locations'!$A$2:$E$1000,5,FALSE)),"")</f>
        <v/>
      </c>
      <c r="G343" s="25" t="str">
        <f>IFERROR(VLOOKUP($A343,Counties!$A$2:$C$1000,2,FALSE),"no county listed")</f>
        <v>no county listed</v>
      </c>
      <c r="H343" s="24" t="str">
        <f>IFERROR(VLOOKUP($A343,Counties!$A$2:$C$1000,3,FALSE),"no county listed")</f>
        <v>no county listed</v>
      </c>
      <c r="I343" s="24" t="e">
        <f>VLOOKUP($G343,Rural_Urban!A344:B1342,2,FALSE)</f>
        <v>#N/A</v>
      </c>
      <c r="J343" s="24" t="e">
        <f t="shared" si="25"/>
        <v>#N/A</v>
      </c>
      <c r="K343" s="26" t="str">
        <f>IF($A343="","",_xlfn.LET(_xlpm.x,VLOOKUP($A343,Population!$A$2:$B$1000,2,FALSE),IF(_xlpm.x="","none listed",_xlpm.x)))</f>
        <v/>
      </c>
      <c r="L343" s="24" t="e">
        <f>VLOOKUP($A343,Population!$A$2:$D$1000,4,FALSE)</f>
        <v>#N/A</v>
      </c>
      <c r="M343" s="24">
        <f>VLOOKUP("Population",'Program Priorities&amp;Goals'!$B$5:$E$7,4,FALSE)</f>
        <v>0.66666666666666663</v>
      </c>
      <c r="N343" s="24" t="e">
        <f>VLOOKUP($G343,'SVI Data'!$C$2:$F$200,3,FALSE)</f>
        <v>#N/A</v>
      </c>
      <c r="O343" s="24">
        <f>VLOOKUP("SVI",'Program Priorities&amp;Goals'!$B$5:$E$7,4,FALSE)</f>
        <v>0.66666666666666663</v>
      </c>
      <c r="P343" s="23" t="e">
        <f>VLOOKUP($A343,'Partnership Readiness'!$A$2:$D$1000,5,FALSE)</f>
        <v>#N/A</v>
      </c>
      <c r="Q343" s="24">
        <f>VLOOKUP("Partnership",'Program Priorities&amp;Goals'!$B$5:$E$7,4,FALSE)</f>
        <v>0.66666666666666663</v>
      </c>
      <c r="R343" s="25">
        <f t="shared" si="26"/>
        <v>0</v>
      </c>
      <c r="S343" s="24">
        <f t="shared" si="27"/>
        <v>1</v>
      </c>
      <c r="T343" s="24" t="e">
        <f t="shared" si="28"/>
        <v>#N/A</v>
      </c>
      <c r="U343" s="27" t="e">
        <f t="shared" si="29"/>
        <v>#N/A</v>
      </c>
      <c r="V343" s="24" t="e">
        <f>IF(J343="Urban",IF(U343&lt;='Recommended Sites'!$L$17,"Include",""),IF(J343="Rural",IF(T343&lt;='Recommended Sites'!$L$18,"Include",""),""))</f>
        <v>#N/A</v>
      </c>
      <c r="W343" s="24" t="e">
        <f>IF(V343="Include",COUNTIFS($V$2:$V$999,"Include",$R$2:$R$999,"&gt;"&amp;R343)+COUNTIFS($V$2:V343,"Include",$R$2:R343,R343),"")</f>
        <v>#N/A</v>
      </c>
    </row>
    <row r="344" spans="1:23" ht="15.75" thickBot="1" x14ac:dyDescent="0.3">
      <c r="A344" s="23" t="str">
        <f>IF(Population!$A344="","",Population!$A344)</f>
        <v/>
      </c>
      <c r="B344" s="24" t="str">
        <f>IF($A344="","",IFERROR(VLOOKUP($A344,Facilities!$A$2:$B$1001,2,FALSE),""))</f>
        <v/>
      </c>
      <c r="C344" s="24" t="str">
        <f>IFERROR(IF(VLOOKUP($A344,'Facility Locations'!$A$2:$E$1000,2,FALSE)="","no address",VLOOKUP($A344,'Facility Locations'!$A$2:$E$1000,2,FALSE)),"no address")</f>
        <v>no address</v>
      </c>
      <c r="D344" s="24" t="str">
        <f>IFERROR(IF(VLOOKUP($A344,'Facility Locations'!$A$2:$E$1000,3,FALSE)="","",VLOOKUP($A344,'Facility Locations'!$A$2:$E$1000,3,FALSE)),"")</f>
        <v/>
      </c>
      <c r="E344" s="24" t="str">
        <f>IFERROR(IF(VLOOKUP($A344,'Facility Locations'!$A$2:$E$1000,4,FALSE)="","",VLOOKUP($A344,'Facility Locations'!$A$2:$E$1000,4,FALSE)),"")</f>
        <v/>
      </c>
      <c r="F344" s="24" t="str">
        <f>IFERROR(IF(VLOOKUP($A344,'Facility Locations'!$A$2:$E$1000,5,FALSE)="","",VLOOKUP($A344,'Facility Locations'!$A$2:$E$1000,5,FALSE)),"")</f>
        <v/>
      </c>
      <c r="G344" s="25" t="str">
        <f>IFERROR(VLOOKUP($A344,Counties!$A$2:$C$1000,2,FALSE),"no county listed")</f>
        <v>no county listed</v>
      </c>
      <c r="H344" s="24" t="str">
        <f>IFERROR(VLOOKUP($A344,Counties!$A$2:$C$1000,3,FALSE),"no county listed")</f>
        <v>no county listed</v>
      </c>
      <c r="I344" s="24" t="e">
        <f>VLOOKUP($G344,Rural_Urban!A345:B1343,2,FALSE)</f>
        <v>#N/A</v>
      </c>
      <c r="J344" s="24" t="e">
        <f t="shared" si="25"/>
        <v>#N/A</v>
      </c>
      <c r="K344" s="26" t="str">
        <f>IF($A344="","",_xlfn.LET(_xlpm.x,VLOOKUP($A344,Population!$A$2:$B$1000,2,FALSE),IF(_xlpm.x="","none listed",_xlpm.x)))</f>
        <v/>
      </c>
      <c r="L344" s="24" t="e">
        <f>VLOOKUP($A344,Population!$A$2:$D$1000,4,FALSE)</f>
        <v>#N/A</v>
      </c>
      <c r="M344" s="24">
        <f>VLOOKUP("Population",'Program Priorities&amp;Goals'!$B$5:$E$7,4,FALSE)</f>
        <v>0.66666666666666663</v>
      </c>
      <c r="N344" s="24" t="e">
        <f>VLOOKUP($G344,'SVI Data'!$C$2:$F$200,3,FALSE)</f>
        <v>#N/A</v>
      </c>
      <c r="O344" s="24">
        <f>VLOOKUP("SVI",'Program Priorities&amp;Goals'!$B$5:$E$7,4,FALSE)</f>
        <v>0.66666666666666663</v>
      </c>
      <c r="P344" s="23" t="e">
        <f>VLOOKUP($A344,'Partnership Readiness'!$A$2:$D$1000,5,FALSE)</f>
        <v>#N/A</v>
      </c>
      <c r="Q344" s="24">
        <f>VLOOKUP("Partnership",'Program Priorities&amp;Goals'!$B$5:$E$7,4,FALSE)</f>
        <v>0.66666666666666663</v>
      </c>
      <c r="R344" s="25">
        <f t="shared" si="26"/>
        <v>0</v>
      </c>
      <c r="S344" s="24">
        <f t="shared" si="27"/>
        <v>1</v>
      </c>
      <c r="T344" s="24" t="e">
        <f t="shared" si="28"/>
        <v>#N/A</v>
      </c>
      <c r="U344" s="27" t="e">
        <f t="shared" si="29"/>
        <v>#N/A</v>
      </c>
      <c r="V344" s="24" t="e">
        <f>IF(J344="Urban",IF(U344&lt;='Recommended Sites'!$L$17,"Include",""),IF(J344="Rural",IF(T344&lt;='Recommended Sites'!$L$18,"Include",""),""))</f>
        <v>#N/A</v>
      </c>
      <c r="W344" s="24" t="e">
        <f>IF(V344="Include",COUNTIFS($V$2:$V$999,"Include",$R$2:$R$999,"&gt;"&amp;R344)+COUNTIFS($V$2:V344,"Include",$R$2:R344,R344),"")</f>
        <v>#N/A</v>
      </c>
    </row>
    <row r="345" spans="1:23" ht="15.75" thickBot="1" x14ac:dyDescent="0.3">
      <c r="A345" s="23" t="str">
        <f>IF(Population!$A345="","",Population!$A345)</f>
        <v/>
      </c>
      <c r="B345" s="24" t="str">
        <f>IF($A345="","",IFERROR(VLOOKUP($A345,Facilities!$A$2:$B$1001,2,FALSE),""))</f>
        <v/>
      </c>
      <c r="C345" s="24" t="str">
        <f>IFERROR(IF(VLOOKUP($A345,'Facility Locations'!$A$2:$E$1000,2,FALSE)="","no address",VLOOKUP($A345,'Facility Locations'!$A$2:$E$1000,2,FALSE)),"no address")</f>
        <v>no address</v>
      </c>
      <c r="D345" s="24" t="str">
        <f>IFERROR(IF(VLOOKUP($A345,'Facility Locations'!$A$2:$E$1000,3,FALSE)="","",VLOOKUP($A345,'Facility Locations'!$A$2:$E$1000,3,FALSE)),"")</f>
        <v/>
      </c>
      <c r="E345" s="24" t="str">
        <f>IFERROR(IF(VLOOKUP($A345,'Facility Locations'!$A$2:$E$1000,4,FALSE)="","",VLOOKUP($A345,'Facility Locations'!$A$2:$E$1000,4,FALSE)),"")</f>
        <v/>
      </c>
      <c r="F345" s="24" t="str">
        <f>IFERROR(IF(VLOOKUP($A345,'Facility Locations'!$A$2:$E$1000,5,FALSE)="","",VLOOKUP($A345,'Facility Locations'!$A$2:$E$1000,5,FALSE)),"")</f>
        <v/>
      </c>
      <c r="G345" s="25" t="str">
        <f>IFERROR(VLOOKUP($A345,Counties!$A$2:$C$1000,2,FALSE),"no county listed")</f>
        <v>no county listed</v>
      </c>
      <c r="H345" s="24" t="str">
        <f>IFERROR(VLOOKUP($A345,Counties!$A$2:$C$1000,3,FALSE),"no county listed")</f>
        <v>no county listed</v>
      </c>
      <c r="I345" s="24" t="e">
        <f>VLOOKUP($G345,Rural_Urban!A346:B1344,2,FALSE)</f>
        <v>#N/A</v>
      </c>
      <c r="J345" s="24" t="e">
        <f t="shared" si="25"/>
        <v>#N/A</v>
      </c>
      <c r="K345" s="26" t="str">
        <f>IF($A345="","",_xlfn.LET(_xlpm.x,VLOOKUP($A345,Population!$A$2:$B$1000,2,FALSE),IF(_xlpm.x="","none listed",_xlpm.x)))</f>
        <v/>
      </c>
      <c r="L345" s="24" t="e">
        <f>VLOOKUP($A345,Population!$A$2:$D$1000,4,FALSE)</f>
        <v>#N/A</v>
      </c>
      <c r="M345" s="24">
        <f>VLOOKUP("Population",'Program Priorities&amp;Goals'!$B$5:$E$7,4,FALSE)</f>
        <v>0.66666666666666663</v>
      </c>
      <c r="N345" s="24" t="e">
        <f>VLOOKUP($G345,'SVI Data'!$C$2:$F$200,3,FALSE)</f>
        <v>#N/A</v>
      </c>
      <c r="O345" s="24">
        <f>VLOOKUP("SVI",'Program Priorities&amp;Goals'!$B$5:$E$7,4,FALSE)</f>
        <v>0.66666666666666663</v>
      </c>
      <c r="P345" s="23" t="e">
        <f>VLOOKUP($A345,'Partnership Readiness'!$A$2:$D$1000,5,FALSE)</f>
        <v>#N/A</v>
      </c>
      <c r="Q345" s="24">
        <f>VLOOKUP("Partnership",'Program Priorities&amp;Goals'!$B$5:$E$7,4,FALSE)</f>
        <v>0.66666666666666663</v>
      </c>
      <c r="R345" s="25">
        <f t="shared" si="26"/>
        <v>0</v>
      </c>
      <c r="S345" s="24">
        <f t="shared" si="27"/>
        <v>1</v>
      </c>
      <c r="T345" s="24" t="e">
        <f t="shared" si="28"/>
        <v>#N/A</v>
      </c>
      <c r="U345" s="27" t="e">
        <f t="shared" si="29"/>
        <v>#N/A</v>
      </c>
      <c r="V345" s="24" t="e">
        <f>IF(J345="Urban",IF(U345&lt;='Recommended Sites'!$L$17,"Include",""),IF(J345="Rural",IF(T345&lt;='Recommended Sites'!$L$18,"Include",""),""))</f>
        <v>#N/A</v>
      </c>
      <c r="W345" s="24" t="e">
        <f>IF(V345="Include",COUNTIFS($V$2:$V$999,"Include",$R$2:$R$999,"&gt;"&amp;R345)+COUNTIFS($V$2:V345,"Include",$R$2:R345,R345),"")</f>
        <v>#N/A</v>
      </c>
    </row>
    <row r="346" spans="1:23" ht="15.75" thickBot="1" x14ac:dyDescent="0.3">
      <c r="A346" s="23" t="str">
        <f>IF(Population!$A346="","",Population!$A346)</f>
        <v/>
      </c>
      <c r="B346" s="24" t="str">
        <f>IF($A346="","",IFERROR(VLOOKUP($A346,Facilities!$A$2:$B$1001,2,FALSE),""))</f>
        <v/>
      </c>
      <c r="C346" s="24" t="str">
        <f>IFERROR(IF(VLOOKUP($A346,'Facility Locations'!$A$2:$E$1000,2,FALSE)="","no address",VLOOKUP($A346,'Facility Locations'!$A$2:$E$1000,2,FALSE)),"no address")</f>
        <v>no address</v>
      </c>
      <c r="D346" s="24" t="str">
        <f>IFERROR(IF(VLOOKUP($A346,'Facility Locations'!$A$2:$E$1000,3,FALSE)="","",VLOOKUP($A346,'Facility Locations'!$A$2:$E$1000,3,FALSE)),"")</f>
        <v/>
      </c>
      <c r="E346" s="24" t="str">
        <f>IFERROR(IF(VLOOKUP($A346,'Facility Locations'!$A$2:$E$1000,4,FALSE)="","",VLOOKUP($A346,'Facility Locations'!$A$2:$E$1000,4,FALSE)),"")</f>
        <v/>
      </c>
      <c r="F346" s="24" t="str">
        <f>IFERROR(IF(VLOOKUP($A346,'Facility Locations'!$A$2:$E$1000,5,FALSE)="","",VLOOKUP($A346,'Facility Locations'!$A$2:$E$1000,5,FALSE)),"")</f>
        <v/>
      </c>
      <c r="G346" s="25" t="str">
        <f>IFERROR(VLOOKUP($A346,Counties!$A$2:$C$1000,2,FALSE),"no county listed")</f>
        <v>no county listed</v>
      </c>
      <c r="H346" s="24" t="str">
        <f>IFERROR(VLOOKUP($A346,Counties!$A$2:$C$1000,3,FALSE),"no county listed")</f>
        <v>no county listed</v>
      </c>
      <c r="I346" s="24" t="e">
        <f>VLOOKUP($G346,Rural_Urban!A347:B1345,2,FALSE)</f>
        <v>#N/A</v>
      </c>
      <c r="J346" s="24" t="e">
        <f t="shared" si="25"/>
        <v>#N/A</v>
      </c>
      <c r="K346" s="26" t="str">
        <f>IF($A346="","",_xlfn.LET(_xlpm.x,VLOOKUP($A346,Population!$A$2:$B$1000,2,FALSE),IF(_xlpm.x="","none listed",_xlpm.x)))</f>
        <v/>
      </c>
      <c r="L346" s="24" t="e">
        <f>VLOOKUP($A346,Population!$A$2:$D$1000,4,FALSE)</f>
        <v>#N/A</v>
      </c>
      <c r="M346" s="24">
        <f>VLOOKUP("Population",'Program Priorities&amp;Goals'!$B$5:$E$7,4,FALSE)</f>
        <v>0.66666666666666663</v>
      </c>
      <c r="N346" s="24" t="e">
        <f>VLOOKUP($G346,'SVI Data'!$C$2:$F$200,3,FALSE)</f>
        <v>#N/A</v>
      </c>
      <c r="O346" s="24">
        <f>VLOOKUP("SVI",'Program Priorities&amp;Goals'!$B$5:$E$7,4,FALSE)</f>
        <v>0.66666666666666663</v>
      </c>
      <c r="P346" s="23" t="e">
        <f>VLOOKUP($A346,'Partnership Readiness'!$A$2:$D$1000,5,FALSE)</f>
        <v>#N/A</v>
      </c>
      <c r="Q346" s="24">
        <f>VLOOKUP("Partnership",'Program Priorities&amp;Goals'!$B$5:$E$7,4,FALSE)</f>
        <v>0.66666666666666663</v>
      </c>
      <c r="R346" s="25">
        <f t="shared" si="26"/>
        <v>0</v>
      </c>
      <c r="S346" s="24">
        <f t="shared" si="27"/>
        <v>1</v>
      </c>
      <c r="T346" s="24" t="e">
        <f t="shared" si="28"/>
        <v>#N/A</v>
      </c>
      <c r="U346" s="27" t="e">
        <f t="shared" si="29"/>
        <v>#N/A</v>
      </c>
      <c r="V346" s="24" t="e">
        <f>IF(J346="Urban",IF(U346&lt;='Recommended Sites'!$L$17,"Include",""),IF(J346="Rural",IF(T346&lt;='Recommended Sites'!$L$18,"Include",""),""))</f>
        <v>#N/A</v>
      </c>
      <c r="W346" s="24" t="e">
        <f>IF(V346="Include",COUNTIFS($V$2:$V$999,"Include",$R$2:$R$999,"&gt;"&amp;R346)+COUNTIFS($V$2:V346,"Include",$R$2:R346,R346),"")</f>
        <v>#N/A</v>
      </c>
    </row>
    <row r="347" spans="1:23" ht="15.75" thickBot="1" x14ac:dyDescent="0.3">
      <c r="A347" s="23" t="str">
        <f>IF(Population!$A347="","",Population!$A347)</f>
        <v/>
      </c>
      <c r="B347" s="24" t="str">
        <f>IF($A347="","",IFERROR(VLOOKUP($A347,Facilities!$A$2:$B$1001,2,FALSE),""))</f>
        <v/>
      </c>
      <c r="C347" s="24" t="str">
        <f>IFERROR(IF(VLOOKUP($A347,'Facility Locations'!$A$2:$E$1000,2,FALSE)="","no address",VLOOKUP($A347,'Facility Locations'!$A$2:$E$1000,2,FALSE)),"no address")</f>
        <v>no address</v>
      </c>
      <c r="D347" s="24" t="str">
        <f>IFERROR(IF(VLOOKUP($A347,'Facility Locations'!$A$2:$E$1000,3,FALSE)="","",VLOOKUP($A347,'Facility Locations'!$A$2:$E$1000,3,FALSE)),"")</f>
        <v/>
      </c>
      <c r="E347" s="24" t="str">
        <f>IFERROR(IF(VLOOKUP($A347,'Facility Locations'!$A$2:$E$1000,4,FALSE)="","",VLOOKUP($A347,'Facility Locations'!$A$2:$E$1000,4,FALSE)),"")</f>
        <v/>
      </c>
      <c r="F347" s="24" t="str">
        <f>IFERROR(IF(VLOOKUP($A347,'Facility Locations'!$A$2:$E$1000,5,FALSE)="","",VLOOKUP($A347,'Facility Locations'!$A$2:$E$1000,5,FALSE)),"")</f>
        <v/>
      </c>
      <c r="G347" s="25" t="str">
        <f>IFERROR(VLOOKUP($A347,Counties!$A$2:$C$1000,2,FALSE),"no county listed")</f>
        <v>no county listed</v>
      </c>
      <c r="H347" s="24" t="str">
        <f>IFERROR(VLOOKUP($A347,Counties!$A$2:$C$1000,3,FALSE),"no county listed")</f>
        <v>no county listed</v>
      </c>
      <c r="I347" s="24" t="e">
        <f>VLOOKUP($G347,Rural_Urban!A348:B1346,2,FALSE)</f>
        <v>#N/A</v>
      </c>
      <c r="J347" s="24" t="e">
        <f t="shared" si="25"/>
        <v>#N/A</v>
      </c>
      <c r="K347" s="26" t="str">
        <f>IF($A347="","",_xlfn.LET(_xlpm.x,VLOOKUP($A347,Population!$A$2:$B$1000,2,FALSE),IF(_xlpm.x="","none listed",_xlpm.x)))</f>
        <v/>
      </c>
      <c r="L347" s="24" t="e">
        <f>VLOOKUP($A347,Population!$A$2:$D$1000,4,FALSE)</f>
        <v>#N/A</v>
      </c>
      <c r="M347" s="24">
        <f>VLOOKUP("Population",'Program Priorities&amp;Goals'!$B$5:$E$7,4,FALSE)</f>
        <v>0.66666666666666663</v>
      </c>
      <c r="N347" s="24" t="e">
        <f>VLOOKUP($G347,'SVI Data'!$C$2:$F$200,3,FALSE)</f>
        <v>#N/A</v>
      </c>
      <c r="O347" s="24">
        <f>VLOOKUP("SVI",'Program Priorities&amp;Goals'!$B$5:$E$7,4,FALSE)</f>
        <v>0.66666666666666663</v>
      </c>
      <c r="P347" s="23" t="e">
        <f>VLOOKUP($A347,'Partnership Readiness'!$A$2:$D$1000,5,FALSE)</f>
        <v>#N/A</v>
      </c>
      <c r="Q347" s="24">
        <f>VLOOKUP("Partnership",'Program Priorities&amp;Goals'!$B$5:$E$7,4,FALSE)</f>
        <v>0.66666666666666663</v>
      </c>
      <c r="R347" s="25">
        <f t="shared" si="26"/>
        <v>0</v>
      </c>
      <c r="S347" s="24">
        <f t="shared" si="27"/>
        <v>1</v>
      </c>
      <c r="T347" s="24" t="e">
        <f t="shared" si="28"/>
        <v>#N/A</v>
      </c>
      <c r="U347" s="27" t="e">
        <f t="shared" si="29"/>
        <v>#N/A</v>
      </c>
      <c r="V347" s="24" t="e">
        <f>IF(J347="Urban",IF(U347&lt;='Recommended Sites'!$L$17,"Include",""),IF(J347="Rural",IF(T347&lt;='Recommended Sites'!$L$18,"Include",""),""))</f>
        <v>#N/A</v>
      </c>
      <c r="W347" s="24" t="e">
        <f>IF(V347="Include",COUNTIFS($V$2:$V$999,"Include",$R$2:$R$999,"&gt;"&amp;R347)+COUNTIFS($V$2:V347,"Include",$R$2:R347,R347),"")</f>
        <v>#N/A</v>
      </c>
    </row>
    <row r="348" spans="1:23" ht="15.75" thickBot="1" x14ac:dyDescent="0.3">
      <c r="A348" s="23" t="str">
        <f>IF(Population!$A348="","",Population!$A348)</f>
        <v/>
      </c>
      <c r="B348" s="24" t="str">
        <f>IF($A348="","",IFERROR(VLOOKUP($A348,Facilities!$A$2:$B$1001,2,FALSE),""))</f>
        <v/>
      </c>
      <c r="C348" s="24" t="str">
        <f>IFERROR(IF(VLOOKUP($A348,'Facility Locations'!$A$2:$E$1000,2,FALSE)="","no address",VLOOKUP($A348,'Facility Locations'!$A$2:$E$1000,2,FALSE)),"no address")</f>
        <v>no address</v>
      </c>
      <c r="D348" s="24" t="str">
        <f>IFERROR(IF(VLOOKUP($A348,'Facility Locations'!$A$2:$E$1000,3,FALSE)="","",VLOOKUP($A348,'Facility Locations'!$A$2:$E$1000,3,FALSE)),"")</f>
        <v/>
      </c>
      <c r="E348" s="24" t="str">
        <f>IFERROR(IF(VLOOKUP($A348,'Facility Locations'!$A$2:$E$1000,4,FALSE)="","",VLOOKUP($A348,'Facility Locations'!$A$2:$E$1000,4,FALSE)),"")</f>
        <v/>
      </c>
      <c r="F348" s="24" t="str">
        <f>IFERROR(IF(VLOOKUP($A348,'Facility Locations'!$A$2:$E$1000,5,FALSE)="","",VLOOKUP($A348,'Facility Locations'!$A$2:$E$1000,5,FALSE)),"")</f>
        <v/>
      </c>
      <c r="G348" s="25" t="str">
        <f>IFERROR(VLOOKUP($A348,Counties!$A$2:$C$1000,2,FALSE),"no county listed")</f>
        <v>no county listed</v>
      </c>
      <c r="H348" s="24" t="str">
        <f>IFERROR(VLOOKUP($A348,Counties!$A$2:$C$1000,3,FALSE),"no county listed")</f>
        <v>no county listed</v>
      </c>
      <c r="I348" s="24" t="e">
        <f>VLOOKUP($G348,Rural_Urban!A349:B1347,2,FALSE)</f>
        <v>#N/A</v>
      </c>
      <c r="J348" s="24" t="e">
        <f t="shared" si="25"/>
        <v>#N/A</v>
      </c>
      <c r="K348" s="26" t="str">
        <f>IF($A348="","",_xlfn.LET(_xlpm.x,VLOOKUP($A348,Population!$A$2:$B$1000,2,FALSE),IF(_xlpm.x="","none listed",_xlpm.x)))</f>
        <v/>
      </c>
      <c r="L348" s="24" t="e">
        <f>VLOOKUP($A348,Population!$A$2:$D$1000,4,FALSE)</f>
        <v>#N/A</v>
      </c>
      <c r="M348" s="24">
        <f>VLOOKUP("Population",'Program Priorities&amp;Goals'!$B$5:$E$7,4,FALSE)</f>
        <v>0.66666666666666663</v>
      </c>
      <c r="N348" s="24" t="e">
        <f>VLOOKUP($G348,'SVI Data'!$C$2:$F$200,3,FALSE)</f>
        <v>#N/A</v>
      </c>
      <c r="O348" s="24">
        <f>VLOOKUP("SVI",'Program Priorities&amp;Goals'!$B$5:$E$7,4,FALSE)</f>
        <v>0.66666666666666663</v>
      </c>
      <c r="P348" s="23" t="e">
        <f>VLOOKUP($A348,'Partnership Readiness'!$A$2:$D$1000,5,FALSE)</f>
        <v>#N/A</v>
      </c>
      <c r="Q348" s="24">
        <f>VLOOKUP("Partnership",'Program Priorities&amp;Goals'!$B$5:$E$7,4,FALSE)</f>
        <v>0.66666666666666663</v>
      </c>
      <c r="R348" s="25">
        <f t="shared" si="26"/>
        <v>0</v>
      </c>
      <c r="S348" s="24">
        <f t="shared" si="27"/>
        <v>1</v>
      </c>
      <c r="T348" s="24" t="e">
        <f t="shared" si="28"/>
        <v>#N/A</v>
      </c>
      <c r="U348" s="27" t="e">
        <f t="shared" si="29"/>
        <v>#N/A</v>
      </c>
      <c r="V348" s="24" t="e">
        <f>IF(J348="Urban",IF(U348&lt;='Recommended Sites'!$L$17,"Include",""),IF(J348="Rural",IF(T348&lt;='Recommended Sites'!$L$18,"Include",""),""))</f>
        <v>#N/A</v>
      </c>
      <c r="W348" s="24" t="e">
        <f>IF(V348="Include",COUNTIFS($V$2:$V$999,"Include",$R$2:$R$999,"&gt;"&amp;R348)+COUNTIFS($V$2:V348,"Include",$R$2:R348,R348),"")</f>
        <v>#N/A</v>
      </c>
    </row>
    <row r="349" spans="1:23" ht="15.75" thickBot="1" x14ac:dyDescent="0.3">
      <c r="A349" s="23" t="str">
        <f>IF(Population!$A349="","",Population!$A349)</f>
        <v/>
      </c>
      <c r="B349" s="24" t="str">
        <f>IF($A349="","",IFERROR(VLOOKUP($A349,Facilities!$A$2:$B$1001,2,FALSE),""))</f>
        <v/>
      </c>
      <c r="C349" s="24" t="str">
        <f>IFERROR(IF(VLOOKUP($A349,'Facility Locations'!$A$2:$E$1000,2,FALSE)="","no address",VLOOKUP($A349,'Facility Locations'!$A$2:$E$1000,2,FALSE)),"no address")</f>
        <v>no address</v>
      </c>
      <c r="D349" s="24" t="str">
        <f>IFERROR(IF(VLOOKUP($A349,'Facility Locations'!$A$2:$E$1000,3,FALSE)="","",VLOOKUP($A349,'Facility Locations'!$A$2:$E$1000,3,FALSE)),"")</f>
        <v/>
      </c>
      <c r="E349" s="24" t="str">
        <f>IFERROR(IF(VLOOKUP($A349,'Facility Locations'!$A$2:$E$1000,4,FALSE)="","",VLOOKUP($A349,'Facility Locations'!$A$2:$E$1000,4,FALSE)),"")</f>
        <v/>
      </c>
      <c r="F349" s="24" t="str">
        <f>IFERROR(IF(VLOOKUP($A349,'Facility Locations'!$A$2:$E$1000,5,FALSE)="","",VLOOKUP($A349,'Facility Locations'!$A$2:$E$1000,5,FALSE)),"")</f>
        <v/>
      </c>
      <c r="G349" s="25" t="str">
        <f>IFERROR(VLOOKUP($A349,Counties!$A$2:$C$1000,2,FALSE),"no county listed")</f>
        <v>no county listed</v>
      </c>
      <c r="H349" s="24" t="str">
        <f>IFERROR(VLOOKUP($A349,Counties!$A$2:$C$1000,3,FALSE),"no county listed")</f>
        <v>no county listed</v>
      </c>
      <c r="I349" s="24" t="e">
        <f>VLOOKUP($G349,Rural_Urban!A350:B1348,2,FALSE)</f>
        <v>#N/A</v>
      </c>
      <c r="J349" s="24" t="e">
        <f t="shared" si="25"/>
        <v>#N/A</v>
      </c>
      <c r="K349" s="26" t="str">
        <f>IF($A349="","",_xlfn.LET(_xlpm.x,VLOOKUP($A349,Population!$A$2:$B$1000,2,FALSE),IF(_xlpm.x="","none listed",_xlpm.x)))</f>
        <v/>
      </c>
      <c r="L349" s="24" t="e">
        <f>VLOOKUP($A349,Population!$A$2:$D$1000,4,FALSE)</f>
        <v>#N/A</v>
      </c>
      <c r="M349" s="24">
        <f>VLOOKUP("Population",'Program Priorities&amp;Goals'!$B$5:$E$7,4,FALSE)</f>
        <v>0.66666666666666663</v>
      </c>
      <c r="N349" s="24" t="e">
        <f>VLOOKUP($G349,'SVI Data'!$C$2:$F$200,3,FALSE)</f>
        <v>#N/A</v>
      </c>
      <c r="O349" s="24">
        <f>VLOOKUP("SVI",'Program Priorities&amp;Goals'!$B$5:$E$7,4,FALSE)</f>
        <v>0.66666666666666663</v>
      </c>
      <c r="P349" s="23" t="e">
        <f>VLOOKUP($A349,'Partnership Readiness'!$A$2:$D$1000,5,FALSE)</f>
        <v>#N/A</v>
      </c>
      <c r="Q349" s="24">
        <f>VLOOKUP("Partnership",'Program Priorities&amp;Goals'!$B$5:$E$7,4,FALSE)</f>
        <v>0.66666666666666663</v>
      </c>
      <c r="R349" s="25">
        <f t="shared" si="26"/>
        <v>0</v>
      </c>
      <c r="S349" s="24">
        <f t="shared" si="27"/>
        <v>1</v>
      </c>
      <c r="T349" s="24" t="e">
        <f t="shared" si="28"/>
        <v>#N/A</v>
      </c>
      <c r="U349" s="27" t="e">
        <f t="shared" si="29"/>
        <v>#N/A</v>
      </c>
      <c r="V349" s="24" t="e">
        <f>IF(J349="Urban",IF(U349&lt;='Recommended Sites'!$L$17,"Include",""),IF(J349="Rural",IF(T349&lt;='Recommended Sites'!$L$18,"Include",""),""))</f>
        <v>#N/A</v>
      </c>
      <c r="W349" s="24" t="e">
        <f>IF(V349="Include",COUNTIFS($V$2:$V$999,"Include",$R$2:$R$999,"&gt;"&amp;R349)+COUNTIFS($V$2:V349,"Include",$R$2:R349,R349),"")</f>
        <v>#N/A</v>
      </c>
    </row>
    <row r="350" spans="1:23" ht="15.75" thickBot="1" x14ac:dyDescent="0.3">
      <c r="A350" s="23" t="str">
        <f>IF(Population!$A350="","",Population!$A350)</f>
        <v/>
      </c>
      <c r="B350" s="24" t="str">
        <f>IF($A350="","",IFERROR(VLOOKUP($A350,Facilities!$A$2:$B$1001,2,FALSE),""))</f>
        <v/>
      </c>
      <c r="C350" s="24" t="str">
        <f>IFERROR(IF(VLOOKUP($A350,'Facility Locations'!$A$2:$E$1000,2,FALSE)="","no address",VLOOKUP($A350,'Facility Locations'!$A$2:$E$1000,2,FALSE)),"no address")</f>
        <v>no address</v>
      </c>
      <c r="D350" s="24" t="str">
        <f>IFERROR(IF(VLOOKUP($A350,'Facility Locations'!$A$2:$E$1000,3,FALSE)="","",VLOOKUP($A350,'Facility Locations'!$A$2:$E$1000,3,FALSE)),"")</f>
        <v/>
      </c>
      <c r="E350" s="24" t="str">
        <f>IFERROR(IF(VLOOKUP($A350,'Facility Locations'!$A$2:$E$1000,4,FALSE)="","",VLOOKUP($A350,'Facility Locations'!$A$2:$E$1000,4,FALSE)),"")</f>
        <v/>
      </c>
      <c r="F350" s="24" t="str">
        <f>IFERROR(IF(VLOOKUP($A350,'Facility Locations'!$A$2:$E$1000,5,FALSE)="","",VLOOKUP($A350,'Facility Locations'!$A$2:$E$1000,5,FALSE)),"")</f>
        <v/>
      </c>
      <c r="G350" s="25" t="str">
        <f>IFERROR(VLOOKUP($A350,Counties!$A$2:$C$1000,2,FALSE),"no county listed")</f>
        <v>no county listed</v>
      </c>
      <c r="H350" s="24" t="str">
        <f>IFERROR(VLOOKUP($A350,Counties!$A$2:$C$1000,3,FALSE),"no county listed")</f>
        <v>no county listed</v>
      </c>
      <c r="I350" s="24" t="e">
        <f>VLOOKUP($G350,Rural_Urban!A351:B1349,2,FALSE)</f>
        <v>#N/A</v>
      </c>
      <c r="J350" s="24" t="e">
        <f t="shared" si="25"/>
        <v>#N/A</v>
      </c>
      <c r="K350" s="26" t="str">
        <f>IF($A350="","",_xlfn.LET(_xlpm.x,VLOOKUP($A350,Population!$A$2:$B$1000,2,FALSE),IF(_xlpm.x="","none listed",_xlpm.x)))</f>
        <v/>
      </c>
      <c r="L350" s="24" t="e">
        <f>VLOOKUP($A350,Population!$A$2:$D$1000,4,FALSE)</f>
        <v>#N/A</v>
      </c>
      <c r="M350" s="24">
        <f>VLOOKUP("Population",'Program Priorities&amp;Goals'!$B$5:$E$7,4,FALSE)</f>
        <v>0.66666666666666663</v>
      </c>
      <c r="N350" s="24" t="e">
        <f>VLOOKUP($G350,'SVI Data'!$C$2:$F$200,3,FALSE)</f>
        <v>#N/A</v>
      </c>
      <c r="O350" s="24">
        <f>VLOOKUP("SVI",'Program Priorities&amp;Goals'!$B$5:$E$7,4,FALSE)</f>
        <v>0.66666666666666663</v>
      </c>
      <c r="P350" s="23" t="e">
        <f>VLOOKUP($A350,'Partnership Readiness'!$A$2:$D$1000,5,FALSE)</f>
        <v>#N/A</v>
      </c>
      <c r="Q350" s="24">
        <f>VLOOKUP("Partnership",'Program Priorities&amp;Goals'!$B$5:$E$7,4,FALSE)</f>
        <v>0.66666666666666663</v>
      </c>
      <c r="R350" s="25">
        <f t="shared" si="26"/>
        <v>0</v>
      </c>
      <c r="S350" s="24">
        <f t="shared" si="27"/>
        <v>1</v>
      </c>
      <c r="T350" s="24" t="e">
        <f t="shared" si="28"/>
        <v>#N/A</v>
      </c>
      <c r="U350" s="27" t="e">
        <f t="shared" si="29"/>
        <v>#N/A</v>
      </c>
      <c r="V350" s="24" t="e">
        <f>IF(J350="Urban",IF(U350&lt;='Recommended Sites'!$L$17,"Include",""),IF(J350="Rural",IF(T350&lt;='Recommended Sites'!$L$18,"Include",""),""))</f>
        <v>#N/A</v>
      </c>
      <c r="W350" s="24" t="e">
        <f>IF(V350="Include",COUNTIFS($V$2:$V$999,"Include",$R$2:$R$999,"&gt;"&amp;R350)+COUNTIFS($V$2:V350,"Include",$R$2:R350,R350),"")</f>
        <v>#N/A</v>
      </c>
    </row>
    <row r="351" spans="1:23" ht="15.75" thickBot="1" x14ac:dyDescent="0.3">
      <c r="A351" s="23" t="str">
        <f>IF(Population!$A351="","",Population!$A351)</f>
        <v/>
      </c>
      <c r="B351" s="24" t="str">
        <f>IF($A351="","",IFERROR(VLOOKUP($A351,Facilities!$A$2:$B$1001,2,FALSE),""))</f>
        <v/>
      </c>
      <c r="C351" s="24" t="str">
        <f>IFERROR(IF(VLOOKUP($A351,'Facility Locations'!$A$2:$E$1000,2,FALSE)="","no address",VLOOKUP($A351,'Facility Locations'!$A$2:$E$1000,2,FALSE)),"no address")</f>
        <v>no address</v>
      </c>
      <c r="D351" s="24" t="str">
        <f>IFERROR(IF(VLOOKUP($A351,'Facility Locations'!$A$2:$E$1000,3,FALSE)="","",VLOOKUP($A351,'Facility Locations'!$A$2:$E$1000,3,FALSE)),"")</f>
        <v/>
      </c>
      <c r="E351" s="24" t="str">
        <f>IFERROR(IF(VLOOKUP($A351,'Facility Locations'!$A$2:$E$1000,4,FALSE)="","",VLOOKUP($A351,'Facility Locations'!$A$2:$E$1000,4,FALSE)),"")</f>
        <v/>
      </c>
      <c r="F351" s="24" t="str">
        <f>IFERROR(IF(VLOOKUP($A351,'Facility Locations'!$A$2:$E$1000,5,FALSE)="","",VLOOKUP($A351,'Facility Locations'!$A$2:$E$1000,5,FALSE)),"")</f>
        <v/>
      </c>
      <c r="G351" s="25" t="str">
        <f>IFERROR(VLOOKUP($A351,Counties!$A$2:$C$1000,2,FALSE),"no county listed")</f>
        <v>no county listed</v>
      </c>
      <c r="H351" s="24" t="str">
        <f>IFERROR(VLOOKUP($A351,Counties!$A$2:$C$1000,3,FALSE),"no county listed")</f>
        <v>no county listed</v>
      </c>
      <c r="I351" s="24" t="e">
        <f>VLOOKUP($G351,Rural_Urban!A352:B1350,2,FALSE)</f>
        <v>#N/A</v>
      </c>
      <c r="J351" s="24" t="e">
        <f t="shared" si="25"/>
        <v>#N/A</v>
      </c>
      <c r="K351" s="26" t="str">
        <f>IF($A351="","",_xlfn.LET(_xlpm.x,VLOOKUP($A351,Population!$A$2:$B$1000,2,FALSE),IF(_xlpm.x="","none listed",_xlpm.x)))</f>
        <v/>
      </c>
      <c r="L351" s="24" t="e">
        <f>VLOOKUP($A351,Population!$A$2:$D$1000,4,FALSE)</f>
        <v>#N/A</v>
      </c>
      <c r="M351" s="24">
        <f>VLOOKUP("Population",'Program Priorities&amp;Goals'!$B$5:$E$7,4,FALSE)</f>
        <v>0.66666666666666663</v>
      </c>
      <c r="N351" s="24" t="e">
        <f>VLOOKUP($G351,'SVI Data'!$C$2:$F$200,3,FALSE)</f>
        <v>#N/A</v>
      </c>
      <c r="O351" s="24">
        <f>VLOOKUP("SVI",'Program Priorities&amp;Goals'!$B$5:$E$7,4,FALSE)</f>
        <v>0.66666666666666663</v>
      </c>
      <c r="P351" s="23" t="e">
        <f>VLOOKUP($A351,'Partnership Readiness'!$A$2:$D$1000,5,FALSE)</f>
        <v>#N/A</v>
      </c>
      <c r="Q351" s="24">
        <f>VLOOKUP("Partnership",'Program Priorities&amp;Goals'!$B$5:$E$7,4,FALSE)</f>
        <v>0.66666666666666663</v>
      </c>
      <c r="R351" s="25">
        <f t="shared" si="26"/>
        <v>0</v>
      </c>
      <c r="S351" s="24">
        <f t="shared" si="27"/>
        <v>1</v>
      </c>
      <c r="T351" s="24" t="e">
        <f t="shared" si="28"/>
        <v>#N/A</v>
      </c>
      <c r="U351" s="27" t="e">
        <f t="shared" si="29"/>
        <v>#N/A</v>
      </c>
      <c r="V351" s="24" t="e">
        <f>IF(J351="Urban",IF(U351&lt;='Recommended Sites'!$L$17,"Include",""),IF(J351="Rural",IF(T351&lt;='Recommended Sites'!$L$18,"Include",""),""))</f>
        <v>#N/A</v>
      </c>
      <c r="W351" s="24" t="e">
        <f>IF(V351="Include",COUNTIFS($V$2:$V$999,"Include",$R$2:$R$999,"&gt;"&amp;R351)+COUNTIFS($V$2:V351,"Include",$R$2:R351,R351),"")</f>
        <v>#N/A</v>
      </c>
    </row>
    <row r="352" spans="1:23" ht="15.75" thickBot="1" x14ac:dyDescent="0.3">
      <c r="A352" s="23" t="str">
        <f>IF(Population!$A352="","",Population!$A352)</f>
        <v/>
      </c>
      <c r="B352" s="24" t="str">
        <f>IF($A352="","",IFERROR(VLOOKUP($A352,Facilities!$A$2:$B$1001,2,FALSE),""))</f>
        <v/>
      </c>
      <c r="C352" s="24" t="str">
        <f>IFERROR(IF(VLOOKUP($A352,'Facility Locations'!$A$2:$E$1000,2,FALSE)="","no address",VLOOKUP($A352,'Facility Locations'!$A$2:$E$1000,2,FALSE)),"no address")</f>
        <v>no address</v>
      </c>
      <c r="D352" s="24" t="str">
        <f>IFERROR(IF(VLOOKUP($A352,'Facility Locations'!$A$2:$E$1000,3,FALSE)="","",VLOOKUP($A352,'Facility Locations'!$A$2:$E$1000,3,FALSE)),"")</f>
        <v/>
      </c>
      <c r="E352" s="24" t="str">
        <f>IFERROR(IF(VLOOKUP($A352,'Facility Locations'!$A$2:$E$1000,4,FALSE)="","",VLOOKUP($A352,'Facility Locations'!$A$2:$E$1000,4,FALSE)),"")</f>
        <v/>
      </c>
      <c r="F352" s="24" t="str">
        <f>IFERROR(IF(VLOOKUP($A352,'Facility Locations'!$A$2:$E$1000,5,FALSE)="","",VLOOKUP($A352,'Facility Locations'!$A$2:$E$1000,5,FALSE)),"")</f>
        <v/>
      </c>
      <c r="G352" s="25" t="str">
        <f>IFERROR(VLOOKUP($A352,Counties!$A$2:$C$1000,2,FALSE),"no county listed")</f>
        <v>no county listed</v>
      </c>
      <c r="H352" s="24" t="str">
        <f>IFERROR(VLOOKUP($A352,Counties!$A$2:$C$1000,3,FALSE),"no county listed")</f>
        <v>no county listed</v>
      </c>
      <c r="I352" s="24" t="e">
        <f>VLOOKUP($G352,Rural_Urban!A353:B1351,2,FALSE)</f>
        <v>#N/A</v>
      </c>
      <c r="J352" s="24" t="e">
        <f t="shared" si="25"/>
        <v>#N/A</v>
      </c>
      <c r="K352" s="26" t="str">
        <f>IF($A352="","",_xlfn.LET(_xlpm.x,VLOOKUP($A352,Population!$A$2:$B$1000,2,FALSE),IF(_xlpm.x="","none listed",_xlpm.x)))</f>
        <v/>
      </c>
      <c r="L352" s="24" t="e">
        <f>VLOOKUP($A352,Population!$A$2:$D$1000,4,FALSE)</f>
        <v>#N/A</v>
      </c>
      <c r="M352" s="24">
        <f>VLOOKUP("Population",'Program Priorities&amp;Goals'!$B$5:$E$7,4,FALSE)</f>
        <v>0.66666666666666663</v>
      </c>
      <c r="N352" s="24" t="e">
        <f>VLOOKUP($G352,'SVI Data'!$C$2:$F$200,3,FALSE)</f>
        <v>#N/A</v>
      </c>
      <c r="O352" s="24">
        <f>VLOOKUP("SVI",'Program Priorities&amp;Goals'!$B$5:$E$7,4,FALSE)</f>
        <v>0.66666666666666663</v>
      </c>
      <c r="P352" s="23" t="e">
        <f>VLOOKUP($A352,'Partnership Readiness'!$A$2:$D$1000,5,FALSE)</f>
        <v>#N/A</v>
      </c>
      <c r="Q352" s="24">
        <f>VLOOKUP("Partnership",'Program Priorities&amp;Goals'!$B$5:$E$7,4,FALSE)</f>
        <v>0.66666666666666663</v>
      </c>
      <c r="R352" s="25">
        <f t="shared" si="26"/>
        <v>0</v>
      </c>
      <c r="S352" s="24">
        <f t="shared" si="27"/>
        <v>1</v>
      </c>
      <c r="T352" s="24" t="e">
        <f t="shared" si="28"/>
        <v>#N/A</v>
      </c>
      <c r="U352" s="27" t="e">
        <f t="shared" si="29"/>
        <v>#N/A</v>
      </c>
      <c r="V352" s="24" t="e">
        <f>IF(J352="Urban",IF(U352&lt;='Recommended Sites'!$L$17,"Include",""),IF(J352="Rural",IF(T352&lt;='Recommended Sites'!$L$18,"Include",""),""))</f>
        <v>#N/A</v>
      </c>
      <c r="W352" s="24" t="e">
        <f>IF(V352="Include",COUNTIFS($V$2:$V$999,"Include",$R$2:$R$999,"&gt;"&amp;R352)+COUNTIFS($V$2:V352,"Include",$R$2:R352,R352),"")</f>
        <v>#N/A</v>
      </c>
    </row>
    <row r="353" spans="1:23" ht="15.75" thickBot="1" x14ac:dyDescent="0.3">
      <c r="A353" s="23" t="str">
        <f>IF(Population!$A353="","",Population!$A353)</f>
        <v/>
      </c>
      <c r="B353" s="24" t="str">
        <f>IF($A353="","",IFERROR(VLOOKUP($A353,Facilities!$A$2:$B$1001,2,FALSE),""))</f>
        <v/>
      </c>
      <c r="C353" s="24" t="str">
        <f>IFERROR(IF(VLOOKUP($A353,'Facility Locations'!$A$2:$E$1000,2,FALSE)="","no address",VLOOKUP($A353,'Facility Locations'!$A$2:$E$1000,2,FALSE)),"no address")</f>
        <v>no address</v>
      </c>
      <c r="D353" s="24" t="str">
        <f>IFERROR(IF(VLOOKUP($A353,'Facility Locations'!$A$2:$E$1000,3,FALSE)="","",VLOOKUP($A353,'Facility Locations'!$A$2:$E$1000,3,FALSE)),"")</f>
        <v/>
      </c>
      <c r="E353" s="24" t="str">
        <f>IFERROR(IF(VLOOKUP($A353,'Facility Locations'!$A$2:$E$1000,4,FALSE)="","",VLOOKUP($A353,'Facility Locations'!$A$2:$E$1000,4,FALSE)),"")</f>
        <v/>
      </c>
      <c r="F353" s="24" t="str">
        <f>IFERROR(IF(VLOOKUP($A353,'Facility Locations'!$A$2:$E$1000,5,FALSE)="","",VLOOKUP($A353,'Facility Locations'!$A$2:$E$1000,5,FALSE)),"")</f>
        <v/>
      </c>
      <c r="G353" s="25" t="str">
        <f>IFERROR(VLOOKUP($A353,Counties!$A$2:$C$1000,2,FALSE),"no county listed")</f>
        <v>no county listed</v>
      </c>
      <c r="H353" s="24" t="str">
        <f>IFERROR(VLOOKUP($A353,Counties!$A$2:$C$1000,3,FALSE),"no county listed")</f>
        <v>no county listed</v>
      </c>
      <c r="I353" s="24" t="e">
        <f>VLOOKUP($G353,Rural_Urban!A354:B1352,2,FALSE)</f>
        <v>#N/A</v>
      </c>
      <c r="J353" s="24" t="e">
        <f t="shared" si="25"/>
        <v>#N/A</v>
      </c>
      <c r="K353" s="26" t="str">
        <f>IF($A353="","",_xlfn.LET(_xlpm.x,VLOOKUP($A353,Population!$A$2:$B$1000,2,FALSE),IF(_xlpm.x="","none listed",_xlpm.x)))</f>
        <v/>
      </c>
      <c r="L353" s="24" t="e">
        <f>VLOOKUP($A353,Population!$A$2:$D$1000,4,FALSE)</f>
        <v>#N/A</v>
      </c>
      <c r="M353" s="24">
        <f>VLOOKUP("Population",'Program Priorities&amp;Goals'!$B$5:$E$7,4,FALSE)</f>
        <v>0.66666666666666663</v>
      </c>
      <c r="N353" s="24" t="e">
        <f>VLOOKUP($G353,'SVI Data'!$C$2:$F$200,3,FALSE)</f>
        <v>#N/A</v>
      </c>
      <c r="O353" s="24">
        <f>VLOOKUP("SVI",'Program Priorities&amp;Goals'!$B$5:$E$7,4,FALSE)</f>
        <v>0.66666666666666663</v>
      </c>
      <c r="P353" s="23" t="e">
        <f>VLOOKUP($A353,'Partnership Readiness'!$A$2:$D$1000,5,FALSE)</f>
        <v>#N/A</v>
      </c>
      <c r="Q353" s="24">
        <f>VLOOKUP("Partnership",'Program Priorities&amp;Goals'!$B$5:$E$7,4,FALSE)</f>
        <v>0.66666666666666663</v>
      </c>
      <c r="R353" s="25">
        <f t="shared" si="26"/>
        <v>0</v>
      </c>
      <c r="S353" s="24">
        <f t="shared" si="27"/>
        <v>1</v>
      </c>
      <c r="T353" s="24" t="e">
        <f t="shared" si="28"/>
        <v>#N/A</v>
      </c>
      <c r="U353" s="27" t="e">
        <f t="shared" si="29"/>
        <v>#N/A</v>
      </c>
      <c r="V353" s="24" t="e">
        <f>IF(J353="Urban",IF(U353&lt;='Recommended Sites'!$L$17,"Include",""),IF(J353="Rural",IF(T353&lt;='Recommended Sites'!$L$18,"Include",""),""))</f>
        <v>#N/A</v>
      </c>
      <c r="W353" s="24" t="e">
        <f>IF(V353="Include",COUNTIFS($V$2:$V$999,"Include",$R$2:$R$999,"&gt;"&amp;R353)+COUNTIFS($V$2:V353,"Include",$R$2:R353,R353),"")</f>
        <v>#N/A</v>
      </c>
    </row>
    <row r="354" spans="1:23" ht="15.75" thickBot="1" x14ac:dyDescent="0.3">
      <c r="A354" s="23" t="str">
        <f>IF(Population!$A354="","",Population!$A354)</f>
        <v/>
      </c>
      <c r="B354" s="24" t="str">
        <f>IF($A354="","",IFERROR(VLOOKUP($A354,Facilities!$A$2:$B$1001,2,FALSE),""))</f>
        <v/>
      </c>
      <c r="C354" s="24" t="str">
        <f>IFERROR(IF(VLOOKUP($A354,'Facility Locations'!$A$2:$E$1000,2,FALSE)="","no address",VLOOKUP($A354,'Facility Locations'!$A$2:$E$1000,2,FALSE)),"no address")</f>
        <v>no address</v>
      </c>
      <c r="D354" s="24" t="str">
        <f>IFERROR(IF(VLOOKUP($A354,'Facility Locations'!$A$2:$E$1000,3,FALSE)="","",VLOOKUP($A354,'Facility Locations'!$A$2:$E$1000,3,FALSE)),"")</f>
        <v/>
      </c>
      <c r="E354" s="24" t="str">
        <f>IFERROR(IF(VLOOKUP($A354,'Facility Locations'!$A$2:$E$1000,4,FALSE)="","",VLOOKUP($A354,'Facility Locations'!$A$2:$E$1000,4,FALSE)),"")</f>
        <v/>
      </c>
      <c r="F354" s="24" t="str">
        <f>IFERROR(IF(VLOOKUP($A354,'Facility Locations'!$A$2:$E$1000,5,FALSE)="","",VLOOKUP($A354,'Facility Locations'!$A$2:$E$1000,5,FALSE)),"")</f>
        <v/>
      </c>
      <c r="G354" s="25" t="str">
        <f>IFERROR(VLOOKUP($A354,Counties!$A$2:$C$1000,2,FALSE),"no county listed")</f>
        <v>no county listed</v>
      </c>
      <c r="H354" s="24" t="str">
        <f>IFERROR(VLOOKUP($A354,Counties!$A$2:$C$1000,3,FALSE),"no county listed")</f>
        <v>no county listed</v>
      </c>
      <c r="I354" s="24" t="e">
        <f>VLOOKUP($G354,Rural_Urban!A355:B1353,2,FALSE)</f>
        <v>#N/A</v>
      </c>
      <c r="J354" s="24" t="e">
        <f t="shared" si="25"/>
        <v>#N/A</v>
      </c>
      <c r="K354" s="26" t="str">
        <f>IF($A354="","",_xlfn.LET(_xlpm.x,VLOOKUP($A354,Population!$A$2:$B$1000,2,FALSE),IF(_xlpm.x="","none listed",_xlpm.x)))</f>
        <v/>
      </c>
      <c r="L354" s="24" t="e">
        <f>VLOOKUP($A354,Population!$A$2:$D$1000,4,FALSE)</f>
        <v>#N/A</v>
      </c>
      <c r="M354" s="24">
        <f>VLOOKUP("Population",'Program Priorities&amp;Goals'!$B$5:$E$7,4,FALSE)</f>
        <v>0.66666666666666663</v>
      </c>
      <c r="N354" s="24" t="e">
        <f>VLOOKUP($G354,'SVI Data'!$C$2:$F$200,3,FALSE)</f>
        <v>#N/A</v>
      </c>
      <c r="O354" s="24">
        <f>VLOOKUP("SVI",'Program Priorities&amp;Goals'!$B$5:$E$7,4,FALSE)</f>
        <v>0.66666666666666663</v>
      </c>
      <c r="P354" s="23" t="e">
        <f>VLOOKUP($A354,'Partnership Readiness'!$A$2:$D$1000,5,FALSE)</f>
        <v>#N/A</v>
      </c>
      <c r="Q354" s="24">
        <f>VLOOKUP("Partnership",'Program Priorities&amp;Goals'!$B$5:$E$7,4,FALSE)</f>
        <v>0.66666666666666663</v>
      </c>
      <c r="R354" s="25">
        <f t="shared" si="26"/>
        <v>0</v>
      </c>
      <c r="S354" s="24">
        <f t="shared" si="27"/>
        <v>1</v>
      </c>
      <c r="T354" s="24" t="e">
        <f t="shared" si="28"/>
        <v>#N/A</v>
      </c>
      <c r="U354" s="27" t="e">
        <f t="shared" si="29"/>
        <v>#N/A</v>
      </c>
      <c r="V354" s="24" t="e">
        <f>IF(J354="Urban",IF(U354&lt;='Recommended Sites'!$L$17,"Include",""),IF(J354="Rural",IF(T354&lt;='Recommended Sites'!$L$18,"Include",""),""))</f>
        <v>#N/A</v>
      </c>
      <c r="W354" s="24" t="e">
        <f>IF(V354="Include",COUNTIFS($V$2:$V$999,"Include",$R$2:$R$999,"&gt;"&amp;R354)+COUNTIFS($V$2:V354,"Include",$R$2:R354,R354),"")</f>
        <v>#N/A</v>
      </c>
    </row>
    <row r="355" spans="1:23" ht="15.75" thickBot="1" x14ac:dyDescent="0.3">
      <c r="A355" s="23" t="str">
        <f>IF(Population!$A355="","",Population!$A355)</f>
        <v/>
      </c>
      <c r="B355" s="24" t="str">
        <f>IF($A355="","",IFERROR(VLOOKUP($A355,Facilities!$A$2:$B$1001,2,FALSE),""))</f>
        <v/>
      </c>
      <c r="C355" s="24" t="str">
        <f>IFERROR(IF(VLOOKUP($A355,'Facility Locations'!$A$2:$E$1000,2,FALSE)="","no address",VLOOKUP($A355,'Facility Locations'!$A$2:$E$1000,2,FALSE)),"no address")</f>
        <v>no address</v>
      </c>
      <c r="D355" s="24" t="str">
        <f>IFERROR(IF(VLOOKUP($A355,'Facility Locations'!$A$2:$E$1000,3,FALSE)="","",VLOOKUP($A355,'Facility Locations'!$A$2:$E$1000,3,FALSE)),"")</f>
        <v/>
      </c>
      <c r="E355" s="24" t="str">
        <f>IFERROR(IF(VLOOKUP($A355,'Facility Locations'!$A$2:$E$1000,4,FALSE)="","",VLOOKUP($A355,'Facility Locations'!$A$2:$E$1000,4,FALSE)),"")</f>
        <v/>
      </c>
      <c r="F355" s="24" t="str">
        <f>IFERROR(IF(VLOOKUP($A355,'Facility Locations'!$A$2:$E$1000,5,FALSE)="","",VLOOKUP($A355,'Facility Locations'!$A$2:$E$1000,5,FALSE)),"")</f>
        <v/>
      </c>
      <c r="G355" s="25" t="str">
        <f>IFERROR(VLOOKUP($A355,Counties!$A$2:$C$1000,2,FALSE),"no county listed")</f>
        <v>no county listed</v>
      </c>
      <c r="H355" s="24" t="str">
        <f>IFERROR(VLOOKUP($A355,Counties!$A$2:$C$1000,3,FALSE),"no county listed")</f>
        <v>no county listed</v>
      </c>
      <c r="I355" s="24" t="e">
        <f>VLOOKUP($G355,Rural_Urban!A356:B1354,2,FALSE)</f>
        <v>#N/A</v>
      </c>
      <c r="J355" s="24" t="e">
        <f t="shared" si="25"/>
        <v>#N/A</v>
      </c>
      <c r="K355" s="26" t="str">
        <f>IF($A355="","",_xlfn.LET(_xlpm.x,VLOOKUP($A355,Population!$A$2:$B$1000,2,FALSE),IF(_xlpm.x="","none listed",_xlpm.x)))</f>
        <v/>
      </c>
      <c r="L355" s="24" t="e">
        <f>VLOOKUP($A355,Population!$A$2:$D$1000,4,FALSE)</f>
        <v>#N/A</v>
      </c>
      <c r="M355" s="24">
        <f>VLOOKUP("Population",'Program Priorities&amp;Goals'!$B$5:$E$7,4,FALSE)</f>
        <v>0.66666666666666663</v>
      </c>
      <c r="N355" s="24" t="e">
        <f>VLOOKUP($G355,'SVI Data'!$C$2:$F$200,3,FALSE)</f>
        <v>#N/A</v>
      </c>
      <c r="O355" s="24">
        <f>VLOOKUP("SVI",'Program Priorities&amp;Goals'!$B$5:$E$7,4,FALSE)</f>
        <v>0.66666666666666663</v>
      </c>
      <c r="P355" s="23" t="e">
        <f>VLOOKUP($A355,'Partnership Readiness'!$A$2:$D$1000,5,FALSE)</f>
        <v>#N/A</v>
      </c>
      <c r="Q355" s="24">
        <f>VLOOKUP("Partnership",'Program Priorities&amp;Goals'!$B$5:$E$7,4,FALSE)</f>
        <v>0.66666666666666663</v>
      </c>
      <c r="R355" s="25">
        <f t="shared" si="26"/>
        <v>0</v>
      </c>
      <c r="S355" s="24">
        <f t="shared" si="27"/>
        <v>1</v>
      </c>
      <c r="T355" s="24" t="e">
        <f t="shared" si="28"/>
        <v>#N/A</v>
      </c>
      <c r="U355" s="27" t="e">
        <f t="shared" si="29"/>
        <v>#N/A</v>
      </c>
      <c r="V355" s="24" t="e">
        <f>IF(J355="Urban",IF(U355&lt;='Recommended Sites'!$L$17,"Include",""),IF(J355="Rural",IF(T355&lt;='Recommended Sites'!$L$18,"Include",""),""))</f>
        <v>#N/A</v>
      </c>
      <c r="W355" s="24" t="e">
        <f>IF(V355="Include",COUNTIFS($V$2:$V$999,"Include",$R$2:$R$999,"&gt;"&amp;R355)+COUNTIFS($V$2:V355,"Include",$R$2:R355,R355),"")</f>
        <v>#N/A</v>
      </c>
    </row>
    <row r="356" spans="1:23" ht="15.75" thickBot="1" x14ac:dyDescent="0.3">
      <c r="A356" s="23" t="str">
        <f>IF(Population!$A356="","",Population!$A356)</f>
        <v/>
      </c>
      <c r="B356" s="24" t="str">
        <f>IF($A356="","",IFERROR(VLOOKUP($A356,Facilities!$A$2:$B$1001,2,FALSE),""))</f>
        <v/>
      </c>
      <c r="C356" s="24" t="str">
        <f>IFERROR(IF(VLOOKUP($A356,'Facility Locations'!$A$2:$E$1000,2,FALSE)="","no address",VLOOKUP($A356,'Facility Locations'!$A$2:$E$1000,2,FALSE)),"no address")</f>
        <v>no address</v>
      </c>
      <c r="D356" s="24" t="str">
        <f>IFERROR(IF(VLOOKUP($A356,'Facility Locations'!$A$2:$E$1000,3,FALSE)="","",VLOOKUP($A356,'Facility Locations'!$A$2:$E$1000,3,FALSE)),"")</f>
        <v/>
      </c>
      <c r="E356" s="24" t="str">
        <f>IFERROR(IF(VLOOKUP($A356,'Facility Locations'!$A$2:$E$1000,4,FALSE)="","",VLOOKUP($A356,'Facility Locations'!$A$2:$E$1000,4,FALSE)),"")</f>
        <v/>
      </c>
      <c r="F356" s="24" t="str">
        <f>IFERROR(IF(VLOOKUP($A356,'Facility Locations'!$A$2:$E$1000,5,FALSE)="","",VLOOKUP($A356,'Facility Locations'!$A$2:$E$1000,5,FALSE)),"")</f>
        <v/>
      </c>
      <c r="G356" s="25" t="str">
        <f>IFERROR(VLOOKUP($A356,Counties!$A$2:$C$1000,2,FALSE),"no county listed")</f>
        <v>no county listed</v>
      </c>
      <c r="H356" s="24" t="str">
        <f>IFERROR(VLOOKUP($A356,Counties!$A$2:$C$1000,3,FALSE),"no county listed")</f>
        <v>no county listed</v>
      </c>
      <c r="I356" s="24" t="e">
        <f>VLOOKUP($G356,Rural_Urban!A357:B1355,2,FALSE)</f>
        <v>#N/A</v>
      </c>
      <c r="J356" s="24" t="e">
        <f t="shared" si="25"/>
        <v>#N/A</v>
      </c>
      <c r="K356" s="26" t="str">
        <f>IF($A356="","",_xlfn.LET(_xlpm.x,VLOOKUP($A356,Population!$A$2:$B$1000,2,FALSE),IF(_xlpm.x="","none listed",_xlpm.x)))</f>
        <v/>
      </c>
      <c r="L356" s="24" t="e">
        <f>VLOOKUP($A356,Population!$A$2:$D$1000,4,FALSE)</f>
        <v>#N/A</v>
      </c>
      <c r="M356" s="24">
        <f>VLOOKUP("Population",'Program Priorities&amp;Goals'!$B$5:$E$7,4,FALSE)</f>
        <v>0.66666666666666663</v>
      </c>
      <c r="N356" s="24" t="e">
        <f>VLOOKUP($G356,'SVI Data'!$C$2:$F$200,3,FALSE)</f>
        <v>#N/A</v>
      </c>
      <c r="O356" s="24">
        <f>VLOOKUP("SVI",'Program Priorities&amp;Goals'!$B$5:$E$7,4,FALSE)</f>
        <v>0.66666666666666663</v>
      </c>
      <c r="P356" s="23" t="e">
        <f>VLOOKUP($A356,'Partnership Readiness'!$A$2:$D$1000,5,FALSE)</f>
        <v>#N/A</v>
      </c>
      <c r="Q356" s="24">
        <f>VLOOKUP("Partnership",'Program Priorities&amp;Goals'!$B$5:$E$7,4,FALSE)</f>
        <v>0.66666666666666663</v>
      </c>
      <c r="R356" s="25">
        <f t="shared" si="26"/>
        <v>0</v>
      </c>
      <c r="S356" s="24">
        <f t="shared" si="27"/>
        <v>1</v>
      </c>
      <c r="T356" s="24" t="e">
        <f t="shared" si="28"/>
        <v>#N/A</v>
      </c>
      <c r="U356" s="27" t="e">
        <f t="shared" si="29"/>
        <v>#N/A</v>
      </c>
      <c r="V356" s="24" t="e">
        <f>IF(J356="Urban",IF(U356&lt;='Recommended Sites'!$L$17,"Include",""),IF(J356="Rural",IF(T356&lt;='Recommended Sites'!$L$18,"Include",""),""))</f>
        <v>#N/A</v>
      </c>
      <c r="W356" s="24" t="e">
        <f>IF(V356="Include",COUNTIFS($V$2:$V$999,"Include",$R$2:$R$999,"&gt;"&amp;R356)+COUNTIFS($V$2:V356,"Include",$R$2:R356,R356),"")</f>
        <v>#N/A</v>
      </c>
    </row>
    <row r="357" spans="1:23" ht="15.75" thickBot="1" x14ac:dyDescent="0.3">
      <c r="A357" s="23" t="str">
        <f>IF(Population!$A357="","",Population!$A357)</f>
        <v/>
      </c>
      <c r="B357" s="24" t="str">
        <f>IF($A357="","",IFERROR(VLOOKUP($A357,Facilities!$A$2:$B$1001,2,FALSE),""))</f>
        <v/>
      </c>
      <c r="C357" s="24" t="str">
        <f>IFERROR(IF(VLOOKUP($A357,'Facility Locations'!$A$2:$E$1000,2,FALSE)="","no address",VLOOKUP($A357,'Facility Locations'!$A$2:$E$1000,2,FALSE)),"no address")</f>
        <v>no address</v>
      </c>
      <c r="D357" s="24" t="str">
        <f>IFERROR(IF(VLOOKUP($A357,'Facility Locations'!$A$2:$E$1000,3,FALSE)="","",VLOOKUP($A357,'Facility Locations'!$A$2:$E$1000,3,FALSE)),"")</f>
        <v/>
      </c>
      <c r="E357" s="24" t="str">
        <f>IFERROR(IF(VLOOKUP($A357,'Facility Locations'!$A$2:$E$1000,4,FALSE)="","",VLOOKUP($A357,'Facility Locations'!$A$2:$E$1000,4,FALSE)),"")</f>
        <v/>
      </c>
      <c r="F357" s="24" t="str">
        <f>IFERROR(IF(VLOOKUP($A357,'Facility Locations'!$A$2:$E$1000,5,FALSE)="","",VLOOKUP($A357,'Facility Locations'!$A$2:$E$1000,5,FALSE)),"")</f>
        <v/>
      </c>
      <c r="G357" s="25" t="str">
        <f>IFERROR(VLOOKUP($A357,Counties!$A$2:$C$1000,2,FALSE),"no county listed")</f>
        <v>no county listed</v>
      </c>
      <c r="H357" s="24" t="str">
        <f>IFERROR(VLOOKUP($A357,Counties!$A$2:$C$1000,3,FALSE),"no county listed")</f>
        <v>no county listed</v>
      </c>
      <c r="I357" s="24" t="e">
        <f>VLOOKUP($G357,Rural_Urban!A358:B1356,2,FALSE)</f>
        <v>#N/A</v>
      </c>
      <c r="J357" s="24" t="e">
        <f t="shared" si="25"/>
        <v>#N/A</v>
      </c>
      <c r="K357" s="26" t="str">
        <f>IF($A357="","",_xlfn.LET(_xlpm.x,VLOOKUP($A357,Population!$A$2:$B$1000,2,FALSE),IF(_xlpm.x="","none listed",_xlpm.x)))</f>
        <v/>
      </c>
      <c r="L357" s="24" t="e">
        <f>VLOOKUP($A357,Population!$A$2:$D$1000,4,FALSE)</f>
        <v>#N/A</v>
      </c>
      <c r="M357" s="24">
        <f>VLOOKUP("Population",'Program Priorities&amp;Goals'!$B$5:$E$7,4,FALSE)</f>
        <v>0.66666666666666663</v>
      </c>
      <c r="N357" s="24" t="e">
        <f>VLOOKUP($G357,'SVI Data'!$C$2:$F$200,3,FALSE)</f>
        <v>#N/A</v>
      </c>
      <c r="O357" s="24">
        <f>VLOOKUP("SVI",'Program Priorities&amp;Goals'!$B$5:$E$7,4,FALSE)</f>
        <v>0.66666666666666663</v>
      </c>
      <c r="P357" s="23" t="e">
        <f>VLOOKUP($A357,'Partnership Readiness'!$A$2:$D$1000,5,FALSE)</f>
        <v>#N/A</v>
      </c>
      <c r="Q357" s="24">
        <f>VLOOKUP("Partnership",'Program Priorities&amp;Goals'!$B$5:$E$7,4,FALSE)</f>
        <v>0.66666666666666663</v>
      </c>
      <c r="R357" s="25">
        <f t="shared" si="26"/>
        <v>0</v>
      </c>
      <c r="S357" s="24">
        <f t="shared" si="27"/>
        <v>1</v>
      </c>
      <c r="T357" s="24" t="e">
        <f t="shared" si="28"/>
        <v>#N/A</v>
      </c>
      <c r="U357" s="27" t="e">
        <f t="shared" si="29"/>
        <v>#N/A</v>
      </c>
      <c r="V357" s="24" t="e">
        <f>IF(J357="Urban",IF(U357&lt;='Recommended Sites'!$L$17,"Include",""),IF(J357="Rural",IF(T357&lt;='Recommended Sites'!$L$18,"Include",""),""))</f>
        <v>#N/A</v>
      </c>
      <c r="W357" s="24" t="e">
        <f>IF(V357="Include",COUNTIFS($V$2:$V$999,"Include",$R$2:$R$999,"&gt;"&amp;R357)+COUNTIFS($V$2:V357,"Include",$R$2:R357,R357),"")</f>
        <v>#N/A</v>
      </c>
    </row>
    <row r="358" spans="1:23" ht="15.75" thickBot="1" x14ac:dyDescent="0.3">
      <c r="A358" s="23" t="str">
        <f>IF(Population!$A358="","",Population!$A358)</f>
        <v/>
      </c>
      <c r="B358" s="24" t="str">
        <f>IF($A358="","",IFERROR(VLOOKUP($A358,Facilities!$A$2:$B$1001,2,FALSE),""))</f>
        <v/>
      </c>
      <c r="C358" s="24" t="str">
        <f>IFERROR(IF(VLOOKUP($A358,'Facility Locations'!$A$2:$E$1000,2,FALSE)="","no address",VLOOKUP($A358,'Facility Locations'!$A$2:$E$1000,2,FALSE)),"no address")</f>
        <v>no address</v>
      </c>
      <c r="D358" s="24" t="str">
        <f>IFERROR(IF(VLOOKUP($A358,'Facility Locations'!$A$2:$E$1000,3,FALSE)="","",VLOOKUP($A358,'Facility Locations'!$A$2:$E$1000,3,FALSE)),"")</f>
        <v/>
      </c>
      <c r="E358" s="24" t="str">
        <f>IFERROR(IF(VLOOKUP($A358,'Facility Locations'!$A$2:$E$1000,4,FALSE)="","",VLOOKUP($A358,'Facility Locations'!$A$2:$E$1000,4,FALSE)),"")</f>
        <v/>
      </c>
      <c r="F358" s="24" t="str">
        <f>IFERROR(IF(VLOOKUP($A358,'Facility Locations'!$A$2:$E$1000,5,FALSE)="","",VLOOKUP($A358,'Facility Locations'!$A$2:$E$1000,5,FALSE)),"")</f>
        <v/>
      </c>
      <c r="G358" s="25" t="str">
        <f>IFERROR(VLOOKUP($A358,Counties!$A$2:$C$1000,2,FALSE),"no county listed")</f>
        <v>no county listed</v>
      </c>
      <c r="H358" s="24" t="str">
        <f>IFERROR(VLOOKUP($A358,Counties!$A$2:$C$1000,3,FALSE),"no county listed")</f>
        <v>no county listed</v>
      </c>
      <c r="I358" s="24" t="e">
        <f>VLOOKUP($G358,Rural_Urban!A359:B1357,2,FALSE)</f>
        <v>#N/A</v>
      </c>
      <c r="J358" s="24" t="e">
        <f t="shared" si="25"/>
        <v>#N/A</v>
      </c>
      <c r="K358" s="26" t="str">
        <f>IF($A358="","",_xlfn.LET(_xlpm.x,VLOOKUP($A358,Population!$A$2:$B$1000,2,FALSE),IF(_xlpm.x="","none listed",_xlpm.x)))</f>
        <v/>
      </c>
      <c r="L358" s="24" t="e">
        <f>VLOOKUP($A358,Population!$A$2:$D$1000,4,FALSE)</f>
        <v>#N/A</v>
      </c>
      <c r="M358" s="24">
        <f>VLOOKUP("Population",'Program Priorities&amp;Goals'!$B$5:$E$7,4,FALSE)</f>
        <v>0.66666666666666663</v>
      </c>
      <c r="N358" s="24" t="e">
        <f>VLOOKUP($G358,'SVI Data'!$C$2:$F$200,3,FALSE)</f>
        <v>#N/A</v>
      </c>
      <c r="O358" s="24">
        <f>VLOOKUP("SVI",'Program Priorities&amp;Goals'!$B$5:$E$7,4,FALSE)</f>
        <v>0.66666666666666663</v>
      </c>
      <c r="P358" s="23" t="e">
        <f>VLOOKUP($A358,'Partnership Readiness'!$A$2:$D$1000,5,FALSE)</f>
        <v>#N/A</v>
      </c>
      <c r="Q358" s="24">
        <f>VLOOKUP("Partnership",'Program Priorities&amp;Goals'!$B$5:$E$7,4,FALSE)</f>
        <v>0.66666666666666663</v>
      </c>
      <c r="R358" s="25">
        <f t="shared" si="26"/>
        <v>0</v>
      </c>
      <c r="S358" s="24">
        <f t="shared" si="27"/>
        <v>1</v>
      </c>
      <c r="T358" s="24" t="e">
        <f t="shared" si="28"/>
        <v>#N/A</v>
      </c>
      <c r="U358" s="27" t="e">
        <f t="shared" si="29"/>
        <v>#N/A</v>
      </c>
      <c r="V358" s="24" t="e">
        <f>IF(J358="Urban",IF(U358&lt;='Recommended Sites'!$L$17,"Include",""),IF(J358="Rural",IF(T358&lt;='Recommended Sites'!$L$18,"Include",""),""))</f>
        <v>#N/A</v>
      </c>
      <c r="W358" s="24" t="e">
        <f>IF(V358="Include",COUNTIFS($V$2:$V$999,"Include",$R$2:$R$999,"&gt;"&amp;R358)+COUNTIFS($V$2:V358,"Include",$R$2:R358,R358),"")</f>
        <v>#N/A</v>
      </c>
    </row>
    <row r="359" spans="1:23" ht="15.75" thickBot="1" x14ac:dyDescent="0.3">
      <c r="A359" s="23" t="str">
        <f>IF(Population!$A359="","",Population!$A359)</f>
        <v/>
      </c>
      <c r="B359" s="24" t="str">
        <f>IF($A359="","",IFERROR(VLOOKUP($A359,Facilities!$A$2:$B$1001,2,FALSE),""))</f>
        <v/>
      </c>
      <c r="C359" s="24" t="str">
        <f>IFERROR(IF(VLOOKUP($A359,'Facility Locations'!$A$2:$E$1000,2,FALSE)="","no address",VLOOKUP($A359,'Facility Locations'!$A$2:$E$1000,2,FALSE)),"no address")</f>
        <v>no address</v>
      </c>
      <c r="D359" s="24" t="str">
        <f>IFERROR(IF(VLOOKUP($A359,'Facility Locations'!$A$2:$E$1000,3,FALSE)="","",VLOOKUP($A359,'Facility Locations'!$A$2:$E$1000,3,FALSE)),"")</f>
        <v/>
      </c>
      <c r="E359" s="24" t="str">
        <f>IFERROR(IF(VLOOKUP($A359,'Facility Locations'!$A$2:$E$1000,4,FALSE)="","",VLOOKUP($A359,'Facility Locations'!$A$2:$E$1000,4,FALSE)),"")</f>
        <v/>
      </c>
      <c r="F359" s="24" t="str">
        <f>IFERROR(IF(VLOOKUP($A359,'Facility Locations'!$A$2:$E$1000,5,FALSE)="","",VLOOKUP($A359,'Facility Locations'!$A$2:$E$1000,5,FALSE)),"")</f>
        <v/>
      </c>
      <c r="G359" s="25" t="str">
        <f>IFERROR(VLOOKUP($A359,Counties!$A$2:$C$1000,2,FALSE),"no county listed")</f>
        <v>no county listed</v>
      </c>
      <c r="H359" s="24" t="str">
        <f>IFERROR(VLOOKUP($A359,Counties!$A$2:$C$1000,3,FALSE),"no county listed")</f>
        <v>no county listed</v>
      </c>
      <c r="I359" s="24" t="e">
        <f>VLOOKUP($G359,Rural_Urban!A360:B1358,2,FALSE)</f>
        <v>#N/A</v>
      </c>
      <c r="J359" s="24" t="e">
        <f t="shared" si="25"/>
        <v>#N/A</v>
      </c>
      <c r="K359" s="26" t="str">
        <f>IF($A359="","",_xlfn.LET(_xlpm.x,VLOOKUP($A359,Population!$A$2:$B$1000,2,FALSE),IF(_xlpm.x="","none listed",_xlpm.x)))</f>
        <v/>
      </c>
      <c r="L359" s="24" t="e">
        <f>VLOOKUP($A359,Population!$A$2:$D$1000,4,FALSE)</f>
        <v>#N/A</v>
      </c>
      <c r="M359" s="24">
        <f>VLOOKUP("Population",'Program Priorities&amp;Goals'!$B$5:$E$7,4,FALSE)</f>
        <v>0.66666666666666663</v>
      </c>
      <c r="N359" s="24" t="e">
        <f>VLOOKUP($G359,'SVI Data'!$C$2:$F$200,3,FALSE)</f>
        <v>#N/A</v>
      </c>
      <c r="O359" s="24">
        <f>VLOOKUP("SVI",'Program Priorities&amp;Goals'!$B$5:$E$7,4,FALSE)</f>
        <v>0.66666666666666663</v>
      </c>
      <c r="P359" s="23" t="e">
        <f>VLOOKUP($A359,'Partnership Readiness'!$A$2:$D$1000,5,FALSE)</f>
        <v>#N/A</v>
      </c>
      <c r="Q359" s="24">
        <f>VLOOKUP("Partnership",'Program Priorities&amp;Goals'!$B$5:$E$7,4,FALSE)</f>
        <v>0.66666666666666663</v>
      </c>
      <c r="R359" s="25">
        <f t="shared" si="26"/>
        <v>0</v>
      </c>
      <c r="S359" s="24">
        <f t="shared" si="27"/>
        <v>1</v>
      </c>
      <c r="T359" s="24" t="e">
        <f t="shared" si="28"/>
        <v>#N/A</v>
      </c>
      <c r="U359" s="27" t="e">
        <f t="shared" si="29"/>
        <v>#N/A</v>
      </c>
      <c r="V359" s="24" t="e">
        <f>IF(J359="Urban",IF(U359&lt;='Recommended Sites'!$L$17,"Include",""),IF(J359="Rural",IF(T359&lt;='Recommended Sites'!$L$18,"Include",""),""))</f>
        <v>#N/A</v>
      </c>
      <c r="W359" s="24" t="e">
        <f>IF(V359="Include",COUNTIFS($V$2:$V$999,"Include",$R$2:$R$999,"&gt;"&amp;R359)+COUNTIFS($V$2:V359,"Include",$R$2:R359,R359),"")</f>
        <v>#N/A</v>
      </c>
    </row>
    <row r="360" spans="1:23" ht="15.75" thickBot="1" x14ac:dyDescent="0.3">
      <c r="A360" s="23" t="str">
        <f>IF(Population!$A360="","",Population!$A360)</f>
        <v/>
      </c>
      <c r="B360" s="24" t="str">
        <f>IF($A360="","",IFERROR(VLOOKUP($A360,Facilities!$A$2:$B$1001,2,FALSE),""))</f>
        <v/>
      </c>
      <c r="C360" s="24" t="str">
        <f>IFERROR(IF(VLOOKUP($A360,'Facility Locations'!$A$2:$E$1000,2,FALSE)="","no address",VLOOKUP($A360,'Facility Locations'!$A$2:$E$1000,2,FALSE)),"no address")</f>
        <v>no address</v>
      </c>
      <c r="D360" s="24" t="str">
        <f>IFERROR(IF(VLOOKUP($A360,'Facility Locations'!$A$2:$E$1000,3,FALSE)="","",VLOOKUP($A360,'Facility Locations'!$A$2:$E$1000,3,FALSE)),"")</f>
        <v/>
      </c>
      <c r="E360" s="24" t="str">
        <f>IFERROR(IF(VLOOKUP($A360,'Facility Locations'!$A$2:$E$1000,4,FALSE)="","",VLOOKUP($A360,'Facility Locations'!$A$2:$E$1000,4,FALSE)),"")</f>
        <v/>
      </c>
      <c r="F360" s="24" t="str">
        <f>IFERROR(IF(VLOOKUP($A360,'Facility Locations'!$A$2:$E$1000,5,FALSE)="","",VLOOKUP($A360,'Facility Locations'!$A$2:$E$1000,5,FALSE)),"")</f>
        <v/>
      </c>
      <c r="G360" s="25" t="str">
        <f>IFERROR(VLOOKUP($A360,Counties!$A$2:$C$1000,2,FALSE),"no county listed")</f>
        <v>no county listed</v>
      </c>
      <c r="H360" s="24" t="str">
        <f>IFERROR(VLOOKUP($A360,Counties!$A$2:$C$1000,3,FALSE),"no county listed")</f>
        <v>no county listed</v>
      </c>
      <c r="I360" s="24" t="e">
        <f>VLOOKUP($G360,Rural_Urban!A361:B1359,2,FALSE)</f>
        <v>#N/A</v>
      </c>
      <c r="J360" s="24" t="e">
        <f t="shared" si="25"/>
        <v>#N/A</v>
      </c>
      <c r="K360" s="26" t="str">
        <f>IF($A360="","",_xlfn.LET(_xlpm.x,VLOOKUP($A360,Population!$A$2:$B$1000,2,FALSE),IF(_xlpm.x="","none listed",_xlpm.x)))</f>
        <v/>
      </c>
      <c r="L360" s="24" t="e">
        <f>VLOOKUP($A360,Population!$A$2:$D$1000,4,FALSE)</f>
        <v>#N/A</v>
      </c>
      <c r="M360" s="24">
        <f>VLOOKUP("Population",'Program Priorities&amp;Goals'!$B$5:$E$7,4,FALSE)</f>
        <v>0.66666666666666663</v>
      </c>
      <c r="N360" s="24" t="e">
        <f>VLOOKUP($G360,'SVI Data'!$C$2:$F$200,3,FALSE)</f>
        <v>#N/A</v>
      </c>
      <c r="O360" s="24">
        <f>VLOOKUP("SVI",'Program Priorities&amp;Goals'!$B$5:$E$7,4,FALSE)</f>
        <v>0.66666666666666663</v>
      </c>
      <c r="P360" s="23" t="e">
        <f>VLOOKUP($A360,'Partnership Readiness'!$A$2:$D$1000,5,FALSE)</f>
        <v>#N/A</v>
      </c>
      <c r="Q360" s="24">
        <f>VLOOKUP("Partnership",'Program Priorities&amp;Goals'!$B$5:$E$7,4,FALSE)</f>
        <v>0.66666666666666663</v>
      </c>
      <c r="R360" s="25">
        <f t="shared" si="26"/>
        <v>0</v>
      </c>
      <c r="S360" s="24">
        <f t="shared" si="27"/>
        <v>1</v>
      </c>
      <c r="T360" s="24" t="e">
        <f t="shared" si="28"/>
        <v>#N/A</v>
      </c>
      <c r="U360" s="27" t="e">
        <f t="shared" si="29"/>
        <v>#N/A</v>
      </c>
      <c r="V360" s="24" t="e">
        <f>IF(J360="Urban",IF(U360&lt;='Recommended Sites'!$L$17,"Include",""),IF(J360="Rural",IF(T360&lt;='Recommended Sites'!$L$18,"Include",""),""))</f>
        <v>#N/A</v>
      </c>
      <c r="W360" s="24" t="e">
        <f>IF(V360="Include",COUNTIFS($V$2:$V$999,"Include",$R$2:$R$999,"&gt;"&amp;R360)+COUNTIFS($V$2:V360,"Include",$R$2:R360,R360),"")</f>
        <v>#N/A</v>
      </c>
    </row>
    <row r="361" spans="1:23" ht="15.75" thickBot="1" x14ac:dyDescent="0.3">
      <c r="A361" s="23" t="str">
        <f>IF(Population!$A361="","",Population!$A361)</f>
        <v/>
      </c>
      <c r="B361" s="24" t="str">
        <f>IF($A361="","",IFERROR(VLOOKUP($A361,Facilities!$A$2:$B$1001,2,FALSE),""))</f>
        <v/>
      </c>
      <c r="C361" s="24" t="str">
        <f>IFERROR(IF(VLOOKUP($A361,'Facility Locations'!$A$2:$E$1000,2,FALSE)="","no address",VLOOKUP($A361,'Facility Locations'!$A$2:$E$1000,2,FALSE)),"no address")</f>
        <v>no address</v>
      </c>
      <c r="D361" s="24" t="str">
        <f>IFERROR(IF(VLOOKUP($A361,'Facility Locations'!$A$2:$E$1000,3,FALSE)="","",VLOOKUP($A361,'Facility Locations'!$A$2:$E$1000,3,FALSE)),"")</f>
        <v/>
      </c>
      <c r="E361" s="24" t="str">
        <f>IFERROR(IF(VLOOKUP($A361,'Facility Locations'!$A$2:$E$1000,4,FALSE)="","",VLOOKUP($A361,'Facility Locations'!$A$2:$E$1000,4,FALSE)),"")</f>
        <v/>
      </c>
      <c r="F361" s="24" t="str">
        <f>IFERROR(IF(VLOOKUP($A361,'Facility Locations'!$A$2:$E$1000,5,FALSE)="","",VLOOKUP($A361,'Facility Locations'!$A$2:$E$1000,5,FALSE)),"")</f>
        <v/>
      </c>
      <c r="G361" s="25" t="str">
        <f>IFERROR(VLOOKUP($A361,Counties!$A$2:$C$1000,2,FALSE),"no county listed")</f>
        <v>no county listed</v>
      </c>
      <c r="H361" s="24" t="str">
        <f>IFERROR(VLOOKUP($A361,Counties!$A$2:$C$1000,3,FALSE),"no county listed")</f>
        <v>no county listed</v>
      </c>
      <c r="I361" s="24" t="e">
        <f>VLOOKUP($G361,Rural_Urban!A362:B1360,2,FALSE)</f>
        <v>#N/A</v>
      </c>
      <c r="J361" s="24" t="e">
        <f t="shared" si="25"/>
        <v>#N/A</v>
      </c>
      <c r="K361" s="26" t="str">
        <f>IF($A361="","",_xlfn.LET(_xlpm.x,VLOOKUP($A361,Population!$A$2:$B$1000,2,FALSE),IF(_xlpm.x="","none listed",_xlpm.x)))</f>
        <v/>
      </c>
      <c r="L361" s="24" t="e">
        <f>VLOOKUP($A361,Population!$A$2:$D$1000,4,FALSE)</f>
        <v>#N/A</v>
      </c>
      <c r="M361" s="24">
        <f>VLOOKUP("Population",'Program Priorities&amp;Goals'!$B$5:$E$7,4,FALSE)</f>
        <v>0.66666666666666663</v>
      </c>
      <c r="N361" s="24" t="e">
        <f>VLOOKUP($G361,'SVI Data'!$C$2:$F$200,3,FALSE)</f>
        <v>#N/A</v>
      </c>
      <c r="O361" s="24">
        <f>VLOOKUP("SVI",'Program Priorities&amp;Goals'!$B$5:$E$7,4,FALSE)</f>
        <v>0.66666666666666663</v>
      </c>
      <c r="P361" s="23" t="e">
        <f>VLOOKUP($A361,'Partnership Readiness'!$A$2:$D$1000,5,FALSE)</f>
        <v>#N/A</v>
      </c>
      <c r="Q361" s="24">
        <f>VLOOKUP("Partnership",'Program Priorities&amp;Goals'!$B$5:$E$7,4,FALSE)</f>
        <v>0.66666666666666663</v>
      </c>
      <c r="R361" s="25">
        <f t="shared" si="26"/>
        <v>0</v>
      </c>
      <c r="S361" s="24">
        <f t="shared" si="27"/>
        <v>1</v>
      </c>
      <c r="T361" s="24" t="e">
        <f t="shared" si="28"/>
        <v>#N/A</v>
      </c>
      <c r="U361" s="27" t="e">
        <f t="shared" si="29"/>
        <v>#N/A</v>
      </c>
      <c r="V361" s="24" t="e">
        <f>IF(J361="Urban",IF(U361&lt;='Recommended Sites'!$L$17,"Include",""),IF(J361="Rural",IF(T361&lt;='Recommended Sites'!$L$18,"Include",""),""))</f>
        <v>#N/A</v>
      </c>
      <c r="W361" s="24" t="e">
        <f>IF(V361="Include",COUNTIFS($V$2:$V$999,"Include",$R$2:$R$999,"&gt;"&amp;R361)+COUNTIFS($V$2:V361,"Include",$R$2:R361,R361),"")</f>
        <v>#N/A</v>
      </c>
    </row>
    <row r="362" spans="1:23" ht="15.75" thickBot="1" x14ac:dyDescent="0.3">
      <c r="A362" s="23" t="str">
        <f>IF(Population!$A362="","",Population!$A362)</f>
        <v/>
      </c>
      <c r="B362" s="24" t="str">
        <f>IF($A362="","",IFERROR(VLOOKUP($A362,Facilities!$A$2:$B$1001,2,FALSE),""))</f>
        <v/>
      </c>
      <c r="C362" s="24" t="str">
        <f>IFERROR(IF(VLOOKUP($A362,'Facility Locations'!$A$2:$E$1000,2,FALSE)="","no address",VLOOKUP($A362,'Facility Locations'!$A$2:$E$1000,2,FALSE)),"no address")</f>
        <v>no address</v>
      </c>
      <c r="D362" s="24" t="str">
        <f>IFERROR(IF(VLOOKUP($A362,'Facility Locations'!$A$2:$E$1000,3,FALSE)="","",VLOOKUP($A362,'Facility Locations'!$A$2:$E$1000,3,FALSE)),"")</f>
        <v/>
      </c>
      <c r="E362" s="24" t="str">
        <f>IFERROR(IF(VLOOKUP($A362,'Facility Locations'!$A$2:$E$1000,4,FALSE)="","",VLOOKUP($A362,'Facility Locations'!$A$2:$E$1000,4,FALSE)),"")</f>
        <v/>
      </c>
      <c r="F362" s="24" t="str">
        <f>IFERROR(IF(VLOOKUP($A362,'Facility Locations'!$A$2:$E$1000,5,FALSE)="","",VLOOKUP($A362,'Facility Locations'!$A$2:$E$1000,5,FALSE)),"")</f>
        <v/>
      </c>
      <c r="G362" s="25" t="str">
        <f>IFERROR(VLOOKUP($A362,Counties!$A$2:$C$1000,2,FALSE),"no county listed")</f>
        <v>no county listed</v>
      </c>
      <c r="H362" s="24" t="str">
        <f>IFERROR(VLOOKUP($A362,Counties!$A$2:$C$1000,3,FALSE),"no county listed")</f>
        <v>no county listed</v>
      </c>
      <c r="I362" s="24" t="e">
        <f>VLOOKUP($G362,Rural_Urban!A363:B1361,2,FALSE)</f>
        <v>#N/A</v>
      </c>
      <c r="J362" s="24" t="e">
        <f t="shared" si="25"/>
        <v>#N/A</v>
      </c>
      <c r="K362" s="26" t="str">
        <f>IF($A362="","",_xlfn.LET(_xlpm.x,VLOOKUP($A362,Population!$A$2:$B$1000,2,FALSE),IF(_xlpm.x="","none listed",_xlpm.x)))</f>
        <v/>
      </c>
      <c r="L362" s="24" t="e">
        <f>VLOOKUP($A362,Population!$A$2:$D$1000,4,FALSE)</f>
        <v>#N/A</v>
      </c>
      <c r="M362" s="24">
        <f>VLOOKUP("Population",'Program Priorities&amp;Goals'!$B$5:$E$7,4,FALSE)</f>
        <v>0.66666666666666663</v>
      </c>
      <c r="N362" s="24" t="e">
        <f>VLOOKUP($G362,'SVI Data'!$C$2:$F$200,3,FALSE)</f>
        <v>#N/A</v>
      </c>
      <c r="O362" s="24">
        <f>VLOOKUP("SVI",'Program Priorities&amp;Goals'!$B$5:$E$7,4,FALSE)</f>
        <v>0.66666666666666663</v>
      </c>
      <c r="P362" s="23" t="e">
        <f>VLOOKUP($A362,'Partnership Readiness'!$A$2:$D$1000,5,FALSE)</f>
        <v>#N/A</v>
      </c>
      <c r="Q362" s="24">
        <f>VLOOKUP("Partnership",'Program Priorities&amp;Goals'!$B$5:$E$7,4,FALSE)</f>
        <v>0.66666666666666663</v>
      </c>
      <c r="R362" s="25">
        <f t="shared" si="26"/>
        <v>0</v>
      </c>
      <c r="S362" s="24">
        <f t="shared" si="27"/>
        <v>1</v>
      </c>
      <c r="T362" s="24" t="e">
        <f t="shared" si="28"/>
        <v>#N/A</v>
      </c>
      <c r="U362" s="27" t="e">
        <f t="shared" si="29"/>
        <v>#N/A</v>
      </c>
      <c r="V362" s="24" t="e">
        <f>IF(J362="Urban",IF(U362&lt;='Recommended Sites'!$L$17,"Include",""),IF(J362="Rural",IF(T362&lt;='Recommended Sites'!$L$18,"Include",""),""))</f>
        <v>#N/A</v>
      </c>
      <c r="W362" s="24" t="e">
        <f>IF(V362="Include",COUNTIFS($V$2:$V$999,"Include",$R$2:$R$999,"&gt;"&amp;R362)+COUNTIFS($V$2:V362,"Include",$R$2:R362,R362),"")</f>
        <v>#N/A</v>
      </c>
    </row>
    <row r="363" spans="1:23" ht="15.75" thickBot="1" x14ac:dyDescent="0.3">
      <c r="A363" s="23" t="str">
        <f>IF(Population!$A363="","",Population!$A363)</f>
        <v/>
      </c>
      <c r="B363" s="24" t="str">
        <f>IF($A363="","",IFERROR(VLOOKUP($A363,Facilities!$A$2:$B$1001,2,FALSE),""))</f>
        <v/>
      </c>
      <c r="C363" s="24" t="str">
        <f>IFERROR(IF(VLOOKUP($A363,'Facility Locations'!$A$2:$E$1000,2,FALSE)="","no address",VLOOKUP($A363,'Facility Locations'!$A$2:$E$1000,2,FALSE)),"no address")</f>
        <v>no address</v>
      </c>
      <c r="D363" s="24" t="str">
        <f>IFERROR(IF(VLOOKUP($A363,'Facility Locations'!$A$2:$E$1000,3,FALSE)="","",VLOOKUP($A363,'Facility Locations'!$A$2:$E$1000,3,FALSE)),"")</f>
        <v/>
      </c>
      <c r="E363" s="24" t="str">
        <f>IFERROR(IF(VLOOKUP($A363,'Facility Locations'!$A$2:$E$1000,4,FALSE)="","",VLOOKUP($A363,'Facility Locations'!$A$2:$E$1000,4,FALSE)),"")</f>
        <v/>
      </c>
      <c r="F363" s="24" t="str">
        <f>IFERROR(IF(VLOOKUP($A363,'Facility Locations'!$A$2:$E$1000,5,FALSE)="","",VLOOKUP($A363,'Facility Locations'!$A$2:$E$1000,5,FALSE)),"")</f>
        <v/>
      </c>
      <c r="G363" s="25" t="str">
        <f>IFERROR(VLOOKUP($A363,Counties!$A$2:$C$1000,2,FALSE),"no county listed")</f>
        <v>no county listed</v>
      </c>
      <c r="H363" s="24" t="str">
        <f>IFERROR(VLOOKUP($A363,Counties!$A$2:$C$1000,3,FALSE),"no county listed")</f>
        <v>no county listed</v>
      </c>
      <c r="I363" s="24" t="e">
        <f>VLOOKUP($G363,Rural_Urban!A364:B1362,2,FALSE)</f>
        <v>#N/A</v>
      </c>
      <c r="J363" s="24" t="e">
        <f t="shared" si="25"/>
        <v>#N/A</v>
      </c>
      <c r="K363" s="26" t="str">
        <f>IF($A363="","",_xlfn.LET(_xlpm.x,VLOOKUP($A363,Population!$A$2:$B$1000,2,FALSE),IF(_xlpm.x="","none listed",_xlpm.x)))</f>
        <v/>
      </c>
      <c r="L363" s="24" t="e">
        <f>VLOOKUP($A363,Population!$A$2:$D$1000,4,FALSE)</f>
        <v>#N/A</v>
      </c>
      <c r="M363" s="24">
        <f>VLOOKUP("Population",'Program Priorities&amp;Goals'!$B$5:$E$7,4,FALSE)</f>
        <v>0.66666666666666663</v>
      </c>
      <c r="N363" s="24" t="e">
        <f>VLOOKUP($G363,'SVI Data'!$C$2:$F$200,3,FALSE)</f>
        <v>#N/A</v>
      </c>
      <c r="O363" s="24">
        <f>VLOOKUP("SVI",'Program Priorities&amp;Goals'!$B$5:$E$7,4,FALSE)</f>
        <v>0.66666666666666663</v>
      </c>
      <c r="P363" s="23" t="e">
        <f>VLOOKUP($A363,'Partnership Readiness'!$A$2:$D$1000,5,FALSE)</f>
        <v>#N/A</v>
      </c>
      <c r="Q363" s="24">
        <f>VLOOKUP("Partnership",'Program Priorities&amp;Goals'!$B$5:$E$7,4,FALSE)</f>
        <v>0.66666666666666663</v>
      </c>
      <c r="R363" s="25">
        <f t="shared" si="26"/>
        <v>0</v>
      </c>
      <c r="S363" s="24">
        <f t="shared" si="27"/>
        <v>1</v>
      </c>
      <c r="T363" s="24" t="e">
        <f t="shared" si="28"/>
        <v>#N/A</v>
      </c>
      <c r="U363" s="27" t="e">
        <f t="shared" si="29"/>
        <v>#N/A</v>
      </c>
      <c r="V363" s="24" t="e">
        <f>IF(J363="Urban",IF(U363&lt;='Recommended Sites'!$L$17,"Include",""),IF(J363="Rural",IF(T363&lt;='Recommended Sites'!$L$18,"Include",""),""))</f>
        <v>#N/A</v>
      </c>
      <c r="W363" s="24" t="e">
        <f>IF(V363="Include",COUNTIFS($V$2:$V$999,"Include",$R$2:$R$999,"&gt;"&amp;R363)+COUNTIFS($V$2:V363,"Include",$R$2:R363,R363),"")</f>
        <v>#N/A</v>
      </c>
    </row>
    <row r="364" spans="1:23" ht="15.75" thickBot="1" x14ac:dyDescent="0.3">
      <c r="A364" s="23" t="str">
        <f>IF(Population!$A364="","",Population!$A364)</f>
        <v/>
      </c>
      <c r="B364" s="24" t="str">
        <f>IF($A364="","",IFERROR(VLOOKUP($A364,Facilities!$A$2:$B$1001,2,FALSE),""))</f>
        <v/>
      </c>
      <c r="C364" s="24" t="str">
        <f>IFERROR(IF(VLOOKUP($A364,'Facility Locations'!$A$2:$E$1000,2,FALSE)="","no address",VLOOKUP($A364,'Facility Locations'!$A$2:$E$1000,2,FALSE)),"no address")</f>
        <v>no address</v>
      </c>
      <c r="D364" s="24" t="str">
        <f>IFERROR(IF(VLOOKUP($A364,'Facility Locations'!$A$2:$E$1000,3,FALSE)="","",VLOOKUP($A364,'Facility Locations'!$A$2:$E$1000,3,FALSE)),"")</f>
        <v/>
      </c>
      <c r="E364" s="24" t="str">
        <f>IFERROR(IF(VLOOKUP($A364,'Facility Locations'!$A$2:$E$1000,4,FALSE)="","",VLOOKUP($A364,'Facility Locations'!$A$2:$E$1000,4,FALSE)),"")</f>
        <v/>
      </c>
      <c r="F364" s="24" t="str">
        <f>IFERROR(IF(VLOOKUP($A364,'Facility Locations'!$A$2:$E$1000,5,FALSE)="","",VLOOKUP($A364,'Facility Locations'!$A$2:$E$1000,5,FALSE)),"")</f>
        <v/>
      </c>
      <c r="G364" s="25" t="str">
        <f>IFERROR(VLOOKUP($A364,Counties!$A$2:$C$1000,2,FALSE),"no county listed")</f>
        <v>no county listed</v>
      </c>
      <c r="H364" s="24" t="str">
        <f>IFERROR(VLOOKUP($A364,Counties!$A$2:$C$1000,3,FALSE),"no county listed")</f>
        <v>no county listed</v>
      </c>
      <c r="I364" s="24" t="e">
        <f>VLOOKUP($G364,Rural_Urban!A365:B1363,2,FALSE)</f>
        <v>#N/A</v>
      </c>
      <c r="J364" s="24" t="e">
        <f t="shared" si="25"/>
        <v>#N/A</v>
      </c>
      <c r="K364" s="26" t="str">
        <f>IF($A364="","",_xlfn.LET(_xlpm.x,VLOOKUP($A364,Population!$A$2:$B$1000,2,FALSE),IF(_xlpm.x="","none listed",_xlpm.x)))</f>
        <v/>
      </c>
      <c r="L364" s="24" t="e">
        <f>VLOOKUP($A364,Population!$A$2:$D$1000,4,FALSE)</f>
        <v>#N/A</v>
      </c>
      <c r="M364" s="24">
        <f>VLOOKUP("Population",'Program Priorities&amp;Goals'!$B$5:$E$7,4,FALSE)</f>
        <v>0.66666666666666663</v>
      </c>
      <c r="N364" s="24" t="e">
        <f>VLOOKUP($G364,'SVI Data'!$C$2:$F$200,3,FALSE)</f>
        <v>#N/A</v>
      </c>
      <c r="O364" s="24">
        <f>VLOOKUP("SVI",'Program Priorities&amp;Goals'!$B$5:$E$7,4,FALSE)</f>
        <v>0.66666666666666663</v>
      </c>
      <c r="P364" s="23" t="e">
        <f>VLOOKUP($A364,'Partnership Readiness'!$A$2:$D$1000,5,FALSE)</f>
        <v>#N/A</v>
      </c>
      <c r="Q364" s="24">
        <f>VLOOKUP("Partnership",'Program Priorities&amp;Goals'!$B$5:$E$7,4,FALSE)</f>
        <v>0.66666666666666663</v>
      </c>
      <c r="R364" s="25">
        <f t="shared" si="26"/>
        <v>0</v>
      </c>
      <c r="S364" s="24">
        <f t="shared" si="27"/>
        <v>1</v>
      </c>
      <c r="T364" s="24" t="e">
        <f t="shared" si="28"/>
        <v>#N/A</v>
      </c>
      <c r="U364" s="27" t="e">
        <f t="shared" si="29"/>
        <v>#N/A</v>
      </c>
      <c r="V364" s="24" t="e">
        <f>IF(J364="Urban",IF(U364&lt;='Recommended Sites'!$L$17,"Include",""),IF(J364="Rural",IF(T364&lt;='Recommended Sites'!$L$18,"Include",""),""))</f>
        <v>#N/A</v>
      </c>
      <c r="W364" s="24" t="e">
        <f>IF(V364="Include",COUNTIFS($V$2:$V$999,"Include",$R$2:$R$999,"&gt;"&amp;R364)+COUNTIFS($V$2:V364,"Include",$R$2:R364,R364),"")</f>
        <v>#N/A</v>
      </c>
    </row>
    <row r="365" spans="1:23" ht="15.75" thickBot="1" x14ac:dyDescent="0.3">
      <c r="A365" s="23" t="str">
        <f>IF(Population!$A365="","",Population!$A365)</f>
        <v/>
      </c>
      <c r="B365" s="24" t="str">
        <f>IF($A365="","",IFERROR(VLOOKUP($A365,Facilities!$A$2:$B$1001,2,FALSE),""))</f>
        <v/>
      </c>
      <c r="C365" s="24" t="str">
        <f>IFERROR(IF(VLOOKUP($A365,'Facility Locations'!$A$2:$E$1000,2,FALSE)="","no address",VLOOKUP($A365,'Facility Locations'!$A$2:$E$1000,2,FALSE)),"no address")</f>
        <v>no address</v>
      </c>
      <c r="D365" s="24" t="str">
        <f>IFERROR(IF(VLOOKUP($A365,'Facility Locations'!$A$2:$E$1000,3,FALSE)="","",VLOOKUP($A365,'Facility Locations'!$A$2:$E$1000,3,FALSE)),"")</f>
        <v/>
      </c>
      <c r="E365" s="24" t="str">
        <f>IFERROR(IF(VLOOKUP($A365,'Facility Locations'!$A$2:$E$1000,4,FALSE)="","",VLOOKUP($A365,'Facility Locations'!$A$2:$E$1000,4,FALSE)),"")</f>
        <v/>
      </c>
      <c r="F365" s="24" t="str">
        <f>IFERROR(IF(VLOOKUP($A365,'Facility Locations'!$A$2:$E$1000,5,FALSE)="","",VLOOKUP($A365,'Facility Locations'!$A$2:$E$1000,5,FALSE)),"")</f>
        <v/>
      </c>
      <c r="G365" s="25" t="str">
        <f>IFERROR(VLOOKUP($A365,Counties!$A$2:$C$1000,2,FALSE),"no county listed")</f>
        <v>no county listed</v>
      </c>
      <c r="H365" s="24" t="str">
        <f>IFERROR(VLOOKUP($A365,Counties!$A$2:$C$1000,3,FALSE),"no county listed")</f>
        <v>no county listed</v>
      </c>
      <c r="I365" s="24" t="e">
        <f>VLOOKUP($G365,Rural_Urban!A366:B1364,2,FALSE)</f>
        <v>#N/A</v>
      </c>
      <c r="J365" s="24" t="e">
        <f t="shared" si="25"/>
        <v>#N/A</v>
      </c>
      <c r="K365" s="26" t="str">
        <f>IF($A365="","",_xlfn.LET(_xlpm.x,VLOOKUP($A365,Population!$A$2:$B$1000,2,FALSE),IF(_xlpm.x="","none listed",_xlpm.x)))</f>
        <v/>
      </c>
      <c r="L365" s="24" t="e">
        <f>VLOOKUP($A365,Population!$A$2:$D$1000,4,FALSE)</f>
        <v>#N/A</v>
      </c>
      <c r="M365" s="24">
        <f>VLOOKUP("Population",'Program Priorities&amp;Goals'!$B$5:$E$7,4,FALSE)</f>
        <v>0.66666666666666663</v>
      </c>
      <c r="N365" s="24" t="e">
        <f>VLOOKUP($G365,'SVI Data'!$C$2:$F$200,3,FALSE)</f>
        <v>#N/A</v>
      </c>
      <c r="O365" s="24">
        <f>VLOOKUP("SVI",'Program Priorities&amp;Goals'!$B$5:$E$7,4,FALSE)</f>
        <v>0.66666666666666663</v>
      </c>
      <c r="P365" s="23" t="e">
        <f>VLOOKUP($A365,'Partnership Readiness'!$A$2:$D$1000,5,FALSE)</f>
        <v>#N/A</v>
      </c>
      <c r="Q365" s="24">
        <f>VLOOKUP("Partnership",'Program Priorities&amp;Goals'!$B$5:$E$7,4,FALSE)</f>
        <v>0.66666666666666663</v>
      </c>
      <c r="R365" s="25">
        <f t="shared" si="26"/>
        <v>0</v>
      </c>
      <c r="S365" s="24">
        <f t="shared" si="27"/>
        <v>1</v>
      </c>
      <c r="T365" s="24" t="e">
        <f t="shared" si="28"/>
        <v>#N/A</v>
      </c>
      <c r="U365" s="27" t="e">
        <f t="shared" si="29"/>
        <v>#N/A</v>
      </c>
      <c r="V365" s="24" t="e">
        <f>IF(J365="Urban",IF(U365&lt;='Recommended Sites'!$L$17,"Include",""),IF(J365="Rural",IF(T365&lt;='Recommended Sites'!$L$18,"Include",""),""))</f>
        <v>#N/A</v>
      </c>
      <c r="W365" s="24" t="e">
        <f>IF(V365="Include",COUNTIFS($V$2:$V$999,"Include",$R$2:$R$999,"&gt;"&amp;R365)+COUNTIFS($V$2:V365,"Include",$R$2:R365,R365),"")</f>
        <v>#N/A</v>
      </c>
    </row>
    <row r="366" spans="1:23" ht="15.75" thickBot="1" x14ac:dyDescent="0.3">
      <c r="A366" s="23" t="str">
        <f>IF(Population!$A366="","",Population!$A366)</f>
        <v/>
      </c>
      <c r="B366" s="24" t="str">
        <f>IF($A366="","",IFERROR(VLOOKUP($A366,Facilities!$A$2:$B$1001,2,FALSE),""))</f>
        <v/>
      </c>
      <c r="C366" s="24" t="str">
        <f>IFERROR(IF(VLOOKUP($A366,'Facility Locations'!$A$2:$E$1000,2,FALSE)="","no address",VLOOKUP($A366,'Facility Locations'!$A$2:$E$1000,2,FALSE)),"no address")</f>
        <v>no address</v>
      </c>
      <c r="D366" s="24" t="str">
        <f>IFERROR(IF(VLOOKUP($A366,'Facility Locations'!$A$2:$E$1000,3,FALSE)="","",VLOOKUP($A366,'Facility Locations'!$A$2:$E$1000,3,FALSE)),"")</f>
        <v/>
      </c>
      <c r="E366" s="24" t="str">
        <f>IFERROR(IF(VLOOKUP($A366,'Facility Locations'!$A$2:$E$1000,4,FALSE)="","",VLOOKUP($A366,'Facility Locations'!$A$2:$E$1000,4,FALSE)),"")</f>
        <v/>
      </c>
      <c r="F366" s="24" t="str">
        <f>IFERROR(IF(VLOOKUP($A366,'Facility Locations'!$A$2:$E$1000,5,FALSE)="","",VLOOKUP($A366,'Facility Locations'!$A$2:$E$1000,5,FALSE)),"")</f>
        <v/>
      </c>
      <c r="G366" s="25" t="str">
        <f>IFERROR(VLOOKUP($A366,Counties!$A$2:$C$1000,2,FALSE),"no county listed")</f>
        <v>no county listed</v>
      </c>
      <c r="H366" s="24" t="str">
        <f>IFERROR(VLOOKUP($A366,Counties!$A$2:$C$1000,3,FALSE),"no county listed")</f>
        <v>no county listed</v>
      </c>
      <c r="I366" s="24" t="e">
        <f>VLOOKUP($G366,Rural_Urban!A367:B1365,2,FALSE)</f>
        <v>#N/A</v>
      </c>
      <c r="J366" s="24" t="e">
        <f t="shared" si="25"/>
        <v>#N/A</v>
      </c>
      <c r="K366" s="26" t="str">
        <f>IF($A366="","",_xlfn.LET(_xlpm.x,VLOOKUP($A366,Population!$A$2:$B$1000,2,FALSE),IF(_xlpm.x="","none listed",_xlpm.x)))</f>
        <v/>
      </c>
      <c r="L366" s="24" t="e">
        <f>VLOOKUP($A366,Population!$A$2:$D$1000,4,FALSE)</f>
        <v>#N/A</v>
      </c>
      <c r="M366" s="24">
        <f>VLOOKUP("Population",'Program Priorities&amp;Goals'!$B$5:$E$7,4,FALSE)</f>
        <v>0.66666666666666663</v>
      </c>
      <c r="N366" s="24" t="e">
        <f>VLOOKUP($G366,'SVI Data'!$C$2:$F$200,3,FALSE)</f>
        <v>#N/A</v>
      </c>
      <c r="O366" s="24">
        <f>VLOOKUP("SVI",'Program Priorities&amp;Goals'!$B$5:$E$7,4,FALSE)</f>
        <v>0.66666666666666663</v>
      </c>
      <c r="P366" s="23" t="e">
        <f>VLOOKUP($A366,'Partnership Readiness'!$A$2:$D$1000,5,FALSE)</f>
        <v>#N/A</v>
      </c>
      <c r="Q366" s="24">
        <f>VLOOKUP("Partnership",'Program Priorities&amp;Goals'!$B$5:$E$7,4,FALSE)</f>
        <v>0.66666666666666663</v>
      </c>
      <c r="R366" s="25">
        <f t="shared" si="26"/>
        <v>0</v>
      </c>
      <c r="S366" s="24">
        <f t="shared" si="27"/>
        <v>1</v>
      </c>
      <c r="T366" s="24" t="e">
        <f t="shared" si="28"/>
        <v>#N/A</v>
      </c>
      <c r="U366" s="27" t="e">
        <f t="shared" si="29"/>
        <v>#N/A</v>
      </c>
      <c r="V366" s="24" t="e">
        <f>IF(J366="Urban",IF(U366&lt;='Recommended Sites'!$L$17,"Include",""),IF(J366="Rural",IF(T366&lt;='Recommended Sites'!$L$18,"Include",""),""))</f>
        <v>#N/A</v>
      </c>
      <c r="W366" s="24" t="e">
        <f>IF(V366="Include",COUNTIFS($V$2:$V$999,"Include",$R$2:$R$999,"&gt;"&amp;R366)+COUNTIFS($V$2:V366,"Include",$R$2:R366,R366),"")</f>
        <v>#N/A</v>
      </c>
    </row>
    <row r="367" spans="1:23" ht="15.75" thickBot="1" x14ac:dyDescent="0.3">
      <c r="A367" s="23" t="str">
        <f>IF(Population!$A367="","",Population!$A367)</f>
        <v/>
      </c>
      <c r="B367" s="24" t="str">
        <f>IF($A367="","",IFERROR(VLOOKUP($A367,Facilities!$A$2:$B$1001,2,FALSE),""))</f>
        <v/>
      </c>
      <c r="C367" s="24" t="str">
        <f>IFERROR(IF(VLOOKUP($A367,'Facility Locations'!$A$2:$E$1000,2,FALSE)="","no address",VLOOKUP($A367,'Facility Locations'!$A$2:$E$1000,2,FALSE)),"no address")</f>
        <v>no address</v>
      </c>
      <c r="D367" s="24" t="str">
        <f>IFERROR(IF(VLOOKUP($A367,'Facility Locations'!$A$2:$E$1000,3,FALSE)="","",VLOOKUP($A367,'Facility Locations'!$A$2:$E$1000,3,FALSE)),"")</f>
        <v/>
      </c>
      <c r="E367" s="24" t="str">
        <f>IFERROR(IF(VLOOKUP($A367,'Facility Locations'!$A$2:$E$1000,4,FALSE)="","",VLOOKUP($A367,'Facility Locations'!$A$2:$E$1000,4,FALSE)),"")</f>
        <v/>
      </c>
      <c r="F367" s="24" t="str">
        <f>IFERROR(IF(VLOOKUP($A367,'Facility Locations'!$A$2:$E$1000,5,FALSE)="","",VLOOKUP($A367,'Facility Locations'!$A$2:$E$1000,5,FALSE)),"")</f>
        <v/>
      </c>
      <c r="G367" s="25" t="str">
        <f>IFERROR(VLOOKUP($A367,Counties!$A$2:$C$1000,2,FALSE),"no county listed")</f>
        <v>no county listed</v>
      </c>
      <c r="H367" s="24" t="str">
        <f>IFERROR(VLOOKUP($A367,Counties!$A$2:$C$1000,3,FALSE),"no county listed")</f>
        <v>no county listed</v>
      </c>
      <c r="I367" s="24" t="e">
        <f>VLOOKUP($G367,Rural_Urban!A368:B1366,2,FALSE)</f>
        <v>#N/A</v>
      </c>
      <c r="J367" s="24" t="e">
        <f t="shared" si="25"/>
        <v>#N/A</v>
      </c>
      <c r="K367" s="26" t="str">
        <f>IF($A367="","",_xlfn.LET(_xlpm.x,VLOOKUP($A367,Population!$A$2:$B$1000,2,FALSE),IF(_xlpm.x="","none listed",_xlpm.x)))</f>
        <v/>
      </c>
      <c r="L367" s="24" t="e">
        <f>VLOOKUP($A367,Population!$A$2:$D$1000,4,FALSE)</f>
        <v>#N/A</v>
      </c>
      <c r="M367" s="24">
        <f>VLOOKUP("Population",'Program Priorities&amp;Goals'!$B$5:$E$7,4,FALSE)</f>
        <v>0.66666666666666663</v>
      </c>
      <c r="N367" s="24" t="e">
        <f>VLOOKUP($G367,'SVI Data'!$C$2:$F$200,3,FALSE)</f>
        <v>#N/A</v>
      </c>
      <c r="O367" s="24">
        <f>VLOOKUP("SVI",'Program Priorities&amp;Goals'!$B$5:$E$7,4,FALSE)</f>
        <v>0.66666666666666663</v>
      </c>
      <c r="P367" s="23" t="e">
        <f>VLOOKUP($A367,'Partnership Readiness'!$A$2:$D$1000,5,FALSE)</f>
        <v>#N/A</v>
      </c>
      <c r="Q367" s="24">
        <f>VLOOKUP("Partnership",'Program Priorities&amp;Goals'!$B$5:$E$7,4,FALSE)</f>
        <v>0.66666666666666663</v>
      </c>
      <c r="R367" s="25">
        <f t="shared" si="26"/>
        <v>0</v>
      </c>
      <c r="S367" s="24">
        <f t="shared" si="27"/>
        <v>1</v>
      </c>
      <c r="T367" s="24" t="e">
        <f t="shared" si="28"/>
        <v>#N/A</v>
      </c>
      <c r="U367" s="27" t="e">
        <f t="shared" si="29"/>
        <v>#N/A</v>
      </c>
      <c r="V367" s="24" t="e">
        <f>IF(J367="Urban",IF(U367&lt;='Recommended Sites'!$L$17,"Include",""),IF(J367="Rural",IF(T367&lt;='Recommended Sites'!$L$18,"Include",""),""))</f>
        <v>#N/A</v>
      </c>
      <c r="W367" s="24" t="e">
        <f>IF(V367="Include",COUNTIFS($V$2:$V$999,"Include",$R$2:$R$999,"&gt;"&amp;R367)+COUNTIFS($V$2:V367,"Include",$R$2:R367,R367),"")</f>
        <v>#N/A</v>
      </c>
    </row>
    <row r="368" spans="1:23" ht="15.75" thickBot="1" x14ac:dyDescent="0.3">
      <c r="A368" s="23" t="str">
        <f>IF(Population!$A368="","",Population!$A368)</f>
        <v/>
      </c>
      <c r="B368" s="24" t="str">
        <f>IF($A368="","",IFERROR(VLOOKUP($A368,Facilities!$A$2:$B$1001,2,FALSE),""))</f>
        <v/>
      </c>
      <c r="C368" s="24" t="str">
        <f>IFERROR(IF(VLOOKUP($A368,'Facility Locations'!$A$2:$E$1000,2,FALSE)="","no address",VLOOKUP($A368,'Facility Locations'!$A$2:$E$1000,2,FALSE)),"no address")</f>
        <v>no address</v>
      </c>
      <c r="D368" s="24" t="str">
        <f>IFERROR(IF(VLOOKUP($A368,'Facility Locations'!$A$2:$E$1000,3,FALSE)="","",VLOOKUP($A368,'Facility Locations'!$A$2:$E$1000,3,FALSE)),"")</f>
        <v/>
      </c>
      <c r="E368" s="24" t="str">
        <f>IFERROR(IF(VLOOKUP($A368,'Facility Locations'!$A$2:$E$1000,4,FALSE)="","",VLOOKUP($A368,'Facility Locations'!$A$2:$E$1000,4,FALSE)),"")</f>
        <v/>
      </c>
      <c r="F368" s="24" t="str">
        <f>IFERROR(IF(VLOOKUP($A368,'Facility Locations'!$A$2:$E$1000,5,FALSE)="","",VLOOKUP($A368,'Facility Locations'!$A$2:$E$1000,5,FALSE)),"")</f>
        <v/>
      </c>
      <c r="G368" s="25" t="str">
        <f>IFERROR(VLOOKUP($A368,Counties!$A$2:$C$1000,2,FALSE),"no county listed")</f>
        <v>no county listed</v>
      </c>
      <c r="H368" s="24" t="str">
        <f>IFERROR(VLOOKUP($A368,Counties!$A$2:$C$1000,3,FALSE),"no county listed")</f>
        <v>no county listed</v>
      </c>
      <c r="I368" s="24" t="e">
        <f>VLOOKUP($G368,Rural_Urban!A369:B1367,2,FALSE)</f>
        <v>#N/A</v>
      </c>
      <c r="J368" s="24" t="e">
        <f t="shared" si="25"/>
        <v>#N/A</v>
      </c>
      <c r="K368" s="26" t="str">
        <f>IF($A368="","",_xlfn.LET(_xlpm.x,VLOOKUP($A368,Population!$A$2:$B$1000,2,FALSE),IF(_xlpm.x="","none listed",_xlpm.x)))</f>
        <v/>
      </c>
      <c r="L368" s="24" t="e">
        <f>VLOOKUP($A368,Population!$A$2:$D$1000,4,FALSE)</f>
        <v>#N/A</v>
      </c>
      <c r="M368" s="24">
        <f>VLOOKUP("Population",'Program Priorities&amp;Goals'!$B$5:$E$7,4,FALSE)</f>
        <v>0.66666666666666663</v>
      </c>
      <c r="N368" s="24" t="e">
        <f>VLOOKUP($G368,'SVI Data'!$C$2:$F$200,3,FALSE)</f>
        <v>#N/A</v>
      </c>
      <c r="O368" s="24">
        <f>VLOOKUP("SVI",'Program Priorities&amp;Goals'!$B$5:$E$7,4,FALSE)</f>
        <v>0.66666666666666663</v>
      </c>
      <c r="P368" s="23" t="e">
        <f>VLOOKUP($A368,'Partnership Readiness'!$A$2:$D$1000,5,FALSE)</f>
        <v>#N/A</v>
      </c>
      <c r="Q368" s="24">
        <f>VLOOKUP("Partnership",'Program Priorities&amp;Goals'!$B$5:$E$7,4,FALSE)</f>
        <v>0.66666666666666663</v>
      </c>
      <c r="R368" s="25">
        <f t="shared" si="26"/>
        <v>0</v>
      </c>
      <c r="S368" s="24">
        <f t="shared" si="27"/>
        <v>1</v>
      </c>
      <c r="T368" s="24" t="e">
        <f t="shared" si="28"/>
        <v>#N/A</v>
      </c>
      <c r="U368" s="27" t="e">
        <f t="shared" si="29"/>
        <v>#N/A</v>
      </c>
      <c r="V368" s="24" t="e">
        <f>IF(J368="Urban",IF(U368&lt;='Recommended Sites'!$L$17,"Include",""),IF(J368="Rural",IF(T368&lt;='Recommended Sites'!$L$18,"Include",""),""))</f>
        <v>#N/A</v>
      </c>
      <c r="W368" s="24" t="e">
        <f>IF(V368="Include",COUNTIFS($V$2:$V$999,"Include",$R$2:$R$999,"&gt;"&amp;R368)+COUNTIFS($V$2:V368,"Include",$R$2:R368,R368),"")</f>
        <v>#N/A</v>
      </c>
    </row>
    <row r="369" spans="1:23" ht="15.75" thickBot="1" x14ac:dyDescent="0.3">
      <c r="A369" s="23" t="str">
        <f>IF(Population!$A369="","",Population!$A369)</f>
        <v/>
      </c>
      <c r="B369" s="24" t="str">
        <f>IF($A369="","",IFERROR(VLOOKUP($A369,Facilities!$A$2:$B$1001,2,FALSE),""))</f>
        <v/>
      </c>
      <c r="C369" s="24" t="str">
        <f>IFERROR(IF(VLOOKUP($A369,'Facility Locations'!$A$2:$E$1000,2,FALSE)="","no address",VLOOKUP($A369,'Facility Locations'!$A$2:$E$1000,2,FALSE)),"no address")</f>
        <v>no address</v>
      </c>
      <c r="D369" s="24" t="str">
        <f>IFERROR(IF(VLOOKUP($A369,'Facility Locations'!$A$2:$E$1000,3,FALSE)="","",VLOOKUP($A369,'Facility Locations'!$A$2:$E$1000,3,FALSE)),"")</f>
        <v/>
      </c>
      <c r="E369" s="24" t="str">
        <f>IFERROR(IF(VLOOKUP($A369,'Facility Locations'!$A$2:$E$1000,4,FALSE)="","",VLOOKUP($A369,'Facility Locations'!$A$2:$E$1000,4,FALSE)),"")</f>
        <v/>
      </c>
      <c r="F369" s="24" t="str">
        <f>IFERROR(IF(VLOOKUP($A369,'Facility Locations'!$A$2:$E$1000,5,FALSE)="","",VLOOKUP($A369,'Facility Locations'!$A$2:$E$1000,5,FALSE)),"")</f>
        <v/>
      </c>
      <c r="G369" s="25" t="str">
        <f>IFERROR(VLOOKUP($A369,Counties!$A$2:$C$1000,2,FALSE),"no county listed")</f>
        <v>no county listed</v>
      </c>
      <c r="H369" s="24" t="str">
        <f>IFERROR(VLOOKUP($A369,Counties!$A$2:$C$1000,3,FALSE),"no county listed")</f>
        <v>no county listed</v>
      </c>
      <c r="I369" s="24" t="e">
        <f>VLOOKUP($G369,Rural_Urban!A370:B1368,2,FALSE)</f>
        <v>#N/A</v>
      </c>
      <c r="J369" s="24" t="e">
        <f t="shared" si="25"/>
        <v>#N/A</v>
      </c>
      <c r="K369" s="26" t="str">
        <f>IF($A369="","",_xlfn.LET(_xlpm.x,VLOOKUP($A369,Population!$A$2:$B$1000,2,FALSE),IF(_xlpm.x="","none listed",_xlpm.x)))</f>
        <v/>
      </c>
      <c r="L369" s="24" t="e">
        <f>VLOOKUP($A369,Population!$A$2:$D$1000,4,FALSE)</f>
        <v>#N/A</v>
      </c>
      <c r="M369" s="24">
        <f>VLOOKUP("Population",'Program Priorities&amp;Goals'!$B$5:$E$7,4,FALSE)</f>
        <v>0.66666666666666663</v>
      </c>
      <c r="N369" s="24" t="e">
        <f>VLOOKUP($G369,'SVI Data'!$C$2:$F$200,3,FALSE)</f>
        <v>#N/A</v>
      </c>
      <c r="O369" s="24">
        <f>VLOOKUP("SVI",'Program Priorities&amp;Goals'!$B$5:$E$7,4,FALSE)</f>
        <v>0.66666666666666663</v>
      </c>
      <c r="P369" s="23" t="e">
        <f>VLOOKUP($A369,'Partnership Readiness'!$A$2:$D$1000,5,FALSE)</f>
        <v>#N/A</v>
      </c>
      <c r="Q369" s="24">
        <f>VLOOKUP("Partnership",'Program Priorities&amp;Goals'!$B$5:$E$7,4,FALSE)</f>
        <v>0.66666666666666663</v>
      </c>
      <c r="R369" s="25">
        <f t="shared" si="26"/>
        <v>0</v>
      </c>
      <c r="S369" s="24">
        <f t="shared" si="27"/>
        <v>1</v>
      </c>
      <c r="T369" s="24" t="e">
        <f t="shared" si="28"/>
        <v>#N/A</v>
      </c>
      <c r="U369" s="27" t="e">
        <f t="shared" si="29"/>
        <v>#N/A</v>
      </c>
      <c r="V369" s="24" t="e">
        <f>IF(J369="Urban",IF(U369&lt;='Recommended Sites'!$L$17,"Include",""),IF(J369="Rural",IF(T369&lt;='Recommended Sites'!$L$18,"Include",""),""))</f>
        <v>#N/A</v>
      </c>
      <c r="W369" s="24" t="e">
        <f>IF(V369="Include",COUNTIFS($V$2:$V$999,"Include",$R$2:$R$999,"&gt;"&amp;R369)+COUNTIFS($V$2:V369,"Include",$R$2:R369,R369),"")</f>
        <v>#N/A</v>
      </c>
    </row>
    <row r="370" spans="1:23" ht="15.75" thickBot="1" x14ac:dyDescent="0.3">
      <c r="A370" s="23" t="str">
        <f>IF(Population!$A370="","",Population!$A370)</f>
        <v/>
      </c>
      <c r="B370" s="24" t="str">
        <f>IF($A370="","",IFERROR(VLOOKUP($A370,Facilities!$A$2:$B$1001,2,FALSE),""))</f>
        <v/>
      </c>
      <c r="C370" s="24" t="str">
        <f>IFERROR(IF(VLOOKUP($A370,'Facility Locations'!$A$2:$E$1000,2,FALSE)="","no address",VLOOKUP($A370,'Facility Locations'!$A$2:$E$1000,2,FALSE)),"no address")</f>
        <v>no address</v>
      </c>
      <c r="D370" s="24" t="str">
        <f>IFERROR(IF(VLOOKUP($A370,'Facility Locations'!$A$2:$E$1000,3,FALSE)="","",VLOOKUP($A370,'Facility Locations'!$A$2:$E$1000,3,FALSE)),"")</f>
        <v/>
      </c>
      <c r="E370" s="24" t="str">
        <f>IFERROR(IF(VLOOKUP($A370,'Facility Locations'!$A$2:$E$1000,4,FALSE)="","",VLOOKUP($A370,'Facility Locations'!$A$2:$E$1000,4,FALSE)),"")</f>
        <v/>
      </c>
      <c r="F370" s="24" t="str">
        <f>IFERROR(IF(VLOOKUP($A370,'Facility Locations'!$A$2:$E$1000,5,FALSE)="","",VLOOKUP($A370,'Facility Locations'!$A$2:$E$1000,5,FALSE)),"")</f>
        <v/>
      </c>
      <c r="G370" s="25" t="str">
        <f>IFERROR(VLOOKUP($A370,Counties!$A$2:$C$1000,2,FALSE),"no county listed")</f>
        <v>no county listed</v>
      </c>
      <c r="H370" s="24" t="str">
        <f>IFERROR(VLOOKUP($A370,Counties!$A$2:$C$1000,3,FALSE),"no county listed")</f>
        <v>no county listed</v>
      </c>
      <c r="I370" s="24" t="e">
        <f>VLOOKUP($G370,Rural_Urban!A371:B1369,2,FALSE)</f>
        <v>#N/A</v>
      </c>
      <c r="J370" s="24" t="e">
        <f t="shared" si="25"/>
        <v>#N/A</v>
      </c>
      <c r="K370" s="26" t="str">
        <f>IF($A370="","",_xlfn.LET(_xlpm.x,VLOOKUP($A370,Population!$A$2:$B$1000,2,FALSE),IF(_xlpm.x="","none listed",_xlpm.x)))</f>
        <v/>
      </c>
      <c r="L370" s="24" t="e">
        <f>VLOOKUP($A370,Population!$A$2:$D$1000,4,FALSE)</f>
        <v>#N/A</v>
      </c>
      <c r="M370" s="24">
        <f>VLOOKUP("Population",'Program Priorities&amp;Goals'!$B$5:$E$7,4,FALSE)</f>
        <v>0.66666666666666663</v>
      </c>
      <c r="N370" s="24" t="e">
        <f>VLOOKUP($G370,'SVI Data'!$C$2:$F$200,3,FALSE)</f>
        <v>#N/A</v>
      </c>
      <c r="O370" s="24">
        <f>VLOOKUP("SVI",'Program Priorities&amp;Goals'!$B$5:$E$7,4,FALSE)</f>
        <v>0.66666666666666663</v>
      </c>
      <c r="P370" s="23" t="e">
        <f>VLOOKUP($A370,'Partnership Readiness'!$A$2:$D$1000,5,FALSE)</f>
        <v>#N/A</v>
      </c>
      <c r="Q370" s="24">
        <f>VLOOKUP("Partnership",'Program Priorities&amp;Goals'!$B$5:$E$7,4,FALSE)</f>
        <v>0.66666666666666663</v>
      </c>
      <c r="R370" s="25">
        <f t="shared" si="26"/>
        <v>0</v>
      </c>
      <c r="S370" s="24">
        <f t="shared" si="27"/>
        <v>1</v>
      </c>
      <c r="T370" s="24" t="e">
        <f t="shared" si="28"/>
        <v>#N/A</v>
      </c>
      <c r="U370" s="27" t="e">
        <f t="shared" si="29"/>
        <v>#N/A</v>
      </c>
      <c r="V370" s="24" t="e">
        <f>IF(J370="Urban",IF(U370&lt;='Recommended Sites'!$L$17,"Include",""),IF(J370="Rural",IF(T370&lt;='Recommended Sites'!$L$18,"Include",""),""))</f>
        <v>#N/A</v>
      </c>
      <c r="W370" s="24" t="e">
        <f>IF(V370="Include",COUNTIFS($V$2:$V$999,"Include",$R$2:$R$999,"&gt;"&amp;R370)+COUNTIFS($V$2:V370,"Include",$R$2:R370,R370),"")</f>
        <v>#N/A</v>
      </c>
    </row>
    <row r="371" spans="1:23" ht="15.75" thickBot="1" x14ac:dyDescent="0.3">
      <c r="A371" s="23" t="str">
        <f>IF(Population!$A371="","",Population!$A371)</f>
        <v/>
      </c>
      <c r="B371" s="24" t="str">
        <f>IF($A371="","",IFERROR(VLOOKUP($A371,Facilities!$A$2:$B$1001,2,FALSE),""))</f>
        <v/>
      </c>
      <c r="C371" s="24" t="str">
        <f>IFERROR(IF(VLOOKUP($A371,'Facility Locations'!$A$2:$E$1000,2,FALSE)="","no address",VLOOKUP($A371,'Facility Locations'!$A$2:$E$1000,2,FALSE)),"no address")</f>
        <v>no address</v>
      </c>
      <c r="D371" s="24" t="str">
        <f>IFERROR(IF(VLOOKUP($A371,'Facility Locations'!$A$2:$E$1000,3,FALSE)="","",VLOOKUP($A371,'Facility Locations'!$A$2:$E$1000,3,FALSE)),"")</f>
        <v/>
      </c>
      <c r="E371" s="24" t="str">
        <f>IFERROR(IF(VLOOKUP($A371,'Facility Locations'!$A$2:$E$1000,4,FALSE)="","",VLOOKUP($A371,'Facility Locations'!$A$2:$E$1000,4,FALSE)),"")</f>
        <v/>
      </c>
      <c r="F371" s="24" t="str">
        <f>IFERROR(IF(VLOOKUP($A371,'Facility Locations'!$A$2:$E$1000,5,FALSE)="","",VLOOKUP($A371,'Facility Locations'!$A$2:$E$1000,5,FALSE)),"")</f>
        <v/>
      </c>
      <c r="G371" s="25" t="str">
        <f>IFERROR(VLOOKUP($A371,Counties!$A$2:$C$1000,2,FALSE),"no county listed")</f>
        <v>no county listed</v>
      </c>
      <c r="H371" s="24" t="str">
        <f>IFERROR(VLOOKUP($A371,Counties!$A$2:$C$1000,3,FALSE),"no county listed")</f>
        <v>no county listed</v>
      </c>
      <c r="I371" s="24" t="e">
        <f>VLOOKUP($G371,Rural_Urban!A372:B1370,2,FALSE)</f>
        <v>#N/A</v>
      </c>
      <c r="J371" s="24" t="e">
        <f t="shared" si="25"/>
        <v>#N/A</v>
      </c>
      <c r="K371" s="26" t="str">
        <f>IF($A371="","",_xlfn.LET(_xlpm.x,VLOOKUP($A371,Population!$A$2:$B$1000,2,FALSE),IF(_xlpm.x="","none listed",_xlpm.x)))</f>
        <v/>
      </c>
      <c r="L371" s="24" t="e">
        <f>VLOOKUP($A371,Population!$A$2:$D$1000,4,FALSE)</f>
        <v>#N/A</v>
      </c>
      <c r="M371" s="24">
        <f>VLOOKUP("Population",'Program Priorities&amp;Goals'!$B$5:$E$7,4,FALSE)</f>
        <v>0.66666666666666663</v>
      </c>
      <c r="N371" s="24" t="e">
        <f>VLOOKUP($G371,'SVI Data'!$C$2:$F$200,3,FALSE)</f>
        <v>#N/A</v>
      </c>
      <c r="O371" s="24">
        <f>VLOOKUP("SVI",'Program Priorities&amp;Goals'!$B$5:$E$7,4,FALSE)</f>
        <v>0.66666666666666663</v>
      </c>
      <c r="P371" s="23" t="e">
        <f>VLOOKUP($A371,'Partnership Readiness'!$A$2:$D$1000,5,FALSE)</f>
        <v>#N/A</v>
      </c>
      <c r="Q371" s="24">
        <f>VLOOKUP("Partnership",'Program Priorities&amp;Goals'!$B$5:$E$7,4,FALSE)</f>
        <v>0.66666666666666663</v>
      </c>
      <c r="R371" s="25">
        <f t="shared" si="26"/>
        <v>0</v>
      </c>
      <c r="S371" s="24">
        <f t="shared" si="27"/>
        <v>1</v>
      </c>
      <c r="T371" s="24" t="e">
        <f t="shared" si="28"/>
        <v>#N/A</v>
      </c>
      <c r="U371" s="27" t="e">
        <f t="shared" si="29"/>
        <v>#N/A</v>
      </c>
      <c r="V371" s="24" t="e">
        <f>IF(J371="Urban",IF(U371&lt;='Recommended Sites'!$L$17,"Include",""),IF(J371="Rural",IF(T371&lt;='Recommended Sites'!$L$18,"Include",""),""))</f>
        <v>#N/A</v>
      </c>
      <c r="W371" s="24" t="e">
        <f>IF(V371="Include",COUNTIFS($V$2:$V$999,"Include",$R$2:$R$999,"&gt;"&amp;R371)+COUNTIFS($V$2:V371,"Include",$R$2:R371,R371),"")</f>
        <v>#N/A</v>
      </c>
    </row>
    <row r="372" spans="1:23" ht="15.75" thickBot="1" x14ac:dyDescent="0.3">
      <c r="A372" s="23" t="str">
        <f>IF(Population!$A372="","",Population!$A372)</f>
        <v/>
      </c>
      <c r="B372" s="24" t="str">
        <f>IF($A372="","",IFERROR(VLOOKUP($A372,Facilities!$A$2:$B$1001,2,FALSE),""))</f>
        <v/>
      </c>
      <c r="C372" s="24" t="str">
        <f>IFERROR(IF(VLOOKUP($A372,'Facility Locations'!$A$2:$E$1000,2,FALSE)="","no address",VLOOKUP($A372,'Facility Locations'!$A$2:$E$1000,2,FALSE)),"no address")</f>
        <v>no address</v>
      </c>
      <c r="D372" s="24" t="str">
        <f>IFERROR(IF(VLOOKUP($A372,'Facility Locations'!$A$2:$E$1000,3,FALSE)="","",VLOOKUP($A372,'Facility Locations'!$A$2:$E$1000,3,FALSE)),"")</f>
        <v/>
      </c>
      <c r="E372" s="24" t="str">
        <f>IFERROR(IF(VLOOKUP($A372,'Facility Locations'!$A$2:$E$1000,4,FALSE)="","",VLOOKUP($A372,'Facility Locations'!$A$2:$E$1000,4,FALSE)),"")</f>
        <v/>
      </c>
      <c r="F372" s="24" t="str">
        <f>IFERROR(IF(VLOOKUP($A372,'Facility Locations'!$A$2:$E$1000,5,FALSE)="","",VLOOKUP($A372,'Facility Locations'!$A$2:$E$1000,5,FALSE)),"")</f>
        <v/>
      </c>
      <c r="G372" s="25" t="str">
        <f>IFERROR(VLOOKUP($A372,Counties!$A$2:$C$1000,2,FALSE),"no county listed")</f>
        <v>no county listed</v>
      </c>
      <c r="H372" s="24" t="str">
        <f>IFERROR(VLOOKUP($A372,Counties!$A$2:$C$1000,3,FALSE),"no county listed")</f>
        <v>no county listed</v>
      </c>
      <c r="I372" s="24" t="e">
        <f>VLOOKUP($G372,Rural_Urban!A373:B1371,2,FALSE)</f>
        <v>#N/A</v>
      </c>
      <c r="J372" s="24" t="e">
        <f t="shared" si="25"/>
        <v>#N/A</v>
      </c>
      <c r="K372" s="26" t="str">
        <f>IF($A372="","",_xlfn.LET(_xlpm.x,VLOOKUP($A372,Population!$A$2:$B$1000,2,FALSE),IF(_xlpm.x="","none listed",_xlpm.x)))</f>
        <v/>
      </c>
      <c r="L372" s="24" t="e">
        <f>VLOOKUP($A372,Population!$A$2:$D$1000,4,FALSE)</f>
        <v>#N/A</v>
      </c>
      <c r="M372" s="24">
        <f>VLOOKUP("Population",'Program Priorities&amp;Goals'!$B$5:$E$7,4,FALSE)</f>
        <v>0.66666666666666663</v>
      </c>
      <c r="N372" s="24" t="e">
        <f>VLOOKUP($G372,'SVI Data'!$C$2:$F$200,3,FALSE)</f>
        <v>#N/A</v>
      </c>
      <c r="O372" s="24">
        <f>VLOOKUP("SVI",'Program Priorities&amp;Goals'!$B$5:$E$7,4,FALSE)</f>
        <v>0.66666666666666663</v>
      </c>
      <c r="P372" s="23" t="e">
        <f>VLOOKUP($A372,'Partnership Readiness'!$A$2:$D$1000,5,FALSE)</f>
        <v>#N/A</v>
      </c>
      <c r="Q372" s="24">
        <f>VLOOKUP("Partnership",'Program Priorities&amp;Goals'!$B$5:$E$7,4,FALSE)</f>
        <v>0.66666666666666663</v>
      </c>
      <c r="R372" s="25">
        <f t="shared" si="26"/>
        <v>0</v>
      </c>
      <c r="S372" s="24">
        <f t="shared" si="27"/>
        <v>1</v>
      </c>
      <c r="T372" s="24" t="e">
        <f t="shared" si="28"/>
        <v>#N/A</v>
      </c>
      <c r="U372" s="27" t="e">
        <f t="shared" si="29"/>
        <v>#N/A</v>
      </c>
      <c r="V372" s="24" t="e">
        <f>IF(J372="Urban",IF(U372&lt;='Recommended Sites'!$L$17,"Include",""),IF(J372="Rural",IF(T372&lt;='Recommended Sites'!$L$18,"Include",""),""))</f>
        <v>#N/A</v>
      </c>
      <c r="W372" s="24" t="e">
        <f>IF(V372="Include",COUNTIFS($V$2:$V$999,"Include",$R$2:$R$999,"&gt;"&amp;R372)+COUNTIFS($V$2:V372,"Include",$R$2:R372,R372),"")</f>
        <v>#N/A</v>
      </c>
    </row>
    <row r="373" spans="1:23" ht="15.75" thickBot="1" x14ac:dyDescent="0.3">
      <c r="A373" s="23" t="str">
        <f>IF(Population!$A373="","",Population!$A373)</f>
        <v/>
      </c>
      <c r="B373" s="24" t="str">
        <f>IF($A373="","",IFERROR(VLOOKUP($A373,Facilities!$A$2:$B$1001,2,FALSE),""))</f>
        <v/>
      </c>
      <c r="C373" s="24" t="str">
        <f>IFERROR(IF(VLOOKUP($A373,'Facility Locations'!$A$2:$E$1000,2,FALSE)="","no address",VLOOKUP($A373,'Facility Locations'!$A$2:$E$1000,2,FALSE)),"no address")</f>
        <v>no address</v>
      </c>
      <c r="D373" s="24" t="str">
        <f>IFERROR(IF(VLOOKUP($A373,'Facility Locations'!$A$2:$E$1000,3,FALSE)="","",VLOOKUP($A373,'Facility Locations'!$A$2:$E$1000,3,FALSE)),"")</f>
        <v/>
      </c>
      <c r="E373" s="24" t="str">
        <f>IFERROR(IF(VLOOKUP($A373,'Facility Locations'!$A$2:$E$1000,4,FALSE)="","",VLOOKUP($A373,'Facility Locations'!$A$2:$E$1000,4,FALSE)),"")</f>
        <v/>
      </c>
      <c r="F373" s="24" t="str">
        <f>IFERROR(IF(VLOOKUP($A373,'Facility Locations'!$A$2:$E$1000,5,FALSE)="","",VLOOKUP($A373,'Facility Locations'!$A$2:$E$1000,5,FALSE)),"")</f>
        <v/>
      </c>
      <c r="G373" s="25" t="str">
        <f>IFERROR(VLOOKUP($A373,Counties!$A$2:$C$1000,2,FALSE),"no county listed")</f>
        <v>no county listed</v>
      </c>
      <c r="H373" s="24" t="str">
        <f>IFERROR(VLOOKUP($A373,Counties!$A$2:$C$1000,3,FALSE),"no county listed")</f>
        <v>no county listed</v>
      </c>
      <c r="I373" s="24" t="e">
        <f>VLOOKUP($G373,Rural_Urban!A374:B1372,2,FALSE)</f>
        <v>#N/A</v>
      </c>
      <c r="J373" s="24" t="e">
        <f t="shared" si="25"/>
        <v>#N/A</v>
      </c>
      <c r="K373" s="26" t="str">
        <f>IF($A373="","",_xlfn.LET(_xlpm.x,VLOOKUP($A373,Population!$A$2:$B$1000,2,FALSE),IF(_xlpm.x="","none listed",_xlpm.x)))</f>
        <v/>
      </c>
      <c r="L373" s="24" t="e">
        <f>VLOOKUP($A373,Population!$A$2:$D$1000,4,FALSE)</f>
        <v>#N/A</v>
      </c>
      <c r="M373" s="24">
        <f>VLOOKUP("Population",'Program Priorities&amp;Goals'!$B$5:$E$7,4,FALSE)</f>
        <v>0.66666666666666663</v>
      </c>
      <c r="N373" s="24" t="e">
        <f>VLOOKUP($G373,'SVI Data'!$C$2:$F$200,3,FALSE)</f>
        <v>#N/A</v>
      </c>
      <c r="O373" s="24">
        <f>VLOOKUP("SVI",'Program Priorities&amp;Goals'!$B$5:$E$7,4,FALSE)</f>
        <v>0.66666666666666663</v>
      </c>
      <c r="P373" s="23" t="e">
        <f>VLOOKUP($A373,'Partnership Readiness'!$A$2:$D$1000,5,FALSE)</f>
        <v>#N/A</v>
      </c>
      <c r="Q373" s="24">
        <f>VLOOKUP("Partnership",'Program Priorities&amp;Goals'!$B$5:$E$7,4,FALSE)</f>
        <v>0.66666666666666663</v>
      </c>
      <c r="R373" s="25">
        <f t="shared" si="26"/>
        <v>0</v>
      </c>
      <c r="S373" s="24">
        <f t="shared" si="27"/>
        <v>1</v>
      </c>
      <c r="T373" s="24" t="e">
        <f t="shared" si="28"/>
        <v>#N/A</v>
      </c>
      <c r="U373" s="27" t="e">
        <f t="shared" si="29"/>
        <v>#N/A</v>
      </c>
      <c r="V373" s="24" t="e">
        <f>IF(J373="Urban",IF(U373&lt;='Recommended Sites'!$L$17,"Include",""),IF(J373="Rural",IF(T373&lt;='Recommended Sites'!$L$18,"Include",""),""))</f>
        <v>#N/A</v>
      </c>
      <c r="W373" s="24" t="e">
        <f>IF(V373="Include",COUNTIFS($V$2:$V$999,"Include",$R$2:$R$999,"&gt;"&amp;R373)+COUNTIFS($V$2:V373,"Include",$R$2:R373,R373),"")</f>
        <v>#N/A</v>
      </c>
    </row>
    <row r="374" spans="1:23" ht="15.75" thickBot="1" x14ac:dyDescent="0.3">
      <c r="A374" s="23" t="str">
        <f>IF(Population!$A374="","",Population!$A374)</f>
        <v/>
      </c>
      <c r="B374" s="24" t="str">
        <f>IF($A374="","",IFERROR(VLOOKUP($A374,Facilities!$A$2:$B$1001,2,FALSE),""))</f>
        <v/>
      </c>
      <c r="C374" s="24" t="str">
        <f>IFERROR(IF(VLOOKUP($A374,'Facility Locations'!$A$2:$E$1000,2,FALSE)="","no address",VLOOKUP($A374,'Facility Locations'!$A$2:$E$1000,2,FALSE)),"no address")</f>
        <v>no address</v>
      </c>
      <c r="D374" s="24" t="str">
        <f>IFERROR(IF(VLOOKUP($A374,'Facility Locations'!$A$2:$E$1000,3,FALSE)="","",VLOOKUP($A374,'Facility Locations'!$A$2:$E$1000,3,FALSE)),"")</f>
        <v/>
      </c>
      <c r="E374" s="24" t="str">
        <f>IFERROR(IF(VLOOKUP($A374,'Facility Locations'!$A$2:$E$1000,4,FALSE)="","",VLOOKUP($A374,'Facility Locations'!$A$2:$E$1000,4,FALSE)),"")</f>
        <v/>
      </c>
      <c r="F374" s="24" t="str">
        <f>IFERROR(IF(VLOOKUP($A374,'Facility Locations'!$A$2:$E$1000,5,FALSE)="","",VLOOKUP($A374,'Facility Locations'!$A$2:$E$1000,5,FALSE)),"")</f>
        <v/>
      </c>
      <c r="G374" s="25" t="str">
        <f>IFERROR(VLOOKUP($A374,Counties!$A$2:$C$1000,2,FALSE),"no county listed")</f>
        <v>no county listed</v>
      </c>
      <c r="H374" s="24" t="str">
        <f>IFERROR(VLOOKUP($A374,Counties!$A$2:$C$1000,3,FALSE),"no county listed")</f>
        <v>no county listed</v>
      </c>
      <c r="I374" s="24" t="e">
        <f>VLOOKUP($G374,Rural_Urban!A375:B1373,2,FALSE)</f>
        <v>#N/A</v>
      </c>
      <c r="J374" s="24" t="e">
        <f t="shared" si="25"/>
        <v>#N/A</v>
      </c>
      <c r="K374" s="26" t="str">
        <f>IF($A374="","",_xlfn.LET(_xlpm.x,VLOOKUP($A374,Population!$A$2:$B$1000,2,FALSE),IF(_xlpm.x="","none listed",_xlpm.x)))</f>
        <v/>
      </c>
      <c r="L374" s="24" t="e">
        <f>VLOOKUP($A374,Population!$A$2:$D$1000,4,FALSE)</f>
        <v>#N/A</v>
      </c>
      <c r="M374" s="24">
        <f>VLOOKUP("Population",'Program Priorities&amp;Goals'!$B$5:$E$7,4,FALSE)</f>
        <v>0.66666666666666663</v>
      </c>
      <c r="N374" s="24" t="e">
        <f>VLOOKUP($G374,'SVI Data'!$C$2:$F$200,3,FALSE)</f>
        <v>#N/A</v>
      </c>
      <c r="O374" s="24">
        <f>VLOOKUP("SVI",'Program Priorities&amp;Goals'!$B$5:$E$7,4,FALSE)</f>
        <v>0.66666666666666663</v>
      </c>
      <c r="P374" s="23" t="e">
        <f>VLOOKUP($A374,'Partnership Readiness'!$A$2:$D$1000,5,FALSE)</f>
        <v>#N/A</v>
      </c>
      <c r="Q374" s="24">
        <f>VLOOKUP("Partnership",'Program Priorities&amp;Goals'!$B$5:$E$7,4,FALSE)</f>
        <v>0.66666666666666663</v>
      </c>
      <c r="R374" s="25">
        <f t="shared" si="26"/>
        <v>0</v>
      </c>
      <c r="S374" s="24">
        <f t="shared" si="27"/>
        <v>1</v>
      </c>
      <c r="T374" s="24" t="e">
        <f t="shared" si="28"/>
        <v>#N/A</v>
      </c>
      <c r="U374" s="27" t="e">
        <f t="shared" si="29"/>
        <v>#N/A</v>
      </c>
      <c r="V374" s="24" t="e">
        <f>IF(J374="Urban",IF(U374&lt;='Recommended Sites'!$L$17,"Include",""),IF(J374="Rural",IF(T374&lt;='Recommended Sites'!$L$18,"Include",""),""))</f>
        <v>#N/A</v>
      </c>
      <c r="W374" s="24" t="e">
        <f>IF(V374="Include",COUNTIFS($V$2:$V$999,"Include",$R$2:$R$999,"&gt;"&amp;R374)+COUNTIFS($V$2:V374,"Include",$R$2:R374,R374),"")</f>
        <v>#N/A</v>
      </c>
    </row>
    <row r="375" spans="1:23" ht="15.75" thickBot="1" x14ac:dyDescent="0.3">
      <c r="A375" s="23" t="str">
        <f>IF(Population!$A375="","",Population!$A375)</f>
        <v/>
      </c>
      <c r="B375" s="24" t="str">
        <f>IF($A375="","",IFERROR(VLOOKUP($A375,Facilities!$A$2:$B$1001,2,FALSE),""))</f>
        <v/>
      </c>
      <c r="C375" s="24" t="str">
        <f>IFERROR(IF(VLOOKUP($A375,'Facility Locations'!$A$2:$E$1000,2,FALSE)="","no address",VLOOKUP($A375,'Facility Locations'!$A$2:$E$1000,2,FALSE)),"no address")</f>
        <v>no address</v>
      </c>
      <c r="D375" s="24" t="str">
        <f>IFERROR(IF(VLOOKUP($A375,'Facility Locations'!$A$2:$E$1000,3,FALSE)="","",VLOOKUP($A375,'Facility Locations'!$A$2:$E$1000,3,FALSE)),"")</f>
        <v/>
      </c>
      <c r="E375" s="24" t="str">
        <f>IFERROR(IF(VLOOKUP($A375,'Facility Locations'!$A$2:$E$1000,4,FALSE)="","",VLOOKUP($A375,'Facility Locations'!$A$2:$E$1000,4,FALSE)),"")</f>
        <v/>
      </c>
      <c r="F375" s="24" t="str">
        <f>IFERROR(IF(VLOOKUP($A375,'Facility Locations'!$A$2:$E$1000,5,FALSE)="","",VLOOKUP($A375,'Facility Locations'!$A$2:$E$1000,5,FALSE)),"")</f>
        <v/>
      </c>
      <c r="G375" s="25" t="str">
        <f>IFERROR(VLOOKUP($A375,Counties!$A$2:$C$1000,2,FALSE),"no county listed")</f>
        <v>no county listed</v>
      </c>
      <c r="H375" s="24" t="str">
        <f>IFERROR(VLOOKUP($A375,Counties!$A$2:$C$1000,3,FALSE),"no county listed")</f>
        <v>no county listed</v>
      </c>
      <c r="I375" s="24" t="e">
        <f>VLOOKUP($G375,Rural_Urban!A376:B1374,2,FALSE)</f>
        <v>#N/A</v>
      </c>
      <c r="J375" s="24" t="e">
        <f t="shared" si="25"/>
        <v>#N/A</v>
      </c>
      <c r="K375" s="26" t="str">
        <f>IF($A375="","",_xlfn.LET(_xlpm.x,VLOOKUP($A375,Population!$A$2:$B$1000,2,FALSE),IF(_xlpm.x="","none listed",_xlpm.x)))</f>
        <v/>
      </c>
      <c r="L375" s="24" t="e">
        <f>VLOOKUP($A375,Population!$A$2:$D$1000,4,FALSE)</f>
        <v>#N/A</v>
      </c>
      <c r="M375" s="24">
        <f>VLOOKUP("Population",'Program Priorities&amp;Goals'!$B$5:$E$7,4,FALSE)</f>
        <v>0.66666666666666663</v>
      </c>
      <c r="N375" s="24" t="e">
        <f>VLOOKUP($G375,'SVI Data'!$C$2:$F$200,3,FALSE)</f>
        <v>#N/A</v>
      </c>
      <c r="O375" s="24">
        <f>VLOOKUP("SVI",'Program Priorities&amp;Goals'!$B$5:$E$7,4,FALSE)</f>
        <v>0.66666666666666663</v>
      </c>
      <c r="P375" s="23" t="e">
        <f>VLOOKUP($A375,'Partnership Readiness'!$A$2:$D$1000,5,FALSE)</f>
        <v>#N/A</v>
      </c>
      <c r="Q375" s="24">
        <f>VLOOKUP("Partnership",'Program Priorities&amp;Goals'!$B$5:$E$7,4,FALSE)</f>
        <v>0.66666666666666663</v>
      </c>
      <c r="R375" s="25">
        <f t="shared" si="26"/>
        <v>0</v>
      </c>
      <c r="S375" s="24">
        <f t="shared" si="27"/>
        <v>1</v>
      </c>
      <c r="T375" s="24" t="e">
        <f t="shared" si="28"/>
        <v>#N/A</v>
      </c>
      <c r="U375" s="27" t="e">
        <f t="shared" si="29"/>
        <v>#N/A</v>
      </c>
      <c r="V375" s="24" t="e">
        <f>IF(J375="Urban",IF(U375&lt;='Recommended Sites'!$L$17,"Include",""),IF(J375="Rural",IF(T375&lt;='Recommended Sites'!$L$18,"Include",""),""))</f>
        <v>#N/A</v>
      </c>
      <c r="W375" s="24" t="e">
        <f>IF(V375="Include",COUNTIFS($V$2:$V$999,"Include",$R$2:$R$999,"&gt;"&amp;R375)+COUNTIFS($V$2:V375,"Include",$R$2:R375,R375),"")</f>
        <v>#N/A</v>
      </c>
    </row>
    <row r="376" spans="1:23" ht="15.75" thickBot="1" x14ac:dyDescent="0.3">
      <c r="A376" s="23" t="str">
        <f>IF(Population!$A376="","",Population!$A376)</f>
        <v/>
      </c>
      <c r="B376" s="24" t="str">
        <f>IF($A376="","",IFERROR(VLOOKUP($A376,Facilities!$A$2:$B$1001,2,FALSE),""))</f>
        <v/>
      </c>
      <c r="C376" s="24" t="str">
        <f>IFERROR(IF(VLOOKUP($A376,'Facility Locations'!$A$2:$E$1000,2,FALSE)="","no address",VLOOKUP($A376,'Facility Locations'!$A$2:$E$1000,2,FALSE)),"no address")</f>
        <v>no address</v>
      </c>
      <c r="D376" s="24" t="str">
        <f>IFERROR(IF(VLOOKUP($A376,'Facility Locations'!$A$2:$E$1000,3,FALSE)="","",VLOOKUP($A376,'Facility Locations'!$A$2:$E$1000,3,FALSE)),"")</f>
        <v/>
      </c>
      <c r="E376" s="24" t="str">
        <f>IFERROR(IF(VLOOKUP($A376,'Facility Locations'!$A$2:$E$1000,4,FALSE)="","",VLOOKUP($A376,'Facility Locations'!$A$2:$E$1000,4,FALSE)),"")</f>
        <v/>
      </c>
      <c r="F376" s="24" t="str">
        <f>IFERROR(IF(VLOOKUP($A376,'Facility Locations'!$A$2:$E$1000,5,FALSE)="","",VLOOKUP($A376,'Facility Locations'!$A$2:$E$1000,5,FALSE)),"")</f>
        <v/>
      </c>
      <c r="G376" s="25" t="str">
        <f>IFERROR(VLOOKUP($A376,Counties!$A$2:$C$1000,2,FALSE),"no county listed")</f>
        <v>no county listed</v>
      </c>
      <c r="H376" s="24" t="str">
        <f>IFERROR(VLOOKUP($A376,Counties!$A$2:$C$1000,3,FALSE),"no county listed")</f>
        <v>no county listed</v>
      </c>
      <c r="I376" s="24" t="e">
        <f>VLOOKUP($G376,Rural_Urban!A377:B1375,2,FALSE)</f>
        <v>#N/A</v>
      </c>
      <c r="J376" s="24" t="e">
        <f t="shared" si="25"/>
        <v>#N/A</v>
      </c>
      <c r="K376" s="26" t="str">
        <f>IF($A376="","",_xlfn.LET(_xlpm.x,VLOOKUP($A376,Population!$A$2:$B$1000,2,FALSE),IF(_xlpm.x="","none listed",_xlpm.x)))</f>
        <v/>
      </c>
      <c r="L376" s="24" t="e">
        <f>VLOOKUP($A376,Population!$A$2:$D$1000,4,FALSE)</f>
        <v>#N/A</v>
      </c>
      <c r="M376" s="24">
        <f>VLOOKUP("Population",'Program Priorities&amp;Goals'!$B$5:$E$7,4,FALSE)</f>
        <v>0.66666666666666663</v>
      </c>
      <c r="N376" s="24" t="e">
        <f>VLOOKUP($G376,'SVI Data'!$C$2:$F$200,3,FALSE)</f>
        <v>#N/A</v>
      </c>
      <c r="O376" s="24">
        <f>VLOOKUP("SVI",'Program Priorities&amp;Goals'!$B$5:$E$7,4,FALSE)</f>
        <v>0.66666666666666663</v>
      </c>
      <c r="P376" s="23" t="e">
        <f>VLOOKUP($A376,'Partnership Readiness'!$A$2:$D$1000,5,FALSE)</f>
        <v>#N/A</v>
      </c>
      <c r="Q376" s="24">
        <f>VLOOKUP("Partnership",'Program Priorities&amp;Goals'!$B$5:$E$7,4,FALSE)</f>
        <v>0.66666666666666663</v>
      </c>
      <c r="R376" s="25">
        <f t="shared" si="26"/>
        <v>0</v>
      </c>
      <c r="S376" s="24">
        <f t="shared" si="27"/>
        <v>1</v>
      </c>
      <c r="T376" s="24" t="e">
        <f t="shared" si="28"/>
        <v>#N/A</v>
      </c>
      <c r="U376" s="27" t="e">
        <f t="shared" si="29"/>
        <v>#N/A</v>
      </c>
      <c r="V376" s="24" t="e">
        <f>IF(J376="Urban",IF(U376&lt;='Recommended Sites'!$L$17,"Include",""),IF(J376="Rural",IF(T376&lt;='Recommended Sites'!$L$18,"Include",""),""))</f>
        <v>#N/A</v>
      </c>
      <c r="W376" s="24" t="e">
        <f>IF(V376="Include",COUNTIFS($V$2:$V$999,"Include",$R$2:$R$999,"&gt;"&amp;R376)+COUNTIFS($V$2:V376,"Include",$R$2:R376,R376),"")</f>
        <v>#N/A</v>
      </c>
    </row>
    <row r="377" spans="1:23" ht="15.75" thickBot="1" x14ac:dyDescent="0.3">
      <c r="A377" s="23" t="str">
        <f>IF(Population!$A377="","",Population!$A377)</f>
        <v/>
      </c>
      <c r="B377" s="24" t="str">
        <f>IF($A377="","",IFERROR(VLOOKUP($A377,Facilities!$A$2:$B$1001,2,FALSE),""))</f>
        <v/>
      </c>
      <c r="C377" s="24" t="str">
        <f>IFERROR(IF(VLOOKUP($A377,'Facility Locations'!$A$2:$E$1000,2,FALSE)="","no address",VLOOKUP($A377,'Facility Locations'!$A$2:$E$1000,2,FALSE)),"no address")</f>
        <v>no address</v>
      </c>
      <c r="D377" s="24" t="str">
        <f>IFERROR(IF(VLOOKUP($A377,'Facility Locations'!$A$2:$E$1000,3,FALSE)="","",VLOOKUP($A377,'Facility Locations'!$A$2:$E$1000,3,FALSE)),"")</f>
        <v/>
      </c>
      <c r="E377" s="24" t="str">
        <f>IFERROR(IF(VLOOKUP($A377,'Facility Locations'!$A$2:$E$1000,4,FALSE)="","",VLOOKUP($A377,'Facility Locations'!$A$2:$E$1000,4,FALSE)),"")</f>
        <v/>
      </c>
      <c r="F377" s="24" t="str">
        <f>IFERROR(IF(VLOOKUP($A377,'Facility Locations'!$A$2:$E$1000,5,FALSE)="","",VLOOKUP($A377,'Facility Locations'!$A$2:$E$1000,5,FALSE)),"")</f>
        <v/>
      </c>
      <c r="G377" s="25" t="str">
        <f>IFERROR(VLOOKUP($A377,Counties!$A$2:$C$1000,2,FALSE),"no county listed")</f>
        <v>no county listed</v>
      </c>
      <c r="H377" s="24" t="str">
        <f>IFERROR(VLOOKUP($A377,Counties!$A$2:$C$1000,3,FALSE),"no county listed")</f>
        <v>no county listed</v>
      </c>
      <c r="I377" s="24" t="e">
        <f>VLOOKUP($G377,Rural_Urban!A378:B1376,2,FALSE)</f>
        <v>#N/A</v>
      </c>
      <c r="J377" s="24" t="e">
        <f t="shared" si="25"/>
        <v>#N/A</v>
      </c>
      <c r="K377" s="26" t="str">
        <f>IF($A377="","",_xlfn.LET(_xlpm.x,VLOOKUP($A377,Population!$A$2:$B$1000,2,FALSE),IF(_xlpm.x="","none listed",_xlpm.x)))</f>
        <v/>
      </c>
      <c r="L377" s="24" t="e">
        <f>VLOOKUP($A377,Population!$A$2:$D$1000,4,FALSE)</f>
        <v>#N/A</v>
      </c>
      <c r="M377" s="24">
        <f>VLOOKUP("Population",'Program Priorities&amp;Goals'!$B$5:$E$7,4,FALSE)</f>
        <v>0.66666666666666663</v>
      </c>
      <c r="N377" s="24" t="e">
        <f>VLOOKUP($G377,'SVI Data'!$C$2:$F$200,3,FALSE)</f>
        <v>#N/A</v>
      </c>
      <c r="O377" s="24">
        <f>VLOOKUP("SVI",'Program Priorities&amp;Goals'!$B$5:$E$7,4,FALSE)</f>
        <v>0.66666666666666663</v>
      </c>
      <c r="P377" s="23" t="e">
        <f>VLOOKUP($A377,'Partnership Readiness'!$A$2:$D$1000,5,FALSE)</f>
        <v>#N/A</v>
      </c>
      <c r="Q377" s="24">
        <f>VLOOKUP("Partnership",'Program Priorities&amp;Goals'!$B$5:$E$7,4,FALSE)</f>
        <v>0.66666666666666663</v>
      </c>
      <c r="R377" s="25">
        <f t="shared" si="26"/>
        <v>0</v>
      </c>
      <c r="S377" s="24">
        <f t="shared" si="27"/>
        <v>1</v>
      </c>
      <c r="T377" s="24" t="e">
        <f t="shared" si="28"/>
        <v>#N/A</v>
      </c>
      <c r="U377" s="27" t="e">
        <f t="shared" si="29"/>
        <v>#N/A</v>
      </c>
      <c r="V377" s="24" t="e">
        <f>IF(J377="Urban",IF(U377&lt;='Recommended Sites'!$L$17,"Include",""),IF(J377="Rural",IF(T377&lt;='Recommended Sites'!$L$18,"Include",""),""))</f>
        <v>#N/A</v>
      </c>
      <c r="W377" s="24" t="e">
        <f>IF(V377="Include",COUNTIFS($V$2:$V$999,"Include",$R$2:$R$999,"&gt;"&amp;R377)+COUNTIFS($V$2:V377,"Include",$R$2:R377,R377),"")</f>
        <v>#N/A</v>
      </c>
    </row>
    <row r="378" spans="1:23" ht="15.75" thickBot="1" x14ac:dyDescent="0.3">
      <c r="A378" s="23" t="str">
        <f>IF(Population!$A378="","",Population!$A378)</f>
        <v/>
      </c>
      <c r="B378" s="24" t="str">
        <f>IF($A378="","",IFERROR(VLOOKUP($A378,Facilities!$A$2:$B$1001,2,FALSE),""))</f>
        <v/>
      </c>
      <c r="C378" s="24" t="str">
        <f>IFERROR(IF(VLOOKUP($A378,'Facility Locations'!$A$2:$E$1000,2,FALSE)="","no address",VLOOKUP($A378,'Facility Locations'!$A$2:$E$1000,2,FALSE)),"no address")</f>
        <v>no address</v>
      </c>
      <c r="D378" s="24" t="str">
        <f>IFERROR(IF(VLOOKUP($A378,'Facility Locations'!$A$2:$E$1000,3,FALSE)="","",VLOOKUP($A378,'Facility Locations'!$A$2:$E$1000,3,FALSE)),"")</f>
        <v/>
      </c>
      <c r="E378" s="24" t="str">
        <f>IFERROR(IF(VLOOKUP($A378,'Facility Locations'!$A$2:$E$1000,4,FALSE)="","",VLOOKUP($A378,'Facility Locations'!$A$2:$E$1000,4,FALSE)),"")</f>
        <v/>
      </c>
      <c r="F378" s="24" t="str">
        <f>IFERROR(IF(VLOOKUP($A378,'Facility Locations'!$A$2:$E$1000,5,FALSE)="","",VLOOKUP($A378,'Facility Locations'!$A$2:$E$1000,5,FALSE)),"")</f>
        <v/>
      </c>
      <c r="G378" s="25" t="str">
        <f>IFERROR(VLOOKUP($A378,Counties!$A$2:$C$1000,2,FALSE),"no county listed")</f>
        <v>no county listed</v>
      </c>
      <c r="H378" s="24" t="str">
        <f>IFERROR(VLOOKUP($A378,Counties!$A$2:$C$1000,3,FALSE),"no county listed")</f>
        <v>no county listed</v>
      </c>
      <c r="I378" s="24" t="e">
        <f>VLOOKUP($G378,Rural_Urban!A379:B1377,2,FALSE)</f>
        <v>#N/A</v>
      </c>
      <c r="J378" s="24" t="e">
        <f t="shared" si="25"/>
        <v>#N/A</v>
      </c>
      <c r="K378" s="26" t="str">
        <f>IF($A378="","",_xlfn.LET(_xlpm.x,VLOOKUP($A378,Population!$A$2:$B$1000,2,FALSE),IF(_xlpm.x="","none listed",_xlpm.x)))</f>
        <v/>
      </c>
      <c r="L378" s="24" t="e">
        <f>VLOOKUP($A378,Population!$A$2:$D$1000,4,FALSE)</f>
        <v>#N/A</v>
      </c>
      <c r="M378" s="24">
        <f>VLOOKUP("Population",'Program Priorities&amp;Goals'!$B$5:$E$7,4,FALSE)</f>
        <v>0.66666666666666663</v>
      </c>
      <c r="N378" s="24" t="e">
        <f>VLOOKUP($G378,'SVI Data'!$C$2:$F$200,3,FALSE)</f>
        <v>#N/A</v>
      </c>
      <c r="O378" s="24">
        <f>VLOOKUP("SVI",'Program Priorities&amp;Goals'!$B$5:$E$7,4,FALSE)</f>
        <v>0.66666666666666663</v>
      </c>
      <c r="P378" s="23" t="e">
        <f>VLOOKUP($A378,'Partnership Readiness'!$A$2:$D$1000,5,FALSE)</f>
        <v>#N/A</v>
      </c>
      <c r="Q378" s="24">
        <f>VLOOKUP("Partnership",'Program Priorities&amp;Goals'!$B$5:$E$7,4,FALSE)</f>
        <v>0.66666666666666663</v>
      </c>
      <c r="R378" s="25">
        <f t="shared" si="26"/>
        <v>0</v>
      </c>
      <c r="S378" s="24">
        <f t="shared" si="27"/>
        <v>1</v>
      </c>
      <c r="T378" s="24" t="e">
        <f t="shared" si="28"/>
        <v>#N/A</v>
      </c>
      <c r="U378" s="27" t="e">
        <f t="shared" si="29"/>
        <v>#N/A</v>
      </c>
      <c r="V378" s="24" t="e">
        <f>IF(J378="Urban",IF(U378&lt;='Recommended Sites'!$L$17,"Include",""),IF(J378="Rural",IF(T378&lt;='Recommended Sites'!$L$18,"Include",""),""))</f>
        <v>#N/A</v>
      </c>
      <c r="W378" s="24" t="e">
        <f>IF(V378="Include",COUNTIFS($V$2:$V$999,"Include",$R$2:$R$999,"&gt;"&amp;R378)+COUNTIFS($V$2:V378,"Include",$R$2:R378,R378),"")</f>
        <v>#N/A</v>
      </c>
    </row>
    <row r="379" spans="1:23" ht="15.75" thickBot="1" x14ac:dyDescent="0.3">
      <c r="A379" s="23" t="str">
        <f>IF(Population!$A379="","",Population!$A379)</f>
        <v/>
      </c>
      <c r="B379" s="24" t="str">
        <f>IF($A379="","",IFERROR(VLOOKUP($A379,Facilities!$A$2:$B$1001,2,FALSE),""))</f>
        <v/>
      </c>
      <c r="C379" s="24" t="str">
        <f>IFERROR(IF(VLOOKUP($A379,'Facility Locations'!$A$2:$E$1000,2,FALSE)="","no address",VLOOKUP($A379,'Facility Locations'!$A$2:$E$1000,2,FALSE)),"no address")</f>
        <v>no address</v>
      </c>
      <c r="D379" s="24" t="str">
        <f>IFERROR(IF(VLOOKUP($A379,'Facility Locations'!$A$2:$E$1000,3,FALSE)="","",VLOOKUP($A379,'Facility Locations'!$A$2:$E$1000,3,FALSE)),"")</f>
        <v/>
      </c>
      <c r="E379" s="24" t="str">
        <f>IFERROR(IF(VLOOKUP($A379,'Facility Locations'!$A$2:$E$1000,4,FALSE)="","",VLOOKUP($A379,'Facility Locations'!$A$2:$E$1000,4,FALSE)),"")</f>
        <v/>
      </c>
      <c r="F379" s="24" t="str">
        <f>IFERROR(IF(VLOOKUP($A379,'Facility Locations'!$A$2:$E$1000,5,FALSE)="","",VLOOKUP($A379,'Facility Locations'!$A$2:$E$1000,5,FALSE)),"")</f>
        <v/>
      </c>
      <c r="G379" s="25" t="str">
        <f>IFERROR(VLOOKUP($A379,Counties!$A$2:$C$1000,2,FALSE),"no county listed")</f>
        <v>no county listed</v>
      </c>
      <c r="H379" s="24" t="str">
        <f>IFERROR(VLOOKUP($A379,Counties!$A$2:$C$1000,3,FALSE),"no county listed")</f>
        <v>no county listed</v>
      </c>
      <c r="I379" s="24" t="e">
        <f>VLOOKUP($G379,Rural_Urban!A380:B1378,2,FALSE)</f>
        <v>#N/A</v>
      </c>
      <c r="J379" s="24" t="e">
        <f t="shared" si="25"/>
        <v>#N/A</v>
      </c>
      <c r="K379" s="26" t="str">
        <f>IF($A379="","",_xlfn.LET(_xlpm.x,VLOOKUP($A379,Population!$A$2:$B$1000,2,FALSE),IF(_xlpm.x="","none listed",_xlpm.x)))</f>
        <v/>
      </c>
      <c r="L379" s="24" t="e">
        <f>VLOOKUP($A379,Population!$A$2:$D$1000,4,FALSE)</f>
        <v>#N/A</v>
      </c>
      <c r="M379" s="24">
        <f>VLOOKUP("Population",'Program Priorities&amp;Goals'!$B$5:$E$7,4,FALSE)</f>
        <v>0.66666666666666663</v>
      </c>
      <c r="N379" s="24" t="e">
        <f>VLOOKUP($G379,'SVI Data'!$C$2:$F$200,3,FALSE)</f>
        <v>#N/A</v>
      </c>
      <c r="O379" s="24">
        <f>VLOOKUP("SVI",'Program Priorities&amp;Goals'!$B$5:$E$7,4,FALSE)</f>
        <v>0.66666666666666663</v>
      </c>
      <c r="P379" s="23" t="e">
        <f>VLOOKUP($A379,'Partnership Readiness'!$A$2:$D$1000,5,FALSE)</f>
        <v>#N/A</v>
      </c>
      <c r="Q379" s="24">
        <f>VLOOKUP("Partnership",'Program Priorities&amp;Goals'!$B$5:$E$7,4,FALSE)</f>
        <v>0.66666666666666663</v>
      </c>
      <c r="R379" s="25">
        <f t="shared" si="26"/>
        <v>0</v>
      </c>
      <c r="S379" s="24">
        <f t="shared" si="27"/>
        <v>1</v>
      </c>
      <c r="T379" s="24" t="e">
        <f t="shared" si="28"/>
        <v>#N/A</v>
      </c>
      <c r="U379" s="27" t="e">
        <f t="shared" si="29"/>
        <v>#N/A</v>
      </c>
      <c r="V379" s="24" t="e">
        <f>IF(J379="Urban",IF(U379&lt;='Recommended Sites'!$L$17,"Include",""),IF(J379="Rural",IF(T379&lt;='Recommended Sites'!$L$18,"Include",""),""))</f>
        <v>#N/A</v>
      </c>
      <c r="W379" s="24" t="e">
        <f>IF(V379="Include",COUNTIFS($V$2:$V$999,"Include",$R$2:$R$999,"&gt;"&amp;R379)+COUNTIFS($V$2:V379,"Include",$R$2:R379,R379),"")</f>
        <v>#N/A</v>
      </c>
    </row>
    <row r="380" spans="1:23" ht="15.75" thickBot="1" x14ac:dyDescent="0.3">
      <c r="A380" s="23" t="str">
        <f>IF(Population!$A380="","",Population!$A380)</f>
        <v/>
      </c>
      <c r="B380" s="24" t="str">
        <f>IF($A380="","",IFERROR(VLOOKUP($A380,Facilities!$A$2:$B$1001,2,FALSE),""))</f>
        <v/>
      </c>
      <c r="C380" s="24" t="str">
        <f>IFERROR(IF(VLOOKUP($A380,'Facility Locations'!$A$2:$E$1000,2,FALSE)="","no address",VLOOKUP($A380,'Facility Locations'!$A$2:$E$1000,2,FALSE)),"no address")</f>
        <v>no address</v>
      </c>
      <c r="D380" s="24" t="str">
        <f>IFERROR(IF(VLOOKUP($A380,'Facility Locations'!$A$2:$E$1000,3,FALSE)="","",VLOOKUP($A380,'Facility Locations'!$A$2:$E$1000,3,FALSE)),"")</f>
        <v/>
      </c>
      <c r="E380" s="24" t="str">
        <f>IFERROR(IF(VLOOKUP($A380,'Facility Locations'!$A$2:$E$1000,4,FALSE)="","",VLOOKUP($A380,'Facility Locations'!$A$2:$E$1000,4,FALSE)),"")</f>
        <v/>
      </c>
      <c r="F380" s="24" t="str">
        <f>IFERROR(IF(VLOOKUP($A380,'Facility Locations'!$A$2:$E$1000,5,FALSE)="","",VLOOKUP($A380,'Facility Locations'!$A$2:$E$1000,5,FALSE)),"")</f>
        <v/>
      </c>
      <c r="G380" s="25" t="str">
        <f>IFERROR(VLOOKUP($A380,Counties!$A$2:$C$1000,2,FALSE),"no county listed")</f>
        <v>no county listed</v>
      </c>
      <c r="H380" s="24" t="str">
        <f>IFERROR(VLOOKUP($A380,Counties!$A$2:$C$1000,3,FALSE),"no county listed")</f>
        <v>no county listed</v>
      </c>
      <c r="I380" s="24" t="e">
        <f>VLOOKUP($G380,Rural_Urban!A381:B1379,2,FALSE)</f>
        <v>#N/A</v>
      </c>
      <c r="J380" s="24" t="e">
        <f t="shared" si="25"/>
        <v>#N/A</v>
      </c>
      <c r="K380" s="26" t="str">
        <f>IF($A380="","",_xlfn.LET(_xlpm.x,VLOOKUP($A380,Population!$A$2:$B$1000,2,FALSE),IF(_xlpm.x="","none listed",_xlpm.x)))</f>
        <v/>
      </c>
      <c r="L380" s="24" t="e">
        <f>VLOOKUP($A380,Population!$A$2:$D$1000,4,FALSE)</f>
        <v>#N/A</v>
      </c>
      <c r="M380" s="24">
        <f>VLOOKUP("Population",'Program Priorities&amp;Goals'!$B$5:$E$7,4,FALSE)</f>
        <v>0.66666666666666663</v>
      </c>
      <c r="N380" s="24" t="e">
        <f>VLOOKUP($G380,'SVI Data'!$C$2:$F$200,3,FALSE)</f>
        <v>#N/A</v>
      </c>
      <c r="O380" s="24">
        <f>VLOOKUP("SVI",'Program Priorities&amp;Goals'!$B$5:$E$7,4,FALSE)</f>
        <v>0.66666666666666663</v>
      </c>
      <c r="P380" s="23" t="e">
        <f>VLOOKUP($A380,'Partnership Readiness'!$A$2:$D$1000,5,FALSE)</f>
        <v>#N/A</v>
      </c>
      <c r="Q380" s="24">
        <f>VLOOKUP("Partnership",'Program Priorities&amp;Goals'!$B$5:$E$7,4,FALSE)</f>
        <v>0.66666666666666663</v>
      </c>
      <c r="R380" s="25">
        <f t="shared" si="26"/>
        <v>0</v>
      </c>
      <c r="S380" s="24">
        <f t="shared" si="27"/>
        <v>1</v>
      </c>
      <c r="T380" s="24" t="e">
        <f t="shared" si="28"/>
        <v>#N/A</v>
      </c>
      <c r="U380" s="27" t="e">
        <f t="shared" si="29"/>
        <v>#N/A</v>
      </c>
      <c r="V380" s="24" t="e">
        <f>IF(J380="Urban",IF(U380&lt;='Recommended Sites'!$L$17,"Include",""),IF(J380="Rural",IF(T380&lt;='Recommended Sites'!$L$18,"Include",""),""))</f>
        <v>#N/A</v>
      </c>
      <c r="W380" s="24" t="e">
        <f>IF(V380="Include",COUNTIFS($V$2:$V$999,"Include",$R$2:$R$999,"&gt;"&amp;R380)+COUNTIFS($V$2:V380,"Include",$R$2:R380,R380),"")</f>
        <v>#N/A</v>
      </c>
    </row>
    <row r="381" spans="1:23" ht="15.75" thickBot="1" x14ac:dyDescent="0.3">
      <c r="A381" s="23" t="str">
        <f>IF(Population!$A381="","",Population!$A381)</f>
        <v/>
      </c>
      <c r="B381" s="24" t="str">
        <f>IF($A381="","",IFERROR(VLOOKUP($A381,Facilities!$A$2:$B$1001,2,FALSE),""))</f>
        <v/>
      </c>
      <c r="C381" s="24" t="str">
        <f>IFERROR(IF(VLOOKUP($A381,'Facility Locations'!$A$2:$E$1000,2,FALSE)="","no address",VLOOKUP($A381,'Facility Locations'!$A$2:$E$1000,2,FALSE)),"no address")</f>
        <v>no address</v>
      </c>
      <c r="D381" s="24" t="str">
        <f>IFERROR(IF(VLOOKUP($A381,'Facility Locations'!$A$2:$E$1000,3,FALSE)="","",VLOOKUP($A381,'Facility Locations'!$A$2:$E$1000,3,FALSE)),"")</f>
        <v/>
      </c>
      <c r="E381" s="24" t="str">
        <f>IFERROR(IF(VLOOKUP($A381,'Facility Locations'!$A$2:$E$1000,4,FALSE)="","",VLOOKUP($A381,'Facility Locations'!$A$2:$E$1000,4,FALSE)),"")</f>
        <v/>
      </c>
      <c r="F381" s="24" t="str">
        <f>IFERROR(IF(VLOOKUP($A381,'Facility Locations'!$A$2:$E$1000,5,FALSE)="","",VLOOKUP($A381,'Facility Locations'!$A$2:$E$1000,5,FALSE)),"")</f>
        <v/>
      </c>
      <c r="G381" s="25" t="str">
        <f>IFERROR(VLOOKUP($A381,Counties!$A$2:$C$1000,2,FALSE),"no county listed")</f>
        <v>no county listed</v>
      </c>
      <c r="H381" s="24" t="str">
        <f>IFERROR(VLOOKUP($A381,Counties!$A$2:$C$1000,3,FALSE),"no county listed")</f>
        <v>no county listed</v>
      </c>
      <c r="I381" s="24" t="e">
        <f>VLOOKUP($G381,Rural_Urban!A382:B1380,2,FALSE)</f>
        <v>#N/A</v>
      </c>
      <c r="J381" s="24" t="e">
        <f t="shared" si="25"/>
        <v>#N/A</v>
      </c>
      <c r="K381" s="26" t="str">
        <f>IF($A381="","",_xlfn.LET(_xlpm.x,VLOOKUP($A381,Population!$A$2:$B$1000,2,FALSE),IF(_xlpm.x="","none listed",_xlpm.x)))</f>
        <v/>
      </c>
      <c r="L381" s="24" t="e">
        <f>VLOOKUP($A381,Population!$A$2:$D$1000,4,FALSE)</f>
        <v>#N/A</v>
      </c>
      <c r="M381" s="24">
        <f>VLOOKUP("Population",'Program Priorities&amp;Goals'!$B$5:$E$7,4,FALSE)</f>
        <v>0.66666666666666663</v>
      </c>
      <c r="N381" s="24" t="e">
        <f>VLOOKUP($G381,'SVI Data'!$C$2:$F$200,3,FALSE)</f>
        <v>#N/A</v>
      </c>
      <c r="O381" s="24">
        <f>VLOOKUP("SVI",'Program Priorities&amp;Goals'!$B$5:$E$7,4,FALSE)</f>
        <v>0.66666666666666663</v>
      </c>
      <c r="P381" s="23" t="e">
        <f>VLOOKUP($A381,'Partnership Readiness'!$A$2:$D$1000,5,FALSE)</f>
        <v>#N/A</v>
      </c>
      <c r="Q381" s="24">
        <f>VLOOKUP("Partnership",'Program Priorities&amp;Goals'!$B$5:$E$7,4,FALSE)</f>
        <v>0.66666666666666663</v>
      </c>
      <c r="R381" s="25">
        <f t="shared" si="26"/>
        <v>0</v>
      </c>
      <c r="S381" s="24">
        <f t="shared" si="27"/>
        <v>1</v>
      </c>
      <c r="T381" s="24" t="e">
        <f t="shared" si="28"/>
        <v>#N/A</v>
      </c>
      <c r="U381" s="27" t="e">
        <f t="shared" si="29"/>
        <v>#N/A</v>
      </c>
      <c r="V381" s="24" t="e">
        <f>IF(J381="Urban",IF(U381&lt;='Recommended Sites'!$L$17,"Include",""),IF(J381="Rural",IF(T381&lt;='Recommended Sites'!$L$18,"Include",""),""))</f>
        <v>#N/A</v>
      </c>
      <c r="W381" s="24" t="e">
        <f>IF(V381="Include",COUNTIFS($V$2:$V$999,"Include",$R$2:$R$999,"&gt;"&amp;R381)+COUNTIFS($V$2:V381,"Include",$R$2:R381,R381),"")</f>
        <v>#N/A</v>
      </c>
    </row>
    <row r="382" spans="1:23" ht="15.75" thickBot="1" x14ac:dyDescent="0.3">
      <c r="A382" s="23" t="str">
        <f>IF(Population!$A382="","",Population!$A382)</f>
        <v/>
      </c>
      <c r="B382" s="24" t="str">
        <f>IF($A382="","",IFERROR(VLOOKUP($A382,Facilities!$A$2:$B$1001,2,FALSE),""))</f>
        <v/>
      </c>
      <c r="C382" s="24" t="str">
        <f>IFERROR(IF(VLOOKUP($A382,'Facility Locations'!$A$2:$E$1000,2,FALSE)="","no address",VLOOKUP($A382,'Facility Locations'!$A$2:$E$1000,2,FALSE)),"no address")</f>
        <v>no address</v>
      </c>
      <c r="D382" s="24" t="str">
        <f>IFERROR(IF(VLOOKUP($A382,'Facility Locations'!$A$2:$E$1000,3,FALSE)="","",VLOOKUP($A382,'Facility Locations'!$A$2:$E$1000,3,FALSE)),"")</f>
        <v/>
      </c>
      <c r="E382" s="24" t="str">
        <f>IFERROR(IF(VLOOKUP($A382,'Facility Locations'!$A$2:$E$1000,4,FALSE)="","",VLOOKUP($A382,'Facility Locations'!$A$2:$E$1000,4,FALSE)),"")</f>
        <v/>
      </c>
      <c r="F382" s="24" t="str">
        <f>IFERROR(IF(VLOOKUP($A382,'Facility Locations'!$A$2:$E$1000,5,FALSE)="","",VLOOKUP($A382,'Facility Locations'!$A$2:$E$1000,5,FALSE)),"")</f>
        <v/>
      </c>
      <c r="G382" s="25" t="str">
        <f>IFERROR(VLOOKUP($A382,Counties!$A$2:$C$1000,2,FALSE),"no county listed")</f>
        <v>no county listed</v>
      </c>
      <c r="H382" s="24" t="str">
        <f>IFERROR(VLOOKUP($A382,Counties!$A$2:$C$1000,3,FALSE),"no county listed")</f>
        <v>no county listed</v>
      </c>
      <c r="I382" s="24" t="e">
        <f>VLOOKUP($G382,Rural_Urban!A383:B1381,2,FALSE)</f>
        <v>#N/A</v>
      </c>
      <c r="J382" s="24" t="e">
        <f t="shared" si="25"/>
        <v>#N/A</v>
      </c>
      <c r="K382" s="26" t="str">
        <f>IF($A382="","",_xlfn.LET(_xlpm.x,VLOOKUP($A382,Population!$A$2:$B$1000,2,FALSE),IF(_xlpm.x="","none listed",_xlpm.x)))</f>
        <v/>
      </c>
      <c r="L382" s="24" t="e">
        <f>VLOOKUP($A382,Population!$A$2:$D$1000,4,FALSE)</f>
        <v>#N/A</v>
      </c>
      <c r="M382" s="24">
        <f>VLOOKUP("Population",'Program Priorities&amp;Goals'!$B$5:$E$7,4,FALSE)</f>
        <v>0.66666666666666663</v>
      </c>
      <c r="N382" s="24" t="e">
        <f>VLOOKUP($G382,'SVI Data'!$C$2:$F$200,3,FALSE)</f>
        <v>#N/A</v>
      </c>
      <c r="O382" s="24">
        <f>VLOOKUP("SVI",'Program Priorities&amp;Goals'!$B$5:$E$7,4,FALSE)</f>
        <v>0.66666666666666663</v>
      </c>
      <c r="P382" s="23" t="e">
        <f>VLOOKUP($A382,'Partnership Readiness'!$A$2:$D$1000,5,FALSE)</f>
        <v>#N/A</v>
      </c>
      <c r="Q382" s="24">
        <f>VLOOKUP("Partnership",'Program Priorities&amp;Goals'!$B$5:$E$7,4,FALSE)</f>
        <v>0.66666666666666663</v>
      </c>
      <c r="R382" s="25">
        <f t="shared" si="26"/>
        <v>0</v>
      </c>
      <c r="S382" s="24">
        <f t="shared" si="27"/>
        <v>1</v>
      </c>
      <c r="T382" s="24" t="e">
        <f t="shared" si="28"/>
        <v>#N/A</v>
      </c>
      <c r="U382" s="27" t="e">
        <f t="shared" si="29"/>
        <v>#N/A</v>
      </c>
      <c r="V382" s="24" t="e">
        <f>IF(J382="Urban",IF(U382&lt;='Recommended Sites'!$L$17,"Include",""),IF(J382="Rural",IF(T382&lt;='Recommended Sites'!$L$18,"Include",""),""))</f>
        <v>#N/A</v>
      </c>
      <c r="W382" s="24" t="e">
        <f>IF(V382="Include",COUNTIFS($V$2:$V$999,"Include",$R$2:$R$999,"&gt;"&amp;R382)+COUNTIFS($V$2:V382,"Include",$R$2:R382,R382),"")</f>
        <v>#N/A</v>
      </c>
    </row>
    <row r="383" spans="1:23" ht="15.75" thickBot="1" x14ac:dyDescent="0.3">
      <c r="A383" s="23" t="str">
        <f>IF(Population!$A383="","",Population!$A383)</f>
        <v/>
      </c>
      <c r="B383" s="24" t="str">
        <f>IF($A383="","",IFERROR(VLOOKUP($A383,Facilities!$A$2:$B$1001,2,FALSE),""))</f>
        <v/>
      </c>
      <c r="C383" s="24" t="str">
        <f>IFERROR(IF(VLOOKUP($A383,'Facility Locations'!$A$2:$E$1000,2,FALSE)="","no address",VLOOKUP($A383,'Facility Locations'!$A$2:$E$1000,2,FALSE)),"no address")</f>
        <v>no address</v>
      </c>
      <c r="D383" s="24" t="str">
        <f>IFERROR(IF(VLOOKUP($A383,'Facility Locations'!$A$2:$E$1000,3,FALSE)="","",VLOOKUP($A383,'Facility Locations'!$A$2:$E$1000,3,FALSE)),"")</f>
        <v/>
      </c>
      <c r="E383" s="24" t="str">
        <f>IFERROR(IF(VLOOKUP($A383,'Facility Locations'!$A$2:$E$1000,4,FALSE)="","",VLOOKUP($A383,'Facility Locations'!$A$2:$E$1000,4,FALSE)),"")</f>
        <v/>
      </c>
      <c r="F383" s="24" t="str">
        <f>IFERROR(IF(VLOOKUP($A383,'Facility Locations'!$A$2:$E$1000,5,FALSE)="","",VLOOKUP($A383,'Facility Locations'!$A$2:$E$1000,5,FALSE)),"")</f>
        <v/>
      </c>
      <c r="G383" s="25" t="str">
        <f>IFERROR(VLOOKUP($A383,Counties!$A$2:$C$1000,2,FALSE),"no county listed")</f>
        <v>no county listed</v>
      </c>
      <c r="H383" s="24" t="str">
        <f>IFERROR(VLOOKUP($A383,Counties!$A$2:$C$1000,3,FALSE),"no county listed")</f>
        <v>no county listed</v>
      </c>
      <c r="I383" s="24" t="e">
        <f>VLOOKUP($G383,Rural_Urban!A384:B1382,2,FALSE)</f>
        <v>#N/A</v>
      </c>
      <c r="J383" s="24" t="e">
        <f t="shared" si="25"/>
        <v>#N/A</v>
      </c>
      <c r="K383" s="26" t="str">
        <f>IF($A383="","",_xlfn.LET(_xlpm.x,VLOOKUP($A383,Population!$A$2:$B$1000,2,FALSE),IF(_xlpm.x="","none listed",_xlpm.x)))</f>
        <v/>
      </c>
      <c r="L383" s="24" t="e">
        <f>VLOOKUP($A383,Population!$A$2:$D$1000,4,FALSE)</f>
        <v>#N/A</v>
      </c>
      <c r="M383" s="24">
        <f>VLOOKUP("Population",'Program Priorities&amp;Goals'!$B$5:$E$7,4,FALSE)</f>
        <v>0.66666666666666663</v>
      </c>
      <c r="N383" s="24" t="e">
        <f>VLOOKUP($G383,'SVI Data'!$C$2:$F$200,3,FALSE)</f>
        <v>#N/A</v>
      </c>
      <c r="O383" s="24">
        <f>VLOOKUP("SVI",'Program Priorities&amp;Goals'!$B$5:$E$7,4,FALSE)</f>
        <v>0.66666666666666663</v>
      </c>
      <c r="P383" s="23" t="e">
        <f>VLOOKUP($A383,'Partnership Readiness'!$A$2:$D$1000,5,FALSE)</f>
        <v>#N/A</v>
      </c>
      <c r="Q383" s="24">
        <f>VLOOKUP("Partnership",'Program Priorities&amp;Goals'!$B$5:$E$7,4,FALSE)</f>
        <v>0.66666666666666663</v>
      </c>
      <c r="R383" s="25">
        <f t="shared" si="26"/>
        <v>0</v>
      </c>
      <c r="S383" s="24">
        <f t="shared" si="27"/>
        <v>1</v>
      </c>
      <c r="T383" s="24" t="e">
        <f t="shared" si="28"/>
        <v>#N/A</v>
      </c>
      <c r="U383" s="27" t="e">
        <f t="shared" si="29"/>
        <v>#N/A</v>
      </c>
      <c r="V383" s="24" t="e">
        <f>IF(J383="Urban",IF(U383&lt;='Recommended Sites'!$L$17,"Include",""),IF(J383="Rural",IF(T383&lt;='Recommended Sites'!$L$18,"Include",""),""))</f>
        <v>#N/A</v>
      </c>
      <c r="W383" s="24" t="e">
        <f>IF(V383="Include",COUNTIFS($V$2:$V$999,"Include",$R$2:$R$999,"&gt;"&amp;R383)+COUNTIFS($V$2:V383,"Include",$R$2:R383,R383),"")</f>
        <v>#N/A</v>
      </c>
    </row>
    <row r="384" spans="1:23" ht="15.75" thickBot="1" x14ac:dyDescent="0.3">
      <c r="A384" s="23" t="str">
        <f>IF(Population!$A384="","",Population!$A384)</f>
        <v/>
      </c>
      <c r="B384" s="24" t="str">
        <f>IF($A384="","",IFERROR(VLOOKUP($A384,Facilities!$A$2:$B$1001,2,FALSE),""))</f>
        <v/>
      </c>
      <c r="C384" s="24" t="str">
        <f>IFERROR(IF(VLOOKUP($A384,'Facility Locations'!$A$2:$E$1000,2,FALSE)="","no address",VLOOKUP($A384,'Facility Locations'!$A$2:$E$1000,2,FALSE)),"no address")</f>
        <v>no address</v>
      </c>
      <c r="D384" s="24" t="str">
        <f>IFERROR(IF(VLOOKUP($A384,'Facility Locations'!$A$2:$E$1000,3,FALSE)="","",VLOOKUP($A384,'Facility Locations'!$A$2:$E$1000,3,FALSE)),"")</f>
        <v/>
      </c>
      <c r="E384" s="24" t="str">
        <f>IFERROR(IF(VLOOKUP($A384,'Facility Locations'!$A$2:$E$1000,4,FALSE)="","",VLOOKUP($A384,'Facility Locations'!$A$2:$E$1000,4,FALSE)),"")</f>
        <v/>
      </c>
      <c r="F384" s="24" t="str">
        <f>IFERROR(IF(VLOOKUP($A384,'Facility Locations'!$A$2:$E$1000,5,FALSE)="","",VLOOKUP($A384,'Facility Locations'!$A$2:$E$1000,5,FALSE)),"")</f>
        <v/>
      </c>
      <c r="G384" s="25" t="str">
        <f>IFERROR(VLOOKUP($A384,Counties!$A$2:$C$1000,2,FALSE),"no county listed")</f>
        <v>no county listed</v>
      </c>
      <c r="H384" s="24" t="str">
        <f>IFERROR(VLOOKUP($A384,Counties!$A$2:$C$1000,3,FALSE),"no county listed")</f>
        <v>no county listed</v>
      </c>
      <c r="I384" s="24" t="e">
        <f>VLOOKUP($G384,Rural_Urban!A385:B1383,2,FALSE)</f>
        <v>#N/A</v>
      </c>
      <c r="J384" s="24" t="e">
        <f t="shared" si="25"/>
        <v>#N/A</v>
      </c>
      <c r="K384" s="26" t="str">
        <f>IF($A384="","",_xlfn.LET(_xlpm.x,VLOOKUP($A384,Population!$A$2:$B$1000,2,FALSE),IF(_xlpm.x="","none listed",_xlpm.x)))</f>
        <v/>
      </c>
      <c r="L384" s="24" t="e">
        <f>VLOOKUP($A384,Population!$A$2:$D$1000,4,FALSE)</f>
        <v>#N/A</v>
      </c>
      <c r="M384" s="24">
        <f>VLOOKUP("Population",'Program Priorities&amp;Goals'!$B$5:$E$7,4,FALSE)</f>
        <v>0.66666666666666663</v>
      </c>
      <c r="N384" s="24" t="e">
        <f>VLOOKUP($G384,'SVI Data'!$C$2:$F$200,3,FALSE)</f>
        <v>#N/A</v>
      </c>
      <c r="O384" s="24">
        <f>VLOOKUP("SVI",'Program Priorities&amp;Goals'!$B$5:$E$7,4,FALSE)</f>
        <v>0.66666666666666663</v>
      </c>
      <c r="P384" s="23" t="e">
        <f>VLOOKUP($A384,'Partnership Readiness'!$A$2:$D$1000,5,FALSE)</f>
        <v>#N/A</v>
      </c>
      <c r="Q384" s="24">
        <f>VLOOKUP("Partnership",'Program Priorities&amp;Goals'!$B$5:$E$7,4,FALSE)</f>
        <v>0.66666666666666663</v>
      </c>
      <c r="R384" s="25">
        <f t="shared" si="26"/>
        <v>0</v>
      </c>
      <c r="S384" s="24">
        <f t="shared" si="27"/>
        <v>1</v>
      </c>
      <c r="T384" s="24" t="e">
        <f t="shared" si="28"/>
        <v>#N/A</v>
      </c>
      <c r="U384" s="27" t="e">
        <f t="shared" si="29"/>
        <v>#N/A</v>
      </c>
      <c r="V384" s="24" t="e">
        <f>IF(J384="Urban",IF(U384&lt;='Recommended Sites'!$L$17,"Include",""),IF(J384="Rural",IF(T384&lt;='Recommended Sites'!$L$18,"Include",""),""))</f>
        <v>#N/A</v>
      </c>
      <c r="W384" s="24" t="e">
        <f>IF(V384="Include",COUNTIFS($V$2:$V$999,"Include",$R$2:$R$999,"&gt;"&amp;R384)+COUNTIFS($V$2:V384,"Include",$R$2:R384,R384),"")</f>
        <v>#N/A</v>
      </c>
    </row>
    <row r="385" spans="1:23" ht="15.75" thickBot="1" x14ac:dyDescent="0.3">
      <c r="A385" s="23" t="str">
        <f>IF(Population!$A385="","",Population!$A385)</f>
        <v/>
      </c>
      <c r="B385" s="24" t="str">
        <f>IF($A385="","",IFERROR(VLOOKUP($A385,Facilities!$A$2:$B$1001,2,FALSE),""))</f>
        <v/>
      </c>
      <c r="C385" s="24" t="str">
        <f>IFERROR(IF(VLOOKUP($A385,'Facility Locations'!$A$2:$E$1000,2,FALSE)="","no address",VLOOKUP($A385,'Facility Locations'!$A$2:$E$1000,2,FALSE)),"no address")</f>
        <v>no address</v>
      </c>
      <c r="D385" s="24" t="str">
        <f>IFERROR(IF(VLOOKUP($A385,'Facility Locations'!$A$2:$E$1000,3,FALSE)="","",VLOOKUP($A385,'Facility Locations'!$A$2:$E$1000,3,FALSE)),"")</f>
        <v/>
      </c>
      <c r="E385" s="24" t="str">
        <f>IFERROR(IF(VLOOKUP($A385,'Facility Locations'!$A$2:$E$1000,4,FALSE)="","",VLOOKUP($A385,'Facility Locations'!$A$2:$E$1000,4,FALSE)),"")</f>
        <v/>
      </c>
      <c r="F385" s="24" t="str">
        <f>IFERROR(IF(VLOOKUP($A385,'Facility Locations'!$A$2:$E$1000,5,FALSE)="","",VLOOKUP($A385,'Facility Locations'!$A$2:$E$1000,5,FALSE)),"")</f>
        <v/>
      </c>
      <c r="G385" s="25" t="str">
        <f>IFERROR(VLOOKUP($A385,Counties!$A$2:$C$1000,2,FALSE),"no county listed")</f>
        <v>no county listed</v>
      </c>
      <c r="H385" s="24" t="str">
        <f>IFERROR(VLOOKUP($A385,Counties!$A$2:$C$1000,3,FALSE),"no county listed")</f>
        <v>no county listed</v>
      </c>
      <c r="I385" s="24" t="e">
        <f>VLOOKUP($G385,Rural_Urban!A386:B1384,2,FALSE)</f>
        <v>#N/A</v>
      </c>
      <c r="J385" s="24" t="e">
        <f t="shared" si="25"/>
        <v>#N/A</v>
      </c>
      <c r="K385" s="26" t="str">
        <f>IF($A385="","",_xlfn.LET(_xlpm.x,VLOOKUP($A385,Population!$A$2:$B$1000,2,FALSE),IF(_xlpm.x="","none listed",_xlpm.x)))</f>
        <v/>
      </c>
      <c r="L385" s="24" t="e">
        <f>VLOOKUP($A385,Population!$A$2:$D$1000,4,FALSE)</f>
        <v>#N/A</v>
      </c>
      <c r="M385" s="24">
        <f>VLOOKUP("Population",'Program Priorities&amp;Goals'!$B$5:$E$7,4,FALSE)</f>
        <v>0.66666666666666663</v>
      </c>
      <c r="N385" s="24" t="e">
        <f>VLOOKUP($G385,'SVI Data'!$C$2:$F$200,3,FALSE)</f>
        <v>#N/A</v>
      </c>
      <c r="O385" s="24">
        <f>VLOOKUP("SVI",'Program Priorities&amp;Goals'!$B$5:$E$7,4,FALSE)</f>
        <v>0.66666666666666663</v>
      </c>
      <c r="P385" s="23" t="e">
        <f>VLOOKUP($A385,'Partnership Readiness'!$A$2:$D$1000,5,FALSE)</f>
        <v>#N/A</v>
      </c>
      <c r="Q385" s="24">
        <f>VLOOKUP("Partnership",'Program Priorities&amp;Goals'!$B$5:$E$7,4,FALSE)</f>
        <v>0.66666666666666663</v>
      </c>
      <c r="R385" s="25">
        <f t="shared" si="26"/>
        <v>0</v>
      </c>
      <c r="S385" s="24">
        <f t="shared" si="27"/>
        <v>1</v>
      </c>
      <c r="T385" s="24" t="e">
        <f t="shared" si="28"/>
        <v>#N/A</v>
      </c>
      <c r="U385" s="27" t="e">
        <f t="shared" si="29"/>
        <v>#N/A</v>
      </c>
      <c r="V385" s="24" t="e">
        <f>IF(J385="Urban",IF(U385&lt;='Recommended Sites'!$L$17,"Include",""),IF(J385="Rural",IF(T385&lt;='Recommended Sites'!$L$18,"Include",""),""))</f>
        <v>#N/A</v>
      </c>
      <c r="W385" s="24" t="e">
        <f>IF(V385="Include",COUNTIFS($V$2:$V$999,"Include",$R$2:$R$999,"&gt;"&amp;R385)+COUNTIFS($V$2:V385,"Include",$R$2:R385,R385),"")</f>
        <v>#N/A</v>
      </c>
    </row>
    <row r="386" spans="1:23" ht="15.75" thickBot="1" x14ac:dyDescent="0.3">
      <c r="A386" s="23" t="str">
        <f>IF(Population!$A386="","",Population!$A386)</f>
        <v/>
      </c>
      <c r="B386" s="24" t="str">
        <f>IF($A386="","",IFERROR(VLOOKUP($A386,Facilities!$A$2:$B$1001,2,FALSE),""))</f>
        <v/>
      </c>
      <c r="C386" s="24" t="str">
        <f>IFERROR(IF(VLOOKUP($A386,'Facility Locations'!$A$2:$E$1000,2,FALSE)="","no address",VLOOKUP($A386,'Facility Locations'!$A$2:$E$1000,2,FALSE)),"no address")</f>
        <v>no address</v>
      </c>
      <c r="D386" s="24" t="str">
        <f>IFERROR(IF(VLOOKUP($A386,'Facility Locations'!$A$2:$E$1000,3,FALSE)="","",VLOOKUP($A386,'Facility Locations'!$A$2:$E$1000,3,FALSE)),"")</f>
        <v/>
      </c>
      <c r="E386" s="24" t="str">
        <f>IFERROR(IF(VLOOKUP($A386,'Facility Locations'!$A$2:$E$1000,4,FALSE)="","",VLOOKUP($A386,'Facility Locations'!$A$2:$E$1000,4,FALSE)),"")</f>
        <v/>
      </c>
      <c r="F386" s="24" t="str">
        <f>IFERROR(IF(VLOOKUP($A386,'Facility Locations'!$A$2:$E$1000,5,FALSE)="","",VLOOKUP($A386,'Facility Locations'!$A$2:$E$1000,5,FALSE)),"")</f>
        <v/>
      </c>
      <c r="G386" s="25" t="str">
        <f>IFERROR(VLOOKUP($A386,Counties!$A$2:$C$1000,2,FALSE),"no county listed")</f>
        <v>no county listed</v>
      </c>
      <c r="H386" s="24" t="str">
        <f>IFERROR(VLOOKUP($A386,Counties!$A$2:$C$1000,3,FALSE),"no county listed")</f>
        <v>no county listed</v>
      </c>
      <c r="I386" s="24" t="e">
        <f>VLOOKUP($G386,Rural_Urban!A387:B1385,2,FALSE)</f>
        <v>#N/A</v>
      </c>
      <c r="J386" s="24" t="e">
        <f t="shared" ref="J386:J449" si="30">IF(I386&lt;=3,"Urban","Rural")</f>
        <v>#N/A</v>
      </c>
      <c r="K386" s="26" t="str">
        <f>IF($A386="","",_xlfn.LET(_xlpm.x,VLOOKUP($A386,Population!$A$2:$B$1000,2,FALSE),IF(_xlpm.x="","none listed",_xlpm.x)))</f>
        <v/>
      </c>
      <c r="L386" s="24" t="e">
        <f>VLOOKUP($A386,Population!$A$2:$D$1000,4,FALSE)</f>
        <v>#N/A</v>
      </c>
      <c r="M386" s="24">
        <f>VLOOKUP("Population",'Program Priorities&amp;Goals'!$B$5:$E$7,4,FALSE)</f>
        <v>0.66666666666666663</v>
      </c>
      <c r="N386" s="24" t="e">
        <f>VLOOKUP($G386,'SVI Data'!$C$2:$F$200,3,FALSE)</f>
        <v>#N/A</v>
      </c>
      <c r="O386" s="24">
        <f>VLOOKUP("SVI",'Program Priorities&amp;Goals'!$B$5:$E$7,4,FALSE)</f>
        <v>0.66666666666666663</v>
      </c>
      <c r="P386" s="23" t="e">
        <f>VLOOKUP($A386,'Partnership Readiness'!$A$2:$D$1000,5,FALSE)</f>
        <v>#N/A</v>
      </c>
      <c r="Q386" s="24">
        <f>VLOOKUP("Partnership",'Program Priorities&amp;Goals'!$B$5:$E$7,4,FALSE)</f>
        <v>0.66666666666666663</v>
      </c>
      <c r="R386" s="25">
        <f t="shared" ref="R386:R449" si="31">IFERROR(SUM($L386*$M386,$N386*$O386,$P386*$Q386),0)</f>
        <v>0</v>
      </c>
      <c r="S386" s="24">
        <f t="shared" ref="S386:S449" si="32">_xlfn.IFNA(_xlfn.RANK.EQ(R386,$R$2:$R$999,0),"incomplete data")</f>
        <v>1</v>
      </c>
      <c r="T386" s="24" t="e">
        <f t="shared" ref="T386:T449" si="33">IF(J386="Rural",COUNTIFS($J$2:$J$999,"Rural",$R$2:$R$999,"&gt;"&amp;R386)+1,"")</f>
        <v>#N/A</v>
      </c>
      <c r="U386" s="27" t="e">
        <f t="shared" ref="U386:U449" si="34">IF(J386="Urban",COUNTIFS($J$2:$J$999,"Urban",$R$2:$R$999,"&gt;"&amp;R386)+1,"")</f>
        <v>#N/A</v>
      </c>
      <c r="V386" s="24" t="e">
        <f>IF(J386="Urban",IF(U386&lt;='Recommended Sites'!$L$17,"Include",""),IF(J386="Rural",IF(T386&lt;='Recommended Sites'!$L$18,"Include",""),""))</f>
        <v>#N/A</v>
      </c>
      <c r="W386" s="24" t="e">
        <f>IF(V386="Include",COUNTIFS($V$2:$V$999,"Include",$R$2:$R$999,"&gt;"&amp;R386)+COUNTIFS($V$2:V386,"Include",$R$2:R386,R386),"")</f>
        <v>#N/A</v>
      </c>
    </row>
    <row r="387" spans="1:23" ht="15.75" thickBot="1" x14ac:dyDescent="0.3">
      <c r="A387" s="23" t="str">
        <f>IF(Population!$A387="","",Population!$A387)</f>
        <v/>
      </c>
      <c r="B387" s="24" t="str">
        <f>IF($A387="","",IFERROR(VLOOKUP($A387,Facilities!$A$2:$B$1001,2,FALSE),""))</f>
        <v/>
      </c>
      <c r="C387" s="24" t="str">
        <f>IFERROR(IF(VLOOKUP($A387,'Facility Locations'!$A$2:$E$1000,2,FALSE)="","no address",VLOOKUP($A387,'Facility Locations'!$A$2:$E$1000,2,FALSE)),"no address")</f>
        <v>no address</v>
      </c>
      <c r="D387" s="24" t="str">
        <f>IFERROR(IF(VLOOKUP($A387,'Facility Locations'!$A$2:$E$1000,3,FALSE)="","",VLOOKUP($A387,'Facility Locations'!$A$2:$E$1000,3,FALSE)),"")</f>
        <v/>
      </c>
      <c r="E387" s="24" t="str">
        <f>IFERROR(IF(VLOOKUP($A387,'Facility Locations'!$A$2:$E$1000,4,FALSE)="","",VLOOKUP($A387,'Facility Locations'!$A$2:$E$1000,4,FALSE)),"")</f>
        <v/>
      </c>
      <c r="F387" s="24" t="str">
        <f>IFERROR(IF(VLOOKUP($A387,'Facility Locations'!$A$2:$E$1000,5,FALSE)="","",VLOOKUP($A387,'Facility Locations'!$A$2:$E$1000,5,FALSE)),"")</f>
        <v/>
      </c>
      <c r="G387" s="25" t="str">
        <f>IFERROR(VLOOKUP($A387,Counties!$A$2:$C$1000,2,FALSE),"no county listed")</f>
        <v>no county listed</v>
      </c>
      <c r="H387" s="24" t="str">
        <f>IFERROR(VLOOKUP($A387,Counties!$A$2:$C$1000,3,FALSE),"no county listed")</f>
        <v>no county listed</v>
      </c>
      <c r="I387" s="24" t="e">
        <f>VLOOKUP($G387,Rural_Urban!A388:B1386,2,FALSE)</f>
        <v>#N/A</v>
      </c>
      <c r="J387" s="24" t="e">
        <f t="shared" si="30"/>
        <v>#N/A</v>
      </c>
      <c r="K387" s="26" t="str">
        <f>IF($A387="","",_xlfn.LET(_xlpm.x,VLOOKUP($A387,Population!$A$2:$B$1000,2,FALSE),IF(_xlpm.x="","none listed",_xlpm.x)))</f>
        <v/>
      </c>
      <c r="L387" s="24" t="e">
        <f>VLOOKUP($A387,Population!$A$2:$D$1000,4,FALSE)</f>
        <v>#N/A</v>
      </c>
      <c r="M387" s="24">
        <f>VLOOKUP("Population",'Program Priorities&amp;Goals'!$B$5:$E$7,4,FALSE)</f>
        <v>0.66666666666666663</v>
      </c>
      <c r="N387" s="24" t="e">
        <f>VLOOKUP($G387,'SVI Data'!$C$2:$F$200,3,FALSE)</f>
        <v>#N/A</v>
      </c>
      <c r="O387" s="24">
        <f>VLOOKUP("SVI",'Program Priorities&amp;Goals'!$B$5:$E$7,4,FALSE)</f>
        <v>0.66666666666666663</v>
      </c>
      <c r="P387" s="23" t="e">
        <f>VLOOKUP($A387,'Partnership Readiness'!$A$2:$D$1000,5,FALSE)</f>
        <v>#N/A</v>
      </c>
      <c r="Q387" s="24">
        <f>VLOOKUP("Partnership",'Program Priorities&amp;Goals'!$B$5:$E$7,4,FALSE)</f>
        <v>0.66666666666666663</v>
      </c>
      <c r="R387" s="25">
        <f t="shared" si="31"/>
        <v>0</v>
      </c>
      <c r="S387" s="24">
        <f t="shared" si="32"/>
        <v>1</v>
      </c>
      <c r="T387" s="24" t="e">
        <f t="shared" si="33"/>
        <v>#N/A</v>
      </c>
      <c r="U387" s="27" t="e">
        <f t="shared" si="34"/>
        <v>#N/A</v>
      </c>
      <c r="V387" s="24" t="e">
        <f>IF(J387="Urban",IF(U387&lt;='Recommended Sites'!$L$17,"Include",""),IF(J387="Rural",IF(T387&lt;='Recommended Sites'!$L$18,"Include",""),""))</f>
        <v>#N/A</v>
      </c>
      <c r="W387" s="24" t="e">
        <f>IF(V387="Include",COUNTIFS($V$2:$V$999,"Include",$R$2:$R$999,"&gt;"&amp;R387)+COUNTIFS($V$2:V387,"Include",$R$2:R387,R387),"")</f>
        <v>#N/A</v>
      </c>
    </row>
    <row r="388" spans="1:23" ht="15.75" thickBot="1" x14ac:dyDescent="0.3">
      <c r="A388" s="23" t="str">
        <f>IF(Population!$A388="","",Population!$A388)</f>
        <v/>
      </c>
      <c r="B388" s="24" t="str">
        <f>IF($A388="","",IFERROR(VLOOKUP($A388,Facilities!$A$2:$B$1001,2,FALSE),""))</f>
        <v/>
      </c>
      <c r="C388" s="24" t="str">
        <f>IFERROR(IF(VLOOKUP($A388,'Facility Locations'!$A$2:$E$1000,2,FALSE)="","no address",VLOOKUP($A388,'Facility Locations'!$A$2:$E$1000,2,FALSE)),"no address")</f>
        <v>no address</v>
      </c>
      <c r="D388" s="24" t="str">
        <f>IFERROR(IF(VLOOKUP($A388,'Facility Locations'!$A$2:$E$1000,3,FALSE)="","",VLOOKUP($A388,'Facility Locations'!$A$2:$E$1000,3,FALSE)),"")</f>
        <v/>
      </c>
      <c r="E388" s="24" t="str">
        <f>IFERROR(IF(VLOOKUP($A388,'Facility Locations'!$A$2:$E$1000,4,FALSE)="","",VLOOKUP($A388,'Facility Locations'!$A$2:$E$1000,4,FALSE)),"")</f>
        <v/>
      </c>
      <c r="F388" s="24" t="str">
        <f>IFERROR(IF(VLOOKUP($A388,'Facility Locations'!$A$2:$E$1000,5,FALSE)="","",VLOOKUP($A388,'Facility Locations'!$A$2:$E$1000,5,FALSE)),"")</f>
        <v/>
      </c>
      <c r="G388" s="25" t="str">
        <f>IFERROR(VLOOKUP($A388,Counties!$A$2:$C$1000,2,FALSE),"no county listed")</f>
        <v>no county listed</v>
      </c>
      <c r="H388" s="24" t="str">
        <f>IFERROR(VLOOKUP($A388,Counties!$A$2:$C$1000,3,FALSE),"no county listed")</f>
        <v>no county listed</v>
      </c>
      <c r="I388" s="24" t="e">
        <f>VLOOKUP($G388,Rural_Urban!A389:B1387,2,FALSE)</f>
        <v>#N/A</v>
      </c>
      <c r="J388" s="24" t="e">
        <f t="shared" si="30"/>
        <v>#N/A</v>
      </c>
      <c r="K388" s="26" t="str">
        <f>IF($A388="","",_xlfn.LET(_xlpm.x,VLOOKUP($A388,Population!$A$2:$B$1000,2,FALSE),IF(_xlpm.x="","none listed",_xlpm.x)))</f>
        <v/>
      </c>
      <c r="L388" s="24" t="e">
        <f>VLOOKUP($A388,Population!$A$2:$D$1000,4,FALSE)</f>
        <v>#N/A</v>
      </c>
      <c r="M388" s="24">
        <f>VLOOKUP("Population",'Program Priorities&amp;Goals'!$B$5:$E$7,4,FALSE)</f>
        <v>0.66666666666666663</v>
      </c>
      <c r="N388" s="24" t="e">
        <f>VLOOKUP($G388,'SVI Data'!$C$2:$F$200,3,FALSE)</f>
        <v>#N/A</v>
      </c>
      <c r="O388" s="24">
        <f>VLOOKUP("SVI",'Program Priorities&amp;Goals'!$B$5:$E$7,4,FALSE)</f>
        <v>0.66666666666666663</v>
      </c>
      <c r="P388" s="23" t="e">
        <f>VLOOKUP($A388,'Partnership Readiness'!$A$2:$D$1000,5,FALSE)</f>
        <v>#N/A</v>
      </c>
      <c r="Q388" s="24">
        <f>VLOOKUP("Partnership",'Program Priorities&amp;Goals'!$B$5:$E$7,4,FALSE)</f>
        <v>0.66666666666666663</v>
      </c>
      <c r="R388" s="25">
        <f t="shared" si="31"/>
        <v>0</v>
      </c>
      <c r="S388" s="24">
        <f t="shared" si="32"/>
        <v>1</v>
      </c>
      <c r="T388" s="24" t="e">
        <f t="shared" si="33"/>
        <v>#N/A</v>
      </c>
      <c r="U388" s="27" t="e">
        <f t="shared" si="34"/>
        <v>#N/A</v>
      </c>
      <c r="V388" s="24" t="e">
        <f>IF(J388="Urban",IF(U388&lt;='Recommended Sites'!$L$17,"Include",""),IF(J388="Rural",IF(T388&lt;='Recommended Sites'!$L$18,"Include",""),""))</f>
        <v>#N/A</v>
      </c>
      <c r="W388" s="24" t="e">
        <f>IF(V388="Include",COUNTIFS($V$2:$V$999,"Include",$R$2:$R$999,"&gt;"&amp;R388)+COUNTIFS($V$2:V388,"Include",$R$2:R388,R388),"")</f>
        <v>#N/A</v>
      </c>
    </row>
    <row r="389" spans="1:23" ht="15.75" thickBot="1" x14ac:dyDescent="0.3">
      <c r="A389" s="23" t="str">
        <f>IF(Population!$A389="","",Population!$A389)</f>
        <v/>
      </c>
      <c r="B389" s="24" t="str">
        <f>IF($A389="","",IFERROR(VLOOKUP($A389,Facilities!$A$2:$B$1001,2,FALSE),""))</f>
        <v/>
      </c>
      <c r="C389" s="24" t="str">
        <f>IFERROR(IF(VLOOKUP($A389,'Facility Locations'!$A$2:$E$1000,2,FALSE)="","no address",VLOOKUP($A389,'Facility Locations'!$A$2:$E$1000,2,FALSE)),"no address")</f>
        <v>no address</v>
      </c>
      <c r="D389" s="24" t="str">
        <f>IFERROR(IF(VLOOKUP($A389,'Facility Locations'!$A$2:$E$1000,3,FALSE)="","",VLOOKUP($A389,'Facility Locations'!$A$2:$E$1000,3,FALSE)),"")</f>
        <v/>
      </c>
      <c r="E389" s="24" t="str">
        <f>IFERROR(IF(VLOOKUP($A389,'Facility Locations'!$A$2:$E$1000,4,FALSE)="","",VLOOKUP($A389,'Facility Locations'!$A$2:$E$1000,4,FALSE)),"")</f>
        <v/>
      </c>
      <c r="F389" s="24" t="str">
        <f>IFERROR(IF(VLOOKUP($A389,'Facility Locations'!$A$2:$E$1000,5,FALSE)="","",VLOOKUP($A389,'Facility Locations'!$A$2:$E$1000,5,FALSE)),"")</f>
        <v/>
      </c>
      <c r="G389" s="25" t="str">
        <f>IFERROR(VLOOKUP($A389,Counties!$A$2:$C$1000,2,FALSE),"no county listed")</f>
        <v>no county listed</v>
      </c>
      <c r="H389" s="24" t="str">
        <f>IFERROR(VLOOKUP($A389,Counties!$A$2:$C$1000,3,FALSE),"no county listed")</f>
        <v>no county listed</v>
      </c>
      <c r="I389" s="24" t="e">
        <f>VLOOKUP($G389,Rural_Urban!A390:B1388,2,FALSE)</f>
        <v>#N/A</v>
      </c>
      <c r="J389" s="24" t="e">
        <f t="shared" si="30"/>
        <v>#N/A</v>
      </c>
      <c r="K389" s="26" t="str">
        <f>IF($A389="","",_xlfn.LET(_xlpm.x,VLOOKUP($A389,Population!$A$2:$B$1000,2,FALSE),IF(_xlpm.x="","none listed",_xlpm.x)))</f>
        <v/>
      </c>
      <c r="L389" s="24" t="e">
        <f>VLOOKUP($A389,Population!$A$2:$D$1000,4,FALSE)</f>
        <v>#N/A</v>
      </c>
      <c r="M389" s="24">
        <f>VLOOKUP("Population",'Program Priorities&amp;Goals'!$B$5:$E$7,4,FALSE)</f>
        <v>0.66666666666666663</v>
      </c>
      <c r="N389" s="24" t="e">
        <f>VLOOKUP($G389,'SVI Data'!$C$2:$F$200,3,FALSE)</f>
        <v>#N/A</v>
      </c>
      <c r="O389" s="24">
        <f>VLOOKUP("SVI",'Program Priorities&amp;Goals'!$B$5:$E$7,4,FALSE)</f>
        <v>0.66666666666666663</v>
      </c>
      <c r="P389" s="23" t="e">
        <f>VLOOKUP($A389,'Partnership Readiness'!$A$2:$D$1000,5,FALSE)</f>
        <v>#N/A</v>
      </c>
      <c r="Q389" s="24">
        <f>VLOOKUP("Partnership",'Program Priorities&amp;Goals'!$B$5:$E$7,4,FALSE)</f>
        <v>0.66666666666666663</v>
      </c>
      <c r="R389" s="25">
        <f t="shared" si="31"/>
        <v>0</v>
      </c>
      <c r="S389" s="24">
        <f t="shared" si="32"/>
        <v>1</v>
      </c>
      <c r="T389" s="24" t="e">
        <f t="shared" si="33"/>
        <v>#N/A</v>
      </c>
      <c r="U389" s="27" t="e">
        <f t="shared" si="34"/>
        <v>#N/A</v>
      </c>
      <c r="V389" s="24" t="e">
        <f>IF(J389="Urban",IF(U389&lt;='Recommended Sites'!$L$17,"Include",""),IF(J389="Rural",IF(T389&lt;='Recommended Sites'!$L$18,"Include",""),""))</f>
        <v>#N/A</v>
      </c>
      <c r="W389" s="24" t="e">
        <f>IF(V389="Include",COUNTIFS($V$2:$V$999,"Include",$R$2:$R$999,"&gt;"&amp;R389)+COUNTIFS($V$2:V389,"Include",$R$2:R389,R389),"")</f>
        <v>#N/A</v>
      </c>
    </row>
    <row r="390" spans="1:23" ht="15.75" thickBot="1" x14ac:dyDescent="0.3">
      <c r="A390" s="23" t="str">
        <f>IF(Population!$A390="","",Population!$A390)</f>
        <v/>
      </c>
      <c r="B390" s="24" t="str">
        <f>IF($A390="","",IFERROR(VLOOKUP($A390,Facilities!$A$2:$B$1001,2,FALSE),""))</f>
        <v/>
      </c>
      <c r="C390" s="24" t="str">
        <f>IFERROR(IF(VLOOKUP($A390,'Facility Locations'!$A$2:$E$1000,2,FALSE)="","no address",VLOOKUP($A390,'Facility Locations'!$A$2:$E$1000,2,FALSE)),"no address")</f>
        <v>no address</v>
      </c>
      <c r="D390" s="24" t="str">
        <f>IFERROR(IF(VLOOKUP($A390,'Facility Locations'!$A$2:$E$1000,3,FALSE)="","",VLOOKUP($A390,'Facility Locations'!$A$2:$E$1000,3,FALSE)),"")</f>
        <v/>
      </c>
      <c r="E390" s="24" t="str">
        <f>IFERROR(IF(VLOOKUP($A390,'Facility Locations'!$A$2:$E$1000,4,FALSE)="","",VLOOKUP($A390,'Facility Locations'!$A$2:$E$1000,4,FALSE)),"")</f>
        <v/>
      </c>
      <c r="F390" s="24" t="str">
        <f>IFERROR(IF(VLOOKUP($A390,'Facility Locations'!$A$2:$E$1000,5,FALSE)="","",VLOOKUP($A390,'Facility Locations'!$A$2:$E$1000,5,FALSE)),"")</f>
        <v/>
      </c>
      <c r="G390" s="25" t="str">
        <f>IFERROR(VLOOKUP($A390,Counties!$A$2:$C$1000,2,FALSE),"no county listed")</f>
        <v>no county listed</v>
      </c>
      <c r="H390" s="24" t="str">
        <f>IFERROR(VLOOKUP($A390,Counties!$A$2:$C$1000,3,FALSE),"no county listed")</f>
        <v>no county listed</v>
      </c>
      <c r="I390" s="24" t="e">
        <f>VLOOKUP($G390,Rural_Urban!A391:B1389,2,FALSE)</f>
        <v>#N/A</v>
      </c>
      <c r="J390" s="24" t="e">
        <f t="shared" si="30"/>
        <v>#N/A</v>
      </c>
      <c r="K390" s="26" t="str">
        <f>IF($A390="","",_xlfn.LET(_xlpm.x,VLOOKUP($A390,Population!$A$2:$B$1000,2,FALSE),IF(_xlpm.x="","none listed",_xlpm.x)))</f>
        <v/>
      </c>
      <c r="L390" s="24" t="e">
        <f>VLOOKUP($A390,Population!$A$2:$D$1000,4,FALSE)</f>
        <v>#N/A</v>
      </c>
      <c r="M390" s="24">
        <f>VLOOKUP("Population",'Program Priorities&amp;Goals'!$B$5:$E$7,4,FALSE)</f>
        <v>0.66666666666666663</v>
      </c>
      <c r="N390" s="24" t="e">
        <f>VLOOKUP($G390,'SVI Data'!$C$2:$F$200,3,FALSE)</f>
        <v>#N/A</v>
      </c>
      <c r="O390" s="24">
        <f>VLOOKUP("SVI",'Program Priorities&amp;Goals'!$B$5:$E$7,4,FALSE)</f>
        <v>0.66666666666666663</v>
      </c>
      <c r="P390" s="23" t="e">
        <f>VLOOKUP($A390,'Partnership Readiness'!$A$2:$D$1000,5,FALSE)</f>
        <v>#N/A</v>
      </c>
      <c r="Q390" s="24">
        <f>VLOOKUP("Partnership",'Program Priorities&amp;Goals'!$B$5:$E$7,4,FALSE)</f>
        <v>0.66666666666666663</v>
      </c>
      <c r="R390" s="25">
        <f t="shared" si="31"/>
        <v>0</v>
      </c>
      <c r="S390" s="24">
        <f t="shared" si="32"/>
        <v>1</v>
      </c>
      <c r="T390" s="24" t="e">
        <f t="shared" si="33"/>
        <v>#N/A</v>
      </c>
      <c r="U390" s="27" t="e">
        <f t="shared" si="34"/>
        <v>#N/A</v>
      </c>
      <c r="V390" s="24" t="e">
        <f>IF(J390="Urban",IF(U390&lt;='Recommended Sites'!$L$17,"Include",""),IF(J390="Rural",IF(T390&lt;='Recommended Sites'!$L$18,"Include",""),""))</f>
        <v>#N/A</v>
      </c>
      <c r="W390" s="24" t="e">
        <f>IF(V390="Include",COUNTIFS($V$2:$V$999,"Include",$R$2:$R$999,"&gt;"&amp;R390)+COUNTIFS($V$2:V390,"Include",$R$2:R390,R390),"")</f>
        <v>#N/A</v>
      </c>
    </row>
    <row r="391" spans="1:23" ht="15.75" thickBot="1" x14ac:dyDescent="0.3">
      <c r="A391" s="23" t="str">
        <f>IF(Population!$A391="","",Population!$A391)</f>
        <v/>
      </c>
      <c r="B391" s="24" t="str">
        <f>IF($A391="","",IFERROR(VLOOKUP($A391,Facilities!$A$2:$B$1001,2,FALSE),""))</f>
        <v/>
      </c>
      <c r="C391" s="24" t="str">
        <f>IFERROR(IF(VLOOKUP($A391,'Facility Locations'!$A$2:$E$1000,2,FALSE)="","no address",VLOOKUP($A391,'Facility Locations'!$A$2:$E$1000,2,FALSE)),"no address")</f>
        <v>no address</v>
      </c>
      <c r="D391" s="24" t="str">
        <f>IFERROR(IF(VLOOKUP($A391,'Facility Locations'!$A$2:$E$1000,3,FALSE)="","",VLOOKUP($A391,'Facility Locations'!$A$2:$E$1000,3,FALSE)),"")</f>
        <v/>
      </c>
      <c r="E391" s="24" t="str">
        <f>IFERROR(IF(VLOOKUP($A391,'Facility Locations'!$A$2:$E$1000,4,FALSE)="","",VLOOKUP($A391,'Facility Locations'!$A$2:$E$1000,4,FALSE)),"")</f>
        <v/>
      </c>
      <c r="F391" s="24" t="str">
        <f>IFERROR(IF(VLOOKUP($A391,'Facility Locations'!$A$2:$E$1000,5,FALSE)="","",VLOOKUP($A391,'Facility Locations'!$A$2:$E$1000,5,FALSE)),"")</f>
        <v/>
      </c>
      <c r="G391" s="25" t="str">
        <f>IFERROR(VLOOKUP($A391,Counties!$A$2:$C$1000,2,FALSE),"no county listed")</f>
        <v>no county listed</v>
      </c>
      <c r="H391" s="24" t="str">
        <f>IFERROR(VLOOKUP($A391,Counties!$A$2:$C$1000,3,FALSE),"no county listed")</f>
        <v>no county listed</v>
      </c>
      <c r="I391" s="24" t="e">
        <f>VLOOKUP($G391,Rural_Urban!A392:B1390,2,FALSE)</f>
        <v>#N/A</v>
      </c>
      <c r="J391" s="24" t="e">
        <f t="shared" si="30"/>
        <v>#N/A</v>
      </c>
      <c r="K391" s="26" t="str">
        <f>IF($A391="","",_xlfn.LET(_xlpm.x,VLOOKUP($A391,Population!$A$2:$B$1000,2,FALSE),IF(_xlpm.x="","none listed",_xlpm.x)))</f>
        <v/>
      </c>
      <c r="L391" s="24" t="e">
        <f>VLOOKUP($A391,Population!$A$2:$D$1000,4,FALSE)</f>
        <v>#N/A</v>
      </c>
      <c r="M391" s="24">
        <f>VLOOKUP("Population",'Program Priorities&amp;Goals'!$B$5:$E$7,4,FALSE)</f>
        <v>0.66666666666666663</v>
      </c>
      <c r="N391" s="24" t="e">
        <f>VLOOKUP($G391,'SVI Data'!$C$2:$F$200,3,FALSE)</f>
        <v>#N/A</v>
      </c>
      <c r="O391" s="24">
        <f>VLOOKUP("SVI",'Program Priorities&amp;Goals'!$B$5:$E$7,4,FALSE)</f>
        <v>0.66666666666666663</v>
      </c>
      <c r="P391" s="23" t="e">
        <f>VLOOKUP($A391,'Partnership Readiness'!$A$2:$D$1000,5,FALSE)</f>
        <v>#N/A</v>
      </c>
      <c r="Q391" s="24">
        <f>VLOOKUP("Partnership",'Program Priorities&amp;Goals'!$B$5:$E$7,4,FALSE)</f>
        <v>0.66666666666666663</v>
      </c>
      <c r="R391" s="25">
        <f t="shared" si="31"/>
        <v>0</v>
      </c>
      <c r="S391" s="24">
        <f t="shared" si="32"/>
        <v>1</v>
      </c>
      <c r="T391" s="24" t="e">
        <f t="shared" si="33"/>
        <v>#N/A</v>
      </c>
      <c r="U391" s="27" t="e">
        <f t="shared" si="34"/>
        <v>#N/A</v>
      </c>
      <c r="V391" s="24" t="e">
        <f>IF(J391="Urban",IF(U391&lt;='Recommended Sites'!$L$17,"Include",""),IF(J391="Rural",IF(T391&lt;='Recommended Sites'!$L$18,"Include",""),""))</f>
        <v>#N/A</v>
      </c>
      <c r="W391" s="24" t="e">
        <f>IF(V391="Include",COUNTIFS($V$2:$V$999,"Include",$R$2:$R$999,"&gt;"&amp;R391)+COUNTIFS($V$2:V391,"Include",$R$2:R391,R391),"")</f>
        <v>#N/A</v>
      </c>
    </row>
    <row r="392" spans="1:23" ht="15.75" thickBot="1" x14ac:dyDescent="0.3">
      <c r="A392" s="23" t="str">
        <f>IF(Population!$A392="","",Population!$A392)</f>
        <v/>
      </c>
      <c r="B392" s="24" t="str">
        <f>IF($A392="","",IFERROR(VLOOKUP($A392,Facilities!$A$2:$B$1001,2,FALSE),""))</f>
        <v/>
      </c>
      <c r="C392" s="24" t="str">
        <f>IFERROR(IF(VLOOKUP($A392,'Facility Locations'!$A$2:$E$1000,2,FALSE)="","no address",VLOOKUP($A392,'Facility Locations'!$A$2:$E$1000,2,FALSE)),"no address")</f>
        <v>no address</v>
      </c>
      <c r="D392" s="24" t="str">
        <f>IFERROR(IF(VLOOKUP($A392,'Facility Locations'!$A$2:$E$1000,3,FALSE)="","",VLOOKUP($A392,'Facility Locations'!$A$2:$E$1000,3,FALSE)),"")</f>
        <v/>
      </c>
      <c r="E392" s="24" t="str">
        <f>IFERROR(IF(VLOOKUP($A392,'Facility Locations'!$A$2:$E$1000,4,FALSE)="","",VLOOKUP($A392,'Facility Locations'!$A$2:$E$1000,4,FALSE)),"")</f>
        <v/>
      </c>
      <c r="F392" s="24" t="str">
        <f>IFERROR(IF(VLOOKUP($A392,'Facility Locations'!$A$2:$E$1000,5,FALSE)="","",VLOOKUP($A392,'Facility Locations'!$A$2:$E$1000,5,FALSE)),"")</f>
        <v/>
      </c>
      <c r="G392" s="25" t="str">
        <f>IFERROR(VLOOKUP($A392,Counties!$A$2:$C$1000,2,FALSE),"no county listed")</f>
        <v>no county listed</v>
      </c>
      <c r="H392" s="24" t="str">
        <f>IFERROR(VLOOKUP($A392,Counties!$A$2:$C$1000,3,FALSE),"no county listed")</f>
        <v>no county listed</v>
      </c>
      <c r="I392" s="24" t="e">
        <f>VLOOKUP($G392,Rural_Urban!A393:B1391,2,FALSE)</f>
        <v>#N/A</v>
      </c>
      <c r="J392" s="24" t="e">
        <f t="shared" si="30"/>
        <v>#N/A</v>
      </c>
      <c r="K392" s="26" t="str">
        <f>IF($A392="","",_xlfn.LET(_xlpm.x,VLOOKUP($A392,Population!$A$2:$B$1000,2,FALSE),IF(_xlpm.x="","none listed",_xlpm.x)))</f>
        <v/>
      </c>
      <c r="L392" s="24" t="e">
        <f>VLOOKUP($A392,Population!$A$2:$D$1000,4,FALSE)</f>
        <v>#N/A</v>
      </c>
      <c r="M392" s="24">
        <f>VLOOKUP("Population",'Program Priorities&amp;Goals'!$B$5:$E$7,4,FALSE)</f>
        <v>0.66666666666666663</v>
      </c>
      <c r="N392" s="24" t="e">
        <f>VLOOKUP($G392,'SVI Data'!$C$2:$F$200,3,FALSE)</f>
        <v>#N/A</v>
      </c>
      <c r="O392" s="24">
        <f>VLOOKUP("SVI",'Program Priorities&amp;Goals'!$B$5:$E$7,4,FALSE)</f>
        <v>0.66666666666666663</v>
      </c>
      <c r="P392" s="23" t="e">
        <f>VLOOKUP($A392,'Partnership Readiness'!$A$2:$D$1000,5,FALSE)</f>
        <v>#N/A</v>
      </c>
      <c r="Q392" s="24">
        <f>VLOOKUP("Partnership",'Program Priorities&amp;Goals'!$B$5:$E$7,4,FALSE)</f>
        <v>0.66666666666666663</v>
      </c>
      <c r="R392" s="25">
        <f t="shared" si="31"/>
        <v>0</v>
      </c>
      <c r="S392" s="24">
        <f t="shared" si="32"/>
        <v>1</v>
      </c>
      <c r="T392" s="24" t="e">
        <f t="shared" si="33"/>
        <v>#N/A</v>
      </c>
      <c r="U392" s="27" t="e">
        <f t="shared" si="34"/>
        <v>#N/A</v>
      </c>
      <c r="V392" s="24" t="e">
        <f>IF(J392="Urban",IF(U392&lt;='Recommended Sites'!$L$17,"Include",""),IF(J392="Rural",IF(T392&lt;='Recommended Sites'!$L$18,"Include",""),""))</f>
        <v>#N/A</v>
      </c>
      <c r="W392" s="24" t="e">
        <f>IF(V392="Include",COUNTIFS($V$2:$V$999,"Include",$R$2:$R$999,"&gt;"&amp;R392)+COUNTIFS($V$2:V392,"Include",$R$2:R392,R392),"")</f>
        <v>#N/A</v>
      </c>
    </row>
    <row r="393" spans="1:23" ht="15.75" thickBot="1" x14ac:dyDescent="0.3">
      <c r="A393" s="23" t="str">
        <f>IF(Population!$A393="","",Population!$A393)</f>
        <v/>
      </c>
      <c r="B393" s="24" t="str">
        <f>IF($A393="","",IFERROR(VLOOKUP($A393,Facilities!$A$2:$B$1001,2,FALSE),""))</f>
        <v/>
      </c>
      <c r="C393" s="24" t="str">
        <f>IFERROR(IF(VLOOKUP($A393,'Facility Locations'!$A$2:$E$1000,2,FALSE)="","no address",VLOOKUP($A393,'Facility Locations'!$A$2:$E$1000,2,FALSE)),"no address")</f>
        <v>no address</v>
      </c>
      <c r="D393" s="24" t="str">
        <f>IFERROR(IF(VLOOKUP($A393,'Facility Locations'!$A$2:$E$1000,3,FALSE)="","",VLOOKUP($A393,'Facility Locations'!$A$2:$E$1000,3,FALSE)),"")</f>
        <v/>
      </c>
      <c r="E393" s="24" t="str">
        <f>IFERROR(IF(VLOOKUP($A393,'Facility Locations'!$A$2:$E$1000,4,FALSE)="","",VLOOKUP($A393,'Facility Locations'!$A$2:$E$1000,4,FALSE)),"")</f>
        <v/>
      </c>
      <c r="F393" s="24" t="str">
        <f>IFERROR(IF(VLOOKUP($A393,'Facility Locations'!$A$2:$E$1000,5,FALSE)="","",VLOOKUP($A393,'Facility Locations'!$A$2:$E$1000,5,FALSE)),"")</f>
        <v/>
      </c>
      <c r="G393" s="25" t="str">
        <f>IFERROR(VLOOKUP($A393,Counties!$A$2:$C$1000,2,FALSE),"no county listed")</f>
        <v>no county listed</v>
      </c>
      <c r="H393" s="24" t="str">
        <f>IFERROR(VLOOKUP($A393,Counties!$A$2:$C$1000,3,FALSE),"no county listed")</f>
        <v>no county listed</v>
      </c>
      <c r="I393" s="24" t="e">
        <f>VLOOKUP($G393,Rural_Urban!A394:B1392,2,FALSE)</f>
        <v>#N/A</v>
      </c>
      <c r="J393" s="24" t="e">
        <f t="shared" si="30"/>
        <v>#N/A</v>
      </c>
      <c r="K393" s="26" t="str">
        <f>IF($A393="","",_xlfn.LET(_xlpm.x,VLOOKUP($A393,Population!$A$2:$B$1000,2,FALSE),IF(_xlpm.x="","none listed",_xlpm.x)))</f>
        <v/>
      </c>
      <c r="L393" s="24" t="e">
        <f>VLOOKUP($A393,Population!$A$2:$D$1000,4,FALSE)</f>
        <v>#N/A</v>
      </c>
      <c r="M393" s="24">
        <f>VLOOKUP("Population",'Program Priorities&amp;Goals'!$B$5:$E$7,4,FALSE)</f>
        <v>0.66666666666666663</v>
      </c>
      <c r="N393" s="24" t="e">
        <f>VLOOKUP($G393,'SVI Data'!$C$2:$F$200,3,FALSE)</f>
        <v>#N/A</v>
      </c>
      <c r="O393" s="24">
        <f>VLOOKUP("SVI",'Program Priorities&amp;Goals'!$B$5:$E$7,4,FALSE)</f>
        <v>0.66666666666666663</v>
      </c>
      <c r="P393" s="23" t="e">
        <f>VLOOKUP($A393,'Partnership Readiness'!$A$2:$D$1000,5,FALSE)</f>
        <v>#N/A</v>
      </c>
      <c r="Q393" s="24">
        <f>VLOOKUP("Partnership",'Program Priorities&amp;Goals'!$B$5:$E$7,4,FALSE)</f>
        <v>0.66666666666666663</v>
      </c>
      <c r="R393" s="25">
        <f t="shared" si="31"/>
        <v>0</v>
      </c>
      <c r="S393" s="24">
        <f t="shared" si="32"/>
        <v>1</v>
      </c>
      <c r="T393" s="24" t="e">
        <f t="shared" si="33"/>
        <v>#N/A</v>
      </c>
      <c r="U393" s="27" t="e">
        <f t="shared" si="34"/>
        <v>#N/A</v>
      </c>
      <c r="V393" s="24" t="e">
        <f>IF(J393="Urban",IF(U393&lt;='Recommended Sites'!$L$17,"Include",""),IF(J393="Rural",IF(T393&lt;='Recommended Sites'!$L$18,"Include",""),""))</f>
        <v>#N/A</v>
      </c>
      <c r="W393" s="24" t="e">
        <f>IF(V393="Include",COUNTIFS($V$2:$V$999,"Include",$R$2:$R$999,"&gt;"&amp;R393)+COUNTIFS($V$2:V393,"Include",$R$2:R393,R393),"")</f>
        <v>#N/A</v>
      </c>
    </row>
    <row r="394" spans="1:23" ht="15.75" thickBot="1" x14ac:dyDescent="0.3">
      <c r="A394" s="23" t="str">
        <f>IF(Population!$A394="","",Population!$A394)</f>
        <v/>
      </c>
      <c r="B394" s="24" t="str">
        <f>IF($A394="","",IFERROR(VLOOKUP($A394,Facilities!$A$2:$B$1001,2,FALSE),""))</f>
        <v/>
      </c>
      <c r="C394" s="24" t="str">
        <f>IFERROR(IF(VLOOKUP($A394,'Facility Locations'!$A$2:$E$1000,2,FALSE)="","no address",VLOOKUP($A394,'Facility Locations'!$A$2:$E$1000,2,FALSE)),"no address")</f>
        <v>no address</v>
      </c>
      <c r="D394" s="24" t="str">
        <f>IFERROR(IF(VLOOKUP($A394,'Facility Locations'!$A$2:$E$1000,3,FALSE)="","",VLOOKUP($A394,'Facility Locations'!$A$2:$E$1000,3,FALSE)),"")</f>
        <v/>
      </c>
      <c r="E394" s="24" t="str">
        <f>IFERROR(IF(VLOOKUP($A394,'Facility Locations'!$A$2:$E$1000,4,FALSE)="","",VLOOKUP($A394,'Facility Locations'!$A$2:$E$1000,4,FALSE)),"")</f>
        <v/>
      </c>
      <c r="F394" s="24" t="str">
        <f>IFERROR(IF(VLOOKUP($A394,'Facility Locations'!$A$2:$E$1000,5,FALSE)="","",VLOOKUP($A394,'Facility Locations'!$A$2:$E$1000,5,FALSE)),"")</f>
        <v/>
      </c>
      <c r="G394" s="25" t="str">
        <f>IFERROR(VLOOKUP($A394,Counties!$A$2:$C$1000,2,FALSE),"no county listed")</f>
        <v>no county listed</v>
      </c>
      <c r="H394" s="24" t="str">
        <f>IFERROR(VLOOKUP($A394,Counties!$A$2:$C$1000,3,FALSE),"no county listed")</f>
        <v>no county listed</v>
      </c>
      <c r="I394" s="24" t="e">
        <f>VLOOKUP($G394,Rural_Urban!A395:B1393,2,FALSE)</f>
        <v>#N/A</v>
      </c>
      <c r="J394" s="24" t="e">
        <f t="shared" si="30"/>
        <v>#N/A</v>
      </c>
      <c r="K394" s="26" t="str">
        <f>IF($A394="","",_xlfn.LET(_xlpm.x,VLOOKUP($A394,Population!$A$2:$B$1000,2,FALSE),IF(_xlpm.x="","none listed",_xlpm.x)))</f>
        <v/>
      </c>
      <c r="L394" s="24" t="e">
        <f>VLOOKUP($A394,Population!$A$2:$D$1000,4,FALSE)</f>
        <v>#N/A</v>
      </c>
      <c r="M394" s="24">
        <f>VLOOKUP("Population",'Program Priorities&amp;Goals'!$B$5:$E$7,4,FALSE)</f>
        <v>0.66666666666666663</v>
      </c>
      <c r="N394" s="24" t="e">
        <f>VLOOKUP($G394,'SVI Data'!$C$2:$F$200,3,FALSE)</f>
        <v>#N/A</v>
      </c>
      <c r="O394" s="24">
        <f>VLOOKUP("SVI",'Program Priorities&amp;Goals'!$B$5:$E$7,4,FALSE)</f>
        <v>0.66666666666666663</v>
      </c>
      <c r="P394" s="23" t="e">
        <f>VLOOKUP($A394,'Partnership Readiness'!$A$2:$D$1000,5,FALSE)</f>
        <v>#N/A</v>
      </c>
      <c r="Q394" s="24">
        <f>VLOOKUP("Partnership",'Program Priorities&amp;Goals'!$B$5:$E$7,4,FALSE)</f>
        <v>0.66666666666666663</v>
      </c>
      <c r="R394" s="25">
        <f t="shared" si="31"/>
        <v>0</v>
      </c>
      <c r="S394" s="24">
        <f t="shared" si="32"/>
        <v>1</v>
      </c>
      <c r="T394" s="24" t="e">
        <f t="shared" si="33"/>
        <v>#N/A</v>
      </c>
      <c r="U394" s="27" t="e">
        <f t="shared" si="34"/>
        <v>#N/A</v>
      </c>
      <c r="V394" s="24" t="e">
        <f>IF(J394="Urban",IF(U394&lt;='Recommended Sites'!$L$17,"Include",""),IF(J394="Rural",IF(T394&lt;='Recommended Sites'!$L$18,"Include",""),""))</f>
        <v>#N/A</v>
      </c>
      <c r="W394" s="24" t="e">
        <f>IF(V394="Include",COUNTIFS($V$2:$V$999,"Include",$R$2:$R$999,"&gt;"&amp;R394)+COUNTIFS($V$2:V394,"Include",$R$2:R394,R394),"")</f>
        <v>#N/A</v>
      </c>
    </row>
    <row r="395" spans="1:23" ht="15.75" thickBot="1" x14ac:dyDescent="0.3">
      <c r="A395" s="23" t="str">
        <f>IF(Population!$A395="","",Population!$A395)</f>
        <v/>
      </c>
      <c r="B395" s="24" t="str">
        <f>IF($A395="","",IFERROR(VLOOKUP($A395,Facilities!$A$2:$B$1001,2,FALSE),""))</f>
        <v/>
      </c>
      <c r="C395" s="24" t="str">
        <f>IFERROR(IF(VLOOKUP($A395,'Facility Locations'!$A$2:$E$1000,2,FALSE)="","no address",VLOOKUP($A395,'Facility Locations'!$A$2:$E$1000,2,FALSE)),"no address")</f>
        <v>no address</v>
      </c>
      <c r="D395" s="24" t="str">
        <f>IFERROR(IF(VLOOKUP($A395,'Facility Locations'!$A$2:$E$1000,3,FALSE)="","",VLOOKUP($A395,'Facility Locations'!$A$2:$E$1000,3,FALSE)),"")</f>
        <v/>
      </c>
      <c r="E395" s="24" t="str">
        <f>IFERROR(IF(VLOOKUP($A395,'Facility Locations'!$A$2:$E$1000,4,FALSE)="","",VLOOKUP($A395,'Facility Locations'!$A$2:$E$1000,4,FALSE)),"")</f>
        <v/>
      </c>
      <c r="F395" s="24" t="str">
        <f>IFERROR(IF(VLOOKUP($A395,'Facility Locations'!$A$2:$E$1000,5,FALSE)="","",VLOOKUP($A395,'Facility Locations'!$A$2:$E$1000,5,FALSE)),"")</f>
        <v/>
      </c>
      <c r="G395" s="25" t="str">
        <f>IFERROR(VLOOKUP($A395,Counties!$A$2:$C$1000,2,FALSE),"no county listed")</f>
        <v>no county listed</v>
      </c>
      <c r="H395" s="24" t="str">
        <f>IFERROR(VLOOKUP($A395,Counties!$A$2:$C$1000,3,FALSE),"no county listed")</f>
        <v>no county listed</v>
      </c>
      <c r="I395" s="24" t="e">
        <f>VLOOKUP($G395,Rural_Urban!A396:B1394,2,FALSE)</f>
        <v>#N/A</v>
      </c>
      <c r="J395" s="24" t="e">
        <f t="shared" si="30"/>
        <v>#N/A</v>
      </c>
      <c r="K395" s="26" t="str">
        <f>IF($A395="","",_xlfn.LET(_xlpm.x,VLOOKUP($A395,Population!$A$2:$B$1000,2,FALSE),IF(_xlpm.x="","none listed",_xlpm.x)))</f>
        <v/>
      </c>
      <c r="L395" s="24" t="e">
        <f>VLOOKUP($A395,Population!$A$2:$D$1000,4,FALSE)</f>
        <v>#N/A</v>
      </c>
      <c r="M395" s="24">
        <f>VLOOKUP("Population",'Program Priorities&amp;Goals'!$B$5:$E$7,4,FALSE)</f>
        <v>0.66666666666666663</v>
      </c>
      <c r="N395" s="24" t="e">
        <f>VLOOKUP($G395,'SVI Data'!$C$2:$F$200,3,FALSE)</f>
        <v>#N/A</v>
      </c>
      <c r="O395" s="24">
        <f>VLOOKUP("SVI",'Program Priorities&amp;Goals'!$B$5:$E$7,4,FALSE)</f>
        <v>0.66666666666666663</v>
      </c>
      <c r="P395" s="23" t="e">
        <f>VLOOKUP($A395,'Partnership Readiness'!$A$2:$D$1000,5,FALSE)</f>
        <v>#N/A</v>
      </c>
      <c r="Q395" s="24">
        <f>VLOOKUP("Partnership",'Program Priorities&amp;Goals'!$B$5:$E$7,4,FALSE)</f>
        <v>0.66666666666666663</v>
      </c>
      <c r="R395" s="25">
        <f t="shared" si="31"/>
        <v>0</v>
      </c>
      <c r="S395" s="24">
        <f t="shared" si="32"/>
        <v>1</v>
      </c>
      <c r="T395" s="24" t="e">
        <f t="shared" si="33"/>
        <v>#N/A</v>
      </c>
      <c r="U395" s="27" t="e">
        <f t="shared" si="34"/>
        <v>#N/A</v>
      </c>
      <c r="V395" s="24" t="e">
        <f>IF(J395="Urban",IF(U395&lt;='Recommended Sites'!$L$17,"Include",""),IF(J395="Rural",IF(T395&lt;='Recommended Sites'!$L$18,"Include",""),""))</f>
        <v>#N/A</v>
      </c>
      <c r="W395" s="24" t="e">
        <f>IF(V395="Include",COUNTIFS($V$2:$V$999,"Include",$R$2:$R$999,"&gt;"&amp;R395)+COUNTIFS($V$2:V395,"Include",$R$2:R395,R395),"")</f>
        <v>#N/A</v>
      </c>
    </row>
    <row r="396" spans="1:23" ht="15.75" thickBot="1" x14ac:dyDescent="0.3">
      <c r="A396" s="23" t="str">
        <f>IF(Population!$A396="","",Population!$A396)</f>
        <v/>
      </c>
      <c r="B396" s="24" t="str">
        <f>IF($A396="","",IFERROR(VLOOKUP($A396,Facilities!$A$2:$B$1001,2,FALSE),""))</f>
        <v/>
      </c>
      <c r="C396" s="24" t="str">
        <f>IFERROR(IF(VLOOKUP($A396,'Facility Locations'!$A$2:$E$1000,2,FALSE)="","no address",VLOOKUP($A396,'Facility Locations'!$A$2:$E$1000,2,FALSE)),"no address")</f>
        <v>no address</v>
      </c>
      <c r="D396" s="24" t="str">
        <f>IFERROR(IF(VLOOKUP($A396,'Facility Locations'!$A$2:$E$1000,3,FALSE)="","",VLOOKUP($A396,'Facility Locations'!$A$2:$E$1000,3,FALSE)),"")</f>
        <v/>
      </c>
      <c r="E396" s="24" t="str">
        <f>IFERROR(IF(VLOOKUP($A396,'Facility Locations'!$A$2:$E$1000,4,FALSE)="","",VLOOKUP($A396,'Facility Locations'!$A$2:$E$1000,4,FALSE)),"")</f>
        <v/>
      </c>
      <c r="F396" s="24" t="str">
        <f>IFERROR(IF(VLOOKUP($A396,'Facility Locations'!$A$2:$E$1000,5,FALSE)="","",VLOOKUP($A396,'Facility Locations'!$A$2:$E$1000,5,FALSE)),"")</f>
        <v/>
      </c>
      <c r="G396" s="25" t="str">
        <f>IFERROR(VLOOKUP($A396,Counties!$A$2:$C$1000,2,FALSE),"no county listed")</f>
        <v>no county listed</v>
      </c>
      <c r="H396" s="24" t="str">
        <f>IFERROR(VLOOKUP($A396,Counties!$A$2:$C$1000,3,FALSE),"no county listed")</f>
        <v>no county listed</v>
      </c>
      <c r="I396" s="24" t="e">
        <f>VLOOKUP($G396,Rural_Urban!A397:B1395,2,FALSE)</f>
        <v>#N/A</v>
      </c>
      <c r="J396" s="24" t="e">
        <f t="shared" si="30"/>
        <v>#N/A</v>
      </c>
      <c r="K396" s="26" t="str">
        <f>IF($A396="","",_xlfn.LET(_xlpm.x,VLOOKUP($A396,Population!$A$2:$B$1000,2,FALSE),IF(_xlpm.x="","none listed",_xlpm.x)))</f>
        <v/>
      </c>
      <c r="L396" s="24" t="e">
        <f>VLOOKUP($A396,Population!$A$2:$D$1000,4,FALSE)</f>
        <v>#N/A</v>
      </c>
      <c r="M396" s="24">
        <f>VLOOKUP("Population",'Program Priorities&amp;Goals'!$B$5:$E$7,4,FALSE)</f>
        <v>0.66666666666666663</v>
      </c>
      <c r="N396" s="24" t="e">
        <f>VLOOKUP($G396,'SVI Data'!$C$2:$F$200,3,FALSE)</f>
        <v>#N/A</v>
      </c>
      <c r="O396" s="24">
        <f>VLOOKUP("SVI",'Program Priorities&amp;Goals'!$B$5:$E$7,4,FALSE)</f>
        <v>0.66666666666666663</v>
      </c>
      <c r="P396" s="23" t="e">
        <f>VLOOKUP($A396,'Partnership Readiness'!$A$2:$D$1000,5,FALSE)</f>
        <v>#N/A</v>
      </c>
      <c r="Q396" s="24">
        <f>VLOOKUP("Partnership",'Program Priorities&amp;Goals'!$B$5:$E$7,4,FALSE)</f>
        <v>0.66666666666666663</v>
      </c>
      <c r="R396" s="25">
        <f t="shared" si="31"/>
        <v>0</v>
      </c>
      <c r="S396" s="24">
        <f t="shared" si="32"/>
        <v>1</v>
      </c>
      <c r="T396" s="24" t="e">
        <f t="shared" si="33"/>
        <v>#N/A</v>
      </c>
      <c r="U396" s="27" t="e">
        <f t="shared" si="34"/>
        <v>#N/A</v>
      </c>
      <c r="V396" s="24" t="e">
        <f>IF(J396="Urban",IF(U396&lt;='Recommended Sites'!$L$17,"Include",""),IF(J396="Rural",IF(T396&lt;='Recommended Sites'!$L$18,"Include",""),""))</f>
        <v>#N/A</v>
      </c>
      <c r="W396" s="24" t="e">
        <f>IF(V396="Include",COUNTIFS($V$2:$V$999,"Include",$R$2:$R$999,"&gt;"&amp;R396)+COUNTIFS($V$2:V396,"Include",$R$2:R396,R396),"")</f>
        <v>#N/A</v>
      </c>
    </row>
    <row r="397" spans="1:23" ht="15.75" thickBot="1" x14ac:dyDescent="0.3">
      <c r="A397" s="23" t="str">
        <f>IF(Population!$A397="","",Population!$A397)</f>
        <v/>
      </c>
      <c r="B397" s="24" t="str">
        <f>IF($A397="","",IFERROR(VLOOKUP($A397,Facilities!$A$2:$B$1001,2,FALSE),""))</f>
        <v/>
      </c>
      <c r="C397" s="24" t="str">
        <f>IFERROR(IF(VLOOKUP($A397,'Facility Locations'!$A$2:$E$1000,2,FALSE)="","no address",VLOOKUP($A397,'Facility Locations'!$A$2:$E$1000,2,FALSE)),"no address")</f>
        <v>no address</v>
      </c>
      <c r="D397" s="24" t="str">
        <f>IFERROR(IF(VLOOKUP($A397,'Facility Locations'!$A$2:$E$1000,3,FALSE)="","",VLOOKUP($A397,'Facility Locations'!$A$2:$E$1000,3,FALSE)),"")</f>
        <v/>
      </c>
      <c r="E397" s="24" t="str">
        <f>IFERROR(IF(VLOOKUP($A397,'Facility Locations'!$A$2:$E$1000,4,FALSE)="","",VLOOKUP($A397,'Facility Locations'!$A$2:$E$1000,4,FALSE)),"")</f>
        <v/>
      </c>
      <c r="F397" s="24" t="str">
        <f>IFERROR(IF(VLOOKUP($A397,'Facility Locations'!$A$2:$E$1000,5,FALSE)="","",VLOOKUP($A397,'Facility Locations'!$A$2:$E$1000,5,FALSE)),"")</f>
        <v/>
      </c>
      <c r="G397" s="25" t="str">
        <f>IFERROR(VLOOKUP($A397,Counties!$A$2:$C$1000,2,FALSE),"no county listed")</f>
        <v>no county listed</v>
      </c>
      <c r="H397" s="24" t="str">
        <f>IFERROR(VLOOKUP($A397,Counties!$A$2:$C$1000,3,FALSE),"no county listed")</f>
        <v>no county listed</v>
      </c>
      <c r="I397" s="24" t="e">
        <f>VLOOKUP($G397,Rural_Urban!A398:B1396,2,FALSE)</f>
        <v>#N/A</v>
      </c>
      <c r="J397" s="24" t="e">
        <f t="shared" si="30"/>
        <v>#N/A</v>
      </c>
      <c r="K397" s="26" t="str">
        <f>IF($A397="","",_xlfn.LET(_xlpm.x,VLOOKUP($A397,Population!$A$2:$B$1000,2,FALSE),IF(_xlpm.x="","none listed",_xlpm.x)))</f>
        <v/>
      </c>
      <c r="L397" s="24" t="e">
        <f>VLOOKUP($A397,Population!$A$2:$D$1000,4,FALSE)</f>
        <v>#N/A</v>
      </c>
      <c r="M397" s="24">
        <f>VLOOKUP("Population",'Program Priorities&amp;Goals'!$B$5:$E$7,4,FALSE)</f>
        <v>0.66666666666666663</v>
      </c>
      <c r="N397" s="24" t="e">
        <f>VLOOKUP($G397,'SVI Data'!$C$2:$F$200,3,FALSE)</f>
        <v>#N/A</v>
      </c>
      <c r="O397" s="24">
        <f>VLOOKUP("SVI",'Program Priorities&amp;Goals'!$B$5:$E$7,4,FALSE)</f>
        <v>0.66666666666666663</v>
      </c>
      <c r="P397" s="23" t="e">
        <f>VLOOKUP($A397,'Partnership Readiness'!$A$2:$D$1000,5,FALSE)</f>
        <v>#N/A</v>
      </c>
      <c r="Q397" s="24">
        <f>VLOOKUP("Partnership",'Program Priorities&amp;Goals'!$B$5:$E$7,4,FALSE)</f>
        <v>0.66666666666666663</v>
      </c>
      <c r="R397" s="25">
        <f t="shared" si="31"/>
        <v>0</v>
      </c>
      <c r="S397" s="24">
        <f t="shared" si="32"/>
        <v>1</v>
      </c>
      <c r="T397" s="24" t="e">
        <f t="shared" si="33"/>
        <v>#N/A</v>
      </c>
      <c r="U397" s="27" t="e">
        <f t="shared" si="34"/>
        <v>#N/A</v>
      </c>
      <c r="V397" s="24" t="e">
        <f>IF(J397="Urban",IF(U397&lt;='Recommended Sites'!$L$17,"Include",""),IF(J397="Rural",IF(T397&lt;='Recommended Sites'!$L$18,"Include",""),""))</f>
        <v>#N/A</v>
      </c>
      <c r="W397" s="24" t="e">
        <f>IF(V397="Include",COUNTIFS($V$2:$V$999,"Include",$R$2:$R$999,"&gt;"&amp;R397)+COUNTIFS($V$2:V397,"Include",$R$2:R397,R397),"")</f>
        <v>#N/A</v>
      </c>
    </row>
    <row r="398" spans="1:23" ht="15.75" thickBot="1" x14ac:dyDescent="0.3">
      <c r="A398" s="23" t="str">
        <f>IF(Population!$A398="","",Population!$A398)</f>
        <v/>
      </c>
      <c r="B398" s="24" t="str">
        <f>IF($A398="","",IFERROR(VLOOKUP($A398,Facilities!$A$2:$B$1001,2,FALSE),""))</f>
        <v/>
      </c>
      <c r="C398" s="24" t="str">
        <f>IFERROR(IF(VLOOKUP($A398,'Facility Locations'!$A$2:$E$1000,2,FALSE)="","no address",VLOOKUP($A398,'Facility Locations'!$A$2:$E$1000,2,FALSE)),"no address")</f>
        <v>no address</v>
      </c>
      <c r="D398" s="24" t="str">
        <f>IFERROR(IF(VLOOKUP($A398,'Facility Locations'!$A$2:$E$1000,3,FALSE)="","",VLOOKUP($A398,'Facility Locations'!$A$2:$E$1000,3,FALSE)),"")</f>
        <v/>
      </c>
      <c r="E398" s="24" t="str">
        <f>IFERROR(IF(VLOOKUP($A398,'Facility Locations'!$A$2:$E$1000,4,FALSE)="","",VLOOKUP($A398,'Facility Locations'!$A$2:$E$1000,4,FALSE)),"")</f>
        <v/>
      </c>
      <c r="F398" s="24" t="str">
        <f>IFERROR(IF(VLOOKUP($A398,'Facility Locations'!$A$2:$E$1000,5,FALSE)="","",VLOOKUP($A398,'Facility Locations'!$A$2:$E$1000,5,FALSE)),"")</f>
        <v/>
      </c>
      <c r="G398" s="25" t="str">
        <f>IFERROR(VLOOKUP($A398,Counties!$A$2:$C$1000,2,FALSE),"no county listed")</f>
        <v>no county listed</v>
      </c>
      <c r="H398" s="24" t="str">
        <f>IFERROR(VLOOKUP($A398,Counties!$A$2:$C$1000,3,FALSE),"no county listed")</f>
        <v>no county listed</v>
      </c>
      <c r="I398" s="24" t="e">
        <f>VLOOKUP($G398,Rural_Urban!A399:B1397,2,FALSE)</f>
        <v>#N/A</v>
      </c>
      <c r="J398" s="24" t="e">
        <f t="shared" si="30"/>
        <v>#N/A</v>
      </c>
      <c r="K398" s="26" t="str">
        <f>IF($A398="","",_xlfn.LET(_xlpm.x,VLOOKUP($A398,Population!$A$2:$B$1000,2,FALSE),IF(_xlpm.x="","none listed",_xlpm.x)))</f>
        <v/>
      </c>
      <c r="L398" s="24" t="e">
        <f>VLOOKUP($A398,Population!$A$2:$D$1000,4,FALSE)</f>
        <v>#N/A</v>
      </c>
      <c r="M398" s="24">
        <f>VLOOKUP("Population",'Program Priorities&amp;Goals'!$B$5:$E$7,4,FALSE)</f>
        <v>0.66666666666666663</v>
      </c>
      <c r="N398" s="24" t="e">
        <f>VLOOKUP($G398,'SVI Data'!$C$2:$F$200,3,FALSE)</f>
        <v>#N/A</v>
      </c>
      <c r="O398" s="24">
        <f>VLOOKUP("SVI",'Program Priorities&amp;Goals'!$B$5:$E$7,4,FALSE)</f>
        <v>0.66666666666666663</v>
      </c>
      <c r="P398" s="23" t="e">
        <f>VLOOKUP($A398,'Partnership Readiness'!$A$2:$D$1000,5,FALSE)</f>
        <v>#N/A</v>
      </c>
      <c r="Q398" s="24">
        <f>VLOOKUP("Partnership",'Program Priorities&amp;Goals'!$B$5:$E$7,4,FALSE)</f>
        <v>0.66666666666666663</v>
      </c>
      <c r="R398" s="25">
        <f t="shared" si="31"/>
        <v>0</v>
      </c>
      <c r="S398" s="24">
        <f t="shared" si="32"/>
        <v>1</v>
      </c>
      <c r="T398" s="24" t="e">
        <f t="shared" si="33"/>
        <v>#N/A</v>
      </c>
      <c r="U398" s="27" t="e">
        <f t="shared" si="34"/>
        <v>#N/A</v>
      </c>
      <c r="V398" s="24" t="e">
        <f>IF(J398="Urban",IF(U398&lt;='Recommended Sites'!$L$17,"Include",""),IF(J398="Rural",IF(T398&lt;='Recommended Sites'!$L$18,"Include",""),""))</f>
        <v>#N/A</v>
      </c>
      <c r="W398" s="24" t="e">
        <f>IF(V398="Include",COUNTIFS($V$2:$V$999,"Include",$R$2:$R$999,"&gt;"&amp;R398)+COUNTIFS($V$2:V398,"Include",$R$2:R398,R398),"")</f>
        <v>#N/A</v>
      </c>
    </row>
    <row r="399" spans="1:23" ht="15.75" thickBot="1" x14ac:dyDescent="0.3">
      <c r="A399" s="23" t="str">
        <f>IF(Population!$A399="","",Population!$A399)</f>
        <v/>
      </c>
      <c r="B399" s="24" t="str">
        <f>IF($A399="","",IFERROR(VLOOKUP($A399,Facilities!$A$2:$B$1001,2,FALSE),""))</f>
        <v/>
      </c>
      <c r="C399" s="24" t="str">
        <f>IFERROR(IF(VLOOKUP($A399,'Facility Locations'!$A$2:$E$1000,2,FALSE)="","no address",VLOOKUP($A399,'Facility Locations'!$A$2:$E$1000,2,FALSE)),"no address")</f>
        <v>no address</v>
      </c>
      <c r="D399" s="24" t="str">
        <f>IFERROR(IF(VLOOKUP($A399,'Facility Locations'!$A$2:$E$1000,3,FALSE)="","",VLOOKUP($A399,'Facility Locations'!$A$2:$E$1000,3,FALSE)),"")</f>
        <v/>
      </c>
      <c r="E399" s="24" t="str">
        <f>IFERROR(IF(VLOOKUP($A399,'Facility Locations'!$A$2:$E$1000,4,FALSE)="","",VLOOKUP($A399,'Facility Locations'!$A$2:$E$1000,4,FALSE)),"")</f>
        <v/>
      </c>
      <c r="F399" s="24" t="str">
        <f>IFERROR(IF(VLOOKUP($A399,'Facility Locations'!$A$2:$E$1000,5,FALSE)="","",VLOOKUP($A399,'Facility Locations'!$A$2:$E$1000,5,FALSE)),"")</f>
        <v/>
      </c>
      <c r="G399" s="25" t="str">
        <f>IFERROR(VLOOKUP($A399,Counties!$A$2:$C$1000,2,FALSE),"no county listed")</f>
        <v>no county listed</v>
      </c>
      <c r="H399" s="24" t="str">
        <f>IFERROR(VLOOKUP($A399,Counties!$A$2:$C$1000,3,FALSE),"no county listed")</f>
        <v>no county listed</v>
      </c>
      <c r="I399" s="24" t="e">
        <f>VLOOKUP($G399,Rural_Urban!A400:B1398,2,FALSE)</f>
        <v>#N/A</v>
      </c>
      <c r="J399" s="24" t="e">
        <f t="shared" si="30"/>
        <v>#N/A</v>
      </c>
      <c r="K399" s="26" t="str">
        <f>IF($A399="","",_xlfn.LET(_xlpm.x,VLOOKUP($A399,Population!$A$2:$B$1000,2,FALSE),IF(_xlpm.x="","none listed",_xlpm.x)))</f>
        <v/>
      </c>
      <c r="L399" s="24" t="e">
        <f>VLOOKUP($A399,Population!$A$2:$D$1000,4,FALSE)</f>
        <v>#N/A</v>
      </c>
      <c r="M399" s="24">
        <f>VLOOKUP("Population",'Program Priorities&amp;Goals'!$B$5:$E$7,4,FALSE)</f>
        <v>0.66666666666666663</v>
      </c>
      <c r="N399" s="24" t="e">
        <f>VLOOKUP($G399,'SVI Data'!$C$2:$F$200,3,FALSE)</f>
        <v>#N/A</v>
      </c>
      <c r="O399" s="24">
        <f>VLOOKUP("SVI",'Program Priorities&amp;Goals'!$B$5:$E$7,4,FALSE)</f>
        <v>0.66666666666666663</v>
      </c>
      <c r="P399" s="23" t="e">
        <f>VLOOKUP($A399,'Partnership Readiness'!$A$2:$D$1000,5,FALSE)</f>
        <v>#N/A</v>
      </c>
      <c r="Q399" s="24">
        <f>VLOOKUP("Partnership",'Program Priorities&amp;Goals'!$B$5:$E$7,4,FALSE)</f>
        <v>0.66666666666666663</v>
      </c>
      <c r="R399" s="25">
        <f t="shared" si="31"/>
        <v>0</v>
      </c>
      <c r="S399" s="24">
        <f t="shared" si="32"/>
        <v>1</v>
      </c>
      <c r="T399" s="24" t="e">
        <f t="shared" si="33"/>
        <v>#N/A</v>
      </c>
      <c r="U399" s="27" t="e">
        <f t="shared" si="34"/>
        <v>#N/A</v>
      </c>
      <c r="V399" s="24" t="e">
        <f>IF(J399="Urban",IF(U399&lt;='Recommended Sites'!$L$17,"Include",""),IF(J399="Rural",IF(T399&lt;='Recommended Sites'!$L$18,"Include",""),""))</f>
        <v>#N/A</v>
      </c>
      <c r="W399" s="24" t="e">
        <f>IF(V399="Include",COUNTIFS($V$2:$V$999,"Include",$R$2:$R$999,"&gt;"&amp;R399)+COUNTIFS($V$2:V399,"Include",$R$2:R399,R399),"")</f>
        <v>#N/A</v>
      </c>
    </row>
    <row r="400" spans="1:23" ht="15.75" thickBot="1" x14ac:dyDescent="0.3">
      <c r="A400" s="23" t="str">
        <f>IF(Population!$A400="","",Population!$A400)</f>
        <v/>
      </c>
      <c r="B400" s="24" t="str">
        <f>IF($A400="","",IFERROR(VLOOKUP($A400,Facilities!$A$2:$B$1001,2,FALSE),""))</f>
        <v/>
      </c>
      <c r="C400" s="24" t="str">
        <f>IFERROR(IF(VLOOKUP($A400,'Facility Locations'!$A$2:$E$1000,2,FALSE)="","no address",VLOOKUP($A400,'Facility Locations'!$A$2:$E$1000,2,FALSE)),"no address")</f>
        <v>no address</v>
      </c>
      <c r="D400" s="24" t="str">
        <f>IFERROR(IF(VLOOKUP($A400,'Facility Locations'!$A$2:$E$1000,3,FALSE)="","",VLOOKUP($A400,'Facility Locations'!$A$2:$E$1000,3,FALSE)),"")</f>
        <v/>
      </c>
      <c r="E400" s="24" t="str">
        <f>IFERROR(IF(VLOOKUP($A400,'Facility Locations'!$A$2:$E$1000,4,FALSE)="","",VLOOKUP($A400,'Facility Locations'!$A$2:$E$1000,4,FALSE)),"")</f>
        <v/>
      </c>
      <c r="F400" s="24" t="str">
        <f>IFERROR(IF(VLOOKUP($A400,'Facility Locations'!$A$2:$E$1000,5,FALSE)="","",VLOOKUP($A400,'Facility Locations'!$A$2:$E$1000,5,FALSE)),"")</f>
        <v/>
      </c>
      <c r="G400" s="25" t="str">
        <f>IFERROR(VLOOKUP($A400,Counties!$A$2:$C$1000,2,FALSE),"no county listed")</f>
        <v>no county listed</v>
      </c>
      <c r="H400" s="24" t="str">
        <f>IFERROR(VLOOKUP($A400,Counties!$A$2:$C$1000,3,FALSE),"no county listed")</f>
        <v>no county listed</v>
      </c>
      <c r="I400" s="24" t="e">
        <f>VLOOKUP($G400,Rural_Urban!A401:B1399,2,FALSE)</f>
        <v>#N/A</v>
      </c>
      <c r="J400" s="24" t="e">
        <f t="shared" si="30"/>
        <v>#N/A</v>
      </c>
      <c r="K400" s="26" t="str">
        <f>IF($A400="","",_xlfn.LET(_xlpm.x,VLOOKUP($A400,Population!$A$2:$B$1000,2,FALSE),IF(_xlpm.x="","none listed",_xlpm.x)))</f>
        <v/>
      </c>
      <c r="L400" s="24" t="e">
        <f>VLOOKUP($A400,Population!$A$2:$D$1000,4,FALSE)</f>
        <v>#N/A</v>
      </c>
      <c r="M400" s="24">
        <f>VLOOKUP("Population",'Program Priorities&amp;Goals'!$B$5:$E$7,4,FALSE)</f>
        <v>0.66666666666666663</v>
      </c>
      <c r="N400" s="24" t="e">
        <f>VLOOKUP($G400,'SVI Data'!$C$2:$F$200,3,FALSE)</f>
        <v>#N/A</v>
      </c>
      <c r="O400" s="24">
        <f>VLOOKUP("SVI",'Program Priorities&amp;Goals'!$B$5:$E$7,4,FALSE)</f>
        <v>0.66666666666666663</v>
      </c>
      <c r="P400" s="23" t="e">
        <f>VLOOKUP($A400,'Partnership Readiness'!$A$2:$D$1000,5,FALSE)</f>
        <v>#N/A</v>
      </c>
      <c r="Q400" s="24">
        <f>VLOOKUP("Partnership",'Program Priorities&amp;Goals'!$B$5:$E$7,4,FALSE)</f>
        <v>0.66666666666666663</v>
      </c>
      <c r="R400" s="25">
        <f t="shared" si="31"/>
        <v>0</v>
      </c>
      <c r="S400" s="24">
        <f t="shared" si="32"/>
        <v>1</v>
      </c>
      <c r="T400" s="24" t="e">
        <f t="shared" si="33"/>
        <v>#N/A</v>
      </c>
      <c r="U400" s="27" t="e">
        <f t="shared" si="34"/>
        <v>#N/A</v>
      </c>
      <c r="V400" s="24" t="e">
        <f>IF(J400="Urban",IF(U400&lt;='Recommended Sites'!$L$17,"Include",""),IF(J400="Rural",IF(T400&lt;='Recommended Sites'!$L$18,"Include",""),""))</f>
        <v>#N/A</v>
      </c>
      <c r="W400" s="24" t="e">
        <f>IF(V400="Include",COUNTIFS($V$2:$V$999,"Include",$R$2:$R$999,"&gt;"&amp;R400)+COUNTIFS($V$2:V400,"Include",$R$2:R400,R400),"")</f>
        <v>#N/A</v>
      </c>
    </row>
    <row r="401" spans="1:23" ht="15.75" thickBot="1" x14ac:dyDescent="0.3">
      <c r="A401" s="23" t="str">
        <f>IF(Population!$A401="","",Population!$A401)</f>
        <v/>
      </c>
      <c r="B401" s="24" t="str">
        <f>IF($A401="","",IFERROR(VLOOKUP($A401,Facilities!$A$2:$B$1001,2,FALSE),""))</f>
        <v/>
      </c>
      <c r="C401" s="24" t="str">
        <f>IFERROR(IF(VLOOKUP($A401,'Facility Locations'!$A$2:$E$1000,2,FALSE)="","no address",VLOOKUP($A401,'Facility Locations'!$A$2:$E$1000,2,FALSE)),"no address")</f>
        <v>no address</v>
      </c>
      <c r="D401" s="24" t="str">
        <f>IFERROR(IF(VLOOKUP($A401,'Facility Locations'!$A$2:$E$1000,3,FALSE)="","",VLOOKUP($A401,'Facility Locations'!$A$2:$E$1000,3,FALSE)),"")</f>
        <v/>
      </c>
      <c r="E401" s="24" t="str">
        <f>IFERROR(IF(VLOOKUP($A401,'Facility Locations'!$A$2:$E$1000,4,FALSE)="","",VLOOKUP($A401,'Facility Locations'!$A$2:$E$1000,4,FALSE)),"")</f>
        <v/>
      </c>
      <c r="F401" s="24" t="str">
        <f>IFERROR(IF(VLOOKUP($A401,'Facility Locations'!$A$2:$E$1000,5,FALSE)="","",VLOOKUP($A401,'Facility Locations'!$A$2:$E$1000,5,FALSE)),"")</f>
        <v/>
      </c>
      <c r="G401" s="25" t="str">
        <f>IFERROR(VLOOKUP($A401,Counties!$A$2:$C$1000,2,FALSE),"no county listed")</f>
        <v>no county listed</v>
      </c>
      <c r="H401" s="24" t="str">
        <f>IFERROR(VLOOKUP($A401,Counties!$A$2:$C$1000,3,FALSE),"no county listed")</f>
        <v>no county listed</v>
      </c>
      <c r="I401" s="24" t="e">
        <f>VLOOKUP($G401,Rural_Urban!A402:B1400,2,FALSE)</f>
        <v>#N/A</v>
      </c>
      <c r="J401" s="24" t="e">
        <f t="shared" si="30"/>
        <v>#N/A</v>
      </c>
      <c r="K401" s="26" t="str">
        <f>IF($A401="","",_xlfn.LET(_xlpm.x,VLOOKUP($A401,Population!$A$2:$B$1000,2,FALSE),IF(_xlpm.x="","none listed",_xlpm.x)))</f>
        <v/>
      </c>
      <c r="L401" s="24" t="e">
        <f>VLOOKUP($A401,Population!$A$2:$D$1000,4,FALSE)</f>
        <v>#N/A</v>
      </c>
      <c r="M401" s="24">
        <f>VLOOKUP("Population",'Program Priorities&amp;Goals'!$B$5:$E$7,4,FALSE)</f>
        <v>0.66666666666666663</v>
      </c>
      <c r="N401" s="24" t="e">
        <f>VLOOKUP($G401,'SVI Data'!$C$2:$F$200,3,FALSE)</f>
        <v>#N/A</v>
      </c>
      <c r="O401" s="24">
        <f>VLOOKUP("SVI",'Program Priorities&amp;Goals'!$B$5:$E$7,4,FALSE)</f>
        <v>0.66666666666666663</v>
      </c>
      <c r="P401" s="23" t="e">
        <f>VLOOKUP($A401,'Partnership Readiness'!$A$2:$D$1000,5,FALSE)</f>
        <v>#N/A</v>
      </c>
      <c r="Q401" s="24">
        <f>VLOOKUP("Partnership",'Program Priorities&amp;Goals'!$B$5:$E$7,4,FALSE)</f>
        <v>0.66666666666666663</v>
      </c>
      <c r="R401" s="25">
        <f t="shared" si="31"/>
        <v>0</v>
      </c>
      <c r="S401" s="24">
        <f t="shared" si="32"/>
        <v>1</v>
      </c>
      <c r="T401" s="24" t="e">
        <f t="shared" si="33"/>
        <v>#N/A</v>
      </c>
      <c r="U401" s="27" t="e">
        <f t="shared" si="34"/>
        <v>#N/A</v>
      </c>
      <c r="V401" s="24" t="e">
        <f>IF(J401="Urban",IF(U401&lt;='Recommended Sites'!$L$17,"Include",""),IF(J401="Rural",IF(T401&lt;='Recommended Sites'!$L$18,"Include",""),""))</f>
        <v>#N/A</v>
      </c>
      <c r="W401" s="24" t="e">
        <f>IF(V401="Include",COUNTIFS($V$2:$V$999,"Include",$R$2:$R$999,"&gt;"&amp;R401)+COUNTIFS($V$2:V401,"Include",$R$2:R401,R401),"")</f>
        <v>#N/A</v>
      </c>
    </row>
    <row r="402" spans="1:23" ht="15.75" thickBot="1" x14ac:dyDescent="0.3">
      <c r="A402" s="23" t="str">
        <f>IF(Population!$A402="","",Population!$A402)</f>
        <v/>
      </c>
      <c r="B402" s="24" t="str">
        <f>IF($A402="","",IFERROR(VLOOKUP($A402,Facilities!$A$2:$B$1001,2,FALSE),""))</f>
        <v/>
      </c>
      <c r="C402" s="24" t="str">
        <f>IFERROR(IF(VLOOKUP($A402,'Facility Locations'!$A$2:$E$1000,2,FALSE)="","no address",VLOOKUP($A402,'Facility Locations'!$A$2:$E$1000,2,FALSE)),"no address")</f>
        <v>no address</v>
      </c>
      <c r="D402" s="24" t="str">
        <f>IFERROR(IF(VLOOKUP($A402,'Facility Locations'!$A$2:$E$1000,3,FALSE)="","",VLOOKUP($A402,'Facility Locations'!$A$2:$E$1000,3,FALSE)),"")</f>
        <v/>
      </c>
      <c r="E402" s="24" t="str">
        <f>IFERROR(IF(VLOOKUP($A402,'Facility Locations'!$A$2:$E$1000,4,FALSE)="","",VLOOKUP($A402,'Facility Locations'!$A$2:$E$1000,4,FALSE)),"")</f>
        <v/>
      </c>
      <c r="F402" s="24" t="str">
        <f>IFERROR(IF(VLOOKUP($A402,'Facility Locations'!$A$2:$E$1000,5,FALSE)="","",VLOOKUP($A402,'Facility Locations'!$A$2:$E$1000,5,FALSE)),"")</f>
        <v/>
      </c>
      <c r="G402" s="25" t="str">
        <f>IFERROR(VLOOKUP($A402,Counties!$A$2:$C$1000,2,FALSE),"no county listed")</f>
        <v>no county listed</v>
      </c>
      <c r="H402" s="24" t="str">
        <f>IFERROR(VLOOKUP($A402,Counties!$A$2:$C$1000,3,FALSE),"no county listed")</f>
        <v>no county listed</v>
      </c>
      <c r="I402" s="24" t="e">
        <f>VLOOKUP($G402,Rural_Urban!A403:B1401,2,FALSE)</f>
        <v>#N/A</v>
      </c>
      <c r="J402" s="24" t="e">
        <f t="shared" si="30"/>
        <v>#N/A</v>
      </c>
      <c r="K402" s="26" t="str">
        <f>IF($A402="","",_xlfn.LET(_xlpm.x,VLOOKUP($A402,Population!$A$2:$B$1000,2,FALSE),IF(_xlpm.x="","none listed",_xlpm.x)))</f>
        <v/>
      </c>
      <c r="L402" s="24" t="e">
        <f>VLOOKUP($A402,Population!$A$2:$D$1000,4,FALSE)</f>
        <v>#N/A</v>
      </c>
      <c r="M402" s="24">
        <f>VLOOKUP("Population",'Program Priorities&amp;Goals'!$B$5:$E$7,4,FALSE)</f>
        <v>0.66666666666666663</v>
      </c>
      <c r="N402" s="24" t="e">
        <f>VLOOKUP($G402,'SVI Data'!$C$2:$F$200,3,FALSE)</f>
        <v>#N/A</v>
      </c>
      <c r="O402" s="24">
        <f>VLOOKUP("SVI",'Program Priorities&amp;Goals'!$B$5:$E$7,4,FALSE)</f>
        <v>0.66666666666666663</v>
      </c>
      <c r="P402" s="23" t="e">
        <f>VLOOKUP($A402,'Partnership Readiness'!$A$2:$D$1000,5,FALSE)</f>
        <v>#N/A</v>
      </c>
      <c r="Q402" s="24">
        <f>VLOOKUP("Partnership",'Program Priorities&amp;Goals'!$B$5:$E$7,4,FALSE)</f>
        <v>0.66666666666666663</v>
      </c>
      <c r="R402" s="25">
        <f t="shared" si="31"/>
        <v>0</v>
      </c>
      <c r="S402" s="24">
        <f t="shared" si="32"/>
        <v>1</v>
      </c>
      <c r="T402" s="24" t="e">
        <f t="shared" si="33"/>
        <v>#N/A</v>
      </c>
      <c r="U402" s="27" t="e">
        <f t="shared" si="34"/>
        <v>#N/A</v>
      </c>
      <c r="V402" s="24" t="e">
        <f>IF(J402="Urban",IF(U402&lt;='Recommended Sites'!$L$17,"Include",""),IF(J402="Rural",IF(T402&lt;='Recommended Sites'!$L$18,"Include",""),""))</f>
        <v>#N/A</v>
      </c>
      <c r="W402" s="24" t="e">
        <f>IF(V402="Include",COUNTIFS($V$2:$V$999,"Include",$R$2:$R$999,"&gt;"&amp;R402)+COUNTIFS($V$2:V402,"Include",$R$2:R402,R402),"")</f>
        <v>#N/A</v>
      </c>
    </row>
    <row r="403" spans="1:23" ht="15.75" thickBot="1" x14ac:dyDescent="0.3">
      <c r="A403" s="23" t="str">
        <f>IF(Population!$A403="","",Population!$A403)</f>
        <v/>
      </c>
      <c r="B403" s="24" t="str">
        <f>IF($A403="","",IFERROR(VLOOKUP($A403,Facilities!$A$2:$B$1001,2,FALSE),""))</f>
        <v/>
      </c>
      <c r="C403" s="24" t="str">
        <f>IFERROR(IF(VLOOKUP($A403,'Facility Locations'!$A$2:$E$1000,2,FALSE)="","no address",VLOOKUP($A403,'Facility Locations'!$A$2:$E$1000,2,FALSE)),"no address")</f>
        <v>no address</v>
      </c>
      <c r="D403" s="24" t="str">
        <f>IFERROR(IF(VLOOKUP($A403,'Facility Locations'!$A$2:$E$1000,3,FALSE)="","",VLOOKUP($A403,'Facility Locations'!$A$2:$E$1000,3,FALSE)),"")</f>
        <v/>
      </c>
      <c r="E403" s="24" t="str">
        <f>IFERROR(IF(VLOOKUP($A403,'Facility Locations'!$A$2:$E$1000,4,FALSE)="","",VLOOKUP($A403,'Facility Locations'!$A$2:$E$1000,4,FALSE)),"")</f>
        <v/>
      </c>
      <c r="F403" s="24" t="str">
        <f>IFERROR(IF(VLOOKUP($A403,'Facility Locations'!$A$2:$E$1000,5,FALSE)="","",VLOOKUP($A403,'Facility Locations'!$A$2:$E$1000,5,FALSE)),"")</f>
        <v/>
      </c>
      <c r="G403" s="25" t="str">
        <f>IFERROR(VLOOKUP($A403,Counties!$A$2:$C$1000,2,FALSE),"no county listed")</f>
        <v>no county listed</v>
      </c>
      <c r="H403" s="24" t="str">
        <f>IFERROR(VLOOKUP($A403,Counties!$A$2:$C$1000,3,FALSE),"no county listed")</f>
        <v>no county listed</v>
      </c>
      <c r="I403" s="24" t="e">
        <f>VLOOKUP($G403,Rural_Urban!A404:B1402,2,FALSE)</f>
        <v>#N/A</v>
      </c>
      <c r="J403" s="24" t="e">
        <f t="shared" si="30"/>
        <v>#N/A</v>
      </c>
      <c r="K403" s="26" t="str">
        <f>IF($A403="","",_xlfn.LET(_xlpm.x,VLOOKUP($A403,Population!$A$2:$B$1000,2,FALSE),IF(_xlpm.x="","none listed",_xlpm.x)))</f>
        <v/>
      </c>
      <c r="L403" s="24" t="e">
        <f>VLOOKUP($A403,Population!$A$2:$D$1000,4,FALSE)</f>
        <v>#N/A</v>
      </c>
      <c r="M403" s="24">
        <f>VLOOKUP("Population",'Program Priorities&amp;Goals'!$B$5:$E$7,4,FALSE)</f>
        <v>0.66666666666666663</v>
      </c>
      <c r="N403" s="24" t="e">
        <f>VLOOKUP($G403,'SVI Data'!$C$2:$F$200,3,FALSE)</f>
        <v>#N/A</v>
      </c>
      <c r="O403" s="24">
        <f>VLOOKUP("SVI",'Program Priorities&amp;Goals'!$B$5:$E$7,4,FALSE)</f>
        <v>0.66666666666666663</v>
      </c>
      <c r="P403" s="23" t="e">
        <f>VLOOKUP($A403,'Partnership Readiness'!$A$2:$D$1000,5,FALSE)</f>
        <v>#N/A</v>
      </c>
      <c r="Q403" s="24">
        <f>VLOOKUP("Partnership",'Program Priorities&amp;Goals'!$B$5:$E$7,4,FALSE)</f>
        <v>0.66666666666666663</v>
      </c>
      <c r="R403" s="25">
        <f t="shared" si="31"/>
        <v>0</v>
      </c>
      <c r="S403" s="24">
        <f t="shared" si="32"/>
        <v>1</v>
      </c>
      <c r="T403" s="24" t="e">
        <f t="shared" si="33"/>
        <v>#N/A</v>
      </c>
      <c r="U403" s="27" t="e">
        <f t="shared" si="34"/>
        <v>#N/A</v>
      </c>
      <c r="V403" s="24" t="e">
        <f>IF(J403="Urban",IF(U403&lt;='Recommended Sites'!$L$17,"Include",""),IF(J403="Rural",IF(T403&lt;='Recommended Sites'!$L$18,"Include",""),""))</f>
        <v>#N/A</v>
      </c>
      <c r="W403" s="24" t="e">
        <f>IF(V403="Include",COUNTIFS($V$2:$V$999,"Include",$R$2:$R$999,"&gt;"&amp;R403)+COUNTIFS($V$2:V403,"Include",$R$2:R403,R403),"")</f>
        <v>#N/A</v>
      </c>
    </row>
    <row r="404" spans="1:23" ht="15.75" thickBot="1" x14ac:dyDescent="0.3">
      <c r="A404" s="23" t="str">
        <f>IF(Population!$A404="","",Population!$A404)</f>
        <v/>
      </c>
      <c r="B404" s="24" t="str">
        <f>IF($A404="","",IFERROR(VLOOKUP($A404,Facilities!$A$2:$B$1001,2,FALSE),""))</f>
        <v/>
      </c>
      <c r="C404" s="24" t="str">
        <f>IFERROR(IF(VLOOKUP($A404,'Facility Locations'!$A$2:$E$1000,2,FALSE)="","no address",VLOOKUP($A404,'Facility Locations'!$A$2:$E$1000,2,FALSE)),"no address")</f>
        <v>no address</v>
      </c>
      <c r="D404" s="24" t="str">
        <f>IFERROR(IF(VLOOKUP($A404,'Facility Locations'!$A$2:$E$1000,3,FALSE)="","",VLOOKUP($A404,'Facility Locations'!$A$2:$E$1000,3,FALSE)),"")</f>
        <v/>
      </c>
      <c r="E404" s="24" t="str">
        <f>IFERROR(IF(VLOOKUP($A404,'Facility Locations'!$A$2:$E$1000,4,FALSE)="","",VLOOKUP($A404,'Facility Locations'!$A$2:$E$1000,4,FALSE)),"")</f>
        <v/>
      </c>
      <c r="F404" s="24" t="str">
        <f>IFERROR(IF(VLOOKUP($A404,'Facility Locations'!$A$2:$E$1000,5,FALSE)="","",VLOOKUP($A404,'Facility Locations'!$A$2:$E$1000,5,FALSE)),"")</f>
        <v/>
      </c>
      <c r="G404" s="25" t="str">
        <f>IFERROR(VLOOKUP($A404,Counties!$A$2:$C$1000,2,FALSE),"no county listed")</f>
        <v>no county listed</v>
      </c>
      <c r="H404" s="24" t="str">
        <f>IFERROR(VLOOKUP($A404,Counties!$A$2:$C$1000,3,FALSE),"no county listed")</f>
        <v>no county listed</v>
      </c>
      <c r="I404" s="24" t="e">
        <f>VLOOKUP($G404,Rural_Urban!A405:B1403,2,FALSE)</f>
        <v>#N/A</v>
      </c>
      <c r="J404" s="24" t="e">
        <f t="shared" si="30"/>
        <v>#N/A</v>
      </c>
      <c r="K404" s="26" t="str">
        <f>IF($A404="","",_xlfn.LET(_xlpm.x,VLOOKUP($A404,Population!$A$2:$B$1000,2,FALSE),IF(_xlpm.x="","none listed",_xlpm.x)))</f>
        <v/>
      </c>
      <c r="L404" s="24" t="e">
        <f>VLOOKUP($A404,Population!$A$2:$D$1000,4,FALSE)</f>
        <v>#N/A</v>
      </c>
      <c r="M404" s="24">
        <f>VLOOKUP("Population",'Program Priorities&amp;Goals'!$B$5:$E$7,4,FALSE)</f>
        <v>0.66666666666666663</v>
      </c>
      <c r="N404" s="24" t="e">
        <f>VLOOKUP($G404,'SVI Data'!$C$2:$F$200,3,FALSE)</f>
        <v>#N/A</v>
      </c>
      <c r="O404" s="24">
        <f>VLOOKUP("SVI",'Program Priorities&amp;Goals'!$B$5:$E$7,4,FALSE)</f>
        <v>0.66666666666666663</v>
      </c>
      <c r="P404" s="23" t="e">
        <f>VLOOKUP($A404,'Partnership Readiness'!$A$2:$D$1000,5,FALSE)</f>
        <v>#N/A</v>
      </c>
      <c r="Q404" s="24">
        <f>VLOOKUP("Partnership",'Program Priorities&amp;Goals'!$B$5:$E$7,4,FALSE)</f>
        <v>0.66666666666666663</v>
      </c>
      <c r="R404" s="25">
        <f t="shared" si="31"/>
        <v>0</v>
      </c>
      <c r="S404" s="24">
        <f t="shared" si="32"/>
        <v>1</v>
      </c>
      <c r="T404" s="24" t="e">
        <f t="shared" si="33"/>
        <v>#N/A</v>
      </c>
      <c r="U404" s="27" t="e">
        <f t="shared" si="34"/>
        <v>#N/A</v>
      </c>
      <c r="V404" s="24" t="e">
        <f>IF(J404="Urban",IF(U404&lt;='Recommended Sites'!$L$17,"Include",""),IF(J404="Rural",IF(T404&lt;='Recommended Sites'!$L$18,"Include",""),""))</f>
        <v>#N/A</v>
      </c>
      <c r="W404" s="24" t="e">
        <f>IF(V404="Include",COUNTIFS($V$2:$V$999,"Include",$R$2:$R$999,"&gt;"&amp;R404)+COUNTIFS($V$2:V404,"Include",$R$2:R404,R404),"")</f>
        <v>#N/A</v>
      </c>
    </row>
    <row r="405" spans="1:23" ht="15.75" thickBot="1" x14ac:dyDescent="0.3">
      <c r="A405" s="23" t="str">
        <f>IF(Population!$A405="","",Population!$A405)</f>
        <v/>
      </c>
      <c r="B405" s="24" t="str">
        <f>IF($A405="","",IFERROR(VLOOKUP($A405,Facilities!$A$2:$B$1001,2,FALSE),""))</f>
        <v/>
      </c>
      <c r="C405" s="24" t="str">
        <f>IFERROR(IF(VLOOKUP($A405,'Facility Locations'!$A$2:$E$1000,2,FALSE)="","no address",VLOOKUP($A405,'Facility Locations'!$A$2:$E$1000,2,FALSE)),"no address")</f>
        <v>no address</v>
      </c>
      <c r="D405" s="24" t="str">
        <f>IFERROR(IF(VLOOKUP($A405,'Facility Locations'!$A$2:$E$1000,3,FALSE)="","",VLOOKUP($A405,'Facility Locations'!$A$2:$E$1000,3,FALSE)),"")</f>
        <v/>
      </c>
      <c r="E405" s="24" t="str">
        <f>IFERROR(IF(VLOOKUP($A405,'Facility Locations'!$A$2:$E$1000,4,FALSE)="","",VLOOKUP($A405,'Facility Locations'!$A$2:$E$1000,4,FALSE)),"")</f>
        <v/>
      </c>
      <c r="F405" s="24" t="str">
        <f>IFERROR(IF(VLOOKUP($A405,'Facility Locations'!$A$2:$E$1000,5,FALSE)="","",VLOOKUP($A405,'Facility Locations'!$A$2:$E$1000,5,FALSE)),"")</f>
        <v/>
      </c>
      <c r="G405" s="25" t="str">
        <f>IFERROR(VLOOKUP($A405,Counties!$A$2:$C$1000,2,FALSE),"no county listed")</f>
        <v>no county listed</v>
      </c>
      <c r="H405" s="24" t="str">
        <f>IFERROR(VLOOKUP($A405,Counties!$A$2:$C$1000,3,FALSE),"no county listed")</f>
        <v>no county listed</v>
      </c>
      <c r="I405" s="24" t="e">
        <f>VLOOKUP($G405,Rural_Urban!A406:B1404,2,FALSE)</f>
        <v>#N/A</v>
      </c>
      <c r="J405" s="24" t="e">
        <f t="shared" si="30"/>
        <v>#N/A</v>
      </c>
      <c r="K405" s="26" t="str">
        <f>IF($A405="","",_xlfn.LET(_xlpm.x,VLOOKUP($A405,Population!$A$2:$B$1000,2,FALSE),IF(_xlpm.x="","none listed",_xlpm.x)))</f>
        <v/>
      </c>
      <c r="L405" s="24" t="e">
        <f>VLOOKUP($A405,Population!$A$2:$D$1000,4,FALSE)</f>
        <v>#N/A</v>
      </c>
      <c r="M405" s="24">
        <f>VLOOKUP("Population",'Program Priorities&amp;Goals'!$B$5:$E$7,4,FALSE)</f>
        <v>0.66666666666666663</v>
      </c>
      <c r="N405" s="24" t="e">
        <f>VLOOKUP($G405,'SVI Data'!$C$2:$F$200,3,FALSE)</f>
        <v>#N/A</v>
      </c>
      <c r="O405" s="24">
        <f>VLOOKUP("SVI",'Program Priorities&amp;Goals'!$B$5:$E$7,4,FALSE)</f>
        <v>0.66666666666666663</v>
      </c>
      <c r="P405" s="23" t="e">
        <f>VLOOKUP($A405,'Partnership Readiness'!$A$2:$D$1000,5,FALSE)</f>
        <v>#N/A</v>
      </c>
      <c r="Q405" s="24">
        <f>VLOOKUP("Partnership",'Program Priorities&amp;Goals'!$B$5:$E$7,4,FALSE)</f>
        <v>0.66666666666666663</v>
      </c>
      <c r="R405" s="25">
        <f t="shared" si="31"/>
        <v>0</v>
      </c>
      <c r="S405" s="24">
        <f t="shared" si="32"/>
        <v>1</v>
      </c>
      <c r="T405" s="24" t="e">
        <f t="shared" si="33"/>
        <v>#N/A</v>
      </c>
      <c r="U405" s="27" t="e">
        <f t="shared" si="34"/>
        <v>#N/A</v>
      </c>
      <c r="V405" s="24" t="e">
        <f>IF(J405="Urban",IF(U405&lt;='Recommended Sites'!$L$17,"Include",""),IF(J405="Rural",IF(T405&lt;='Recommended Sites'!$L$18,"Include",""),""))</f>
        <v>#N/A</v>
      </c>
      <c r="W405" s="24" t="e">
        <f>IF(V405="Include",COUNTIFS($V$2:$V$999,"Include",$R$2:$R$999,"&gt;"&amp;R405)+COUNTIFS($V$2:V405,"Include",$R$2:R405,R405),"")</f>
        <v>#N/A</v>
      </c>
    </row>
    <row r="406" spans="1:23" ht="15.75" thickBot="1" x14ac:dyDescent="0.3">
      <c r="A406" s="23" t="str">
        <f>IF(Population!$A406="","",Population!$A406)</f>
        <v/>
      </c>
      <c r="B406" s="24" t="str">
        <f>IF($A406="","",IFERROR(VLOOKUP($A406,Facilities!$A$2:$B$1001,2,FALSE),""))</f>
        <v/>
      </c>
      <c r="C406" s="24" t="str">
        <f>IFERROR(IF(VLOOKUP($A406,'Facility Locations'!$A$2:$E$1000,2,FALSE)="","no address",VLOOKUP($A406,'Facility Locations'!$A$2:$E$1000,2,FALSE)),"no address")</f>
        <v>no address</v>
      </c>
      <c r="D406" s="24" t="str">
        <f>IFERROR(IF(VLOOKUP($A406,'Facility Locations'!$A$2:$E$1000,3,FALSE)="","",VLOOKUP($A406,'Facility Locations'!$A$2:$E$1000,3,FALSE)),"")</f>
        <v/>
      </c>
      <c r="E406" s="24" t="str">
        <f>IFERROR(IF(VLOOKUP($A406,'Facility Locations'!$A$2:$E$1000,4,FALSE)="","",VLOOKUP($A406,'Facility Locations'!$A$2:$E$1000,4,FALSE)),"")</f>
        <v/>
      </c>
      <c r="F406" s="24" t="str">
        <f>IFERROR(IF(VLOOKUP($A406,'Facility Locations'!$A$2:$E$1000,5,FALSE)="","",VLOOKUP($A406,'Facility Locations'!$A$2:$E$1000,5,FALSE)),"")</f>
        <v/>
      </c>
      <c r="G406" s="25" t="str">
        <f>IFERROR(VLOOKUP($A406,Counties!$A$2:$C$1000,2,FALSE),"no county listed")</f>
        <v>no county listed</v>
      </c>
      <c r="H406" s="24" t="str">
        <f>IFERROR(VLOOKUP($A406,Counties!$A$2:$C$1000,3,FALSE),"no county listed")</f>
        <v>no county listed</v>
      </c>
      <c r="I406" s="24" t="e">
        <f>VLOOKUP($G406,Rural_Urban!A407:B1405,2,FALSE)</f>
        <v>#N/A</v>
      </c>
      <c r="J406" s="24" t="e">
        <f t="shared" si="30"/>
        <v>#N/A</v>
      </c>
      <c r="K406" s="26" t="str">
        <f>IF($A406="","",_xlfn.LET(_xlpm.x,VLOOKUP($A406,Population!$A$2:$B$1000,2,FALSE),IF(_xlpm.x="","none listed",_xlpm.x)))</f>
        <v/>
      </c>
      <c r="L406" s="24" t="e">
        <f>VLOOKUP($A406,Population!$A$2:$D$1000,4,FALSE)</f>
        <v>#N/A</v>
      </c>
      <c r="M406" s="24">
        <f>VLOOKUP("Population",'Program Priorities&amp;Goals'!$B$5:$E$7,4,FALSE)</f>
        <v>0.66666666666666663</v>
      </c>
      <c r="N406" s="24" t="e">
        <f>VLOOKUP($G406,'SVI Data'!$C$2:$F$200,3,FALSE)</f>
        <v>#N/A</v>
      </c>
      <c r="O406" s="24">
        <f>VLOOKUP("SVI",'Program Priorities&amp;Goals'!$B$5:$E$7,4,FALSE)</f>
        <v>0.66666666666666663</v>
      </c>
      <c r="P406" s="23" t="e">
        <f>VLOOKUP($A406,'Partnership Readiness'!$A$2:$D$1000,5,FALSE)</f>
        <v>#N/A</v>
      </c>
      <c r="Q406" s="24">
        <f>VLOOKUP("Partnership",'Program Priorities&amp;Goals'!$B$5:$E$7,4,FALSE)</f>
        <v>0.66666666666666663</v>
      </c>
      <c r="R406" s="25">
        <f t="shared" si="31"/>
        <v>0</v>
      </c>
      <c r="S406" s="24">
        <f t="shared" si="32"/>
        <v>1</v>
      </c>
      <c r="T406" s="24" t="e">
        <f t="shared" si="33"/>
        <v>#N/A</v>
      </c>
      <c r="U406" s="27" t="e">
        <f t="shared" si="34"/>
        <v>#N/A</v>
      </c>
      <c r="V406" s="24" t="e">
        <f>IF(J406="Urban",IF(U406&lt;='Recommended Sites'!$L$17,"Include",""),IF(J406="Rural",IF(T406&lt;='Recommended Sites'!$L$18,"Include",""),""))</f>
        <v>#N/A</v>
      </c>
      <c r="W406" s="24" t="e">
        <f>IF(V406="Include",COUNTIFS($V$2:$V$999,"Include",$R$2:$R$999,"&gt;"&amp;R406)+COUNTIFS($V$2:V406,"Include",$R$2:R406,R406),"")</f>
        <v>#N/A</v>
      </c>
    </row>
    <row r="407" spans="1:23" ht="15.75" thickBot="1" x14ac:dyDescent="0.3">
      <c r="A407" s="23" t="str">
        <f>IF(Population!$A407="","",Population!$A407)</f>
        <v/>
      </c>
      <c r="B407" s="24" t="str">
        <f>IF($A407="","",IFERROR(VLOOKUP($A407,Facilities!$A$2:$B$1001,2,FALSE),""))</f>
        <v/>
      </c>
      <c r="C407" s="24" t="str">
        <f>IFERROR(IF(VLOOKUP($A407,'Facility Locations'!$A$2:$E$1000,2,FALSE)="","no address",VLOOKUP($A407,'Facility Locations'!$A$2:$E$1000,2,FALSE)),"no address")</f>
        <v>no address</v>
      </c>
      <c r="D407" s="24" t="str">
        <f>IFERROR(IF(VLOOKUP($A407,'Facility Locations'!$A$2:$E$1000,3,FALSE)="","",VLOOKUP($A407,'Facility Locations'!$A$2:$E$1000,3,FALSE)),"")</f>
        <v/>
      </c>
      <c r="E407" s="24" t="str">
        <f>IFERROR(IF(VLOOKUP($A407,'Facility Locations'!$A$2:$E$1000,4,FALSE)="","",VLOOKUP($A407,'Facility Locations'!$A$2:$E$1000,4,FALSE)),"")</f>
        <v/>
      </c>
      <c r="F407" s="24" t="str">
        <f>IFERROR(IF(VLOOKUP($A407,'Facility Locations'!$A$2:$E$1000,5,FALSE)="","",VLOOKUP($A407,'Facility Locations'!$A$2:$E$1000,5,FALSE)),"")</f>
        <v/>
      </c>
      <c r="G407" s="25" t="str">
        <f>IFERROR(VLOOKUP($A407,Counties!$A$2:$C$1000,2,FALSE),"no county listed")</f>
        <v>no county listed</v>
      </c>
      <c r="H407" s="24" t="str">
        <f>IFERROR(VLOOKUP($A407,Counties!$A$2:$C$1000,3,FALSE),"no county listed")</f>
        <v>no county listed</v>
      </c>
      <c r="I407" s="24" t="e">
        <f>VLOOKUP($G407,Rural_Urban!A408:B1406,2,FALSE)</f>
        <v>#N/A</v>
      </c>
      <c r="J407" s="24" t="e">
        <f t="shared" si="30"/>
        <v>#N/A</v>
      </c>
      <c r="K407" s="26" t="str">
        <f>IF($A407="","",_xlfn.LET(_xlpm.x,VLOOKUP($A407,Population!$A$2:$B$1000,2,FALSE),IF(_xlpm.x="","none listed",_xlpm.x)))</f>
        <v/>
      </c>
      <c r="L407" s="24" t="e">
        <f>VLOOKUP($A407,Population!$A$2:$D$1000,4,FALSE)</f>
        <v>#N/A</v>
      </c>
      <c r="M407" s="24">
        <f>VLOOKUP("Population",'Program Priorities&amp;Goals'!$B$5:$E$7,4,FALSE)</f>
        <v>0.66666666666666663</v>
      </c>
      <c r="N407" s="24" t="e">
        <f>VLOOKUP($G407,'SVI Data'!$C$2:$F$200,3,FALSE)</f>
        <v>#N/A</v>
      </c>
      <c r="O407" s="24">
        <f>VLOOKUP("SVI",'Program Priorities&amp;Goals'!$B$5:$E$7,4,FALSE)</f>
        <v>0.66666666666666663</v>
      </c>
      <c r="P407" s="23" t="e">
        <f>VLOOKUP($A407,'Partnership Readiness'!$A$2:$D$1000,5,FALSE)</f>
        <v>#N/A</v>
      </c>
      <c r="Q407" s="24">
        <f>VLOOKUP("Partnership",'Program Priorities&amp;Goals'!$B$5:$E$7,4,FALSE)</f>
        <v>0.66666666666666663</v>
      </c>
      <c r="R407" s="25">
        <f t="shared" si="31"/>
        <v>0</v>
      </c>
      <c r="S407" s="24">
        <f t="shared" si="32"/>
        <v>1</v>
      </c>
      <c r="T407" s="24" t="e">
        <f t="shared" si="33"/>
        <v>#N/A</v>
      </c>
      <c r="U407" s="27" t="e">
        <f t="shared" si="34"/>
        <v>#N/A</v>
      </c>
      <c r="V407" s="24" t="e">
        <f>IF(J407="Urban",IF(U407&lt;='Recommended Sites'!$L$17,"Include",""),IF(J407="Rural",IF(T407&lt;='Recommended Sites'!$L$18,"Include",""),""))</f>
        <v>#N/A</v>
      </c>
      <c r="W407" s="24" t="e">
        <f>IF(V407="Include",COUNTIFS($V$2:$V$999,"Include",$R$2:$R$999,"&gt;"&amp;R407)+COUNTIFS($V$2:V407,"Include",$R$2:R407,R407),"")</f>
        <v>#N/A</v>
      </c>
    </row>
    <row r="408" spans="1:23" ht="15.75" thickBot="1" x14ac:dyDescent="0.3">
      <c r="A408" s="23" t="str">
        <f>IF(Population!$A408="","",Population!$A408)</f>
        <v/>
      </c>
      <c r="B408" s="24" t="str">
        <f>IF($A408="","",IFERROR(VLOOKUP($A408,Facilities!$A$2:$B$1001,2,FALSE),""))</f>
        <v/>
      </c>
      <c r="C408" s="24" t="str">
        <f>IFERROR(IF(VLOOKUP($A408,'Facility Locations'!$A$2:$E$1000,2,FALSE)="","no address",VLOOKUP($A408,'Facility Locations'!$A$2:$E$1000,2,FALSE)),"no address")</f>
        <v>no address</v>
      </c>
      <c r="D408" s="24" t="str">
        <f>IFERROR(IF(VLOOKUP($A408,'Facility Locations'!$A$2:$E$1000,3,FALSE)="","",VLOOKUP($A408,'Facility Locations'!$A$2:$E$1000,3,FALSE)),"")</f>
        <v/>
      </c>
      <c r="E408" s="24" t="str">
        <f>IFERROR(IF(VLOOKUP($A408,'Facility Locations'!$A$2:$E$1000,4,FALSE)="","",VLOOKUP($A408,'Facility Locations'!$A$2:$E$1000,4,FALSE)),"")</f>
        <v/>
      </c>
      <c r="F408" s="24" t="str">
        <f>IFERROR(IF(VLOOKUP($A408,'Facility Locations'!$A$2:$E$1000,5,FALSE)="","",VLOOKUP($A408,'Facility Locations'!$A$2:$E$1000,5,FALSE)),"")</f>
        <v/>
      </c>
      <c r="G408" s="25" t="str">
        <f>IFERROR(VLOOKUP($A408,Counties!$A$2:$C$1000,2,FALSE),"no county listed")</f>
        <v>no county listed</v>
      </c>
      <c r="H408" s="24" t="str">
        <f>IFERROR(VLOOKUP($A408,Counties!$A$2:$C$1000,3,FALSE),"no county listed")</f>
        <v>no county listed</v>
      </c>
      <c r="I408" s="24" t="e">
        <f>VLOOKUP($G408,Rural_Urban!A409:B1407,2,FALSE)</f>
        <v>#N/A</v>
      </c>
      <c r="J408" s="24" t="e">
        <f t="shared" si="30"/>
        <v>#N/A</v>
      </c>
      <c r="K408" s="26" t="str">
        <f>IF($A408="","",_xlfn.LET(_xlpm.x,VLOOKUP($A408,Population!$A$2:$B$1000,2,FALSE),IF(_xlpm.x="","none listed",_xlpm.x)))</f>
        <v/>
      </c>
      <c r="L408" s="24" t="e">
        <f>VLOOKUP($A408,Population!$A$2:$D$1000,4,FALSE)</f>
        <v>#N/A</v>
      </c>
      <c r="M408" s="24">
        <f>VLOOKUP("Population",'Program Priorities&amp;Goals'!$B$5:$E$7,4,FALSE)</f>
        <v>0.66666666666666663</v>
      </c>
      <c r="N408" s="24" t="e">
        <f>VLOOKUP($G408,'SVI Data'!$C$2:$F$200,3,FALSE)</f>
        <v>#N/A</v>
      </c>
      <c r="O408" s="24">
        <f>VLOOKUP("SVI",'Program Priorities&amp;Goals'!$B$5:$E$7,4,FALSE)</f>
        <v>0.66666666666666663</v>
      </c>
      <c r="P408" s="23" t="e">
        <f>VLOOKUP($A408,'Partnership Readiness'!$A$2:$D$1000,5,FALSE)</f>
        <v>#N/A</v>
      </c>
      <c r="Q408" s="24">
        <f>VLOOKUP("Partnership",'Program Priorities&amp;Goals'!$B$5:$E$7,4,FALSE)</f>
        <v>0.66666666666666663</v>
      </c>
      <c r="R408" s="25">
        <f t="shared" si="31"/>
        <v>0</v>
      </c>
      <c r="S408" s="24">
        <f t="shared" si="32"/>
        <v>1</v>
      </c>
      <c r="T408" s="24" t="e">
        <f t="shared" si="33"/>
        <v>#N/A</v>
      </c>
      <c r="U408" s="27" t="e">
        <f t="shared" si="34"/>
        <v>#N/A</v>
      </c>
      <c r="V408" s="24" t="e">
        <f>IF(J408="Urban",IF(U408&lt;='Recommended Sites'!$L$17,"Include",""),IF(J408="Rural",IF(T408&lt;='Recommended Sites'!$L$18,"Include",""),""))</f>
        <v>#N/A</v>
      </c>
      <c r="W408" s="24" t="e">
        <f>IF(V408="Include",COUNTIFS($V$2:$V$999,"Include",$R$2:$R$999,"&gt;"&amp;R408)+COUNTIFS($V$2:V408,"Include",$R$2:R408,R408),"")</f>
        <v>#N/A</v>
      </c>
    </row>
    <row r="409" spans="1:23" ht="15.75" thickBot="1" x14ac:dyDescent="0.3">
      <c r="A409" s="23" t="str">
        <f>IF(Population!$A409="","",Population!$A409)</f>
        <v/>
      </c>
      <c r="B409" s="24" t="str">
        <f>IF($A409="","",IFERROR(VLOOKUP($A409,Facilities!$A$2:$B$1001,2,FALSE),""))</f>
        <v/>
      </c>
      <c r="C409" s="24" t="str">
        <f>IFERROR(IF(VLOOKUP($A409,'Facility Locations'!$A$2:$E$1000,2,FALSE)="","no address",VLOOKUP($A409,'Facility Locations'!$A$2:$E$1000,2,FALSE)),"no address")</f>
        <v>no address</v>
      </c>
      <c r="D409" s="24" t="str">
        <f>IFERROR(IF(VLOOKUP($A409,'Facility Locations'!$A$2:$E$1000,3,FALSE)="","",VLOOKUP($A409,'Facility Locations'!$A$2:$E$1000,3,FALSE)),"")</f>
        <v/>
      </c>
      <c r="E409" s="24" t="str">
        <f>IFERROR(IF(VLOOKUP($A409,'Facility Locations'!$A$2:$E$1000,4,FALSE)="","",VLOOKUP($A409,'Facility Locations'!$A$2:$E$1000,4,FALSE)),"")</f>
        <v/>
      </c>
      <c r="F409" s="24" t="str">
        <f>IFERROR(IF(VLOOKUP($A409,'Facility Locations'!$A$2:$E$1000,5,FALSE)="","",VLOOKUP($A409,'Facility Locations'!$A$2:$E$1000,5,FALSE)),"")</f>
        <v/>
      </c>
      <c r="G409" s="25" t="str">
        <f>IFERROR(VLOOKUP($A409,Counties!$A$2:$C$1000,2,FALSE),"no county listed")</f>
        <v>no county listed</v>
      </c>
      <c r="H409" s="24" t="str">
        <f>IFERROR(VLOOKUP($A409,Counties!$A$2:$C$1000,3,FALSE),"no county listed")</f>
        <v>no county listed</v>
      </c>
      <c r="I409" s="24" t="e">
        <f>VLOOKUP($G409,Rural_Urban!A410:B1408,2,FALSE)</f>
        <v>#N/A</v>
      </c>
      <c r="J409" s="24" t="e">
        <f t="shared" si="30"/>
        <v>#N/A</v>
      </c>
      <c r="K409" s="26" t="str">
        <f>IF($A409="","",_xlfn.LET(_xlpm.x,VLOOKUP($A409,Population!$A$2:$B$1000,2,FALSE),IF(_xlpm.x="","none listed",_xlpm.x)))</f>
        <v/>
      </c>
      <c r="L409" s="24" t="e">
        <f>VLOOKUP($A409,Population!$A$2:$D$1000,4,FALSE)</f>
        <v>#N/A</v>
      </c>
      <c r="M409" s="24">
        <f>VLOOKUP("Population",'Program Priorities&amp;Goals'!$B$5:$E$7,4,FALSE)</f>
        <v>0.66666666666666663</v>
      </c>
      <c r="N409" s="24" t="e">
        <f>VLOOKUP($G409,'SVI Data'!$C$2:$F$200,3,FALSE)</f>
        <v>#N/A</v>
      </c>
      <c r="O409" s="24">
        <f>VLOOKUP("SVI",'Program Priorities&amp;Goals'!$B$5:$E$7,4,FALSE)</f>
        <v>0.66666666666666663</v>
      </c>
      <c r="P409" s="23" t="e">
        <f>VLOOKUP($A409,'Partnership Readiness'!$A$2:$D$1000,5,FALSE)</f>
        <v>#N/A</v>
      </c>
      <c r="Q409" s="24">
        <f>VLOOKUP("Partnership",'Program Priorities&amp;Goals'!$B$5:$E$7,4,FALSE)</f>
        <v>0.66666666666666663</v>
      </c>
      <c r="R409" s="25">
        <f t="shared" si="31"/>
        <v>0</v>
      </c>
      <c r="S409" s="24">
        <f t="shared" si="32"/>
        <v>1</v>
      </c>
      <c r="T409" s="24" t="e">
        <f t="shared" si="33"/>
        <v>#N/A</v>
      </c>
      <c r="U409" s="27" t="e">
        <f t="shared" si="34"/>
        <v>#N/A</v>
      </c>
      <c r="V409" s="24" t="e">
        <f>IF(J409="Urban",IF(U409&lt;='Recommended Sites'!$L$17,"Include",""),IF(J409="Rural",IF(T409&lt;='Recommended Sites'!$L$18,"Include",""),""))</f>
        <v>#N/A</v>
      </c>
      <c r="W409" s="24" t="e">
        <f>IF(V409="Include",COUNTIFS($V$2:$V$999,"Include",$R$2:$R$999,"&gt;"&amp;R409)+COUNTIFS($V$2:V409,"Include",$R$2:R409,R409),"")</f>
        <v>#N/A</v>
      </c>
    </row>
    <row r="410" spans="1:23" ht="15.75" thickBot="1" x14ac:dyDescent="0.3">
      <c r="A410" s="23" t="str">
        <f>IF(Population!$A410="","",Population!$A410)</f>
        <v/>
      </c>
      <c r="B410" s="24" t="str">
        <f>IF($A410="","",IFERROR(VLOOKUP($A410,Facilities!$A$2:$B$1001,2,FALSE),""))</f>
        <v/>
      </c>
      <c r="C410" s="24" t="str">
        <f>IFERROR(IF(VLOOKUP($A410,'Facility Locations'!$A$2:$E$1000,2,FALSE)="","no address",VLOOKUP($A410,'Facility Locations'!$A$2:$E$1000,2,FALSE)),"no address")</f>
        <v>no address</v>
      </c>
      <c r="D410" s="24" t="str">
        <f>IFERROR(IF(VLOOKUP($A410,'Facility Locations'!$A$2:$E$1000,3,FALSE)="","",VLOOKUP($A410,'Facility Locations'!$A$2:$E$1000,3,FALSE)),"")</f>
        <v/>
      </c>
      <c r="E410" s="24" t="str">
        <f>IFERROR(IF(VLOOKUP($A410,'Facility Locations'!$A$2:$E$1000,4,FALSE)="","",VLOOKUP($A410,'Facility Locations'!$A$2:$E$1000,4,FALSE)),"")</f>
        <v/>
      </c>
      <c r="F410" s="24" t="str">
        <f>IFERROR(IF(VLOOKUP($A410,'Facility Locations'!$A$2:$E$1000,5,FALSE)="","",VLOOKUP($A410,'Facility Locations'!$A$2:$E$1000,5,FALSE)),"")</f>
        <v/>
      </c>
      <c r="G410" s="25" t="str">
        <f>IFERROR(VLOOKUP($A410,Counties!$A$2:$C$1000,2,FALSE),"no county listed")</f>
        <v>no county listed</v>
      </c>
      <c r="H410" s="24" t="str">
        <f>IFERROR(VLOOKUP($A410,Counties!$A$2:$C$1000,3,FALSE),"no county listed")</f>
        <v>no county listed</v>
      </c>
      <c r="I410" s="24" t="e">
        <f>VLOOKUP($G410,Rural_Urban!A411:B1409,2,FALSE)</f>
        <v>#N/A</v>
      </c>
      <c r="J410" s="24" t="e">
        <f t="shared" si="30"/>
        <v>#N/A</v>
      </c>
      <c r="K410" s="26" t="str">
        <f>IF($A410="","",_xlfn.LET(_xlpm.x,VLOOKUP($A410,Population!$A$2:$B$1000,2,FALSE),IF(_xlpm.x="","none listed",_xlpm.x)))</f>
        <v/>
      </c>
      <c r="L410" s="24" t="e">
        <f>VLOOKUP($A410,Population!$A$2:$D$1000,4,FALSE)</f>
        <v>#N/A</v>
      </c>
      <c r="M410" s="24">
        <f>VLOOKUP("Population",'Program Priorities&amp;Goals'!$B$5:$E$7,4,FALSE)</f>
        <v>0.66666666666666663</v>
      </c>
      <c r="N410" s="24" t="e">
        <f>VLOOKUP($G410,'SVI Data'!$C$2:$F$200,3,FALSE)</f>
        <v>#N/A</v>
      </c>
      <c r="O410" s="24">
        <f>VLOOKUP("SVI",'Program Priorities&amp;Goals'!$B$5:$E$7,4,FALSE)</f>
        <v>0.66666666666666663</v>
      </c>
      <c r="P410" s="23" t="e">
        <f>VLOOKUP($A410,'Partnership Readiness'!$A$2:$D$1000,5,FALSE)</f>
        <v>#N/A</v>
      </c>
      <c r="Q410" s="24">
        <f>VLOOKUP("Partnership",'Program Priorities&amp;Goals'!$B$5:$E$7,4,FALSE)</f>
        <v>0.66666666666666663</v>
      </c>
      <c r="R410" s="25">
        <f t="shared" si="31"/>
        <v>0</v>
      </c>
      <c r="S410" s="24">
        <f t="shared" si="32"/>
        <v>1</v>
      </c>
      <c r="T410" s="24" t="e">
        <f t="shared" si="33"/>
        <v>#N/A</v>
      </c>
      <c r="U410" s="27" t="e">
        <f t="shared" si="34"/>
        <v>#N/A</v>
      </c>
      <c r="V410" s="24" t="e">
        <f>IF(J410="Urban",IF(U410&lt;='Recommended Sites'!$L$17,"Include",""),IF(J410="Rural",IF(T410&lt;='Recommended Sites'!$L$18,"Include",""),""))</f>
        <v>#N/A</v>
      </c>
      <c r="W410" s="24" t="e">
        <f>IF(V410="Include",COUNTIFS($V$2:$V$999,"Include",$R$2:$R$999,"&gt;"&amp;R410)+COUNTIFS($V$2:V410,"Include",$R$2:R410,R410),"")</f>
        <v>#N/A</v>
      </c>
    </row>
    <row r="411" spans="1:23" ht="15.75" thickBot="1" x14ac:dyDescent="0.3">
      <c r="A411" s="23" t="str">
        <f>IF(Population!$A411="","",Population!$A411)</f>
        <v/>
      </c>
      <c r="B411" s="24" t="str">
        <f>IF($A411="","",IFERROR(VLOOKUP($A411,Facilities!$A$2:$B$1001,2,FALSE),""))</f>
        <v/>
      </c>
      <c r="C411" s="24" t="str">
        <f>IFERROR(IF(VLOOKUP($A411,'Facility Locations'!$A$2:$E$1000,2,FALSE)="","no address",VLOOKUP($A411,'Facility Locations'!$A$2:$E$1000,2,FALSE)),"no address")</f>
        <v>no address</v>
      </c>
      <c r="D411" s="24" t="str">
        <f>IFERROR(IF(VLOOKUP($A411,'Facility Locations'!$A$2:$E$1000,3,FALSE)="","",VLOOKUP($A411,'Facility Locations'!$A$2:$E$1000,3,FALSE)),"")</f>
        <v/>
      </c>
      <c r="E411" s="24" t="str">
        <f>IFERROR(IF(VLOOKUP($A411,'Facility Locations'!$A$2:$E$1000,4,FALSE)="","",VLOOKUP($A411,'Facility Locations'!$A$2:$E$1000,4,FALSE)),"")</f>
        <v/>
      </c>
      <c r="F411" s="24" t="str">
        <f>IFERROR(IF(VLOOKUP($A411,'Facility Locations'!$A$2:$E$1000,5,FALSE)="","",VLOOKUP($A411,'Facility Locations'!$A$2:$E$1000,5,FALSE)),"")</f>
        <v/>
      </c>
      <c r="G411" s="25" t="str">
        <f>IFERROR(VLOOKUP($A411,Counties!$A$2:$C$1000,2,FALSE),"no county listed")</f>
        <v>no county listed</v>
      </c>
      <c r="H411" s="24" t="str">
        <f>IFERROR(VLOOKUP($A411,Counties!$A$2:$C$1000,3,FALSE),"no county listed")</f>
        <v>no county listed</v>
      </c>
      <c r="I411" s="24" t="e">
        <f>VLOOKUP($G411,Rural_Urban!A412:B1410,2,FALSE)</f>
        <v>#N/A</v>
      </c>
      <c r="J411" s="24" t="e">
        <f t="shared" si="30"/>
        <v>#N/A</v>
      </c>
      <c r="K411" s="26" t="str">
        <f>IF($A411="","",_xlfn.LET(_xlpm.x,VLOOKUP($A411,Population!$A$2:$B$1000,2,FALSE),IF(_xlpm.x="","none listed",_xlpm.x)))</f>
        <v/>
      </c>
      <c r="L411" s="24" t="e">
        <f>VLOOKUP($A411,Population!$A$2:$D$1000,4,FALSE)</f>
        <v>#N/A</v>
      </c>
      <c r="M411" s="24">
        <f>VLOOKUP("Population",'Program Priorities&amp;Goals'!$B$5:$E$7,4,FALSE)</f>
        <v>0.66666666666666663</v>
      </c>
      <c r="N411" s="24" t="e">
        <f>VLOOKUP($G411,'SVI Data'!$C$2:$F$200,3,FALSE)</f>
        <v>#N/A</v>
      </c>
      <c r="O411" s="24">
        <f>VLOOKUP("SVI",'Program Priorities&amp;Goals'!$B$5:$E$7,4,FALSE)</f>
        <v>0.66666666666666663</v>
      </c>
      <c r="P411" s="23" t="e">
        <f>VLOOKUP($A411,'Partnership Readiness'!$A$2:$D$1000,5,FALSE)</f>
        <v>#N/A</v>
      </c>
      <c r="Q411" s="24">
        <f>VLOOKUP("Partnership",'Program Priorities&amp;Goals'!$B$5:$E$7,4,FALSE)</f>
        <v>0.66666666666666663</v>
      </c>
      <c r="R411" s="25">
        <f t="shared" si="31"/>
        <v>0</v>
      </c>
      <c r="S411" s="24">
        <f t="shared" si="32"/>
        <v>1</v>
      </c>
      <c r="T411" s="24" t="e">
        <f t="shared" si="33"/>
        <v>#N/A</v>
      </c>
      <c r="U411" s="27" t="e">
        <f t="shared" si="34"/>
        <v>#N/A</v>
      </c>
      <c r="V411" s="24" t="e">
        <f>IF(J411="Urban",IF(U411&lt;='Recommended Sites'!$L$17,"Include",""),IF(J411="Rural",IF(T411&lt;='Recommended Sites'!$L$18,"Include",""),""))</f>
        <v>#N/A</v>
      </c>
      <c r="W411" s="24" t="e">
        <f>IF(V411="Include",COUNTIFS($V$2:$V$999,"Include",$R$2:$R$999,"&gt;"&amp;R411)+COUNTIFS($V$2:V411,"Include",$R$2:R411,R411),"")</f>
        <v>#N/A</v>
      </c>
    </row>
    <row r="412" spans="1:23" ht="15.75" thickBot="1" x14ac:dyDescent="0.3">
      <c r="A412" s="23" t="str">
        <f>IF(Population!$A412="","",Population!$A412)</f>
        <v/>
      </c>
      <c r="B412" s="24" t="str">
        <f>IF($A412="","",IFERROR(VLOOKUP($A412,Facilities!$A$2:$B$1001,2,FALSE),""))</f>
        <v/>
      </c>
      <c r="C412" s="24" t="str">
        <f>IFERROR(IF(VLOOKUP($A412,'Facility Locations'!$A$2:$E$1000,2,FALSE)="","no address",VLOOKUP($A412,'Facility Locations'!$A$2:$E$1000,2,FALSE)),"no address")</f>
        <v>no address</v>
      </c>
      <c r="D412" s="24" t="str">
        <f>IFERROR(IF(VLOOKUP($A412,'Facility Locations'!$A$2:$E$1000,3,FALSE)="","",VLOOKUP($A412,'Facility Locations'!$A$2:$E$1000,3,FALSE)),"")</f>
        <v/>
      </c>
      <c r="E412" s="24" t="str">
        <f>IFERROR(IF(VLOOKUP($A412,'Facility Locations'!$A$2:$E$1000,4,FALSE)="","",VLOOKUP($A412,'Facility Locations'!$A$2:$E$1000,4,FALSE)),"")</f>
        <v/>
      </c>
      <c r="F412" s="24" t="str">
        <f>IFERROR(IF(VLOOKUP($A412,'Facility Locations'!$A$2:$E$1000,5,FALSE)="","",VLOOKUP($A412,'Facility Locations'!$A$2:$E$1000,5,FALSE)),"")</f>
        <v/>
      </c>
      <c r="G412" s="25" t="str">
        <f>IFERROR(VLOOKUP($A412,Counties!$A$2:$C$1000,2,FALSE),"no county listed")</f>
        <v>no county listed</v>
      </c>
      <c r="H412" s="24" t="str">
        <f>IFERROR(VLOOKUP($A412,Counties!$A$2:$C$1000,3,FALSE),"no county listed")</f>
        <v>no county listed</v>
      </c>
      <c r="I412" s="24" t="e">
        <f>VLOOKUP($G412,Rural_Urban!A413:B1411,2,FALSE)</f>
        <v>#N/A</v>
      </c>
      <c r="J412" s="24" t="e">
        <f t="shared" si="30"/>
        <v>#N/A</v>
      </c>
      <c r="K412" s="26" t="str">
        <f>IF($A412="","",_xlfn.LET(_xlpm.x,VLOOKUP($A412,Population!$A$2:$B$1000,2,FALSE),IF(_xlpm.x="","none listed",_xlpm.x)))</f>
        <v/>
      </c>
      <c r="L412" s="24" t="e">
        <f>VLOOKUP($A412,Population!$A$2:$D$1000,4,FALSE)</f>
        <v>#N/A</v>
      </c>
      <c r="M412" s="24">
        <f>VLOOKUP("Population",'Program Priorities&amp;Goals'!$B$5:$E$7,4,FALSE)</f>
        <v>0.66666666666666663</v>
      </c>
      <c r="N412" s="24" t="e">
        <f>VLOOKUP($G412,'SVI Data'!$C$2:$F$200,3,FALSE)</f>
        <v>#N/A</v>
      </c>
      <c r="O412" s="24">
        <f>VLOOKUP("SVI",'Program Priorities&amp;Goals'!$B$5:$E$7,4,FALSE)</f>
        <v>0.66666666666666663</v>
      </c>
      <c r="P412" s="23" t="e">
        <f>VLOOKUP($A412,'Partnership Readiness'!$A$2:$D$1000,5,FALSE)</f>
        <v>#N/A</v>
      </c>
      <c r="Q412" s="24">
        <f>VLOOKUP("Partnership",'Program Priorities&amp;Goals'!$B$5:$E$7,4,FALSE)</f>
        <v>0.66666666666666663</v>
      </c>
      <c r="R412" s="25">
        <f t="shared" si="31"/>
        <v>0</v>
      </c>
      <c r="S412" s="24">
        <f t="shared" si="32"/>
        <v>1</v>
      </c>
      <c r="T412" s="24" t="e">
        <f t="shared" si="33"/>
        <v>#N/A</v>
      </c>
      <c r="U412" s="27" t="e">
        <f t="shared" si="34"/>
        <v>#N/A</v>
      </c>
      <c r="V412" s="24" t="e">
        <f>IF(J412="Urban",IF(U412&lt;='Recommended Sites'!$L$17,"Include",""),IF(J412="Rural",IF(T412&lt;='Recommended Sites'!$L$18,"Include",""),""))</f>
        <v>#N/A</v>
      </c>
      <c r="W412" s="24" t="e">
        <f>IF(V412="Include",COUNTIFS($V$2:$V$999,"Include",$R$2:$R$999,"&gt;"&amp;R412)+COUNTIFS($V$2:V412,"Include",$R$2:R412,R412),"")</f>
        <v>#N/A</v>
      </c>
    </row>
    <row r="413" spans="1:23" ht="15.75" thickBot="1" x14ac:dyDescent="0.3">
      <c r="A413" s="23" t="str">
        <f>IF(Population!$A413="","",Population!$A413)</f>
        <v/>
      </c>
      <c r="B413" s="24" t="str">
        <f>IF($A413="","",IFERROR(VLOOKUP($A413,Facilities!$A$2:$B$1001,2,FALSE),""))</f>
        <v/>
      </c>
      <c r="C413" s="24" t="str">
        <f>IFERROR(IF(VLOOKUP($A413,'Facility Locations'!$A$2:$E$1000,2,FALSE)="","no address",VLOOKUP($A413,'Facility Locations'!$A$2:$E$1000,2,FALSE)),"no address")</f>
        <v>no address</v>
      </c>
      <c r="D413" s="24" t="str">
        <f>IFERROR(IF(VLOOKUP($A413,'Facility Locations'!$A$2:$E$1000,3,FALSE)="","",VLOOKUP($A413,'Facility Locations'!$A$2:$E$1000,3,FALSE)),"")</f>
        <v/>
      </c>
      <c r="E413" s="24" t="str">
        <f>IFERROR(IF(VLOOKUP($A413,'Facility Locations'!$A$2:$E$1000,4,FALSE)="","",VLOOKUP($A413,'Facility Locations'!$A$2:$E$1000,4,FALSE)),"")</f>
        <v/>
      </c>
      <c r="F413" s="24" t="str">
        <f>IFERROR(IF(VLOOKUP($A413,'Facility Locations'!$A$2:$E$1000,5,FALSE)="","",VLOOKUP($A413,'Facility Locations'!$A$2:$E$1000,5,FALSE)),"")</f>
        <v/>
      </c>
      <c r="G413" s="25" t="str">
        <f>IFERROR(VLOOKUP($A413,Counties!$A$2:$C$1000,2,FALSE),"no county listed")</f>
        <v>no county listed</v>
      </c>
      <c r="H413" s="24" t="str">
        <f>IFERROR(VLOOKUP($A413,Counties!$A$2:$C$1000,3,FALSE),"no county listed")</f>
        <v>no county listed</v>
      </c>
      <c r="I413" s="24" t="e">
        <f>VLOOKUP($G413,Rural_Urban!A414:B1412,2,FALSE)</f>
        <v>#N/A</v>
      </c>
      <c r="J413" s="24" t="e">
        <f t="shared" si="30"/>
        <v>#N/A</v>
      </c>
      <c r="K413" s="26" t="str">
        <f>IF($A413="","",_xlfn.LET(_xlpm.x,VLOOKUP($A413,Population!$A$2:$B$1000,2,FALSE),IF(_xlpm.x="","none listed",_xlpm.x)))</f>
        <v/>
      </c>
      <c r="L413" s="24" t="e">
        <f>VLOOKUP($A413,Population!$A$2:$D$1000,4,FALSE)</f>
        <v>#N/A</v>
      </c>
      <c r="M413" s="24">
        <f>VLOOKUP("Population",'Program Priorities&amp;Goals'!$B$5:$E$7,4,FALSE)</f>
        <v>0.66666666666666663</v>
      </c>
      <c r="N413" s="24" t="e">
        <f>VLOOKUP($G413,'SVI Data'!$C$2:$F$200,3,FALSE)</f>
        <v>#N/A</v>
      </c>
      <c r="O413" s="24">
        <f>VLOOKUP("SVI",'Program Priorities&amp;Goals'!$B$5:$E$7,4,FALSE)</f>
        <v>0.66666666666666663</v>
      </c>
      <c r="P413" s="23" t="e">
        <f>VLOOKUP($A413,'Partnership Readiness'!$A$2:$D$1000,5,FALSE)</f>
        <v>#N/A</v>
      </c>
      <c r="Q413" s="24">
        <f>VLOOKUP("Partnership",'Program Priorities&amp;Goals'!$B$5:$E$7,4,FALSE)</f>
        <v>0.66666666666666663</v>
      </c>
      <c r="R413" s="25">
        <f t="shared" si="31"/>
        <v>0</v>
      </c>
      <c r="S413" s="24">
        <f t="shared" si="32"/>
        <v>1</v>
      </c>
      <c r="T413" s="24" t="e">
        <f t="shared" si="33"/>
        <v>#N/A</v>
      </c>
      <c r="U413" s="27" t="e">
        <f t="shared" si="34"/>
        <v>#N/A</v>
      </c>
      <c r="V413" s="24" t="e">
        <f>IF(J413="Urban",IF(U413&lt;='Recommended Sites'!$L$17,"Include",""),IF(J413="Rural",IF(T413&lt;='Recommended Sites'!$L$18,"Include",""),""))</f>
        <v>#N/A</v>
      </c>
      <c r="W413" s="24" t="e">
        <f>IF(V413="Include",COUNTIFS($V$2:$V$999,"Include",$R$2:$R$999,"&gt;"&amp;R413)+COUNTIFS($V$2:V413,"Include",$R$2:R413,R413),"")</f>
        <v>#N/A</v>
      </c>
    </row>
    <row r="414" spans="1:23" ht="15.75" thickBot="1" x14ac:dyDescent="0.3">
      <c r="A414" s="23" t="str">
        <f>IF(Population!$A414="","",Population!$A414)</f>
        <v/>
      </c>
      <c r="B414" s="24" t="str">
        <f>IF($A414="","",IFERROR(VLOOKUP($A414,Facilities!$A$2:$B$1001,2,FALSE),""))</f>
        <v/>
      </c>
      <c r="C414" s="24" t="str">
        <f>IFERROR(IF(VLOOKUP($A414,'Facility Locations'!$A$2:$E$1000,2,FALSE)="","no address",VLOOKUP($A414,'Facility Locations'!$A$2:$E$1000,2,FALSE)),"no address")</f>
        <v>no address</v>
      </c>
      <c r="D414" s="24" t="str">
        <f>IFERROR(IF(VLOOKUP($A414,'Facility Locations'!$A$2:$E$1000,3,FALSE)="","",VLOOKUP($A414,'Facility Locations'!$A$2:$E$1000,3,FALSE)),"")</f>
        <v/>
      </c>
      <c r="E414" s="24" t="str">
        <f>IFERROR(IF(VLOOKUP($A414,'Facility Locations'!$A$2:$E$1000,4,FALSE)="","",VLOOKUP($A414,'Facility Locations'!$A$2:$E$1000,4,FALSE)),"")</f>
        <v/>
      </c>
      <c r="F414" s="24" t="str">
        <f>IFERROR(IF(VLOOKUP($A414,'Facility Locations'!$A$2:$E$1000,5,FALSE)="","",VLOOKUP($A414,'Facility Locations'!$A$2:$E$1000,5,FALSE)),"")</f>
        <v/>
      </c>
      <c r="G414" s="25" t="str">
        <f>IFERROR(VLOOKUP($A414,Counties!$A$2:$C$1000,2,FALSE),"no county listed")</f>
        <v>no county listed</v>
      </c>
      <c r="H414" s="24" t="str">
        <f>IFERROR(VLOOKUP($A414,Counties!$A$2:$C$1000,3,FALSE),"no county listed")</f>
        <v>no county listed</v>
      </c>
      <c r="I414" s="24" t="e">
        <f>VLOOKUP($G414,Rural_Urban!A415:B1413,2,FALSE)</f>
        <v>#N/A</v>
      </c>
      <c r="J414" s="24" t="e">
        <f t="shared" si="30"/>
        <v>#N/A</v>
      </c>
      <c r="K414" s="26" t="str">
        <f>IF($A414="","",_xlfn.LET(_xlpm.x,VLOOKUP($A414,Population!$A$2:$B$1000,2,FALSE),IF(_xlpm.x="","none listed",_xlpm.x)))</f>
        <v/>
      </c>
      <c r="L414" s="24" t="e">
        <f>VLOOKUP($A414,Population!$A$2:$D$1000,4,FALSE)</f>
        <v>#N/A</v>
      </c>
      <c r="M414" s="24">
        <f>VLOOKUP("Population",'Program Priorities&amp;Goals'!$B$5:$E$7,4,FALSE)</f>
        <v>0.66666666666666663</v>
      </c>
      <c r="N414" s="24" t="e">
        <f>VLOOKUP($G414,'SVI Data'!$C$2:$F$200,3,FALSE)</f>
        <v>#N/A</v>
      </c>
      <c r="O414" s="24">
        <f>VLOOKUP("SVI",'Program Priorities&amp;Goals'!$B$5:$E$7,4,FALSE)</f>
        <v>0.66666666666666663</v>
      </c>
      <c r="P414" s="23" t="e">
        <f>VLOOKUP($A414,'Partnership Readiness'!$A$2:$D$1000,5,FALSE)</f>
        <v>#N/A</v>
      </c>
      <c r="Q414" s="24">
        <f>VLOOKUP("Partnership",'Program Priorities&amp;Goals'!$B$5:$E$7,4,FALSE)</f>
        <v>0.66666666666666663</v>
      </c>
      <c r="R414" s="25">
        <f t="shared" si="31"/>
        <v>0</v>
      </c>
      <c r="S414" s="24">
        <f t="shared" si="32"/>
        <v>1</v>
      </c>
      <c r="T414" s="24" t="e">
        <f t="shared" si="33"/>
        <v>#N/A</v>
      </c>
      <c r="U414" s="27" t="e">
        <f t="shared" si="34"/>
        <v>#N/A</v>
      </c>
      <c r="V414" s="24" t="e">
        <f>IF(J414="Urban",IF(U414&lt;='Recommended Sites'!$L$17,"Include",""),IF(J414="Rural",IF(T414&lt;='Recommended Sites'!$L$18,"Include",""),""))</f>
        <v>#N/A</v>
      </c>
      <c r="W414" s="24" t="e">
        <f>IF(V414="Include",COUNTIFS($V$2:$V$999,"Include",$R$2:$R$999,"&gt;"&amp;R414)+COUNTIFS($V$2:V414,"Include",$R$2:R414,R414),"")</f>
        <v>#N/A</v>
      </c>
    </row>
    <row r="415" spans="1:23" ht="15.75" thickBot="1" x14ac:dyDescent="0.3">
      <c r="A415" s="23" t="str">
        <f>IF(Population!$A415="","",Population!$A415)</f>
        <v/>
      </c>
      <c r="B415" s="24" t="str">
        <f>IF($A415="","",IFERROR(VLOOKUP($A415,Facilities!$A$2:$B$1001,2,FALSE),""))</f>
        <v/>
      </c>
      <c r="C415" s="24" t="str">
        <f>IFERROR(IF(VLOOKUP($A415,'Facility Locations'!$A$2:$E$1000,2,FALSE)="","no address",VLOOKUP($A415,'Facility Locations'!$A$2:$E$1000,2,FALSE)),"no address")</f>
        <v>no address</v>
      </c>
      <c r="D415" s="24" t="str">
        <f>IFERROR(IF(VLOOKUP($A415,'Facility Locations'!$A$2:$E$1000,3,FALSE)="","",VLOOKUP($A415,'Facility Locations'!$A$2:$E$1000,3,FALSE)),"")</f>
        <v/>
      </c>
      <c r="E415" s="24" t="str">
        <f>IFERROR(IF(VLOOKUP($A415,'Facility Locations'!$A$2:$E$1000,4,FALSE)="","",VLOOKUP($A415,'Facility Locations'!$A$2:$E$1000,4,FALSE)),"")</f>
        <v/>
      </c>
      <c r="F415" s="24" t="str">
        <f>IFERROR(IF(VLOOKUP($A415,'Facility Locations'!$A$2:$E$1000,5,FALSE)="","",VLOOKUP($A415,'Facility Locations'!$A$2:$E$1000,5,FALSE)),"")</f>
        <v/>
      </c>
      <c r="G415" s="25" t="str">
        <f>IFERROR(VLOOKUP($A415,Counties!$A$2:$C$1000,2,FALSE),"no county listed")</f>
        <v>no county listed</v>
      </c>
      <c r="H415" s="24" t="str">
        <f>IFERROR(VLOOKUP($A415,Counties!$A$2:$C$1000,3,FALSE),"no county listed")</f>
        <v>no county listed</v>
      </c>
      <c r="I415" s="24" t="e">
        <f>VLOOKUP($G415,Rural_Urban!A416:B1414,2,FALSE)</f>
        <v>#N/A</v>
      </c>
      <c r="J415" s="24" t="e">
        <f t="shared" si="30"/>
        <v>#N/A</v>
      </c>
      <c r="K415" s="26" t="str">
        <f>IF($A415="","",_xlfn.LET(_xlpm.x,VLOOKUP($A415,Population!$A$2:$B$1000,2,FALSE),IF(_xlpm.x="","none listed",_xlpm.x)))</f>
        <v/>
      </c>
      <c r="L415" s="24" t="e">
        <f>VLOOKUP($A415,Population!$A$2:$D$1000,4,FALSE)</f>
        <v>#N/A</v>
      </c>
      <c r="M415" s="24">
        <f>VLOOKUP("Population",'Program Priorities&amp;Goals'!$B$5:$E$7,4,FALSE)</f>
        <v>0.66666666666666663</v>
      </c>
      <c r="N415" s="24" t="e">
        <f>VLOOKUP($G415,'SVI Data'!$C$2:$F$200,3,FALSE)</f>
        <v>#N/A</v>
      </c>
      <c r="O415" s="24">
        <f>VLOOKUP("SVI",'Program Priorities&amp;Goals'!$B$5:$E$7,4,FALSE)</f>
        <v>0.66666666666666663</v>
      </c>
      <c r="P415" s="23" t="e">
        <f>VLOOKUP($A415,'Partnership Readiness'!$A$2:$D$1000,5,FALSE)</f>
        <v>#N/A</v>
      </c>
      <c r="Q415" s="24">
        <f>VLOOKUP("Partnership",'Program Priorities&amp;Goals'!$B$5:$E$7,4,FALSE)</f>
        <v>0.66666666666666663</v>
      </c>
      <c r="R415" s="25">
        <f t="shared" si="31"/>
        <v>0</v>
      </c>
      <c r="S415" s="24">
        <f t="shared" si="32"/>
        <v>1</v>
      </c>
      <c r="T415" s="24" t="e">
        <f t="shared" si="33"/>
        <v>#N/A</v>
      </c>
      <c r="U415" s="27" t="e">
        <f t="shared" si="34"/>
        <v>#N/A</v>
      </c>
      <c r="V415" s="24" t="e">
        <f>IF(J415="Urban",IF(U415&lt;='Recommended Sites'!$L$17,"Include",""),IF(J415="Rural",IF(T415&lt;='Recommended Sites'!$L$18,"Include",""),""))</f>
        <v>#N/A</v>
      </c>
      <c r="W415" s="24" t="e">
        <f>IF(V415="Include",COUNTIFS($V$2:$V$999,"Include",$R$2:$R$999,"&gt;"&amp;R415)+COUNTIFS($V$2:V415,"Include",$R$2:R415,R415),"")</f>
        <v>#N/A</v>
      </c>
    </row>
    <row r="416" spans="1:23" ht="15.75" thickBot="1" x14ac:dyDescent="0.3">
      <c r="A416" s="23" t="str">
        <f>IF(Population!$A416="","",Population!$A416)</f>
        <v/>
      </c>
      <c r="B416" s="24" t="str">
        <f>IF($A416="","",IFERROR(VLOOKUP($A416,Facilities!$A$2:$B$1001,2,FALSE),""))</f>
        <v/>
      </c>
      <c r="C416" s="24" t="str">
        <f>IFERROR(IF(VLOOKUP($A416,'Facility Locations'!$A$2:$E$1000,2,FALSE)="","no address",VLOOKUP($A416,'Facility Locations'!$A$2:$E$1000,2,FALSE)),"no address")</f>
        <v>no address</v>
      </c>
      <c r="D416" s="24" t="str">
        <f>IFERROR(IF(VLOOKUP($A416,'Facility Locations'!$A$2:$E$1000,3,FALSE)="","",VLOOKUP($A416,'Facility Locations'!$A$2:$E$1000,3,FALSE)),"")</f>
        <v/>
      </c>
      <c r="E416" s="24" t="str">
        <f>IFERROR(IF(VLOOKUP($A416,'Facility Locations'!$A$2:$E$1000,4,FALSE)="","",VLOOKUP($A416,'Facility Locations'!$A$2:$E$1000,4,FALSE)),"")</f>
        <v/>
      </c>
      <c r="F416" s="24" t="str">
        <f>IFERROR(IF(VLOOKUP($A416,'Facility Locations'!$A$2:$E$1000,5,FALSE)="","",VLOOKUP($A416,'Facility Locations'!$A$2:$E$1000,5,FALSE)),"")</f>
        <v/>
      </c>
      <c r="G416" s="25" t="str">
        <f>IFERROR(VLOOKUP($A416,Counties!$A$2:$C$1000,2,FALSE),"no county listed")</f>
        <v>no county listed</v>
      </c>
      <c r="H416" s="24" t="str">
        <f>IFERROR(VLOOKUP($A416,Counties!$A$2:$C$1000,3,FALSE),"no county listed")</f>
        <v>no county listed</v>
      </c>
      <c r="I416" s="24" t="e">
        <f>VLOOKUP($G416,Rural_Urban!A417:B1415,2,FALSE)</f>
        <v>#N/A</v>
      </c>
      <c r="J416" s="24" t="e">
        <f t="shared" si="30"/>
        <v>#N/A</v>
      </c>
      <c r="K416" s="26" t="str">
        <f>IF($A416="","",_xlfn.LET(_xlpm.x,VLOOKUP($A416,Population!$A$2:$B$1000,2,FALSE),IF(_xlpm.x="","none listed",_xlpm.x)))</f>
        <v/>
      </c>
      <c r="L416" s="24" t="e">
        <f>VLOOKUP($A416,Population!$A$2:$D$1000,4,FALSE)</f>
        <v>#N/A</v>
      </c>
      <c r="M416" s="24">
        <f>VLOOKUP("Population",'Program Priorities&amp;Goals'!$B$5:$E$7,4,FALSE)</f>
        <v>0.66666666666666663</v>
      </c>
      <c r="N416" s="24" t="e">
        <f>VLOOKUP($G416,'SVI Data'!$C$2:$F$200,3,FALSE)</f>
        <v>#N/A</v>
      </c>
      <c r="O416" s="24">
        <f>VLOOKUP("SVI",'Program Priorities&amp;Goals'!$B$5:$E$7,4,FALSE)</f>
        <v>0.66666666666666663</v>
      </c>
      <c r="P416" s="23" t="e">
        <f>VLOOKUP($A416,'Partnership Readiness'!$A$2:$D$1000,5,FALSE)</f>
        <v>#N/A</v>
      </c>
      <c r="Q416" s="24">
        <f>VLOOKUP("Partnership",'Program Priorities&amp;Goals'!$B$5:$E$7,4,FALSE)</f>
        <v>0.66666666666666663</v>
      </c>
      <c r="R416" s="25">
        <f t="shared" si="31"/>
        <v>0</v>
      </c>
      <c r="S416" s="24">
        <f t="shared" si="32"/>
        <v>1</v>
      </c>
      <c r="T416" s="24" t="e">
        <f t="shared" si="33"/>
        <v>#N/A</v>
      </c>
      <c r="U416" s="27" t="e">
        <f t="shared" si="34"/>
        <v>#N/A</v>
      </c>
      <c r="V416" s="24" t="e">
        <f>IF(J416="Urban",IF(U416&lt;='Recommended Sites'!$L$17,"Include",""),IF(J416="Rural",IF(T416&lt;='Recommended Sites'!$L$18,"Include",""),""))</f>
        <v>#N/A</v>
      </c>
      <c r="W416" s="24" t="e">
        <f>IF(V416="Include",COUNTIFS($V$2:$V$999,"Include",$R$2:$R$999,"&gt;"&amp;R416)+COUNTIFS($V$2:V416,"Include",$R$2:R416,R416),"")</f>
        <v>#N/A</v>
      </c>
    </row>
    <row r="417" spans="1:23" ht="15.75" thickBot="1" x14ac:dyDescent="0.3">
      <c r="A417" s="23" t="str">
        <f>IF(Population!$A417="","",Population!$A417)</f>
        <v/>
      </c>
      <c r="B417" s="24" t="str">
        <f>IF($A417="","",IFERROR(VLOOKUP($A417,Facilities!$A$2:$B$1001,2,FALSE),""))</f>
        <v/>
      </c>
      <c r="C417" s="24" t="str">
        <f>IFERROR(IF(VLOOKUP($A417,'Facility Locations'!$A$2:$E$1000,2,FALSE)="","no address",VLOOKUP($A417,'Facility Locations'!$A$2:$E$1000,2,FALSE)),"no address")</f>
        <v>no address</v>
      </c>
      <c r="D417" s="24" t="str">
        <f>IFERROR(IF(VLOOKUP($A417,'Facility Locations'!$A$2:$E$1000,3,FALSE)="","",VLOOKUP($A417,'Facility Locations'!$A$2:$E$1000,3,FALSE)),"")</f>
        <v/>
      </c>
      <c r="E417" s="24" t="str">
        <f>IFERROR(IF(VLOOKUP($A417,'Facility Locations'!$A$2:$E$1000,4,FALSE)="","",VLOOKUP($A417,'Facility Locations'!$A$2:$E$1000,4,FALSE)),"")</f>
        <v/>
      </c>
      <c r="F417" s="24" t="str">
        <f>IFERROR(IF(VLOOKUP($A417,'Facility Locations'!$A$2:$E$1000,5,FALSE)="","",VLOOKUP($A417,'Facility Locations'!$A$2:$E$1000,5,FALSE)),"")</f>
        <v/>
      </c>
      <c r="G417" s="25" t="str">
        <f>IFERROR(VLOOKUP($A417,Counties!$A$2:$C$1000,2,FALSE),"no county listed")</f>
        <v>no county listed</v>
      </c>
      <c r="H417" s="24" t="str">
        <f>IFERROR(VLOOKUP($A417,Counties!$A$2:$C$1000,3,FALSE),"no county listed")</f>
        <v>no county listed</v>
      </c>
      <c r="I417" s="24" t="e">
        <f>VLOOKUP($G417,Rural_Urban!A418:B1416,2,FALSE)</f>
        <v>#N/A</v>
      </c>
      <c r="J417" s="24" t="e">
        <f t="shared" si="30"/>
        <v>#N/A</v>
      </c>
      <c r="K417" s="26" t="str">
        <f>IF($A417="","",_xlfn.LET(_xlpm.x,VLOOKUP($A417,Population!$A$2:$B$1000,2,FALSE),IF(_xlpm.x="","none listed",_xlpm.x)))</f>
        <v/>
      </c>
      <c r="L417" s="24" t="e">
        <f>VLOOKUP($A417,Population!$A$2:$D$1000,4,FALSE)</f>
        <v>#N/A</v>
      </c>
      <c r="M417" s="24">
        <f>VLOOKUP("Population",'Program Priorities&amp;Goals'!$B$5:$E$7,4,FALSE)</f>
        <v>0.66666666666666663</v>
      </c>
      <c r="N417" s="24" t="e">
        <f>VLOOKUP($G417,'SVI Data'!$C$2:$F$200,3,FALSE)</f>
        <v>#N/A</v>
      </c>
      <c r="O417" s="24">
        <f>VLOOKUP("SVI",'Program Priorities&amp;Goals'!$B$5:$E$7,4,FALSE)</f>
        <v>0.66666666666666663</v>
      </c>
      <c r="P417" s="23" t="e">
        <f>VLOOKUP($A417,'Partnership Readiness'!$A$2:$D$1000,5,FALSE)</f>
        <v>#N/A</v>
      </c>
      <c r="Q417" s="24">
        <f>VLOOKUP("Partnership",'Program Priorities&amp;Goals'!$B$5:$E$7,4,FALSE)</f>
        <v>0.66666666666666663</v>
      </c>
      <c r="R417" s="25">
        <f t="shared" si="31"/>
        <v>0</v>
      </c>
      <c r="S417" s="24">
        <f t="shared" si="32"/>
        <v>1</v>
      </c>
      <c r="T417" s="24" t="e">
        <f t="shared" si="33"/>
        <v>#N/A</v>
      </c>
      <c r="U417" s="27" t="e">
        <f t="shared" si="34"/>
        <v>#N/A</v>
      </c>
      <c r="V417" s="24" t="e">
        <f>IF(J417="Urban",IF(U417&lt;='Recommended Sites'!$L$17,"Include",""),IF(J417="Rural",IF(T417&lt;='Recommended Sites'!$L$18,"Include",""),""))</f>
        <v>#N/A</v>
      </c>
      <c r="W417" s="24" t="e">
        <f>IF(V417="Include",COUNTIFS($V$2:$V$999,"Include",$R$2:$R$999,"&gt;"&amp;R417)+COUNTIFS($V$2:V417,"Include",$R$2:R417,R417),"")</f>
        <v>#N/A</v>
      </c>
    </row>
    <row r="418" spans="1:23" ht="15.75" thickBot="1" x14ac:dyDescent="0.3">
      <c r="A418" s="23" t="str">
        <f>IF(Population!$A418="","",Population!$A418)</f>
        <v/>
      </c>
      <c r="B418" s="24" t="str">
        <f>IF($A418="","",IFERROR(VLOOKUP($A418,Facilities!$A$2:$B$1001,2,FALSE),""))</f>
        <v/>
      </c>
      <c r="C418" s="24" t="str">
        <f>IFERROR(IF(VLOOKUP($A418,'Facility Locations'!$A$2:$E$1000,2,FALSE)="","no address",VLOOKUP($A418,'Facility Locations'!$A$2:$E$1000,2,FALSE)),"no address")</f>
        <v>no address</v>
      </c>
      <c r="D418" s="24" t="str">
        <f>IFERROR(IF(VLOOKUP($A418,'Facility Locations'!$A$2:$E$1000,3,FALSE)="","",VLOOKUP($A418,'Facility Locations'!$A$2:$E$1000,3,FALSE)),"")</f>
        <v/>
      </c>
      <c r="E418" s="24" t="str">
        <f>IFERROR(IF(VLOOKUP($A418,'Facility Locations'!$A$2:$E$1000,4,FALSE)="","",VLOOKUP($A418,'Facility Locations'!$A$2:$E$1000,4,FALSE)),"")</f>
        <v/>
      </c>
      <c r="F418" s="24" t="str">
        <f>IFERROR(IF(VLOOKUP($A418,'Facility Locations'!$A$2:$E$1000,5,FALSE)="","",VLOOKUP($A418,'Facility Locations'!$A$2:$E$1000,5,FALSE)),"")</f>
        <v/>
      </c>
      <c r="G418" s="25" t="str">
        <f>IFERROR(VLOOKUP($A418,Counties!$A$2:$C$1000,2,FALSE),"no county listed")</f>
        <v>no county listed</v>
      </c>
      <c r="H418" s="24" t="str">
        <f>IFERROR(VLOOKUP($A418,Counties!$A$2:$C$1000,3,FALSE),"no county listed")</f>
        <v>no county listed</v>
      </c>
      <c r="I418" s="24" t="e">
        <f>VLOOKUP($G418,Rural_Urban!A419:B1417,2,FALSE)</f>
        <v>#N/A</v>
      </c>
      <c r="J418" s="24" t="e">
        <f t="shared" si="30"/>
        <v>#N/A</v>
      </c>
      <c r="K418" s="26" t="str">
        <f>IF($A418="","",_xlfn.LET(_xlpm.x,VLOOKUP($A418,Population!$A$2:$B$1000,2,FALSE),IF(_xlpm.x="","none listed",_xlpm.x)))</f>
        <v/>
      </c>
      <c r="L418" s="24" t="e">
        <f>VLOOKUP($A418,Population!$A$2:$D$1000,4,FALSE)</f>
        <v>#N/A</v>
      </c>
      <c r="M418" s="24">
        <f>VLOOKUP("Population",'Program Priorities&amp;Goals'!$B$5:$E$7,4,FALSE)</f>
        <v>0.66666666666666663</v>
      </c>
      <c r="N418" s="24" t="e">
        <f>VLOOKUP($G418,'SVI Data'!$C$2:$F$200,3,FALSE)</f>
        <v>#N/A</v>
      </c>
      <c r="O418" s="24">
        <f>VLOOKUP("SVI",'Program Priorities&amp;Goals'!$B$5:$E$7,4,FALSE)</f>
        <v>0.66666666666666663</v>
      </c>
      <c r="P418" s="23" t="e">
        <f>VLOOKUP($A418,'Partnership Readiness'!$A$2:$D$1000,5,FALSE)</f>
        <v>#N/A</v>
      </c>
      <c r="Q418" s="24">
        <f>VLOOKUP("Partnership",'Program Priorities&amp;Goals'!$B$5:$E$7,4,FALSE)</f>
        <v>0.66666666666666663</v>
      </c>
      <c r="R418" s="25">
        <f t="shared" si="31"/>
        <v>0</v>
      </c>
      <c r="S418" s="24">
        <f t="shared" si="32"/>
        <v>1</v>
      </c>
      <c r="T418" s="24" t="e">
        <f t="shared" si="33"/>
        <v>#N/A</v>
      </c>
      <c r="U418" s="27" t="e">
        <f t="shared" si="34"/>
        <v>#N/A</v>
      </c>
      <c r="V418" s="24" t="e">
        <f>IF(J418="Urban",IF(U418&lt;='Recommended Sites'!$L$17,"Include",""),IF(J418="Rural",IF(T418&lt;='Recommended Sites'!$L$18,"Include",""),""))</f>
        <v>#N/A</v>
      </c>
      <c r="W418" s="24" t="e">
        <f>IF(V418="Include",COUNTIFS($V$2:$V$999,"Include",$R$2:$R$999,"&gt;"&amp;R418)+COUNTIFS($V$2:V418,"Include",$R$2:R418,R418),"")</f>
        <v>#N/A</v>
      </c>
    </row>
    <row r="419" spans="1:23" ht="15.75" thickBot="1" x14ac:dyDescent="0.3">
      <c r="A419" s="23" t="str">
        <f>IF(Population!$A419="","",Population!$A419)</f>
        <v/>
      </c>
      <c r="B419" s="24" t="str">
        <f>IF($A419="","",IFERROR(VLOOKUP($A419,Facilities!$A$2:$B$1001,2,FALSE),""))</f>
        <v/>
      </c>
      <c r="C419" s="24" t="str">
        <f>IFERROR(IF(VLOOKUP($A419,'Facility Locations'!$A$2:$E$1000,2,FALSE)="","no address",VLOOKUP($A419,'Facility Locations'!$A$2:$E$1000,2,FALSE)),"no address")</f>
        <v>no address</v>
      </c>
      <c r="D419" s="24" t="str">
        <f>IFERROR(IF(VLOOKUP($A419,'Facility Locations'!$A$2:$E$1000,3,FALSE)="","",VLOOKUP($A419,'Facility Locations'!$A$2:$E$1000,3,FALSE)),"")</f>
        <v/>
      </c>
      <c r="E419" s="24" t="str">
        <f>IFERROR(IF(VLOOKUP($A419,'Facility Locations'!$A$2:$E$1000,4,FALSE)="","",VLOOKUP($A419,'Facility Locations'!$A$2:$E$1000,4,FALSE)),"")</f>
        <v/>
      </c>
      <c r="F419" s="24" t="str">
        <f>IFERROR(IF(VLOOKUP($A419,'Facility Locations'!$A$2:$E$1000,5,FALSE)="","",VLOOKUP($A419,'Facility Locations'!$A$2:$E$1000,5,FALSE)),"")</f>
        <v/>
      </c>
      <c r="G419" s="25" t="str">
        <f>IFERROR(VLOOKUP($A419,Counties!$A$2:$C$1000,2,FALSE),"no county listed")</f>
        <v>no county listed</v>
      </c>
      <c r="H419" s="24" t="str">
        <f>IFERROR(VLOOKUP($A419,Counties!$A$2:$C$1000,3,FALSE),"no county listed")</f>
        <v>no county listed</v>
      </c>
      <c r="I419" s="24" t="e">
        <f>VLOOKUP($G419,Rural_Urban!A420:B1418,2,FALSE)</f>
        <v>#N/A</v>
      </c>
      <c r="J419" s="24" t="e">
        <f t="shared" si="30"/>
        <v>#N/A</v>
      </c>
      <c r="K419" s="26" t="str">
        <f>IF($A419="","",_xlfn.LET(_xlpm.x,VLOOKUP($A419,Population!$A$2:$B$1000,2,FALSE),IF(_xlpm.x="","none listed",_xlpm.x)))</f>
        <v/>
      </c>
      <c r="L419" s="24" t="e">
        <f>VLOOKUP($A419,Population!$A$2:$D$1000,4,FALSE)</f>
        <v>#N/A</v>
      </c>
      <c r="M419" s="24">
        <f>VLOOKUP("Population",'Program Priorities&amp;Goals'!$B$5:$E$7,4,FALSE)</f>
        <v>0.66666666666666663</v>
      </c>
      <c r="N419" s="24" t="e">
        <f>VLOOKUP($G419,'SVI Data'!$C$2:$F$200,3,FALSE)</f>
        <v>#N/A</v>
      </c>
      <c r="O419" s="24">
        <f>VLOOKUP("SVI",'Program Priorities&amp;Goals'!$B$5:$E$7,4,FALSE)</f>
        <v>0.66666666666666663</v>
      </c>
      <c r="P419" s="23" t="e">
        <f>VLOOKUP($A419,'Partnership Readiness'!$A$2:$D$1000,5,FALSE)</f>
        <v>#N/A</v>
      </c>
      <c r="Q419" s="24">
        <f>VLOOKUP("Partnership",'Program Priorities&amp;Goals'!$B$5:$E$7,4,FALSE)</f>
        <v>0.66666666666666663</v>
      </c>
      <c r="R419" s="25">
        <f t="shared" si="31"/>
        <v>0</v>
      </c>
      <c r="S419" s="24">
        <f t="shared" si="32"/>
        <v>1</v>
      </c>
      <c r="T419" s="24" t="e">
        <f t="shared" si="33"/>
        <v>#N/A</v>
      </c>
      <c r="U419" s="27" t="e">
        <f t="shared" si="34"/>
        <v>#N/A</v>
      </c>
      <c r="V419" s="24" t="e">
        <f>IF(J419="Urban",IF(U419&lt;='Recommended Sites'!$L$17,"Include",""),IF(J419="Rural",IF(T419&lt;='Recommended Sites'!$L$18,"Include",""),""))</f>
        <v>#N/A</v>
      </c>
      <c r="W419" s="24" t="e">
        <f>IF(V419="Include",COUNTIFS($V$2:$V$999,"Include",$R$2:$R$999,"&gt;"&amp;R419)+COUNTIFS($V$2:V419,"Include",$R$2:R419,R419),"")</f>
        <v>#N/A</v>
      </c>
    </row>
    <row r="420" spans="1:23" ht="15.75" thickBot="1" x14ac:dyDescent="0.3">
      <c r="A420" s="23" t="str">
        <f>IF(Population!$A420="","",Population!$A420)</f>
        <v/>
      </c>
      <c r="B420" s="24" t="str">
        <f>IF($A420="","",IFERROR(VLOOKUP($A420,Facilities!$A$2:$B$1001,2,FALSE),""))</f>
        <v/>
      </c>
      <c r="C420" s="24" t="str">
        <f>IFERROR(IF(VLOOKUP($A420,'Facility Locations'!$A$2:$E$1000,2,FALSE)="","no address",VLOOKUP($A420,'Facility Locations'!$A$2:$E$1000,2,FALSE)),"no address")</f>
        <v>no address</v>
      </c>
      <c r="D420" s="24" t="str">
        <f>IFERROR(IF(VLOOKUP($A420,'Facility Locations'!$A$2:$E$1000,3,FALSE)="","",VLOOKUP($A420,'Facility Locations'!$A$2:$E$1000,3,FALSE)),"")</f>
        <v/>
      </c>
      <c r="E420" s="24" t="str">
        <f>IFERROR(IF(VLOOKUP($A420,'Facility Locations'!$A$2:$E$1000,4,FALSE)="","",VLOOKUP($A420,'Facility Locations'!$A$2:$E$1000,4,FALSE)),"")</f>
        <v/>
      </c>
      <c r="F420" s="24" t="str">
        <f>IFERROR(IF(VLOOKUP($A420,'Facility Locations'!$A$2:$E$1000,5,FALSE)="","",VLOOKUP($A420,'Facility Locations'!$A$2:$E$1000,5,FALSE)),"")</f>
        <v/>
      </c>
      <c r="G420" s="25" t="str">
        <f>IFERROR(VLOOKUP($A420,Counties!$A$2:$C$1000,2,FALSE),"no county listed")</f>
        <v>no county listed</v>
      </c>
      <c r="H420" s="24" t="str">
        <f>IFERROR(VLOOKUP($A420,Counties!$A$2:$C$1000,3,FALSE),"no county listed")</f>
        <v>no county listed</v>
      </c>
      <c r="I420" s="24" t="e">
        <f>VLOOKUP($G420,Rural_Urban!A421:B1419,2,FALSE)</f>
        <v>#N/A</v>
      </c>
      <c r="J420" s="24" t="e">
        <f t="shared" si="30"/>
        <v>#N/A</v>
      </c>
      <c r="K420" s="26" t="str">
        <f>IF($A420="","",_xlfn.LET(_xlpm.x,VLOOKUP($A420,Population!$A$2:$B$1000,2,FALSE),IF(_xlpm.x="","none listed",_xlpm.x)))</f>
        <v/>
      </c>
      <c r="L420" s="24" t="e">
        <f>VLOOKUP($A420,Population!$A$2:$D$1000,4,FALSE)</f>
        <v>#N/A</v>
      </c>
      <c r="M420" s="24">
        <f>VLOOKUP("Population",'Program Priorities&amp;Goals'!$B$5:$E$7,4,FALSE)</f>
        <v>0.66666666666666663</v>
      </c>
      <c r="N420" s="24" t="e">
        <f>VLOOKUP($G420,'SVI Data'!$C$2:$F$200,3,FALSE)</f>
        <v>#N/A</v>
      </c>
      <c r="O420" s="24">
        <f>VLOOKUP("SVI",'Program Priorities&amp;Goals'!$B$5:$E$7,4,FALSE)</f>
        <v>0.66666666666666663</v>
      </c>
      <c r="P420" s="23" t="e">
        <f>VLOOKUP($A420,'Partnership Readiness'!$A$2:$D$1000,5,FALSE)</f>
        <v>#N/A</v>
      </c>
      <c r="Q420" s="24">
        <f>VLOOKUP("Partnership",'Program Priorities&amp;Goals'!$B$5:$E$7,4,FALSE)</f>
        <v>0.66666666666666663</v>
      </c>
      <c r="R420" s="25">
        <f t="shared" si="31"/>
        <v>0</v>
      </c>
      <c r="S420" s="24">
        <f t="shared" si="32"/>
        <v>1</v>
      </c>
      <c r="T420" s="24" t="e">
        <f t="shared" si="33"/>
        <v>#N/A</v>
      </c>
      <c r="U420" s="27" t="e">
        <f t="shared" si="34"/>
        <v>#N/A</v>
      </c>
      <c r="V420" s="24" t="e">
        <f>IF(J420="Urban",IF(U420&lt;='Recommended Sites'!$L$17,"Include",""),IF(J420="Rural",IF(T420&lt;='Recommended Sites'!$L$18,"Include",""),""))</f>
        <v>#N/A</v>
      </c>
      <c r="W420" s="24" t="e">
        <f>IF(V420="Include",COUNTIFS($V$2:$V$999,"Include",$R$2:$R$999,"&gt;"&amp;R420)+COUNTIFS($V$2:V420,"Include",$R$2:R420,R420),"")</f>
        <v>#N/A</v>
      </c>
    </row>
    <row r="421" spans="1:23" ht="15.75" thickBot="1" x14ac:dyDescent="0.3">
      <c r="A421" s="23" t="str">
        <f>IF(Population!$A421="","",Population!$A421)</f>
        <v/>
      </c>
      <c r="B421" s="24" t="str">
        <f>IF($A421="","",IFERROR(VLOOKUP($A421,Facilities!$A$2:$B$1001,2,FALSE),""))</f>
        <v/>
      </c>
      <c r="C421" s="24" t="str">
        <f>IFERROR(IF(VLOOKUP($A421,'Facility Locations'!$A$2:$E$1000,2,FALSE)="","no address",VLOOKUP($A421,'Facility Locations'!$A$2:$E$1000,2,FALSE)),"no address")</f>
        <v>no address</v>
      </c>
      <c r="D421" s="24" t="str">
        <f>IFERROR(IF(VLOOKUP($A421,'Facility Locations'!$A$2:$E$1000,3,FALSE)="","",VLOOKUP($A421,'Facility Locations'!$A$2:$E$1000,3,FALSE)),"")</f>
        <v/>
      </c>
      <c r="E421" s="24" t="str">
        <f>IFERROR(IF(VLOOKUP($A421,'Facility Locations'!$A$2:$E$1000,4,FALSE)="","",VLOOKUP($A421,'Facility Locations'!$A$2:$E$1000,4,FALSE)),"")</f>
        <v/>
      </c>
      <c r="F421" s="24" t="str">
        <f>IFERROR(IF(VLOOKUP($A421,'Facility Locations'!$A$2:$E$1000,5,FALSE)="","",VLOOKUP($A421,'Facility Locations'!$A$2:$E$1000,5,FALSE)),"")</f>
        <v/>
      </c>
      <c r="G421" s="25" t="str">
        <f>IFERROR(VLOOKUP($A421,Counties!$A$2:$C$1000,2,FALSE),"no county listed")</f>
        <v>no county listed</v>
      </c>
      <c r="H421" s="24" t="str">
        <f>IFERROR(VLOOKUP($A421,Counties!$A$2:$C$1000,3,FALSE),"no county listed")</f>
        <v>no county listed</v>
      </c>
      <c r="I421" s="24" t="e">
        <f>VLOOKUP($G421,Rural_Urban!A422:B1420,2,FALSE)</f>
        <v>#N/A</v>
      </c>
      <c r="J421" s="24" t="e">
        <f t="shared" si="30"/>
        <v>#N/A</v>
      </c>
      <c r="K421" s="26" t="str">
        <f>IF($A421="","",_xlfn.LET(_xlpm.x,VLOOKUP($A421,Population!$A$2:$B$1000,2,FALSE),IF(_xlpm.x="","none listed",_xlpm.x)))</f>
        <v/>
      </c>
      <c r="L421" s="24" t="e">
        <f>VLOOKUP($A421,Population!$A$2:$D$1000,4,FALSE)</f>
        <v>#N/A</v>
      </c>
      <c r="M421" s="24">
        <f>VLOOKUP("Population",'Program Priorities&amp;Goals'!$B$5:$E$7,4,FALSE)</f>
        <v>0.66666666666666663</v>
      </c>
      <c r="N421" s="24" t="e">
        <f>VLOOKUP($G421,'SVI Data'!$C$2:$F$200,3,FALSE)</f>
        <v>#N/A</v>
      </c>
      <c r="O421" s="24">
        <f>VLOOKUP("SVI",'Program Priorities&amp;Goals'!$B$5:$E$7,4,FALSE)</f>
        <v>0.66666666666666663</v>
      </c>
      <c r="P421" s="23" t="e">
        <f>VLOOKUP($A421,'Partnership Readiness'!$A$2:$D$1000,5,FALSE)</f>
        <v>#N/A</v>
      </c>
      <c r="Q421" s="24">
        <f>VLOOKUP("Partnership",'Program Priorities&amp;Goals'!$B$5:$E$7,4,FALSE)</f>
        <v>0.66666666666666663</v>
      </c>
      <c r="R421" s="25">
        <f t="shared" si="31"/>
        <v>0</v>
      </c>
      <c r="S421" s="24">
        <f t="shared" si="32"/>
        <v>1</v>
      </c>
      <c r="T421" s="24" t="e">
        <f t="shared" si="33"/>
        <v>#N/A</v>
      </c>
      <c r="U421" s="27" t="e">
        <f t="shared" si="34"/>
        <v>#N/A</v>
      </c>
      <c r="V421" s="24" t="e">
        <f>IF(J421="Urban",IF(U421&lt;='Recommended Sites'!$L$17,"Include",""),IF(J421="Rural",IF(T421&lt;='Recommended Sites'!$L$18,"Include",""),""))</f>
        <v>#N/A</v>
      </c>
      <c r="W421" s="24" t="e">
        <f>IF(V421="Include",COUNTIFS($V$2:$V$999,"Include",$R$2:$R$999,"&gt;"&amp;R421)+COUNTIFS($V$2:V421,"Include",$R$2:R421,R421),"")</f>
        <v>#N/A</v>
      </c>
    </row>
    <row r="422" spans="1:23" ht="15.75" thickBot="1" x14ac:dyDescent="0.3">
      <c r="A422" s="23" t="str">
        <f>IF(Population!$A422="","",Population!$A422)</f>
        <v/>
      </c>
      <c r="B422" s="24" t="str">
        <f>IF($A422="","",IFERROR(VLOOKUP($A422,Facilities!$A$2:$B$1001,2,FALSE),""))</f>
        <v/>
      </c>
      <c r="C422" s="24" t="str">
        <f>IFERROR(IF(VLOOKUP($A422,'Facility Locations'!$A$2:$E$1000,2,FALSE)="","no address",VLOOKUP($A422,'Facility Locations'!$A$2:$E$1000,2,FALSE)),"no address")</f>
        <v>no address</v>
      </c>
      <c r="D422" s="24" t="str">
        <f>IFERROR(IF(VLOOKUP($A422,'Facility Locations'!$A$2:$E$1000,3,FALSE)="","",VLOOKUP($A422,'Facility Locations'!$A$2:$E$1000,3,FALSE)),"")</f>
        <v/>
      </c>
      <c r="E422" s="24" t="str">
        <f>IFERROR(IF(VLOOKUP($A422,'Facility Locations'!$A$2:$E$1000,4,FALSE)="","",VLOOKUP($A422,'Facility Locations'!$A$2:$E$1000,4,FALSE)),"")</f>
        <v/>
      </c>
      <c r="F422" s="24" t="str">
        <f>IFERROR(IF(VLOOKUP($A422,'Facility Locations'!$A$2:$E$1000,5,FALSE)="","",VLOOKUP($A422,'Facility Locations'!$A$2:$E$1000,5,FALSE)),"")</f>
        <v/>
      </c>
      <c r="G422" s="25" t="str">
        <f>IFERROR(VLOOKUP($A422,Counties!$A$2:$C$1000,2,FALSE),"no county listed")</f>
        <v>no county listed</v>
      </c>
      <c r="H422" s="24" t="str">
        <f>IFERROR(VLOOKUP($A422,Counties!$A$2:$C$1000,3,FALSE),"no county listed")</f>
        <v>no county listed</v>
      </c>
      <c r="I422" s="24" t="e">
        <f>VLOOKUP($G422,Rural_Urban!A423:B1421,2,FALSE)</f>
        <v>#N/A</v>
      </c>
      <c r="J422" s="24" t="e">
        <f t="shared" si="30"/>
        <v>#N/A</v>
      </c>
      <c r="K422" s="26" t="str">
        <f>IF($A422="","",_xlfn.LET(_xlpm.x,VLOOKUP($A422,Population!$A$2:$B$1000,2,FALSE),IF(_xlpm.x="","none listed",_xlpm.x)))</f>
        <v/>
      </c>
      <c r="L422" s="24" t="e">
        <f>VLOOKUP($A422,Population!$A$2:$D$1000,4,FALSE)</f>
        <v>#N/A</v>
      </c>
      <c r="M422" s="24">
        <f>VLOOKUP("Population",'Program Priorities&amp;Goals'!$B$5:$E$7,4,FALSE)</f>
        <v>0.66666666666666663</v>
      </c>
      <c r="N422" s="24" t="e">
        <f>VLOOKUP($G422,'SVI Data'!$C$2:$F$200,3,FALSE)</f>
        <v>#N/A</v>
      </c>
      <c r="O422" s="24">
        <f>VLOOKUP("SVI",'Program Priorities&amp;Goals'!$B$5:$E$7,4,FALSE)</f>
        <v>0.66666666666666663</v>
      </c>
      <c r="P422" s="23" t="e">
        <f>VLOOKUP($A422,'Partnership Readiness'!$A$2:$D$1000,5,FALSE)</f>
        <v>#N/A</v>
      </c>
      <c r="Q422" s="24">
        <f>VLOOKUP("Partnership",'Program Priorities&amp;Goals'!$B$5:$E$7,4,FALSE)</f>
        <v>0.66666666666666663</v>
      </c>
      <c r="R422" s="25">
        <f t="shared" si="31"/>
        <v>0</v>
      </c>
      <c r="S422" s="24">
        <f t="shared" si="32"/>
        <v>1</v>
      </c>
      <c r="T422" s="24" t="e">
        <f t="shared" si="33"/>
        <v>#N/A</v>
      </c>
      <c r="U422" s="27" t="e">
        <f t="shared" si="34"/>
        <v>#N/A</v>
      </c>
      <c r="V422" s="24" t="e">
        <f>IF(J422="Urban",IF(U422&lt;='Recommended Sites'!$L$17,"Include",""),IF(J422="Rural",IF(T422&lt;='Recommended Sites'!$L$18,"Include",""),""))</f>
        <v>#N/A</v>
      </c>
      <c r="W422" s="24" t="e">
        <f>IF(V422="Include",COUNTIFS($V$2:$V$999,"Include",$R$2:$R$999,"&gt;"&amp;R422)+COUNTIFS($V$2:V422,"Include",$R$2:R422,R422),"")</f>
        <v>#N/A</v>
      </c>
    </row>
    <row r="423" spans="1:23" ht="15.75" thickBot="1" x14ac:dyDescent="0.3">
      <c r="A423" s="23" t="str">
        <f>IF(Population!$A423="","",Population!$A423)</f>
        <v/>
      </c>
      <c r="B423" s="24" t="str">
        <f>IF($A423="","",IFERROR(VLOOKUP($A423,Facilities!$A$2:$B$1001,2,FALSE),""))</f>
        <v/>
      </c>
      <c r="C423" s="24" t="str">
        <f>IFERROR(IF(VLOOKUP($A423,'Facility Locations'!$A$2:$E$1000,2,FALSE)="","no address",VLOOKUP($A423,'Facility Locations'!$A$2:$E$1000,2,FALSE)),"no address")</f>
        <v>no address</v>
      </c>
      <c r="D423" s="24" t="str">
        <f>IFERROR(IF(VLOOKUP($A423,'Facility Locations'!$A$2:$E$1000,3,FALSE)="","",VLOOKUP($A423,'Facility Locations'!$A$2:$E$1000,3,FALSE)),"")</f>
        <v/>
      </c>
      <c r="E423" s="24" t="str">
        <f>IFERROR(IF(VLOOKUP($A423,'Facility Locations'!$A$2:$E$1000,4,FALSE)="","",VLOOKUP($A423,'Facility Locations'!$A$2:$E$1000,4,FALSE)),"")</f>
        <v/>
      </c>
      <c r="F423" s="24" t="str">
        <f>IFERROR(IF(VLOOKUP($A423,'Facility Locations'!$A$2:$E$1000,5,FALSE)="","",VLOOKUP($A423,'Facility Locations'!$A$2:$E$1000,5,FALSE)),"")</f>
        <v/>
      </c>
      <c r="G423" s="25" t="str">
        <f>IFERROR(VLOOKUP($A423,Counties!$A$2:$C$1000,2,FALSE),"no county listed")</f>
        <v>no county listed</v>
      </c>
      <c r="H423" s="24" t="str">
        <f>IFERROR(VLOOKUP($A423,Counties!$A$2:$C$1000,3,FALSE),"no county listed")</f>
        <v>no county listed</v>
      </c>
      <c r="I423" s="24" t="e">
        <f>VLOOKUP($G423,Rural_Urban!A424:B1422,2,FALSE)</f>
        <v>#N/A</v>
      </c>
      <c r="J423" s="24" t="e">
        <f t="shared" si="30"/>
        <v>#N/A</v>
      </c>
      <c r="K423" s="26" t="str">
        <f>IF($A423="","",_xlfn.LET(_xlpm.x,VLOOKUP($A423,Population!$A$2:$B$1000,2,FALSE),IF(_xlpm.x="","none listed",_xlpm.x)))</f>
        <v/>
      </c>
      <c r="L423" s="24" t="e">
        <f>VLOOKUP($A423,Population!$A$2:$D$1000,4,FALSE)</f>
        <v>#N/A</v>
      </c>
      <c r="M423" s="24">
        <f>VLOOKUP("Population",'Program Priorities&amp;Goals'!$B$5:$E$7,4,FALSE)</f>
        <v>0.66666666666666663</v>
      </c>
      <c r="N423" s="24" t="e">
        <f>VLOOKUP($G423,'SVI Data'!$C$2:$F$200,3,FALSE)</f>
        <v>#N/A</v>
      </c>
      <c r="O423" s="24">
        <f>VLOOKUP("SVI",'Program Priorities&amp;Goals'!$B$5:$E$7,4,FALSE)</f>
        <v>0.66666666666666663</v>
      </c>
      <c r="P423" s="23" t="e">
        <f>VLOOKUP($A423,'Partnership Readiness'!$A$2:$D$1000,5,FALSE)</f>
        <v>#N/A</v>
      </c>
      <c r="Q423" s="24">
        <f>VLOOKUP("Partnership",'Program Priorities&amp;Goals'!$B$5:$E$7,4,FALSE)</f>
        <v>0.66666666666666663</v>
      </c>
      <c r="R423" s="25">
        <f t="shared" si="31"/>
        <v>0</v>
      </c>
      <c r="S423" s="24">
        <f t="shared" si="32"/>
        <v>1</v>
      </c>
      <c r="T423" s="24" t="e">
        <f t="shared" si="33"/>
        <v>#N/A</v>
      </c>
      <c r="U423" s="27" t="e">
        <f t="shared" si="34"/>
        <v>#N/A</v>
      </c>
      <c r="V423" s="24" t="e">
        <f>IF(J423="Urban",IF(U423&lt;='Recommended Sites'!$L$17,"Include",""),IF(J423="Rural",IF(T423&lt;='Recommended Sites'!$L$18,"Include",""),""))</f>
        <v>#N/A</v>
      </c>
      <c r="W423" s="24" t="e">
        <f>IF(V423="Include",COUNTIFS($V$2:$V$999,"Include",$R$2:$R$999,"&gt;"&amp;R423)+COUNTIFS($V$2:V423,"Include",$R$2:R423,R423),"")</f>
        <v>#N/A</v>
      </c>
    </row>
    <row r="424" spans="1:23" ht="15.75" thickBot="1" x14ac:dyDescent="0.3">
      <c r="A424" s="23" t="str">
        <f>IF(Population!$A424="","",Population!$A424)</f>
        <v/>
      </c>
      <c r="B424" s="24" t="str">
        <f>IF($A424="","",IFERROR(VLOOKUP($A424,Facilities!$A$2:$B$1001,2,FALSE),""))</f>
        <v/>
      </c>
      <c r="C424" s="24" t="str">
        <f>IFERROR(IF(VLOOKUP($A424,'Facility Locations'!$A$2:$E$1000,2,FALSE)="","no address",VLOOKUP($A424,'Facility Locations'!$A$2:$E$1000,2,FALSE)),"no address")</f>
        <v>no address</v>
      </c>
      <c r="D424" s="24" t="str">
        <f>IFERROR(IF(VLOOKUP($A424,'Facility Locations'!$A$2:$E$1000,3,FALSE)="","",VLOOKUP($A424,'Facility Locations'!$A$2:$E$1000,3,FALSE)),"")</f>
        <v/>
      </c>
      <c r="E424" s="24" t="str">
        <f>IFERROR(IF(VLOOKUP($A424,'Facility Locations'!$A$2:$E$1000,4,FALSE)="","",VLOOKUP($A424,'Facility Locations'!$A$2:$E$1000,4,FALSE)),"")</f>
        <v/>
      </c>
      <c r="F424" s="24" t="str">
        <f>IFERROR(IF(VLOOKUP($A424,'Facility Locations'!$A$2:$E$1000,5,FALSE)="","",VLOOKUP($A424,'Facility Locations'!$A$2:$E$1000,5,FALSE)),"")</f>
        <v/>
      </c>
      <c r="G424" s="25" t="str">
        <f>IFERROR(VLOOKUP($A424,Counties!$A$2:$C$1000,2,FALSE),"no county listed")</f>
        <v>no county listed</v>
      </c>
      <c r="H424" s="24" t="str">
        <f>IFERROR(VLOOKUP($A424,Counties!$A$2:$C$1000,3,FALSE),"no county listed")</f>
        <v>no county listed</v>
      </c>
      <c r="I424" s="24" t="e">
        <f>VLOOKUP($G424,Rural_Urban!A425:B1423,2,FALSE)</f>
        <v>#N/A</v>
      </c>
      <c r="J424" s="24" t="e">
        <f t="shared" si="30"/>
        <v>#N/A</v>
      </c>
      <c r="K424" s="26" t="str">
        <f>IF($A424="","",_xlfn.LET(_xlpm.x,VLOOKUP($A424,Population!$A$2:$B$1000,2,FALSE),IF(_xlpm.x="","none listed",_xlpm.x)))</f>
        <v/>
      </c>
      <c r="L424" s="24" t="e">
        <f>VLOOKUP($A424,Population!$A$2:$D$1000,4,FALSE)</f>
        <v>#N/A</v>
      </c>
      <c r="M424" s="24">
        <f>VLOOKUP("Population",'Program Priorities&amp;Goals'!$B$5:$E$7,4,FALSE)</f>
        <v>0.66666666666666663</v>
      </c>
      <c r="N424" s="24" t="e">
        <f>VLOOKUP($G424,'SVI Data'!$C$2:$F$200,3,FALSE)</f>
        <v>#N/A</v>
      </c>
      <c r="O424" s="24">
        <f>VLOOKUP("SVI",'Program Priorities&amp;Goals'!$B$5:$E$7,4,FALSE)</f>
        <v>0.66666666666666663</v>
      </c>
      <c r="P424" s="23" t="e">
        <f>VLOOKUP($A424,'Partnership Readiness'!$A$2:$D$1000,5,FALSE)</f>
        <v>#N/A</v>
      </c>
      <c r="Q424" s="24">
        <f>VLOOKUP("Partnership",'Program Priorities&amp;Goals'!$B$5:$E$7,4,FALSE)</f>
        <v>0.66666666666666663</v>
      </c>
      <c r="R424" s="25">
        <f t="shared" si="31"/>
        <v>0</v>
      </c>
      <c r="S424" s="24">
        <f t="shared" si="32"/>
        <v>1</v>
      </c>
      <c r="T424" s="24" t="e">
        <f t="shared" si="33"/>
        <v>#N/A</v>
      </c>
      <c r="U424" s="27" t="e">
        <f t="shared" si="34"/>
        <v>#N/A</v>
      </c>
      <c r="V424" s="24" t="e">
        <f>IF(J424="Urban",IF(U424&lt;='Recommended Sites'!$L$17,"Include",""),IF(J424="Rural",IF(T424&lt;='Recommended Sites'!$L$18,"Include",""),""))</f>
        <v>#N/A</v>
      </c>
      <c r="W424" s="24" t="e">
        <f>IF(V424="Include",COUNTIFS($V$2:$V$999,"Include",$R$2:$R$999,"&gt;"&amp;R424)+COUNTIFS($V$2:V424,"Include",$R$2:R424,R424),"")</f>
        <v>#N/A</v>
      </c>
    </row>
    <row r="425" spans="1:23" ht="15.75" thickBot="1" x14ac:dyDescent="0.3">
      <c r="A425" s="23" t="str">
        <f>IF(Population!$A425="","",Population!$A425)</f>
        <v/>
      </c>
      <c r="B425" s="24" t="str">
        <f>IF($A425="","",IFERROR(VLOOKUP($A425,Facilities!$A$2:$B$1001,2,FALSE),""))</f>
        <v/>
      </c>
      <c r="C425" s="24" t="str">
        <f>IFERROR(IF(VLOOKUP($A425,'Facility Locations'!$A$2:$E$1000,2,FALSE)="","no address",VLOOKUP($A425,'Facility Locations'!$A$2:$E$1000,2,FALSE)),"no address")</f>
        <v>no address</v>
      </c>
      <c r="D425" s="24" t="str">
        <f>IFERROR(IF(VLOOKUP($A425,'Facility Locations'!$A$2:$E$1000,3,FALSE)="","",VLOOKUP($A425,'Facility Locations'!$A$2:$E$1000,3,FALSE)),"")</f>
        <v/>
      </c>
      <c r="E425" s="24" t="str">
        <f>IFERROR(IF(VLOOKUP($A425,'Facility Locations'!$A$2:$E$1000,4,FALSE)="","",VLOOKUP($A425,'Facility Locations'!$A$2:$E$1000,4,FALSE)),"")</f>
        <v/>
      </c>
      <c r="F425" s="24" t="str">
        <f>IFERROR(IF(VLOOKUP($A425,'Facility Locations'!$A$2:$E$1000,5,FALSE)="","",VLOOKUP($A425,'Facility Locations'!$A$2:$E$1000,5,FALSE)),"")</f>
        <v/>
      </c>
      <c r="G425" s="25" t="str">
        <f>IFERROR(VLOOKUP($A425,Counties!$A$2:$C$1000,2,FALSE),"no county listed")</f>
        <v>no county listed</v>
      </c>
      <c r="H425" s="24" t="str">
        <f>IFERROR(VLOOKUP($A425,Counties!$A$2:$C$1000,3,FALSE),"no county listed")</f>
        <v>no county listed</v>
      </c>
      <c r="I425" s="24" t="e">
        <f>VLOOKUP($G425,Rural_Urban!A426:B1424,2,FALSE)</f>
        <v>#N/A</v>
      </c>
      <c r="J425" s="24" t="e">
        <f t="shared" si="30"/>
        <v>#N/A</v>
      </c>
      <c r="K425" s="26" t="str">
        <f>IF($A425="","",_xlfn.LET(_xlpm.x,VLOOKUP($A425,Population!$A$2:$B$1000,2,FALSE),IF(_xlpm.x="","none listed",_xlpm.x)))</f>
        <v/>
      </c>
      <c r="L425" s="24" t="e">
        <f>VLOOKUP($A425,Population!$A$2:$D$1000,4,FALSE)</f>
        <v>#N/A</v>
      </c>
      <c r="M425" s="24">
        <f>VLOOKUP("Population",'Program Priorities&amp;Goals'!$B$5:$E$7,4,FALSE)</f>
        <v>0.66666666666666663</v>
      </c>
      <c r="N425" s="24" t="e">
        <f>VLOOKUP($G425,'SVI Data'!$C$2:$F$200,3,FALSE)</f>
        <v>#N/A</v>
      </c>
      <c r="O425" s="24">
        <f>VLOOKUP("SVI",'Program Priorities&amp;Goals'!$B$5:$E$7,4,FALSE)</f>
        <v>0.66666666666666663</v>
      </c>
      <c r="P425" s="23" t="e">
        <f>VLOOKUP($A425,'Partnership Readiness'!$A$2:$D$1000,5,FALSE)</f>
        <v>#N/A</v>
      </c>
      <c r="Q425" s="24">
        <f>VLOOKUP("Partnership",'Program Priorities&amp;Goals'!$B$5:$E$7,4,FALSE)</f>
        <v>0.66666666666666663</v>
      </c>
      <c r="R425" s="25">
        <f t="shared" si="31"/>
        <v>0</v>
      </c>
      <c r="S425" s="24">
        <f t="shared" si="32"/>
        <v>1</v>
      </c>
      <c r="T425" s="24" t="e">
        <f t="shared" si="33"/>
        <v>#N/A</v>
      </c>
      <c r="U425" s="27" t="e">
        <f t="shared" si="34"/>
        <v>#N/A</v>
      </c>
      <c r="V425" s="24" t="e">
        <f>IF(J425="Urban",IF(U425&lt;='Recommended Sites'!$L$17,"Include",""),IF(J425="Rural",IF(T425&lt;='Recommended Sites'!$L$18,"Include",""),""))</f>
        <v>#N/A</v>
      </c>
      <c r="W425" s="24" t="e">
        <f>IF(V425="Include",COUNTIFS($V$2:$V$999,"Include",$R$2:$R$999,"&gt;"&amp;R425)+COUNTIFS($V$2:V425,"Include",$R$2:R425,R425),"")</f>
        <v>#N/A</v>
      </c>
    </row>
    <row r="426" spans="1:23" ht="15.75" thickBot="1" x14ac:dyDescent="0.3">
      <c r="A426" s="23" t="str">
        <f>IF(Population!$A426="","",Population!$A426)</f>
        <v/>
      </c>
      <c r="B426" s="24" t="str">
        <f>IF($A426="","",IFERROR(VLOOKUP($A426,Facilities!$A$2:$B$1001,2,FALSE),""))</f>
        <v/>
      </c>
      <c r="C426" s="24" t="str">
        <f>IFERROR(IF(VLOOKUP($A426,'Facility Locations'!$A$2:$E$1000,2,FALSE)="","no address",VLOOKUP($A426,'Facility Locations'!$A$2:$E$1000,2,FALSE)),"no address")</f>
        <v>no address</v>
      </c>
      <c r="D426" s="24" t="str">
        <f>IFERROR(IF(VLOOKUP($A426,'Facility Locations'!$A$2:$E$1000,3,FALSE)="","",VLOOKUP($A426,'Facility Locations'!$A$2:$E$1000,3,FALSE)),"")</f>
        <v/>
      </c>
      <c r="E426" s="24" t="str">
        <f>IFERROR(IF(VLOOKUP($A426,'Facility Locations'!$A$2:$E$1000,4,FALSE)="","",VLOOKUP($A426,'Facility Locations'!$A$2:$E$1000,4,FALSE)),"")</f>
        <v/>
      </c>
      <c r="F426" s="24" t="str">
        <f>IFERROR(IF(VLOOKUP($A426,'Facility Locations'!$A$2:$E$1000,5,FALSE)="","",VLOOKUP($A426,'Facility Locations'!$A$2:$E$1000,5,FALSE)),"")</f>
        <v/>
      </c>
      <c r="G426" s="25" t="str">
        <f>IFERROR(VLOOKUP($A426,Counties!$A$2:$C$1000,2,FALSE),"no county listed")</f>
        <v>no county listed</v>
      </c>
      <c r="H426" s="24" t="str">
        <f>IFERROR(VLOOKUP($A426,Counties!$A$2:$C$1000,3,FALSE),"no county listed")</f>
        <v>no county listed</v>
      </c>
      <c r="I426" s="24" t="e">
        <f>VLOOKUP($G426,Rural_Urban!A427:B1425,2,FALSE)</f>
        <v>#N/A</v>
      </c>
      <c r="J426" s="24" t="e">
        <f t="shared" si="30"/>
        <v>#N/A</v>
      </c>
      <c r="K426" s="26" t="str">
        <f>IF($A426="","",_xlfn.LET(_xlpm.x,VLOOKUP($A426,Population!$A$2:$B$1000,2,FALSE),IF(_xlpm.x="","none listed",_xlpm.x)))</f>
        <v/>
      </c>
      <c r="L426" s="24" t="e">
        <f>VLOOKUP($A426,Population!$A$2:$D$1000,4,FALSE)</f>
        <v>#N/A</v>
      </c>
      <c r="M426" s="24">
        <f>VLOOKUP("Population",'Program Priorities&amp;Goals'!$B$5:$E$7,4,FALSE)</f>
        <v>0.66666666666666663</v>
      </c>
      <c r="N426" s="24" t="e">
        <f>VLOOKUP($G426,'SVI Data'!$C$2:$F$200,3,FALSE)</f>
        <v>#N/A</v>
      </c>
      <c r="O426" s="24">
        <f>VLOOKUP("SVI",'Program Priorities&amp;Goals'!$B$5:$E$7,4,FALSE)</f>
        <v>0.66666666666666663</v>
      </c>
      <c r="P426" s="23" t="e">
        <f>VLOOKUP($A426,'Partnership Readiness'!$A$2:$D$1000,5,FALSE)</f>
        <v>#N/A</v>
      </c>
      <c r="Q426" s="24">
        <f>VLOOKUP("Partnership",'Program Priorities&amp;Goals'!$B$5:$E$7,4,FALSE)</f>
        <v>0.66666666666666663</v>
      </c>
      <c r="R426" s="25">
        <f t="shared" si="31"/>
        <v>0</v>
      </c>
      <c r="S426" s="24">
        <f t="shared" si="32"/>
        <v>1</v>
      </c>
      <c r="T426" s="24" t="e">
        <f t="shared" si="33"/>
        <v>#N/A</v>
      </c>
      <c r="U426" s="27" t="e">
        <f t="shared" si="34"/>
        <v>#N/A</v>
      </c>
      <c r="V426" s="24" t="e">
        <f>IF(J426="Urban",IF(U426&lt;='Recommended Sites'!$L$17,"Include",""),IF(J426="Rural",IF(T426&lt;='Recommended Sites'!$L$18,"Include",""),""))</f>
        <v>#N/A</v>
      </c>
      <c r="W426" s="24" t="e">
        <f>IF(V426="Include",COUNTIFS($V$2:$V$999,"Include",$R$2:$R$999,"&gt;"&amp;R426)+COUNTIFS($V$2:V426,"Include",$R$2:R426,R426),"")</f>
        <v>#N/A</v>
      </c>
    </row>
    <row r="427" spans="1:23" ht="15.75" thickBot="1" x14ac:dyDescent="0.3">
      <c r="A427" s="23" t="str">
        <f>IF(Population!$A427="","",Population!$A427)</f>
        <v/>
      </c>
      <c r="B427" s="24" t="str">
        <f>IF($A427="","",IFERROR(VLOOKUP($A427,Facilities!$A$2:$B$1001,2,FALSE),""))</f>
        <v/>
      </c>
      <c r="C427" s="24" t="str">
        <f>IFERROR(IF(VLOOKUP($A427,'Facility Locations'!$A$2:$E$1000,2,FALSE)="","no address",VLOOKUP($A427,'Facility Locations'!$A$2:$E$1000,2,FALSE)),"no address")</f>
        <v>no address</v>
      </c>
      <c r="D427" s="24" t="str">
        <f>IFERROR(IF(VLOOKUP($A427,'Facility Locations'!$A$2:$E$1000,3,FALSE)="","",VLOOKUP($A427,'Facility Locations'!$A$2:$E$1000,3,FALSE)),"")</f>
        <v/>
      </c>
      <c r="E427" s="24" t="str">
        <f>IFERROR(IF(VLOOKUP($A427,'Facility Locations'!$A$2:$E$1000,4,FALSE)="","",VLOOKUP($A427,'Facility Locations'!$A$2:$E$1000,4,FALSE)),"")</f>
        <v/>
      </c>
      <c r="F427" s="24" t="str">
        <f>IFERROR(IF(VLOOKUP($A427,'Facility Locations'!$A$2:$E$1000,5,FALSE)="","",VLOOKUP($A427,'Facility Locations'!$A$2:$E$1000,5,FALSE)),"")</f>
        <v/>
      </c>
      <c r="G427" s="25" t="str">
        <f>IFERROR(VLOOKUP($A427,Counties!$A$2:$C$1000,2,FALSE),"no county listed")</f>
        <v>no county listed</v>
      </c>
      <c r="H427" s="24" t="str">
        <f>IFERROR(VLOOKUP($A427,Counties!$A$2:$C$1000,3,FALSE),"no county listed")</f>
        <v>no county listed</v>
      </c>
      <c r="I427" s="24" t="e">
        <f>VLOOKUP($G427,Rural_Urban!A428:B1426,2,FALSE)</f>
        <v>#N/A</v>
      </c>
      <c r="J427" s="24" t="e">
        <f t="shared" si="30"/>
        <v>#N/A</v>
      </c>
      <c r="K427" s="26" t="str">
        <f>IF($A427="","",_xlfn.LET(_xlpm.x,VLOOKUP($A427,Population!$A$2:$B$1000,2,FALSE),IF(_xlpm.x="","none listed",_xlpm.x)))</f>
        <v/>
      </c>
      <c r="L427" s="24" t="e">
        <f>VLOOKUP($A427,Population!$A$2:$D$1000,4,FALSE)</f>
        <v>#N/A</v>
      </c>
      <c r="M427" s="24">
        <f>VLOOKUP("Population",'Program Priorities&amp;Goals'!$B$5:$E$7,4,FALSE)</f>
        <v>0.66666666666666663</v>
      </c>
      <c r="N427" s="24" t="e">
        <f>VLOOKUP($G427,'SVI Data'!$C$2:$F$200,3,FALSE)</f>
        <v>#N/A</v>
      </c>
      <c r="O427" s="24">
        <f>VLOOKUP("SVI",'Program Priorities&amp;Goals'!$B$5:$E$7,4,FALSE)</f>
        <v>0.66666666666666663</v>
      </c>
      <c r="P427" s="23" t="e">
        <f>VLOOKUP($A427,'Partnership Readiness'!$A$2:$D$1000,5,FALSE)</f>
        <v>#N/A</v>
      </c>
      <c r="Q427" s="24">
        <f>VLOOKUP("Partnership",'Program Priorities&amp;Goals'!$B$5:$E$7,4,FALSE)</f>
        <v>0.66666666666666663</v>
      </c>
      <c r="R427" s="25">
        <f t="shared" si="31"/>
        <v>0</v>
      </c>
      <c r="S427" s="24">
        <f t="shared" si="32"/>
        <v>1</v>
      </c>
      <c r="T427" s="24" t="e">
        <f t="shared" si="33"/>
        <v>#N/A</v>
      </c>
      <c r="U427" s="27" t="e">
        <f t="shared" si="34"/>
        <v>#N/A</v>
      </c>
      <c r="V427" s="24" t="e">
        <f>IF(J427="Urban",IF(U427&lt;='Recommended Sites'!$L$17,"Include",""),IF(J427="Rural",IF(T427&lt;='Recommended Sites'!$L$18,"Include",""),""))</f>
        <v>#N/A</v>
      </c>
      <c r="W427" s="24" t="e">
        <f>IF(V427="Include",COUNTIFS($V$2:$V$999,"Include",$R$2:$R$999,"&gt;"&amp;R427)+COUNTIFS($V$2:V427,"Include",$R$2:R427,R427),"")</f>
        <v>#N/A</v>
      </c>
    </row>
    <row r="428" spans="1:23" ht="15.75" thickBot="1" x14ac:dyDescent="0.3">
      <c r="A428" s="23" t="str">
        <f>IF(Population!$A428="","",Population!$A428)</f>
        <v/>
      </c>
      <c r="B428" s="24" t="str">
        <f>IF($A428="","",IFERROR(VLOOKUP($A428,Facilities!$A$2:$B$1001,2,FALSE),""))</f>
        <v/>
      </c>
      <c r="C428" s="24" t="str">
        <f>IFERROR(IF(VLOOKUP($A428,'Facility Locations'!$A$2:$E$1000,2,FALSE)="","no address",VLOOKUP($A428,'Facility Locations'!$A$2:$E$1000,2,FALSE)),"no address")</f>
        <v>no address</v>
      </c>
      <c r="D428" s="24" t="str">
        <f>IFERROR(IF(VLOOKUP($A428,'Facility Locations'!$A$2:$E$1000,3,FALSE)="","",VLOOKUP($A428,'Facility Locations'!$A$2:$E$1000,3,FALSE)),"")</f>
        <v/>
      </c>
      <c r="E428" s="24" t="str">
        <f>IFERROR(IF(VLOOKUP($A428,'Facility Locations'!$A$2:$E$1000,4,FALSE)="","",VLOOKUP($A428,'Facility Locations'!$A$2:$E$1000,4,FALSE)),"")</f>
        <v/>
      </c>
      <c r="F428" s="24" t="str">
        <f>IFERROR(IF(VLOOKUP($A428,'Facility Locations'!$A$2:$E$1000,5,FALSE)="","",VLOOKUP($A428,'Facility Locations'!$A$2:$E$1000,5,FALSE)),"")</f>
        <v/>
      </c>
      <c r="G428" s="25" t="str">
        <f>IFERROR(VLOOKUP($A428,Counties!$A$2:$C$1000,2,FALSE),"no county listed")</f>
        <v>no county listed</v>
      </c>
      <c r="H428" s="24" t="str">
        <f>IFERROR(VLOOKUP($A428,Counties!$A$2:$C$1000,3,FALSE),"no county listed")</f>
        <v>no county listed</v>
      </c>
      <c r="I428" s="24" t="e">
        <f>VLOOKUP($G428,Rural_Urban!A429:B1427,2,FALSE)</f>
        <v>#N/A</v>
      </c>
      <c r="J428" s="24" t="e">
        <f t="shared" si="30"/>
        <v>#N/A</v>
      </c>
      <c r="K428" s="26" t="str">
        <f>IF($A428="","",_xlfn.LET(_xlpm.x,VLOOKUP($A428,Population!$A$2:$B$1000,2,FALSE),IF(_xlpm.x="","none listed",_xlpm.x)))</f>
        <v/>
      </c>
      <c r="L428" s="24" t="e">
        <f>VLOOKUP($A428,Population!$A$2:$D$1000,4,FALSE)</f>
        <v>#N/A</v>
      </c>
      <c r="M428" s="24">
        <f>VLOOKUP("Population",'Program Priorities&amp;Goals'!$B$5:$E$7,4,FALSE)</f>
        <v>0.66666666666666663</v>
      </c>
      <c r="N428" s="24" t="e">
        <f>VLOOKUP($G428,'SVI Data'!$C$2:$F$200,3,FALSE)</f>
        <v>#N/A</v>
      </c>
      <c r="O428" s="24">
        <f>VLOOKUP("SVI",'Program Priorities&amp;Goals'!$B$5:$E$7,4,FALSE)</f>
        <v>0.66666666666666663</v>
      </c>
      <c r="P428" s="23" t="e">
        <f>VLOOKUP($A428,'Partnership Readiness'!$A$2:$D$1000,5,FALSE)</f>
        <v>#N/A</v>
      </c>
      <c r="Q428" s="24">
        <f>VLOOKUP("Partnership",'Program Priorities&amp;Goals'!$B$5:$E$7,4,FALSE)</f>
        <v>0.66666666666666663</v>
      </c>
      <c r="R428" s="25">
        <f t="shared" si="31"/>
        <v>0</v>
      </c>
      <c r="S428" s="24">
        <f t="shared" si="32"/>
        <v>1</v>
      </c>
      <c r="T428" s="24" t="e">
        <f t="shared" si="33"/>
        <v>#N/A</v>
      </c>
      <c r="U428" s="27" t="e">
        <f t="shared" si="34"/>
        <v>#N/A</v>
      </c>
      <c r="V428" s="24" t="e">
        <f>IF(J428="Urban",IF(U428&lt;='Recommended Sites'!$L$17,"Include",""),IF(J428="Rural",IF(T428&lt;='Recommended Sites'!$L$18,"Include",""),""))</f>
        <v>#N/A</v>
      </c>
      <c r="W428" s="24" t="e">
        <f>IF(V428="Include",COUNTIFS($V$2:$V$999,"Include",$R$2:$R$999,"&gt;"&amp;R428)+COUNTIFS($V$2:V428,"Include",$R$2:R428,R428),"")</f>
        <v>#N/A</v>
      </c>
    </row>
    <row r="429" spans="1:23" ht="15.75" thickBot="1" x14ac:dyDescent="0.3">
      <c r="A429" s="23" t="str">
        <f>IF(Population!$A429="","",Population!$A429)</f>
        <v/>
      </c>
      <c r="B429" s="24" t="str">
        <f>IF($A429="","",IFERROR(VLOOKUP($A429,Facilities!$A$2:$B$1001,2,FALSE),""))</f>
        <v/>
      </c>
      <c r="C429" s="24" t="str">
        <f>IFERROR(IF(VLOOKUP($A429,'Facility Locations'!$A$2:$E$1000,2,FALSE)="","no address",VLOOKUP($A429,'Facility Locations'!$A$2:$E$1000,2,FALSE)),"no address")</f>
        <v>no address</v>
      </c>
      <c r="D429" s="24" t="str">
        <f>IFERROR(IF(VLOOKUP($A429,'Facility Locations'!$A$2:$E$1000,3,FALSE)="","",VLOOKUP($A429,'Facility Locations'!$A$2:$E$1000,3,FALSE)),"")</f>
        <v/>
      </c>
      <c r="E429" s="24" t="str">
        <f>IFERROR(IF(VLOOKUP($A429,'Facility Locations'!$A$2:$E$1000,4,FALSE)="","",VLOOKUP($A429,'Facility Locations'!$A$2:$E$1000,4,FALSE)),"")</f>
        <v/>
      </c>
      <c r="F429" s="24" t="str">
        <f>IFERROR(IF(VLOOKUP($A429,'Facility Locations'!$A$2:$E$1000,5,FALSE)="","",VLOOKUP($A429,'Facility Locations'!$A$2:$E$1000,5,FALSE)),"")</f>
        <v/>
      </c>
      <c r="G429" s="25" t="str">
        <f>IFERROR(VLOOKUP($A429,Counties!$A$2:$C$1000,2,FALSE),"no county listed")</f>
        <v>no county listed</v>
      </c>
      <c r="H429" s="24" t="str">
        <f>IFERROR(VLOOKUP($A429,Counties!$A$2:$C$1000,3,FALSE),"no county listed")</f>
        <v>no county listed</v>
      </c>
      <c r="I429" s="24" t="e">
        <f>VLOOKUP($G429,Rural_Urban!A430:B1428,2,FALSE)</f>
        <v>#N/A</v>
      </c>
      <c r="J429" s="24" t="e">
        <f t="shared" si="30"/>
        <v>#N/A</v>
      </c>
      <c r="K429" s="26" t="str">
        <f>IF($A429="","",_xlfn.LET(_xlpm.x,VLOOKUP($A429,Population!$A$2:$B$1000,2,FALSE),IF(_xlpm.x="","none listed",_xlpm.x)))</f>
        <v/>
      </c>
      <c r="L429" s="24" t="e">
        <f>VLOOKUP($A429,Population!$A$2:$D$1000,4,FALSE)</f>
        <v>#N/A</v>
      </c>
      <c r="M429" s="24">
        <f>VLOOKUP("Population",'Program Priorities&amp;Goals'!$B$5:$E$7,4,FALSE)</f>
        <v>0.66666666666666663</v>
      </c>
      <c r="N429" s="24" t="e">
        <f>VLOOKUP($G429,'SVI Data'!$C$2:$F$200,3,FALSE)</f>
        <v>#N/A</v>
      </c>
      <c r="O429" s="24">
        <f>VLOOKUP("SVI",'Program Priorities&amp;Goals'!$B$5:$E$7,4,FALSE)</f>
        <v>0.66666666666666663</v>
      </c>
      <c r="P429" s="23" t="e">
        <f>VLOOKUP($A429,'Partnership Readiness'!$A$2:$D$1000,5,FALSE)</f>
        <v>#N/A</v>
      </c>
      <c r="Q429" s="24">
        <f>VLOOKUP("Partnership",'Program Priorities&amp;Goals'!$B$5:$E$7,4,FALSE)</f>
        <v>0.66666666666666663</v>
      </c>
      <c r="R429" s="25">
        <f t="shared" si="31"/>
        <v>0</v>
      </c>
      <c r="S429" s="24">
        <f t="shared" si="32"/>
        <v>1</v>
      </c>
      <c r="T429" s="24" t="e">
        <f t="shared" si="33"/>
        <v>#N/A</v>
      </c>
      <c r="U429" s="27" t="e">
        <f t="shared" si="34"/>
        <v>#N/A</v>
      </c>
      <c r="V429" s="24" t="e">
        <f>IF(J429="Urban",IF(U429&lt;='Recommended Sites'!$L$17,"Include",""),IF(J429="Rural",IF(T429&lt;='Recommended Sites'!$L$18,"Include",""),""))</f>
        <v>#N/A</v>
      </c>
      <c r="W429" s="24" t="e">
        <f>IF(V429="Include",COUNTIFS($V$2:$V$999,"Include",$R$2:$R$999,"&gt;"&amp;R429)+COUNTIFS($V$2:V429,"Include",$R$2:R429,R429),"")</f>
        <v>#N/A</v>
      </c>
    </row>
    <row r="430" spans="1:23" ht="15.75" thickBot="1" x14ac:dyDescent="0.3">
      <c r="A430" s="23" t="str">
        <f>IF(Population!$A430="","",Population!$A430)</f>
        <v/>
      </c>
      <c r="B430" s="24" t="str">
        <f>IF($A430="","",IFERROR(VLOOKUP($A430,Facilities!$A$2:$B$1001,2,FALSE),""))</f>
        <v/>
      </c>
      <c r="C430" s="24" t="str">
        <f>IFERROR(IF(VLOOKUP($A430,'Facility Locations'!$A$2:$E$1000,2,FALSE)="","no address",VLOOKUP($A430,'Facility Locations'!$A$2:$E$1000,2,FALSE)),"no address")</f>
        <v>no address</v>
      </c>
      <c r="D430" s="24" t="str">
        <f>IFERROR(IF(VLOOKUP($A430,'Facility Locations'!$A$2:$E$1000,3,FALSE)="","",VLOOKUP($A430,'Facility Locations'!$A$2:$E$1000,3,FALSE)),"")</f>
        <v/>
      </c>
      <c r="E430" s="24" t="str">
        <f>IFERROR(IF(VLOOKUP($A430,'Facility Locations'!$A$2:$E$1000,4,FALSE)="","",VLOOKUP($A430,'Facility Locations'!$A$2:$E$1000,4,FALSE)),"")</f>
        <v/>
      </c>
      <c r="F430" s="24" t="str">
        <f>IFERROR(IF(VLOOKUP($A430,'Facility Locations'!$A$2:$E$1000,5,FALSE)="","",VLOOKUP($A430,'Facility Locations'!$A$2:$E$1000,5,FALSE)),"")</f>
        <v/>
      </c>
      <c r="G430" s="25" t="str">
        <f>IFERROR(VLOOKUP($A430,Counties!$A$2:$C$1000,2,FALSE),"no county listed")</f>
        <v>no county listed</v>
      </c>
      <c r="H430" s="24" t="str">
        <f>IFERROR(VLOOKUP($A430,Counties!$A$2:$C$1000,3,FALSE),"no county listed")</f>
        <v>no county listed</v>
      </c>
      <c r="I430" s="24" t="e">
        <f>VLOOKUP($G430,Rural_Urban!A431:B1429,2,FALSE)</f>
        <v>#N/A</v>
      </c>
      <c r="J430" s="24" t="e">
        <f t="shared" si="30"/>
        <v>#N/A</v>
      </c>
      <c r="K430" s="26" t="str">
        <f>IF($A430="","",_xlfn.LET(_xlpm.x,VLOOKUP($A430,Population!$A$2:$B$1000,2,FALSE),IF(_xlpm.x="","none listed",_xlpm.x)))</f>
        <v/>
      </c>
      <c r="L430" s="24" t="e">
        <f>VLOOKUP($A430,Population!$A$2:$D$1000,4,FALSE)</f>
        <v>#N/A</v>
      </c>
      <c r="M430" s="24">
        <f>VLOOKUP("Population",'Program Priorities&amp;Goals'!$B$5:$E$7,4,FALSE)</f>
        <v>0.66666666666666663</v>
      </c>
      <c r="N430" s="24" t="e">
        <f>VLOOKUP($G430,'SVI Data'!$C$2:$F$200,3,FALSE)</f>
        <v>#N/A</v>
      </c>
      <c r="O430" s="24">
        <f>VLOOKUP("SVI",'Program Priorities&amp;Goals'!$B$5:$E$7,4,FALSE)</f>
        <v>0.66666666666666663</v>
      </c>
      <c r="P430" s="23" t="e">
        <f>VLOOKUP($A430,'Partnership Readiness'!$A$2:$D$1000,5,FALSE)</f>
        <v>#N/A</v>
      </c>
      <c r="Q430" s="24">
        <f>VLOOKUP("Partnership",'Program Priorities&amp;Goals'!$B$5:$E$7,4,FALSE)</f>
        <v>0.66666666666666663</v>
      </c>
      <c r="R430" s="25">
        <f t="shared" si="31"/>
        <v>0</v>
      </c>
      <c r="S430" s="24">
        <f t="shared" si="32"/>
        <v>1</v>
      </c>
      <c r="T430" s="24" t="e">
        <f t="shared" si="33"/>
        <v>#N/A</v>
      </c>
      <c r="U430" s="27" t="e">
        <f t="shared" si="34"/>
        <v>#N/A</v>
      </c>
      <c r="V430" s="24" t="e">
        <f>IF(J430="Urban",IF(U430&lt;='Recommended Sites'!$L$17,"Include",""),IF(J430="Rural",IF(T430&lt;='Recommended Sites'!$L$18,"Include",""),""))</f>
        <v>#N/A</v>
      </c>
      <c r="W430" s="24" t="e">
        <f>IF(V430="Include",COUNTIFS($V$2:$V$999,"Include",$R$2:$R$999,"&gt;"&amp;R430)+COUNTIFS($V$2:V430,"Include",$R$2:R430,R430),"")</f>
        <v>#N/A</v>
      </c>
    </row>
    <row r="431" spans="1:23" ht="15.75" thickBot="1" x14ac:dyDescent="0.3">
      <c r="A431" s="23" t="str">
        <f>IF(Population!$A431="","",Population!$A431)</f>
        <v/>
      </c>
      <c r="B431" s="24" t="str">
        <f>IF($A431="","",IFERROR(VLOOKUP($A431,Facilities!$A$2:$B$1001,2,FALSE),""))</f>
        <v/>
      </c>
      <c r="C431" s="24" t="str">
        <f>IFERROR(IF(VLOOKUP($A431,'Facility Locations'!$A$2:$E$1000,2,FALSE)="","no address",VLOOKUP($A431,'Facility Locations'!$A$2:$E$1000,2,FALSE)),"no address")</f>
        <v>no address</v>
      </c>
      <c r="D431" s="24" t="str">
        <f>IFERROR(IF(VLOOKUP($A431,'Facility Locations'!$A$2:$E$1000,3,FALSE)="","",VLOOKUP($A431,'Facility Locations'!$A$2:$E$1000,3,FALSE)),"")</f>
        <v/>
      </c>
      <c r="E431" s="24" t="str">
        <f>IFERROR(IF(VLOOKUP($A431,'Facility Locations'!$A$2:$E$1000,4,FALSE)="","",VLOOKUP($A431,'Facility Locations'!$A$2:$E$1000,4,FALSE)),"")</f>
        <v/>
      </c>
      <c r="F431" s="24" t="str">
        <f>IFERROR(IF(VLOOKUP($A431,'Facility Locations'!$A$2:$E$1000,5,FALSE)="","",VLOOKUP($A431,'Facility Locations'!$A$2:$E$1000,5,FALSE)),"")</f>
        <v/>
      </c>
      <c r="G431" s="25" t="str">
        <f>IFERROR(VLOOKUP($A431,Counties!$A$2:$C$1000,2,FALSE),"no county listed")</f>
        <v>no county listed</v>
      </c>
      <c r="H431" s="24" t="str">
        <f>IFERROR(VLOOKUP($A431,Counties!$A$2:$C$1000,3,FALSE),"no county listed")</f>
        <v>no county listed</v>
      </c>
      <c r="I431" s="24" t="e">
        <f>VLOOKUP($G431,Rural_Urban!A432:B1430,2,FALSE)</f>
        <v>#N/A</v>
      </c>
      <c r="J431" s="24" t="e">
        <f t="shared" si="30"/>
        <v>#N/A</v>
      </c>
      <c r="K431" s="26" t="str">
        <f>IF($A431="","",_xlfn.LET(_xlpm.x,VLOOKUP($A431,Population!$A$2:$B$1000,2,FALSE),IF(_xlpm.x="","none listed",_xlpm.x)))</f>
        <v/>
      </c>
      <c r="L431" s="24" t="e">
        <f>VLOOKUP($A431,Population!$A$2:$D$1000,4,FALSE)</f>
        <v>#N/A</v>
      </c>
      <c r="M431" s="24">
        <f>VLOOKUP("Population",'Program Priorities&amp;Goals'!$B$5:$E$7,4,FALSE)</f>
        <v>0.66666666666666663</v>
      </c>
      <c r="N431" s="24" t="e">
        <f>VLOOKUP($G431,'SVI Data'!$C$2:$F$200,3,FALSE)</f>
        <v>#N/A</v>
      </c>
      <c r="O431" s="24">
        <f>VLOOKUP("SVI",'Program Priorities&amp;Goals'!$B$5:$E$7,4,FALSE)</f>
        <v>0.66666666666666663</v>
      </c>
      <c r="P431" s="23" t="e">
        <f>VLOOKUP($A431,'Partnership Readiness'!$A$2:$D$1000,5,FALSE)</f>
        <v>#N/A</v>
      </c>
      <c r="Q431" s="24">
        <f>VLOOKUP("Partnership",'Program Priorities&amp;Goals'!$B$5:$E$7,4,FALSE)</f>
        <v>0.66666666666666663</v>
      </c>
      <c r="R431" s="25">
        <f t="shared" si="31"/>
        <v>0</v>
      </c>
      <c r="S431" s="24">
        <f t="shared" si="32"/>
        <v>1</v>
      </c>
      <c r="T431" s="24" t="e">
        <f t="shared" si="33"/>
        <v>#N/A</v>
      </c>
      <c r="U431" s="27" t="e">
        <f t="shared" si="34"/>
        <v>#N/A</v>
      </c>
      <c r="V431" s="24" t="e">
        <f>IF(J431="Urban",IF(U431&lt;='Recommended Sites'!$L$17,"Include",""),IF(J431="Rural",IF(T431&lt;='Recommended Sites'!$L$18,"Include",""),""))</f>
        <v>#N/A</v>
      </c>
      <c r="W431" s="24" t="e">
        <f>IF(V431="Include",COUNTIFS($V$2:$V$999,"Include",$R$2:$R$999,"&gt;"&amp;R431)+COUNTIFS($V$2:V431,"Include",$R$2:R431,R431),"")</f>
        <v>#N/A</v>
      </c>
    </row>
    <row r="432" spans="1:23" ht="15.75" thickBot="1" x14ac:dyDescent="0.3">
      <c r="A432" s="23" t="str">
        <f>IF(Population!$A432="","",Population!$A432)</f>
        <v/>
      </c>
      <c r="B432" s="24" t="str">
        <f>IF($A432="","",IFERROR(VLOOKUP($A432,Facilities!$A$2:$B$1001,2,FALSE),""))</f>
        <v/>
      </c>
      <c r="C432" s="24" t="str">
        <f>IFERROR(IF(VLOOKUP($A432,'Facility Locations'!$A$2:$E$1000,2,FALSE)="","no address",VLOOKUP($A432,'Facility Locations'!$A$2:$E$1000,2,FALSE)),"no address")</f>
        <v>no address</v>
      </c>
      <c r="D432" s="24" t="str">
        <f>IFERROR(IF(VLOOKUP($A432,'Facility Locations'!$A$2:$E$1000,3,FALSE)="","",VLOOKUP($A432,'Facility Locations'!$A$2:$E$1000,3,FALSE)),"")</f>
        <v/>
      </c>
      <c r="E432" s="24" t="str">
        <f>IFERROR(IF(VLOOKUP($A432,'Facility Locations'!$A$2:$E$1000,4,FALSE)="","",VLOOKUP($A432,'Facility Locations'!$A$2:$E$1000,4,FALSE)),"")</f>
        <v/>
      </c>
      <c r="F432" s="24" t="str">
        <f>IFERROR(IF(VLOOKUP($A432,'Facility Locations'!$A$2:$E$1000,5,FALSE)="","",VLOOKUP($A432,'Facility Locations'!$A$2:$E$1000,5,FALSE)),"")</f>
        <v/>
      </c>
      <c r="G432" s="25" t="str">
        <f>IFERROR(VLOOKUP($A432,Counties!$A$2:$C$1000,2,FALSE),"no county listed")</f>
        <v>no county listed</v>
      </c>
      <c r="H432" s="24" t="str">
        <f>IFERROR(VLOOKUP($A432,Counties!$A$2:$C$1000,3,FALSE),"no county listed")</f>
        <v>no county listed</v>
      </c>
      <c r="I432" s="24" t="e">
        <f>VLOOKUP($G432,Rural_Urban!A433:B1431,2,FALSE)</f>
        <v>#N/A</v>
      </c>
      <c r="J432" s="24" t="e">
        <f t="shared" si="30"/>
        <v>#N/A</v>
      </c>
      <c r="K432" s="26" t="str">
        <f>IF($A432="","",_xlfn.LET(_xlpm.x,VLOOKUP($A432,Population!$A$2:$B$1000,2,FALSE),IF(_xlpm.x="","none listed",_xlpm.x)))</f>
        <v/>
      </c>
      <c r="L432" s="24" t="e">
        <f>VLOOKUP($A432,Population!$A$2:$D$1000,4,FALSE)</f>
        <v>#N/A</v>
      </c>
      <c r="M432" s="24">
        <f>VLOOKUP("Population",'Program Priorities&amp;Goals'!$B$5:$E$7,4,FALSE)</f>
        <v>0.66666666666666663</v>
      </c>
      <c r="N432" s="24" t="e">
        <f>VLOOKUP($G432,'SVI Data'!$C$2:$F$200,3,FALSE)</f>
        <v>#N/A</v>
      </c>
      <c r="O432" s="24">
        <f>VLOOKUP("SVI",'Program Priorities&amp;Goals'!$B$5:$E$7,4,FALSE)</f>
        <v>0.66666666666666663</v>
      </c>
      <c r="P432" s="23" t="e">
        <f>VLOOKUP($A432,'Partnership Readiness'!$A$2:$D$1000,5,FALSE)</f>
        <v>#N/A</v>
      </c>
      <c r="Q432" s="24">
        <f>VLOOKUP("Partnership",'Program Priorities&amp;Goals'!$B$5:$E$7,4,FALSE)</f>
        <v>0.66666666666666663</v>
      </c>
      <c r="R432" s="25">
        <f t="shared" si="31"/>
        <v>0</v>
      </c>
      <c r="S432" s="24">
        <f t="shared" si="32"/>
        <v>1</v>
      </c>
      <c r="T432" s="24" t="e">
        <f t="shared" si="33"/>
        <v>#N/A</v>
      </c>
      <c r="U432" s="27" t="e">
        <f t="shared" si="34"/>
        <v>#N/A</v>
      </c>
      <c r="V432" s="24" t="e">
        <f>IF(J432="Urban",IF(U432&lt;='Recommended Sites'!$L$17,"Include",""),IF(J432="Rural",IF(T432&lt;='Recommended Sites'!$L$18,"Include",""),""))</f>
        <v>#N/A</v>
      </c>
      <c r="W432" s="24" t="e">
        <f>IF(V432="Include",COUNTIFS($V$2:$V$999,"Include",$R$2:$R$999,"&gt;"&amp;R432)+COUNTIFS($V$2:V432,"Include",$R$2:R432,R432),"")</f>
        <v>#N/A</v>
      </c>
    </row>
    <row r="433" spans="1:23" ht="15.75" thickBot="1" x14ac:dyDescent="0.3">
      <c r="A433" s="23" t="str">
        <f>IF(Population!$A433="","",Population!$A433)</f>
        <v/>
      </c>
      <c r="B433" s="24" t="str">
        <f>IF($A433="","",IFERROR(VLOOKUP($A433,Facilities!$A$2:$B$1001,2,FALSE),""))</f>
        <v/>
      </c>
      <c r="C433" s="24" t="str">
        <f>IFERROR(IF(VLOOKUP($A433,'Facility Locations'!$A$2:$E$1000,2,FALSE)="","no address",VLOOKUP($A433,'Facility Locations'!$A$2:$E$1000,2,FALSE)),"no address")</f>
        <v>no address</v>
      </c>
      <c r="D433" s="24" t="str">
        <f>IFERROR(IF(VLOOKUP($A433,'Facility Locations'!$A$2:$E$1000,3,FALSE)="","",VLOOKUP($A433,'Facility Locations'!$A$2:$E$1000,3,FALSE)),"")</f>
        <v/>
      </c>
      <c r="E433" s="24" t="str">
        <f>IFERROR(IF(VLOOKUP($A433,'Facility Locations'!$A$2:$E$1000,4,FALSE)="","",VLOOKUP($A433,'Facility Locations'!$A$2:$E$1000,4,FALSE)),"")</f>
        <v/>
      </c>
      <c r="F433" s="24" t="str">
        <f>IFERROR(IF(VLOOKUP($A433,'Facility Locations'!$A$2:$E$1000,5,FALSE)="","",VLOOKUP($A433,'Facility Locations'!$A$2:$E$1000,5,FALSE)),"")</f>
        <v/>
      </c>
      <c r="G433" s="25" t="str">
        <f>IFERROR(VLOOKUP($A433,Counties!$A$2:$C$1000,2,FALSE),"no county listed")</f>
        <v>no county listed</v>
      </c>
      <c r="H433" s="24" t="str">
        <f>IFERROR(VLOOKUP($A433,Counties!$A$2:$C$1000,3,FALSE),"no county listed")</f>
        <v>no county listed</v>
      </c>
      <c r="I433" s="24" t="e">
        <f>VLOOKUP($G433,Rural_Urban!A434:B1432,2,FALSE)</f>
        <v>#N/A</v>
      </c>
      <c r="J433" s="24" t="e">
        <f t="shared" si="30"/>
        <v>#N/A</v>
      </c>
      <c r="K433" s="26" t="str">
        <f>IF($A433="","",_xlfn.LET(_xlpm.x,VLOOKUP($A433,Population!$A$2:$B$1000,2,FALSE),IF(_xlpm.x="","none listed",_xlpm.x)))</f>
        <v/>
      </c>
      <c r="L433" s="24" t="e">
        <f>VLOOKUP($A433,Population!$A$2:$D$1000,4,FALSE)</f>
        <v>#N/A</v>
      </c>
      <c r="M433" s="24">
        <f>VLOOKUP("Population",'Program Priorities&amp;Goals'!$B$5:$E$7,4,FALSE)</f>
        <v>0.66666666666666663</v>
      </c>
      <c r="N433" s="24" t="e">
        <f>VLOOKUP($G433,'SVI Data'!$C$2:$F$200,3,FALSE)</f>
        <v>#N/A</v>
      </c>
      <c r="O433" s="24">
        <f>VLOOKUP("SVI",'Program Priorities&amp;Goals'!$B$5:$E$7,4,FALSE)</f>
        <v>0.66666666666666663</v>
      </c>
      <c r="P433" s="23" t="e">
        <f>VLOOKUP($A433,'Partnership Readiness'!$A$2:$D$1000,5,FALSE)</f>
        <v>#N/A</v>
      </c>
      <c r="Q433" s="24">
        <f>VLOOKUP("Partnership",'Program Priorities&amp;Goals'!$B$5:$E$7,4,FALSE)</f>
        <v>0.66666666666666663</v>
      </c>
      <c r="R433" s="25">
        <f t="shared" si="31"/>
        <v>0</v>
      </c>
      <c r="S433" s="24">
        <f t="shared" si="32"/>
        <v>1</v>
      </c>
      <c r="T433" s="24" t="e">
        <f t="shared" si="33"/>
        <v>#N/A</v>
      </c>
      <c r="U433" s="27" t="e">
        <f t="shared" si="34"/>
        <v>#N/A</v>
      </c>
      <c r="V433" s="24" t="e">
        <f>IF(J433="Urban",IF(U433&lt;='Recommended Sites'!$L$17,"Include",""),IF(J433="Rural",IF(T433&lt;='Recommended Sites'!$L$18,"Include",""),""))</f>
        <v>#N/A</v>
      </c>
      <c r="W433" s="24" t="e">
        <f>IF(V433="Include",COUNTIFS($V$2:$V$999,"Include",$R$2:$R$999,"&gt;"&amp;R433)+COUNTIFS($V$2:V433,"Include",$R$2:R433,R433),"")</f>
        <v>#N/A</v>
      </c>
    </row>
    <row r="434" spans="1:23" ht="15.75" thickBot="1" x14ac:dyDescent="0.3">
      <c r="A434" s="23" t="str">
        <f>IF(Population!$A434="","",Population!$A434)</f>
        <v/>
      </c>
      <c r="B434" s="24" t="str">
        <f>IF($A434="","",IFERROR(VLOOKUP($A434,Facilities!$A$2:$B$1001,2,FALSE),""))</f>
        <v/>
      </c>
      <c r="C434" s="24" t="str">
        <f>IFERROR(IF(VLOOKUP($A434,'Facility Locations'!$A$2:$E$1000,2,FALSE)="","no address",VLOOKUP($A434,'Facility Locations'!$A$2:$E$1000,2,FALSE)),"no address")</f>
        <v>no address</v>
      </c>
      <c r="D434" s="24" t="str">
        <f>IFERROR(IF(VLOOKUP($A434,'Facility Locations'!$A$2:$E$1000,3,FALSE)="","",VLOOKUP($A434,'Facility Locations'!$A$2:$E$1000,3,FALSE)),"")</f>
        <v/>
      </c>
      <c r="E434" s="24" t="str">
        <f>IFERROR(IF(VLOOKUP($A434,'Facility Locations'!$A$2:$E$1000,4,FALSE)="","",VLOOKUP($A434,'Facility Locations'!$A$2:$E$1000,4,FALSE)),"")</f>
        <v/>
      </c>
      <c r="F434" s="24" t="str">
        <f>IFERROR(IF(VLOOKUP($A434,'Facility Locations'!$A$2:$E$1000,5,FALSE)="","",VLOOKUP($A434,'Facility Locations'!$A$2:$E$1000,5,FALSE)),"")</f>
        <v/>
      </c>
      <c r="G434" s="25" t="str">
        <f>IFERROR(VLOOKUP($A434,Counties!$A$2:$C$1000,2,FALSE),"no county listed")</f>
        <v>no county listed</v>
      </c>
      <c r="H434" s="24" t="str">
        <f>IFERROR(VLOOKUP($A434,Counties!$A$2:$C$1000,3,FALSE),"no county listed")</f>
        <v>no county listed</v>
      </c>
      <c r="I434" s="24" t="e">
        <f>VLOOKUP($G434,Rural_Urban!A435:B1433,2,FALSE)</f>
        <v>#N/A</v>
      </c>
      <c r="J434" s="24" t="e">
        <f t="shared" si="30"/>
        <v>#N/A</v>
      </c>
      <c r="K434" s="26" t="str">
        <f>IF($A434="","",_xlfn.LET(_xlpm.x,VLOOKUP($A434,Population!$A$2:$B$1000,2,FALSE),IF(_xlpm.x="","none listed",_xlpm.x)))</f>
        <v/>
      </c>
      <c r="L434" s="24" t="e">
        <f>VLOOKUP($A434,Population!$A$2:$D$1000,4,FALSE)</f>
        <v>#N/A</v>
      </c>
      <c r="M434" s="24">
        <f>VLOOKUP("Population",'Program Priorities&amp;Goals'!$B$5:$E$7,4,FALSE)</f>
        <v>0.66666666666666663</v>
      </c>
      <c r="N434" s="24" t="e">
        <f>VLOOKUP($G434,'SVI Data'!$C$2:$F$200,3,FALSE)</f>
        <v>#N/A</v>
      </c>
      <c r="O434" s="24">
        <f>VLOOKUP("SVI",'Program Priorities&amp;Goals'!$B$5:$E$7,4,FALSE)</f>
        <v>0.66666666666666663</v>
      </c>
      <c r="P434" s="23" t="e">
        <f>VLOOKUP($A434,'Partnership Readiness'!$A$2:$D$1000,5,FALSE)</f>
        <v>#N/A</v>
      </c>
      <c r="Q434" s="24">
        <f>VLOOKUP("Partnership",'Program Priorities&amp;Goals'!$B$5:$E$7,4,FALSE)</f>
        <v>0.66666666666666663</v>
      </c>
      <c r="R434" s="25">
        <f t="shared" si="31"/>
        <v>0</v>
      </c>
      <c r="S434" s="24">
        <f t="shared" si="32"/>
        <v>1</v>
      </c>
      <c r="T434" s="24" t="e">
        <f t="shared" si="33"/>
        <v>#N/A</v>
      </c>
      <c r="U434" s="27" t="e">
        <f t="shared" si="34"/>
        <v>#N/A</v>
      </c>
      <c r="V434" s="24" t="e">
        <f>IF(J434="Urban",IF(U434&lt;='Recommended Sites'!$L$17,"Include",""),IF(J434="Rural",IF(T434&lt;='Recommended Sites'!$L$18,"Include",""),""))</f>
        <v>#N/A</v>
      </c>
      <c r="W434" s="24" t="e">
        <f>IF(V434="Include",COUNTIFS($V$2:$V$999,"Include",$R$2:$R$999,"&gt;"&amp;R434)+COUNTIFS($V$2:V434,"Include",$R$2:R434,R434),"")</f>
        <v>#N/A</v>
      </c>
    </row>
    <row r="435" spans="1:23" ht="15.75" thickBot="1" x14ac:dyDescent="0.3">
      <c r="A435" s="23" t="str">
        <f>IF(Population!$A435="","",Population!$A435)</f>
        <v/>
      </c>
      <c r="B435" s="24" t="str">
        <f>IF($A435="","",IFERROR(VLOOKUP($A435,Facilities!$A$2:$B$1001,2,FALSE),""))</f>
        <v/>
      </c>
      <c r="C435" s="24" t="str">
        <f>IFERROR(IF(VLOOKUP($A435,'Facility Locations'!$A$2:$E$1000,2,FALSE)="","no address",VLOOKUP($A435,'Facility Locations'!$A$2:$E$1000,2,FALSE)),"no address")</f>
        <v>no address</v>
      </c>
      <c r="D435" s="24" t="str">
        <f>IFERROR(IF(VLOOKUP($A435,'Facility Locations'!$A$2:$E$1000,3,FALSE)="","",VLOOKUP($A435,'Facility Locations'!$A$2:$E$1000,3,FALSE)),"")</f>
        <v/>
      </c>
      <c r="E435" s="24" t="str">
        <f>IFERROR(IF(VLOOKUP($A435,'Facility Locations'!$A$2:$E$1000,4,FALSE)="","",VLOOKUP($A435,'Facility Locations'!$A$2:$E$1000,4,FALSE)),"")</f>
        <v/>
      </c>
      <c r="F435" s="24" t="str">
        <f>IFERROR(IF(VLOOKUP($A435,'Facility Locations'!$A$2:$E$1000,5,FALSE)="","",VLOOKUP($A435,'Facility Locations'!$A$2:$E$1000,5,FALSE)),"")</f>
        <v/>
      </c>
      <c r="G435" s="25" t="str">
        <f>IFERROR(VLOOKUP($A435,Counties!$A$2:$C$1000,2,FALSE),"no county listed")</f>
        <v>no county listed</v>
      </c>
      <c r="H435" s="24" t="str">
        <f>IFERROR(VLOOKUP($A435,Counties!$A$2:$C$1000,3,FALSE),"no county listed")</f>
        <v>no county listed</v>
      </c>
      <c r="I435" s="24" t="e">
        <f>VLOOKUP($G435,Rural_Urban!A436:B1434,2,FALSE)</f>
        <v>#N/A</v>
      </c>
      <c r="J435" s="24" t="e">
        <f t="shared" si="30"/>
        <v>#N/A</v>
      </c>
      <c r="K435" s="26" t="str">
        <f>IF($A435="","",_xlfn.LET(_xlpm.x,VLOOKUP($A435,Population!$A$2:$B$1000,2,FALSE),IF(_xlpm.x="","none listed",_xlpm.x)))</f>
        <v/>
      </c>
      <c r="L435" s="24" t="e">
        <f>VLOOKUP($A435,Population!$A$2:$D$1000,4,FALSE)</f>
        <v>#N/A</v>
      </c>
      <c r="M435" s="24">
        <f>VLOOKUP("Population",'Program Priorities&amp;Goals'!$B$5:$E$7,4,FALSE)</f>
        <v>0.66666666666666663</v>
      </c>
      <c r="N435" s="24" t="e">
        <f>VLOOKUP($G435,'SVI Data'!$C$2:$F$200,3,FALSE)</f>
        <v>#N/A</v>
      </c>
      <c r="O435" s="24">
        <f>VLOOKUP("SVI",'Program Priorities&amp;Goals'!$B$5:$E$7,4,FALSE)</f>
        <v>0.66666666666666663</v>
      </c>
      <c r="P435" s="23" t="e">
        <f>VLOOKUP($A435,'Partnership Readiness'!$A$2:$D$1000,5,FALSE)</f>
        <v>#N/A</v>
      </c>
      <c r="Q435" s="24">
        <f>VLOOKUP("Partnership",'Program Priorities&amp;Goals'!$B$5:$E$7,4,FALSE)</f>
        <v>0.66666666666666663</v>
      </c>
      <c r="R435" s="25">
        <f t="shared" si="31"/>
        <v>0</v>
      </c>
      <c r="S435" s="24">
        <f t="shared" si="32"/>
        <v>1</v>
      </c>
      <c r="T435" s="24" t="e">
        <f t="shared" si="33"/>
        <v>#N/A</v>
      </c>
      <c r="U435" s="27" t="e">
        <f t="shared" si="34"/>
        <v>#N/A</v>
      </c>
      <c r="V435" s="24" t="e">
        <f>IF(J435="Urban",IF(U435&lt;='Recommended Sites'!$L$17,"Include",""),IF(J435="Rural",IF(T435&lt;='Recommended Sites'!$L$18,"Include",""),""))</f>
        <v>#N/A</v>
      </c>
      <c r="W435" s="24" t="e">
        <f>IF(V435="Include",COUNTIFS($V$2:$V$999,"Include",$R$2:$R$999,"&gt;"&amp;R435)+COUNTIFS($V$2:V435,"Include",$R$2:R435,R435),"")</f>
        <v>#N/A</v>
      </c>
    </row>
    <row r="436" spans="1:23" ht="15.75" thickBot="1" x14ac:dyDescent="0.3">
      <c r="A436" s="23" t="str">
        <f>IF(Population!$A436="","",Population!$A436)</f>
        <v/>
      </c>
      <c r="B436" s="24" t="str">
        <f>IF($A436="","",IFERROR(VLOOKUP($A436,Facilities!$A$2:$B$1001,2,FALSE),""))</f>
        <v/>
      </c>
      <c r="C436" s="24" t="str">
        <f>IFERROR(IF(VLOOKUP($A436,'Facility Locations'!$A$2:$E$1000,2,FALSE)="","no address",VLOOKUP($A436,'Facility Locations'!$A$2:$E$1000,2,FALSE)),"no address")</f>
        <v>no address</v>
      </c>
      <c r="D436" s="24" t="str">
        <f>IFERROR(IF(VLOOKUP($A436,'Facility Locations'!$A$2:$E$1000,3,FALSE)="","",VLOOKUP($A436,'Facility Locations'!$A$2:$E$1000,3,FALSE)),"")</f>
        <v/>
      </c>
      <c r="E436" s="24" t="str">
        <f>IFERROR(IF(VLOOKUP($A436,'Facility Locations'!$A$2:$E$1000,4,FALSE)="","",VLOOKUP($A436,'Facility Locations'!$A$2:$E$1000,4,FALSE)),"")</f>
        <v/>
      </c>
      <c r="F436" s="24" t="str">
        <f>IFERROR(IF(VLOOKUP($A436,'Facility Locations'!$A$2:$E$1000,5,FALSE)="","",VLOOKUP($A436,'Facility Locations'!$A$2:$E$1000,5,FALSE)),"")</f>
        <v/>
      </c>
      <c r="G436" s="25" t="str">
        <f>IFERROR(VLOOKUP($A436,Counties!$A$2:$C$1000,2,FALSE),"no county listed")</f>
        <v>no county listed</v>
      </c>
      <c r="H436" s="24" t="str">
        <f>IFERROR(VLOOKUP($A436,Counties!$A$2:$C$1000,3,FALSE),"no county listed")</f>
        <v>no county listed</v>
      </c>
      <c r="I436" s="24" t="e">
        <f>VLOOKUP($G436,Rural_Urban!A437:B1435,2,FALSE)</f>
        <v>#N/A</v>
      </c>
      <c r="J436" s="24" t="e">
        <f t="shared" si="30"/>
        <v>#N/A</v>
      </c>
      <c r="K436" s="26" t="str">
        <f>IF($A436="","",_xlfn.LET(_xlpm.x,VLOOKUP($A436,Population!$A$2:$B$1000,2,FALSE),IF(_xlpm.x="","none listed",_xlpm.x)))</f>
        <v/>
      </c>
      <c r="L436" s="24" t="e">
        <f>VLOOKUP($A436,Population!$A$2:$D$1000,4,FALSE)</f>
        <v>#N/A</v>
      </c>
      <c r="M436" s="24">
        <f>VLOOKUP("Population",'Program Priorities&amp;Goals'!$B$5:$E$7,4,FALSE)</f>
        <v>0.66666666666666663</v>
      </c>
      <c r="N436" s="24" t="e">
        <f>VLOOKUP($G436,'SVI Data'!$C$2:$F$200,3,FALSE)</f>
        <v>#N/A</v>
      </c>
      <c r="O436" s="24">
        <f>VLOOKUP("SVI",'Program Priorities&amp;Goals'!$B$5:$E$7,4,FALSE)</f>
        <v>0.66666666666666663</v>
      </c>
      <c r="P436" s="23" t="e">
        <f>VLOOKUP($A436,'Partnership Readiness'!$A$2:$D$1000,5,FALSE)</f>
        <v>#N/A</v>
      </c>
      <c r="Q436" s="24">
        <f>VLOOKUP("Partnership",'Program Priorities&amp;Goals'!$B$5:$E$7,4,FALSE)</f>
        <v>0.66666666666666663</v>
      </c>
      <c r="R436" s="25">
        <f t="shared" si="31"/>
        <v>0</v>
      </c>
      <c r="S436" s="24">
        <f t="shared" si="32"/>
        <v>1</v>
      </c>
      <c r="T436" s="24" t="e">
        <f t="shared" si="33"/>
        <v>#N/A</v>
      </c>
      <c r="U436" s="27" t="e">
        <f t="shared" si="34"/>
        <v>#N/A</v>
      </c>
      <c r="V436" s="24" t="e">
        <f>IF(J436="Urban",IF(U436&lt;='Recommended Sites'!$L$17,"Include",""),IF(J436="Rural",IF(T436&lt;='Recommended Sites'!$L$18,"Include",""),""))</f>
        <v>#N/A</v>
      </c>
      <c r="W436" s="24" t="e">
        <f>IF(V436="Include",COUNTIFS($V$2:$V$999,"Include",$R$2:$R$999,"&gt;"&amp;R436)+COUNTIFS($V$2:V436,"Include",$R$2:R436,R436),"")</f>
        <v>#N/A</v>
      </c>
    </row>
    <row r="437" spans="1:23" ht="15.75" thickBot="1" x14ac:dyDescent="0.3">
      <c r="A437" s="23" t="str">
        <f>IF(Population!$A437="","",Population!$A437)</f>
        <v/>
      </c>
      <c r="B437" s="24" t="str">
        <f>IF($A437="","",IFERROR(VLOOKUP($A437,Facilities!$A$2:$B$1001,2,FALSE),""))</f>
        <v/>
      </c>
      <c r="C437" s="24" t="str">
        <f>IFERROR(IF(VLOOKUP($A437,'Facility Locations'!$A$2:$E$1000,2,FALSE)="","no address",VLOOKUP($A437,'Facility Locations'!$A$2:$E$1000,2,FALSE)),"no address")</f>
        <v>no address</v>
      </c>
      <c r="D437" s="24" t="str">
        <f>IFERROR(IF(VLOOKUP($A437,'Facility Locations'!$A$2:$E$1000,3,FALSE)="","",VLOOKUP($A437,'Facility Locations'!$A$2:$E$1000,3,FALSE)),"")</f>
        <v/>
      </c>
      <c r="E437" s="24" t="str">
        <f>IFERROR(IF(VLOOKUP($A437,'Facility Locations'!$A$2:$E$1000,4,FALSE)="","",VLOOKUP($A437,'Facility Locations'!$A$2:$E$1000,4,FALSE)),"")</f>
        <v/>
      </c>
      <c r="F437" s="24" t="str">
        <f>IFERROR(IF(VLOOKUP($A437,'Facility Locations'!$A$2:$E$1000,5,FALSE)="","",VLOOKUP($A437,'Facility Locations'!$A$2:$E$1000,5,FALSE)),"")</f>
        <v/>
      </c>
      <c r="G437" s="25" t="str">
        <f>IFERROR(VLOOKUP($A437,Counties!$A$2:$C$1000,2,FALSE),"no county listed")</f>
        <v>no county listed</v>
      </c>
      <c r="H437" s="24" t="str">
        <f>IFERROR(VLOOKUP($A437,Counties!$A$2:$C$1000,3,FALSE),"no county listed")</f>
        <v>no county listed</v>
      </c>
      <c r="I437" s="24" t="e">
        <f>VLOOKUP($G437,Rural_Urban!A438:B1436,2,FALSE)</f>
        <v>#N/A</v>
      </c>
      <c r="J437" s="24" t="e">
        <f t="shared" si="30"/>
        <v>#N/A</v>
      </c>
      <c r="K437" s="26" t="str">
        <f>IF($A437="","",_xlfn.LET(_xlpm.x,VLOOKUP($A437,Population!$A$2:$B$1000,2,FALSE),IF(_xlpm.x="","none listed",_xlpm.x)))</f>
        <v/>
      </c>
      <c r="L437" s="24" t="e">
        <f>VLOOKUP($A437,Population!$A$2:$D$1000,4,FALSE)</f>
        <v>#N/A</v>
      </c>
      <c r="M437" s="24">
        <f>VLOOKUP("Population",'Program Priorities&amp;Goals'!$B$5:$E$7,4,FALSE)</f>
        <v>0.66666666666666663</v>
      </c>
      <c r="N437" s="24" t="e">
        <f>VLOOKUP($G437,'SVI Data'!$C$2:$F$200,3,FALSE)</f>
        <v>#N/A</v>
      </c>
      <c r="O437" s="24">
        <f>VLOOKUP("SVI",'Program Priorities&amp;Goals'!$B$5:$E$7,4,FALSE)</f>
        <v>0.66666666666666663</v>
      </c>
      <c r="P437" s="23" t="e">
        <f>VLOOKUP($A437,'Partnership Readiness'!$A$2:$D$1000,5,FALSE)</f>
        <v>#N/A</v>
      </c>
      <c r="Q437" s="24">
        <f>VLOOKUP("Partnership",'Program Priorities&amp;Goals'!$B$5:$E$7,4,FALSE)</f>
        <v>0.66666666666666663</v>
      </c>
      <c r="R437" s="25">
        <f t="shared" si="31"/>
        <v>0</v>
      </c>
      <c r="S437" s="24">
        <f t="shared" si="32"/>
        <v>1</v>
      </c>
      <c r="T437" s="24" t="e">
        <f t="shared" si="33"/>
        <v>#N/A</v>
      </c>
      <c r="U437" s="27" t="e">
        <f t="shared" si="34"/>
        <v>#N/A</v>
      </c>
      <c r="V437" s="24" t="e">
        <f>IF(J437="Urban",IF(U437&lt;='Recommended Sites'!$L$17,"Include",""),IF(J437="Rural",IF(T437&lt;='Recommended Sites'!$L$18,"Include",""),""))</f>
        <v>#N/A</v>
      </c>
      <c r="W437" s="24" t="e">
        <f>IF(V437="Include",COUNTIFS($V$2:$V$999,"Include",$R$2:$R$999,"&gt;"&amp;R437)+COUNTIFS($V$2:V437,"Include",$R$2:R437,R437),"")</f>
        <v>#N/A</v>
      </c>
    </row>
    <row r="438" spans="1:23" ht="15.75" thickBot="1" x14ac:dyDescent="0.3">
      <c r="A438" s="23" t="str">
        <f>IF(Population!$A438="","",Population!$A438)</f>
        <v/>
      </c>
      <c r="B438" s="24" t="str">
        <f>IF($A438="","",IFERROR(VLOOKUP($A438,Facilities!$A$2:$B$1001,2,FALSE),""))</f>
        <v/>
      </c>
      <c r="C438" s="24" t="str">
        <f>IFERROR(IF(VLOOKUP($A438,'Facility Locations'!$A$2:$E$1000,2,FALSE)="","no address",VLOOKUP($A438,'Facility Locations'!$A$2:$E$1000,2,FALSE)),"no address")</f>
        <v>no address</v>
      </c>
      <c r="D438" s="24" t="str">
        <f>IFERROR(IF(VLOOKUP($A438,'Facility Locations'!$A$2:$E$1000,3,FALSE)="","",VLOOKUP($A438,'Facility Locations'!$A$2:$E$1000,3,FALSE)),"")</f>
        <v/>
      </c>
      <c r="E438" s="24" t="str">
        <f>IFERROR(IF(VLOOKUP($A438,'Facility Locations'!$A$2:$E$1000,4,FALSE)="","",VLOOKUP($A438,'Facility Locations'!$A$2:$E$1000,4,FALSE)),"")</f>
        <v/>
      </c>
      <c r="F438" s="24" t="str">
        <f>IFERROR(IF(VLOOKUP($A438,'Facility Locations'!$A$2:$E$1000,5,FALSE)="","",VLOOKUP($A438,'Facility Locations'!$A$2:$E$1000,5,FALSE)),"")</f>
        <v/>
      </c>
      <c r="G438" s="25" t="str">
        <f>IFERROR(VLOOKUP($A438,Counties!$A$2:$C$1000,2,FALSE),"no county listed")</f>
        <v>no county listed</v>
      </c>
      <c r="H438" s="24" t="str">
        <f>IFERROR(VLOOKUP($A438,Counties!$A$2:$C$1000,3,FALSE),"no county listed")</f>
        <v>no county listed</v>
      </c>
      <c r="I438" s="24" t="e">
        <f>VLOOKUP($G438,Rural_Urban!A439:B1437,2,FALSE)</f>
        <v>#N/A</v>
      </c>
      <c r="J438" s="24" t="e">
        <f t="shared" si="30"/>
        <v>#N/A</v>
      </c>
      <c r="K438" s="26" t="str">
        <f>IF($A438="","",_xlfn.LET(_xlpm.x,VLOOKUP($A438,Population!$A$2:$B$1000,2,FALSE),IF(_xlpm.x="","none listed",_xlpm.x)))</f>
        <v/>
      </c>
      <c r="L438" s="24" t="e">
        <f>VLOOKUP($A438,Population!$A$2:$D$1000,4,FALSE)</f>
        <v>#N/A</v>
      </c>
      <c r="M438" s="24">
        <f>VLOOKUP("Population",'Program Priorities&amp;Goals'!$B$5:$E$7,4,FALSE)</f>
        <v>0.66666666666666663</v>
      </c>
      <c r="N438" s="24" t="e">
        <f>VLOOKUP($G438,'SVI Data'!$C$2:$F$200,3,FALSE)</f>
        <v>#N/A</v>
      </c>
      <c r="O438" s="24">
        <f>VLOOKUP("SVI",'Program Priorities&amp;Goals'!$B$5:$E$7,4,FALSE)</f>
        <v>0.66666666666666663</v>
      </c>
      <c r="P438" s="23" t="e">
        <f>VLOOKUP($A438,'Partnership Readiness'!$A$2:$D$1000,5,FALSE)</f>
        <v>#N/A</v>
      </c>
      <c r="Q438" s="24">
        <f>VLOOKUP("Partnership",'Program Priorities&amp;Goals'!$B$5:$E$7,4,FALSE)</f>
        <v>0.66666666666666663</v>
      </c>
      <c r="R438" s="25">
        <f t="shared" si="31"/>
        <v>0</v>
      </c>
      <c r="S438" s="24">
        <f t="shared" si="32"/>
        <v>1</v>
      </c>
      <c r="T438" s="24" t="e">
        <f t="shared" si="33"/>
        <v>#N/A</v>
      </c>
      <c r="U438" s="27" t="e">
        <f t="shared" si="34"/>
        <v>#N/A</v>
      </c>
      <c r="V438" s="24" t="e">
        <f>IF(J438="Urban",IF(U438&lt;='Recommended Sites'!$L$17,"Include",""),IF(J438="Rural",IF(T438&lt;='Recommended Sites'!$L$18,"Include",""),""))</f>
        <v>#N/A</v>
      </c>
      <c r="W438" s="24" t="e">
        <f>IF(V438="Include",COUNTIFS($V$2:$V$999,"Include",$R$2:$R$999,"&gt;"&amp;R438)+COUNTIFS($V$2:V438,"Include",$R$2:R438,R438),"")</f>
        <v>#N/A</v>
      </c>
    </row>
    <row r="439" spans="1:23" ht="15.75" thickBot="1" x14ac:dyDescent="0.3">
      <c r="A439" s="23" t="str">
        <f>IF(Population!$A439="","",Population!$A439)</f>
        <v/>
      </c>
      <c r="B439" s="24" t="str">
        <f>IF($A439="","",IFERROR(VLOOKUP($A439,Facilities!$A$2:$B$1001,2,FALSE),""))</f>
        <v/>
      </c>
      <c r="C439" s="24" t="str">
        <f>IFERROR(IF(VLOOKUP($A439,'Facility Locations'!$A$2:$E$1000,2,FALSE)="","no address",VLOOKUP($A439,'Facility Locations'!$A$2:$E$1000,2,FALSE)),"no address")</f>
        <v>no address</v>
      </c>
      <c r="D439" s="24" t="str">
        <f>IFERROR(IF(VLOOKUP($A439,'Facility Locations'!$A$2:$E$1000,3,FALSE)="","",VLOOKUP($A439,'Facility Locations'!$A$2:$E$1000,3,FALSE)),"")</f>
        <v/>
      </c>
      <c r="E439" s="24" t="str">
        <f>IFERROR(IF(VLOOKUP($A439,'Facility Locations'!$A$2:$E$1000,4,FALSE)="","",VLOOKUP($A439,'Facility Locations'!$A$2:$E$1000,4,FALSE)),"")</f>
        <v/>
      </c>
      <c r="F439" s="24" t="str">
        <f>IFERROR(IF(VLOOKUP($A439,'Facility Locations'!$A$2:$E$1000,5,FALSE)="","",VLOOKUP($A439,'Facility Locations'!$A$2:$E$1000,5,FALSE)),"")</f>
        <v/>
      </c>
      <c r="G439" s="25" t="str">
        <f>IFERROR(VLOOKUP($A439,Counties!$A$2:$C$1000,2,FALSE),"no county listed")</f>
        <v>no county listed</v>
      </c>
      <c r="H439" s="24" t="str">
        <f>IFERROR(VLOOKUP($A439,Counties!$A$2:$C$1000,3,FALSE),"no county listed")</f>
        <v>no county listed</v>
      </c>
      <c r="I439" s="24" t="e">
        <f>VLOOKUP($G439,Rural_Urban!A440:B1438,2,FALSE)</f>
        <v>#N/A</v>
      </c>
      <c r="J439" s="24" t="e">
        <f t="shared" si="30"/>
        <v>#N/A</v>
      </c>
      <c r="K439" s="26" t="str">
        <f>IF($A439="","",_xlfn.LET(_xlpm.x,VLOOKUP($A439,Population!$A$2:$B$1000,2,FALSE),IF(_xlpm.x="","none listed",_xlpm.x)))</f>
        <v/>
      </c>
      <c r="L439" s="24" t="e">
        <f>VLOOKUP($A439,Population!$A$2:$D$1000,4,FALSE)</f>
        <v>#N/A</v>
      </c>
      <c r="M439" s="24">
        <f>VLOOKUP("Population",'Program Priorities&amp;Goals'!$B$5:$E$7,4,FALSE)</f>
        <v>0.66666666666666663</v>
      </c>
      <c r="N439" s="24" t="e">
        <f>VLOOKUP($G439,'SVI Data'!$C$2:$F$200,3,FALSE)</f>
        <v>#N/A</v>
      </c>
      <c r="O439" s="24">
        <f>VLOOKUP("SVI",'Program Priorities&amp;Goals'!$B$5:$E$7,4,FALSE)</f>
        <v>0.66666666666666663</v>
      </c>
      <c r="P439" s="23" t="e">
        <f>VLOOKUP($A439,'Partnership Readiness'!$A$2:$D$1000,5,FALSE)</f>
        <v>#N/A</v>
      </c>
      <c r="Q439" s="24">
        <f>VLOOKUP("Partnership",'Program Priorities&amp;Goals'!$B$5:$E$7,4,FALSE)</f>
        <v>0.66666666666666663</v>
      </c>
      <c r="R439" s="25">
        <f t="shared" si="31"/>
        <v>0</v>
      </c>
      <c r="S439" s="24">
        <f t="shared" si="32"/>
        <v>1</v>
      </c>
      <c r="T439" s="24" t="e">
        <f t="shared" si="33"/>
        <v>#N/A</v>
      </c>
      <c r="U439" s="27" t="e">
        <f t="shared" si="34"/>
        <v>#N/A</v>
      </c>
      <c r="V439" s="24" t="e">
        <f>IF(J439="Urban",IF(U439&lt;='Recommended Sites'!$L$17,"Include",""),IF(J439="Rural",IF(T439&lt;='Recommended Sites'!$L$18,"Include",""),""))</f>
        <v>#N/A</v>
      </c>
      <c r="W439" s="24" t="e">
        <f>IF(V439="Include",COUNTIFS($V$2:$V$999,"Include",$R$2:$R$999,"&gt;"&amp;R439)+COUNTIFS($V$2:V439,"Include",$R$2:R439,R439),"")</f>
        <v>#N/A</v>
      </c>
    </row>
    <row r="440" spans="1:23" ht="15.75" thickBot="1" x14ac:dyDescent="0.3">
      <c r="A440" s="23" t="str">
        <f>IF(Population!$A440="","",Population!$A440)</f>
        <v/>
      </c>
      <c r="B440" s="24" t="str">
        <f>IF($A440="","",IFERROR(VLOOKUP($A440,Facilities!$A$2:$B$1001,2,FALSE),""))</f>
        <v/>
      </c>
      <c r="C440" s="24" t="str">
        <f>IFERROR(IF(VLOOKUP($A440,'Facility Locations'!$A$2:$E$1000,2,FALSE)="","no address",VLOOKUP($A440,'Facility Locations'!$A$2:$E$1000,2,FALSE)),"no address")</f>
        <v>no address</v>
      </c>
      <c r="D440" s="24" t="str">
        <f>IFERROR(IF(VLOOKUP($A440,'Facility Locations'!$A$2:$E$1000,3,FALSE)="","",VLOOKUP($A440,'Facility Locations'!$A$2:$E$1000,3,FALSE)),"")</f>
        <v/>
      </c>
      <c r="E440" s="24" t="str">
        <f>IFERROR(IF(VLOOKUP($A440,'Facility Locations'!$A$2:$E$1000,4,FALSE)="","",VLOOKUP($A440,'Facility Locations'!$A$2:$E$1000,4,FALSE)),"")</f>
        <v/>
      </c>
      <c r="F440" s="24" t="str">
        <f>IFERROR(IF(VLOOKUP($A440,'Facility Locations'!$A$2:$E$1000,5,FALSE)="","",VLOOKUP($A440,'Facility Locations'!$A$2:$E$1000,5,FALSE)),"")</f>
        <v/>
      </c>
      <c r="G440" s="25" t="str">
        <f>IFERROR(VLOOKUP($A440,Counties!$A$2:$C$1000,2,FALSE),"no county listed")</f>
        <v>no county listed</v>
      </c>
      <c r="H440" s="24" t="str">
        <f>IFERROR(VLOOKUP($A440,Counties!$A$2:$C$1000,3,FALSE),"no county listed")</f>
        <v>no county listed</v>
      </c>
      <c r="I440" s="24" t="e">
        <f>VLOOKUP($G440,Rural_Urban!A441:B1439,2,FALSE)</f>
        <v>#N/A</v>
      </c>
      <c r="J440" s="24" t="e">
        <f t="shared" si="30"/>
        <v>#N/A</v>
      </c>
      <c r="K440" s="26" t="str">
        <f>IF($A440="","",_xlfn.LET(_xlpm.x,VLOOKUP($A440,Population!$A$2:$B$1000,2,FALSE),IF(_xlpm.x="","none listed",_xlpm.x)))</f>
        <v/>
      </c>
      <c r="L440" s="24" t="e">
        <f>VLOOKUP($A440,Population!$A$2:$D$1000,4,FALSE)</f>
        <v>#N/A</v>
      </c>
      <c r="M440" s="24">
        <f>VLOOKUP("Population",'Program Priorities&amp;Goals'!$B$5:$E$7,4,FALSE)</f>
        <v>0.66666666666666663</v>
      </c>
      <c r="N440" s="24" t="e">
        <f>VLOOKUP($G440,'SVI Data'!$C$2:$F$200,3,FALSE)</f>
        <v>#N/A</v>
      </c>
      <c r="O440" s="24">
        <f>VLOOKUP("SVI",'Program Priorities&amp;Goals'!$B$5:$E$7,4,FALSE)</f>
        <v>0.66666666666666663</v>
      </c>
      <c r="P440" s="23" t="e">
        <f>VLOOKUP($A440,'Partnership Readiness'!$A$2:$D$1000,5,FALSE)</f>
        <v>#N/A</v>
      </c>
      <c r="Q440" s="24">
        <f>VLOOKUP("Partnership",'Program Priorities&amp;Goals'!$B$5:$E$7,4,FALSE)</f>
        <v>0.66666666666666663</v>
      </c>
      <c r="R440" s="25">
        <f t="shared" si="31"/>
        <v>0</v>
      </c>
      <c r="S440" s="24">
        <f t="shared" si="32"/>
        <v>1</v>
      </c>
      <c r="T440" s="24" t="e">
        <f t="shared" si="33"/>
        <v>#N/A</v>
      </c>
      <c r="U440" s="27" t="e">
        <f t="shared" si="34"/>
        <v>#N/A</v>
      </c>
      <c r="V440" s="24" t="e">
        <f>IF(J440="Urban",IF(U440&lt;='Recommended Sites'!$L$17,"Include",""),IF(J440="Rural",IF(T440&lt;='Recommended Sites'!$L$18,"Include",""),""))</f>
        <v>#N/A</v>
      </c>
      <c r="W440" s="24" t="e">
        <f>IF(V440="Include",COUNTIFS($V$2:$V$999,"Include",$R$2:$R$999,"&gt;"&amp;R440)+COUNTIFS($V$2:V440,"Include",$R$2:R440,R440),"")</f>
        <v>#N/A</v>
      </c>
    </row>
    <row r="441" spans="1:23" ht="15.75" thickBot="1" x14ac:dyDescent="0.3">
      <c r="A441" s="23" t="str">
        <f>IF(Population!$A441="","",Population!$A441)</f>
        <v/>
      </c>
      <c r="B441" s="24" t="str">
        <f>IF($A441="","",IFERROR(VLOOKUP($A441,Facilities!$A$2:$B$1001,2,FALSE),""))</f>
        <v/>
      </c>
      <c r="C441" s="24" t="str">
        <f>IFERROR(IF(VLOOKUP($A441,'Facility Locations'!$A$2:$E$1000,2,FALSE)="","no address",VLOOKUP($A441,'Facility Locations'!$A$2:$E$1000,2,FALSE)),"no address")</f>
        <v>no address</v>
      </c>
      <c r="D441" s="24" t="str">
        <f>IFERROR(IF(VLOOKUP($A441,'Facility Locations'!$A$2:$E$1000,3,FALSE)="","",VLOOKUP($A441,'Facility Locations'!$A$2:$E$1000,3,FALSE)),"")</f>
        <v/>
      </c>
      <c r="E441" s="24" t="str">
        <f>IFERROR(IF(VLOOKUP($A441,'Facility Locations'!$A$2:$E$1000,4,FALSE)="","",VLOOKUP($A441,'Facility Locations'!$A$2:$E$1000,4,FALSE)),"")</f>
        <v/>
      </c>
      <c r="F441" s="24" t="str">
        <f>IFERROR(IF(VLOOKUP($A441,'Facility Locations'!$A$2:$E$1000,5,FALSE)="","",VLOOKUP($A441,'Facility Locations'!$A$2:$E$1000,5,FALSE)),"")</f>
        <v/>
      </c>
      <c r="G441" s="25" t="str">
        <f>IFERROR(VLOOKUP($A441,Counties!$A$2:$C$1000,2,FALSE),"no county listed")</f>
        <v>no county listed</v>
      </c>
      <c r="H441" s="24" t="str">
        <f>IFERROR(VLOOKUP($A441,Counties!$A$2:$C$1000,3,FALSE),"no county listed")</f>
        <v>no county listed</v>
      </c>
      <c r="I441" s="24" t="e">
        <f>VLOOKUP($G441,Rural_Urban!A442:B1440,2,FALSE)</f>
        <v>#N/A</v>
      </c>
      <c r="J441" s="24" t="e">
        <f t="shared" si="30"/>
        <v>#N/A</v>
      </c>
      <c r="K441" s="26" t="str">
        <f>IF($A441="","",_xlfn.LET(_xlpm.x,VLOOKUP($A441,Population!$A$2:$B$1000,2,FALSE),IF(_xlpm.x="","none listed",_xlpm.x)))</f>
        <v/>
      </c>
      <c r="L441" s="24" t="e">
        <f>VLOOKUP($A441,Population!$A$2:$D$1000,4,FALSE)</f>
        <v>#N/A</v>
      </c>
      <c r="M441" s="24">
        <f>VLOOKUP("Population",'Program Priorities&amp;Goals'!$B$5:$E$7,4,FALSE)</f>
        <v>0.66666666666666663</v>
      </c>
      <c r="N441" s="24" t="e">
        <f>VLOOKUP($G441,'SVI Data'!$C$2:$F$200,3,FALSE)</f>
        <v>#N/A</v>
      </c>
      <c r="O441" s="24">
        <f>VLOOKUP("SVI",'Program Priorities&amp;Goals'!$B$5:$E$7,4,FALSE)</f>
        <v>0.66666666666666663</v>
      </c>
      <c r="P441" s="23" t="e">
        <f>VLOOKUP($A441,'Partnership Readiness'!$A$2:$D$1000,5,FALSE)</f>
        <v>#N/A</v>
      </c>
      <c r="Q441" s="24">
        <f>VLOOKUP("Partnership",'Program Priorities&amp;Goals'!$B$5:$E$7,4,FALSE)</f>
        <v>0.66666666666666663</v>
      </c>
      <c r="R441" s="25">
        <f t="shared" si="31"/>
        <v>0</v>
      </c>
      <c r="S441" s="24">
        <f t="shared" si="32"/>
        <v>1</v>
      </c>
      <c r="T441" s="24" t="e">
        <f t="shared" si="33"/>
        <v>#N/A</v>
      </c>
      <c r="U441" s="27" t="e">
        <f t="shared" si="34"/>
        <v>#N/A</v>
      </c>
      <c r="V441" s="24" t="e">
        <f>IF(J441="Urban",IF(U441&lt;='Recommended Sites'!$L$17,"Include",""),IF(J441="Rural",IF(T441&lt;='Recommended Sites'!$L$18,"Include",""),""))</f>
        <v>#N/A</v>
      </c>
      <c r="W441" s="24" t="e">
        <f>IF(V441="Include",COUNTIFS($V$2:$V$999,"Include",$R$2:$R$999,"&gt;"&amp;R441)+COUNTIFS($V$2:V441,"Include",$R$2:R441,R441),"")</f>
        <v>#N/A</v>
      </c>
    </row>
    <row r="442" spans="1:23" ht="15.75" thickBot="1" x14ac:dyDescent="0.3">
      <c r="A442" s="23" t="str">
        <f>IF(Population!$A442="","",Population!$A442)</f>
        <v/>
      </c>
      <c r="B442" s="24" t="str">
        <f>IF($A442="","",IFERROR(VLOOKUP($A442,Facilities!$A$2:$B$1001,2,FALSE),""))</f>
        <v/>
      </c>
      <c r="C442" s="24" t="str">
        <f>IFERROR(IF(VLOOKUP($A442,'Facility Locations'!$A$2:$E$1000,2,FALSE)="","no address",VLOOKUP($A442,'Facility Locations'!$A$2:$E$1000,2,FALSE)),"no address")</f>
        <v>no address</v>
      </c>
      <c r="D442" s="24" t="str">
        <f>IFERROR(IF(VLOOKUP($A442,'Facility Locations'!$A$2:$E$1000,3,FALSE)="","",VLOOKUP($A442,'Facility Locations'!$A$2:$E$1000,3,FALSE)),"")</f>
        <v/>
      </c>
      <c r="E442" s="24" t="str">
        <f>IFERROR(IF(VLOOKUP($A442,'Facility Locations'!$A$2:$E$1000,4,FALSE)="","",VLOOKUP($A442,'Facility Locations'!$A$2:$E$1000,4,FALSE)),"")</f>
        <v/>
      </c>
      <c r="F442" s="24" t="str">
        <f>IFERROR(IF(VLOOKUP($A442,'Facility Locations'!$A$2:$E$1000,5,FALSE)="","",VLOOKUP($A442,'Facility Locations'!$A$2:$E$1000,5,FALSE)),"")</f>
        <v/>
      </c>
      <c r="G442" s="25" t="str">
        <f>IFERROR(VLOOKUP($A442,Counties!$A$2:$C$1000,2,FALSE),"no county listed")</f>
        <v>no county listed</v>
      </c>
      <c r="H442" s="24" t="str">
        <f>IFERROR(VLOOKUP($A442,Counties!$A$2:$C$1000,3,FALSE),"no county listed")</f>
        <v>no county listed</v>
      </c>
      <c r="I442" s="24" t="e">
        <f>VLOOKUP($G442,Rural_Urban!A443:B1441,2,FALSE)</f>
        <v>#N/A</v>
      </c>
      <c r="J442" s="24" t="e">
        <f t="shared" si="30"/>
        <v>#N/A</v>
      </c>
      <c r="K442" s="26" t="str">
        <f>IF($A442="","",_xlfn.LET(_xlpm.x,VLOOKUP($A442,Population!$A$2:$B$1000,2,FALSE),IF(_xlpm.x="","none listed",_xlpm.x)))</f>
        <v/>
      </c>
      <c r="L442" s="24" t="e">
        <f>VLOOKUP($A442,Population!$A$2:$D$1000,4,FALSE)</f>
        <v>#N/A</v>
      </c>
      <c r="M442" s="24">
        <f>VLOOKUP("Population",'Program Priorities&amp;Goals'!$B$5:$E$7,4,FALSE)</f>
        <v>0.66666666666666663</v>
      </c>
      <c r="N442" s="24" t="e">
        <f>VLOOKUP($G442,'SVI Data'!$C$2:$F$200,3,FALSE)</f>
        <v>#N/A</v>
      </c>
      <c r="O442" s="24">
        <f>VLOOKUP("SVI",'Program Priorities&amp;Goals'!$B$5:$E$7,4,FALSE)</f>
        <v>0.66666666666666663</v>
      </c>
      <c r="P442" s="23" t="e">
        <f>VLOOKUP($A442,'Partnership Readiness'!$A$2:$D$1000,5,FALSE)</f>
        <v>#N/A</v>
      </c>
      <c r="Q442" s="24">
        <f>VLOOKUP("Partnership",'Program Priorities&amp;Goals'!$B$5:$E$7,4,FALSE)</f>
        <v>0.66666666666666663</v>
      </c>
      <c r="R442" s="25">
        <f t="shared" si="31"/>
        <v>0</v>
      </c>
      <c r="S442" s="24">
        <f t="shared" si="32"/>
        <v>1</v>
      </c>
      <c r="T442" s="24" t="e">
        <f t="shared" si="33"/>
        <v>#N/A</v>
      </c>
      <c r="U442" s="27" t="e">
        <f t="shared" si="34"/>
        <v>#N/A</v>
      </c>
      <c r="V442" s="24" t="e">
        <f>IF(J442="Urban",IF(U442&lt;='Recommended Sites'!$L$17,"Include",""),IF(J442="Rural",IF(T442&lt;='Recommended Sites'!$L$18,"Include",""),""))</f>
        <v>#N/A</v>
      </c>
      <c r="W442" s="24" t="e">
        <f>IF(V442="Include",COUNTIFS($V$2:$V$999,"Include",$R$2:$R$999,"&gt;"&amp;R442)+COUNTIFS($V$2:V442,"Include",$R$2:R442,R442),"")</f>
        <v>#N/A</v>
      </c>
    </row>
    <row r="443" spans="1:23" ht="15.75" thickBot="1" x14ac:dyDescent="0.3">
      <c r="A443" s="23" t="str">
        <f>IF(Population!$A443="","",Population!$A443)</f>
        <v/>
      </c>
      <c r="B443" s="24" t="str">
        <f>IF($A443="","",IFERROR(VLOOKUP($A443,Facilities!$A$2:$B$1001,2,FALSE),""))</f>
        <v/>
      </c>
      <c r="C443" s="24" t="str">
        <f>IFERROR(IF(VLOOKUP($A443,'Facility Locations'!$A$2:$E$1000,2,FALSE)="","no address",VLOOKUP($A443,'Facility Locations'!$A$2:$E$1000,2,FALSE)),"no address")</f>
        <v>no address</v>
      </c>
      <c r="D443" s="24" t="str">
        <f>IFERROR(IF(VLOOKUP($A443,'Facility Locations'!$A$2:$E$1000,3,FALSE)="","",VLOOKUP($A443,'Facility Locations'!$A$2:$E$1000,3,FALSE)),"")</f>
        <v/>
      </c>
      <c r="E443" s="24" t="str">
        <f>IFERROR(IF(VLOOKUP($A443,'Facility Locations'!$A$2:$E$1000,4,FALSE)="","",VLOOKUP($A443,'Facility Locations'!$A$2:$E$1000,4,FALSE)),"")</f>
        <v/>
      </c>
      <c r="F443" s="24" t="str">
        <f>IFERROR(IF(VLOOKUP($A443,'Facility Locations'!$A$2:$E$1000,5,FALSE)="","",VLOOKUP($A443,'Facility Locations'!$A$2:$E$1000,5,FALSE)),"")</f>
        <v/>
      </c>
      <c r="G443" s="25" t="str">
        <f>IFERROR(VLOOKUP($A443,Counties!$A$2:$C$1000,2,FALSE),"no county listed")</f>
        <v>no county listed</v>
      </c>
      <c r="H443" s="24" t="str">
        <f>IFERROR(VLOOKUP($A443,Counties!$A$2:$C$1000,3,FALSE),"no county listed")</f>
        <v>no county listed</v>
      </c>
      <c r="I443" s="24" t="e">
        <f>VLOOKUP($G443,Rural_Urban!A444:B1442,2,FALSE)</f>
        <v>#N/A</v>
      </c>
      <c r="J443" s="24" t="e">
        <f t="shared" si="30"/>
        <v>#N/A</v>
      </c>
      <c r="K443" s="26" t="str">
        <f>IF($A443="","",_xlfn.LET(_xlpm.x,VLOOKUP($A443,Population!$A$2:$B$1000,2,FALSE),IF(_xlpm.x="","none listed",_xlpm.x)))</f>
        <v/>
      </c>
      <c r="L443" s="24" t="e">
        <f>VLOOKUP($A443,Population!$A$2:$D$1000,4,FALSE)</f>
        <v>#N/A</v>
      </c>
      <c r="M443" s="24">
        <f>VLOOKUP("Population",'Program Priorities&amp;Goals'!$B$5:$E$7,4,FALSE)</f>
        <v>0.66666666666666663</v>
      </c>
      <c r="N443" s="24" t="e">
        <f>VLOOKUP($G443,'SVI Data'!$C$2:$F$200,3,FALSE)</f>
        <v>#N/A</v>
      </c>
      <c r="O443" s="24">
        <f>VLOOKUP("SVI",'Program Priorities&amp;Goals'!$B$5:$E$7,4,FALSE)</f>
        <v>0.66666666666666663</v>
      </c>
      <c r="P443" s="23" t="e">
        <f>VLOOKUP($A443,'Partnership Readiness'!$A$2:$D$1000,5,FALSE)</f>
        <v>#N/A</v>
      </c>
      <c r="Q443" s="24">
        <f>VLOOKUP("Partnership",'Program Priorities&amp;Goals'!$B$5:$E$7,4,FALSE)</f>
        <v>0.66666666666666663</v>
      </c>
      <c r="R443" s="25">
        <f t="shared" si="31"/>
        <v>0</v>
      </c>
      <c r="S443" s="24">
        <f t="shared" si="32"/>
        <v>1</v>
      </c>
      <c r="T443" s="24" t="e">
        <f t="shared" si="33"/>
        <v>#N/A</v>
      </c>
      <c r="U443" s="27" t="e">
        <f t="shared" si="34"/>
        <v>#N/A</v>
      </c>
      <c r="V443" s="24" t="e">
        <f>IF(J443="Urban",IF(U443&lt;='Recommended Sites'!$L$17,"Include",""),IF(J443="Rural",IF(T443&lt;='Recommended Sites'!$L$18,"Include",""),""))</f>
        <v>#N/A</v>
      </c>
      <c r="W443" s="24" t="e">
        <f>IF(V443="Include",COUNTIFS($V$2:$V$999,"Include",$R$2:$R$999,"&gt;"&amp;R443)+COUNTIFS($V$2:V443,"Include",$R$2:R443,R443),"")</f>
        <v>#N/A</v>
      </c>
    </row>
    <row r="444" spans="1:23" ht="15.75" thickBot="1" x14ac:dyDescent="0.3">
      <c r="A444" s="23" t="str">
        <f>IF(Population!$A444="","",Population!$A444)</f>
        <v/>
      </c>
      <c r="B444" s="24" t="str">
        <f>IF($A444="","",IFERROR(VLOOKUP($A444,Facilities!$A$2:$B$1001,2,FALSE),""))</f>
        <v/>
      </c>
      <c r="C444" s="24" t="str">
        <f>IFERROR(IF(VLOOKUP($A444,'Facility Locations'!$A$2:$E$1000,2,FALSE)="","no address",VLOOKUP($A444,'Facility Locations'!$A$2:$E$1000,2,FALSE)),"no address")</f>
        <v>no address</v>
      </c>
      <c r="D444" s="24" t="str">
        <f>IFERROR(IF(VLOOKUP($A444,'Facility Locations'!$A$2:$E$1000,3,FALSE)="","",VLOOKUP($A444,'Facility Locations'!$A$2:$E$1000,3,FALSE)),"")</f>
        <v/>
      </c>
      <c r="E444" s="24" t="str">
        <f>IFERROR(IF(VLOOKUP($A444,'Facility Locations'!$A$2:$E$1000,4,FALSE)="","",VLOOKUP($A444,'Facility Locations'!$A$2:$E$1000,4,FALSE)),"")</f>
        <v/>
      </c>
      <c r="F444" s="24" t="str">
        <f>IFERROR(IF(VLOOKUP($A444,'Facility Locations'!$A$2:$E$1000,5,FALSE)="","",VLOOKUP($A444,'Facility Locations'!$A$2:$E$1000,5,FALSE)),"")</f>
        <v/>
      </c>
      <c r="G444" s="25" t="str">
        <f>IFERROR(VLOOKUP($A444,Counties!$A$2:$C$1000,2,FALSE),"no county listed")</f>
        <v>no county listed</v>
      </c>
      <c r="H444" s="24" t="str">
        <f>IFERROR(VLOOKUP($A444,Counties!$A$2:$C$1000,3,FALSE),"no county listed")</f>
        <v>no county listed</v>
      </c>
      <c r="I444" s="24" t="e">
        <f>VLOOKUP($G444,Rural_Urban!A445:B1443,2,FALSE)</f>
        <v>#N/A</v>
      </c>
      <c r="J444" s="24" t="e">
        <f t="shared" si="30"/>
        <v>#N/A</v>
      </c>
      <c r="K444" s="26" t="str">
        <f>IF($A444="","",_xlfn.LET(_xlpm.x,VLOOKUP($A444,Population!$A$2:$B$1000,2,FALSE),IF(_xlpm.x="","none listed",_xlpm.x)))</f>
        <v/>
      </c>
      <c r="L444" s="24" t="e">
        <f>VLOOKUP($A444,Population!$A$2:$D$1000,4,FALSE)</f>
        <v>#N/A</v>
      </c>
      <c r="M444" s="24">
        <f>VLOOKUP("Population",'Program Priorities&amp;Goals'!$B$5:$E$7,4,FALSE)</f>
        <v>0.66666666666666663</v>
      </c>
      <c r="N444" s="24" t="e">
        <f>VLOOKUP($G444,'SVI Data'!$C$2:$F$200,3,FALSE)</f>
        <v>#N/A</v>
      </c>
      <c r="O444" s="24">
        <f>VLOOKUP("SVI",'Program Priorities&amp;Goals'!$B$5:$E$7,4,FALSE)</f>
        <v>0.66666666666666663</v>
      </c>
      <c r="P444" s="23" t="e">
        <f>VLOOKUP($A444,'Partnership Readiness'!$A$2:$D$1000,5,FALSE)</f>
        <v>#N/A</v>
      </c>
      <c r="Q444" s="24">
        <f>VLOOKUP("Partnership",'Program Priorities&amp;Goals'!$B$5:$E$7,4,FALSE)</f>
        <v>0.66666666666666663</v>
      </c>
      <c r="R444" s="25">
        <f t="shared" si="31"/>
        <v>0</v>
      </c>
      <c r="S444" s="24">
        <f t="shared" si="32"/>
        <v>1</v>
      </c>
      <c r="T444" s="24" t="e">
        <f t="shared" si="33"/>
        <v>#N/A</v>
      </c>
      <c r="U444" s="27" t="e">
        <f t="shared" si="34"/>
        <v>#N/A</v>
      </c>
      <c r="V444" s="24" t="e">
        <f>IF(J444="Urban",IF(U444&lt;='Recommended Sites'!$L$17,"Include",""),IF(J444="Rural",IF(T444&lt;='Recommended Sites'!$L$18,"Include",""),""))</f>
        <v>#N/A</v>
      </c>
      <c r="W444" s="24" t="e">
        <f>IF(V444="Include",COUNTIFS($V$2:$V$999,"Include",$R$2:$R$999,"&gt;"&amp;R444)+COUNTIFS($V$2:V444,"Include",$R$2:R444,R444),"")</f>
        <v>#N/A</v>
      </c>
    </row>
    <row r="445" spans="1:23" ht="15.75" thickBot="1" x14ac:dyDescent="0.3">
      <c r="A445" s="23" t="str">
        <f>IF(Population!$A445="","",Population!$A445)</f>
        <v/>
      </c>
      <c r="B445" s="24" t="str">
        <f>IF($A445="","",IFERROR(VLOOKUP($A445,Facilities!$A$2:$B$1001,2,FALSE),""))</f>
        <v/>
      </c>
      <c r="C445" s="24" t="str">
        <f>IFERROR(IF(VLOOKUP($A445,'Facility Locations'!$A$2:$E$1000,2,FALSE)="","no address",VLOOKUP($A445,'Facility Locations'!$A$2:$E$1000,2,FALSE)),"no address")</f>
        <v>no address</v>
      </c>
      <c r="D445" s="24" t="str">
        <f>IFERROR(IF(VLOOKUP($A445,'Facility Locations'!$A$2:$E$1000,3,FALSE)="","",VLOOKUP($A445,'Facility Locations'!$A$2:$E$1000,3,FALSE)),"")</f>
        <v/>
      </c>
      <c r="E445" s="24" t="str">
        <f>IFERROR(IF(VLOOKUP($A445,'Facility Locations'!$A$2:$E$1000,4,FALSE)="","",VLOOKUP($A445,'Facility Locations'!$A$2:$E$1000,4,FALSE)),"")</f>
        <v/>
      </c>
      <c r="F445" s="24" t="str">
        <f>IFERROR(IF(VLOOKUP($A445,'Facility Locations'!$A$2:$E$1000,5,FALSE)="","",VLOOKUP($A445,'Facility Locations'!$A$2:$E$1000,5,FALSE)),"")</f>
        <v/>
      </c>
      <c r="G445" s="25" t="str">
        <f>IFERROR(VLOOKUP($A445,Counties!$A$2:$C$1000,2,FALSE),"no county listed")</f>
        <v>no county listed</v>
      </c>
      <c r="H445" s="24" t="str">
        <f>IFERROR(VLOOKUP($A445,Counties!$A$2:$C$1000,3,FALSE),"no county listed")</f>
        <v>no county listed</v>
      </c>
      <c r="I445" s="24" t="e">
        <f>VLOOKUP($G445,Rural_Urban!A446:B1444,2,FALSE)</f>
        <v>#N/A</v>
      </c>
      <c r="J445" s="24" t="e">
        <f t="shared" si="30"/>
        <v>#N/A</v>
      </c>
      <c r="K445" s="26" t="str">
        <f>IF($A445="","",_xlfn.LET(_xlpm.x,VLOOKUP($A445,Population!$A$2:$B$1000,2,FALSE),IF(_xlpm.x="","none listed",_xlpm.x)))</f>
        <v/>
      </c>
      <c r="L445" s="24" t="e">
        <f>VLOOKUP($A445,Population!$A$2:$D$1000,4,FALSE)</f>
        <v>#N/A</v>
      </c>
      <c r="M445" s="24">
        <f>VLOOKUP("Population",'Program Priorities&amp;Goals'!$B$5:$E$7,4,FALSE)</f>
        <v>0.66666666666666663</v>
      </c>
      <c r="N445" s="24" t="e">
        <f>VLOOKUP($G445,'SVI Data'!$C$2:$F$200,3,FALSE)</f>
        <v>#N/A</v>
      </c>
      <c r="O445" s="24">
        <f>VLOOKUP("SVI",'Program Priorities&amp;Goals'!$B$5:$E$7,4,FALSE)</f>
        <v>0.66666666666666663</v>
      </c>
      <c r="P445" s="23" t="e">
        <f>VLOOKUP($A445,'Partnership Readiness'!$A$2:$D$1000,5,FALSE)</f>
        <v>#N/A</v>
      </c>
      <c r="Q445" s="24">
        <f>VLOOKUP("Partnership",'Program Priorities&amp;Goals'!$B$5:$E$7,4,FALSE)</f>
        <v>0.66666666666666663</v>
      </c>
      <c r="R445" s="25">
        <f t="shared" si="31"/>
        <v>0</v>
      </c>
      <c r="S445" s="24">
        <f t="shared" si="32"/>
        <v>1</v>
      </c>
      <c r="T445" s="24" t="e">
        <f t="shared" si="33"/>
        <v>#N/A</v>
      </c>
      <c r="U445" s="27" t="e">
        <f t="shared" si="34"/>
        <v>#N/A</v>
      </c>
      <c r="V445" s="24" t="e">
        <f>IF(J445="Urban",IF(U445&lt;='Recommended Sites'!$L$17,"Include",""),IF(J445="Rural",IF(T445&lt;='Recommended Sites'!$L$18,"Include",""),""))</f>
        <v>#N/A</v>
      </c>
      <c r="W445" s="24" t="e">
        <f>IF(V445="Include",COUNTIFS($V$2:$V$999,"Include",$R$2:$R$999,"&gt;"&amp;R445)+COUNTIFS($V$2:V445,"Include",$R$2:R445,R445),"")</f>
        <v>#N/A</v>
      </c>
    </row>
    <row r="446" spans="1:23" ht="15.75" thickBot="1" x14ac:dyDescent="0.3">
      <c r="A446" s="23" t="str">
        <f>IF(Population!$A446="","",Population!$A446)</f>
        <v/>
      </c>
      <c r="B446" s="24" t="str">
        <f>IF($A446="","",IFERROR(VLOOKUP($A446,Facilities!$A$2:$B$1001,2,FALSE),""))</f>
        <v/>
      </c>
      <c r="C446" s="24" t="str">
        <f>IFERROR(IF(VLOOKUP($A446,'Facility Locations'!$A$2:$E$1000,2,FALSE)="","no address",VLOOKUP($A446,'Facility Locations'!$A$2:$E$1000,2,FALSE)),"no address")</f>
        <v>no address</v>
      </c>
      <c r="D446" s="24" t="str">
        <f>IFERROR(IF(VLOOKUP($A446,'Facility Locations'!$A$2:$E$1000,3,FALSE)="","",VLOOKUP($A446,'Facility Locations'!$A$2:$E$1000,3,FALSE)),"")</f>
        <v/>
      </c>
      <c r="E446" s="24" t="str">
        <f>IFERROR(IF(VLOOKUP($A446,'Facility Locations'!$A$2:$E$1000,4,FALSE)="","",VLOOKUP($A446,'Facility Locations'!$A$2:$E$1000,4,FALSE)),"")</f>
        <v/>
      </c>
      <c r="F446" s="24" t="str">
        <f>IFERROR(IF(VLOOKUP($A446,'Facility Locations'!$A$2:$E$1000,5,FALSE)="","",VLOOKUP($A446,'Facility Locations'!$A$2:$E$1000,5,FALSE)),"")</f>
        <v/>
      </c>
      <c r="G446" s="25" t="str">
        <f>IFERROR(VLOOKUP($A446,Counties!$A$2:$C$1000,2,FALSE),"no county listed")</f>
        <v>no county listed</v>
      </c>
      <c r="H446" s="24" t="str">
        <f>IFERROR(VLOOKUP($A446,Counties!$A$2:$C$1000,3,FALSE),"no county listed")</f>
        <v>no county listed</v>
      </c>
      <c r="I446" s="24" t="e">
        <f>VLOOKUP($G446,Rural_Urban!A447:B1445,2,FALSE)</f>
        <v>#N/A</v>
      </c>
      <c r="J446" s="24" t="e">
        <f t="shared" si="30"/>
        <v>#N/A</v>
      </c>
      <c r="K446" s="26" t="str">
        <f>IF($A446="","",_xlfn.LET(_xlpm.x,VLOOKUP($A446,Population!$A$2:$B$1000,2,FALSE),IF(_xlpm.x="","none listed",_xlpm.x)))</f>
        <v/>
      </c>
      <c r="L446" s="24" t="e">
        <f>VLOOKUP($A446,Population!$A$2:$D$1000,4,FALSE)</f>
        <v>#N/A</v>
      </c>
      <c r="M446" s="24">
        <f>VLOOKUP("Population",'Program Priorities&amp;Goals'!$B$5:$E$7,4,FALSE)</f>
        <v>0.66666666666666663</v>
      </c>
      <c r="N446" s="24" t="e">
        <f>VLOOKUP($G446,'SVI Data'!$C$2:$F$200,3,FALSE)</f>
        <v>#N/A</v>
      </c>
      <c r="O446" s="24">
        <f>VLOOKUP("SVI",'Program Priorities&amp;Goals'!$B$5:$E$7,4,FALSE)</f>
        <v>0.66666666666666663</v>
      </c>
      <c r="P446" s="23" t="e">
        <f>VLOOKUP($A446,'Partnership Readiness'!$A$2:$D$1000,5,FALSE)</f>
        <v>#N/A</v>
      </c>
      <c r="Q446" s="24">
        <f>VLOOKUP("Partnership",'Program Priorities&amp;Goals'!$B$5:$E$7,4,FALSE)</f>
        <v>0.66666666666666663</v>
      </c>
      <c r="R446" s="25">
        <f t="shared" si="31"/>
        <v>0</v>
      </c>
      <c r="S446" s="24">
        <f t="shared" si="32"/>
        <v>1</v>
      </c>
      <c r="T446" s="24" t="e">
        <f t="shared" si="33"/>
        <v>#N/A</v>
      </c>
      <c r="U446" s="27" t="e">
        <f t="shared" si="34"/>
        <v>#N/A</v>
      </c>
      <c r="V446" s="24" t="e">
        <f>IF(J446="Urban",IF(U446&lt;='Recommended Sites'!$L$17,"Include",""),IF(J446="Rural",IF(T446&lt;='Recommended Sites'!$L$18,"Include",""),""))</f>
        <v>#N/A</v>
      </c>
      <c r="W446" s="24" t="e">
        <f>IF(V446="Include",COUNTIFS($V$2:$V$999,"Include",$R$2:$R$999,"&gt;"&amp;R446)+COUNTIFS($V$2:V446,"Include",$R$2:R446,R446),"")</f>
        <v>#N/A</v>
      </c>
    </row>
    <row r="447" spans="1:23" ht="15.75" thickBot="1" x14ac:dyDescent="0.3">
      <c r="A447" s="23" t="str">
        <f>IF(Population!$A447="","",Population!$A447)</f>
        <v/>
      </c>
      <c r="B447" s="24" t="str">
        <f>IF($A447="","",IFERROR(VLOOKUP($A447,Facilities!$A$2:$B$1001,2,FALSE),""))</f>
        <v/>
      </c>
      <c r="C447" s="24" t="str">
        <f>IFERROR(IF(VLOOKUP($A447,'Facility Locations'!$A$2:$E$1000,2,FALSE)="","no address",VLOOKUP($A447,'Facility Locations'!$A$2:$E$1000,2,FALSE)),"no address")</f>
        <v>no address</v>
      </c>
      <c r="D447" s="24" t="str">
        <f>IFERROR(IF(VLOOKUP($A447,'Facility Locations'!$A$2:$E$1000,3,FALSE)="","",VLOOKUP($A447,'Facility Locations'!$A$2:$E$1000,3,FALSE)),"")</f>
        <v/>
      </c>
      <c r="E447" s="24" t="str">
        <f>IFERROR(IF(VLOOKUP($A447,'Facility Locations'!$A$2:$E$1000,4,FALSE)="","",VLOOKUP($A447,'Facility Locations'!$A$2:$E$1000,4,FALSE)),"")</f>
        <v/>
      </c>
      <c r="F447" s="24" t="str">
        <f>IFERROR(IF(VLOOKUP($A447,'Facility Locations'!$A$2:$E$1000,5,FALSE)="","",VLOOKUP($A447,'Facility Locations'!$A$2:$E$1000,5,FALSE)),"")</f>
        <v/>
      </c>
      <c r="G447" s="25" t="str">
        <f>IFERROR(VLOOKUP($A447,Counties!$A$2:$C$1000,2,FALSE),"no county listed")</f>
        <v>no county listed</v>
      </c>
      <c r="H447" s="24" t="str">
        <f>IFERROR(VLOOKUP($A447,Counties!$A$2:$C$1000,3,FALSE),"no county listed")</f>
        <v>no county listed</v>
      </c>
      <c r="I447" s="24" t="e">
        <f>VLOOKUP($G447,Rural_Urban!A448:B1446,2,FALSE)</f>
        <v>#N/A</v>
      </c>
      <c r="J447" s="24" t="e">
        <f t="shared" si="30"/>
        <v>#N/A</v>
      </c>
      <c r="K447" s="26" t="str">
        <f>IF($A447="","",_xlfn.LET(_xlpm.x,VLOOKUP($A447,Population!$A$2:$B$1000,2,FALSE),IF(_xlpm.x="","none listed",_xlpm.x)))</f>
        <v/>
      </c>
      <c r="L447" s="24" t="e">
        <f>VLOOKUP($A447,Population!$A$2:$D$1000,4,FALSE)</f>
        <v>#N/A</v>
      </c>
      <c r="M447" s="24">
        <f>VLOOKUP("Population",'Program Priorities&amp;Goals'!$B$5:$E$7,4,FALSE)</f>
        <v>0.66666666666666663</v>
      </c>
      <c r="N447" s="24" t="e">
        <f>VLOOKUP($G447,'SVI Data'!$C$2:$F$200,3,FALSE)</f>
        <v>#N/A</v>
      </c>
      <c r="O447" s="24">
        <f>VLOOKUP("SVI",'Program Priorities&amp;Goals'!$B$5:$E$7,4,FALSE)</f>
        <v>0.66666666666666663</v>
      </c>
      <c r="P447" s="23" t="e">
        <f>VLOOKUP($A447,'Partnership Readiness'!$A$2:$D$1000,5,FALSE)</f>
        <v>#N/A</v>
      </c>
      <c r="Q447" s="24">
        <f>VLOOKUP("Partnership",'Program Priorities&amp;Goals'!$B$5:$E$7,4,FALSE)</f>
        <v>0.66666666666666663</v>
      </c>
      <c r="R447" s="25">
        <f t="shared" si="31"/>
        <v>0</v>
      </c>
      <c r="S447" s="24">
        <f t="shared" si="32"/>
        <v>1</v>
      </c>
      <c r="T447" s="24" t="e">
        <f t="shared" si="33"/>
        <v>#N/A</v>
      </c>
      <c r="U447" s="27" t="e">
        <f t="shared" si="34"/>
        <v>#N/A</v>
      </c>
      <c r="V447" s="24" t="e">
        <f>IF(J447="Urban",IF(U447&lt;='Recommended Sites'!$L$17,"Include",""),IF(J447="Rural",IF(T447&lt;='Recommended Sites'!$L$18,"Include",""),""))</f>
        <v>#N/A</v>
      </c>
      <c r="W447" s="24" t="e">
        <f>IF(V447="Include",COUNTIFS($V$2:$V$999,"Include",$R$2:$R$999,"&gt;"&amp;R447)+COUNTIFS($V$2:V447,"Include",$R$2:R447,R447),"")</f>
        <v>#N/A</v>
      </c>
    </row>
    <row r="448" spans="1:23" ht="15.75" thickBot="1" x14ac:dyDescent="0.3">
      <c r="A448" s="23" t="str">
        <f>IF(Population!$A448="","",Population!$A448)</f>
        <v/>
      </c>
      <c r="B448" s="24" t="str">
        <f>IF($A448="","",IFERROR(VLOOKUP($A448,Facilities!$A$2:$B$1001,2,FALSE),""))</f>
        <v/>
      </c>
      <c r="C448" s="24" t="str">
        <f>IFERROR(IF(VLOOKUP($A448,'Facility Locations'!$A$2:$E$1000,2,FALSE)="","no address",VLOOKUP($A448,'Facility Locations'!$A$2:$E$1000,2,FALSE)),"no address")</f>
        <v>no address</v>
      </c>
      <c r="D448" s="24" t="str">
        <f>IFERROR(IF(VLOOKUP($A448,'Facility Locations'!$A$2:$E$1000,3,FALSE)="","",VLOOKUP($A448,'Facility Locations'!$A$2:$E$1000,3,FALSE)),"")</f>
        <v/>
      </c>
      <c r="E448" s="24" t="str">
        <f>IFERROR(IF(VLOOKUP($A448,'Facility Locations'!$A$2:$E$1000,4,FALSE)="","",VLOOKUP($A448,'Facility Locations'!$A$2:$E$1000,4,FALSE)),"")</f>
        <v/>
      </c>
      <c r="F448" s="24" t="str">
        <f>IFERROR(IF(VLOOKUP($A448,'Facility Locations'!$A$2:$E$1000,5,FALSE)="","",VLOOKUP($A448,'Facility Locations'!$A$2:$E$1000,5,FALSE)),"")</f>
        <v/>
      </c>
      <c r="G448" s="25" t="str">
        <f>IFERROR(VLOOKUP($A448,Counties!$A$2:$C$1000,2,FALSE),"no county listed")</f>
        <v>no county listed</v>
      </c>
      <c r="H448" s="24" t="str">
        <f>IFERROR(VLOOKUP($A448,Counties!$A$2:$C$1000,3,FALSE),"no county listed")</f>
        <v>no county listed</v>
      </c>
      <c r="I448" s="24" t="e">
        <f>VLOOKUP($G448,Rural_Urban!A449:B1447,2,FALSE)</f>
        <v>#N/A</v>
      </c>
      <c r="J448" s="24" t="e">
        <f t="shared" si="30"/>
        <v>#N/A</v>
      </c>
      <c r="K448" s="26" t="str">
        <f>IF($A448="","",_xlfn.LET(_xlpm.x,VLOOKUP($A448,Population!$A$2:$B$1000,2,FALSE),IF(_xlpm.x="","none listed",_xlpm.x)))</f>
        <v/>
      </c>
      <c r="L448" s="24" t="e">
        <f>VLOOKUP($A448,Population!$A$2:$D$1000,4,FALSE)</f>
        <v>#N/A</v>
      </c>
      <c r="M448" s="24">
        <f>VLOOKUP("Population",'Program Priorities&amp;Goals'!$B$5:$E$7,4,FALSE)</f>
        <v>0.66666666666666663</v>
      </c>
      <c r="N448" s="24" t="e">
        <f>VLOOKUP($G448,'SVI Data'!$C$2:$F$200,3,FALSE)</f>
        <v>#N/A</v>
      </c>
      <c r="O448" s="24">
        <f>VLOOKUP("SVI",'Program Priorities&amp;Goals'!$B$5:$E$7,4,FALSE)</f>
        <v>0.66666666666666663</v>
      </c>
      <c r="P448" s="23" t="e">
        <f>VLOOKUP($A448,'Partnership Readiness'!$A$2:$D$1000,5,FALSE)</f>
        <v>#N/A</v>
      </c>
      <c r="Q448" s="24">
        <f>VLOOKUP("Partnership",'Program Priorities&amp;Goals'!$B$5:$E$7,4,FALSE)</f>
        <v>0.66666666666666663</v>
      </c>
      <c r="R448" s="25">
        <f t="shared" si="31"/>
        <v>0</v>
      </c>
      <c r="S448" s="24">
        <f t="shared" si="32"/>
        <v>1</v>
      </c>
      <c r="T448" s="24" t="e">
        <f t="shared" si="33"/>
        <v>#N/A</v>
      </c>
      <c r="U448" s="27" t="e">
        <f t="shared" si="34"/>
        <v>#N/A</v>
      </c>
      <c r="V448" s="24" t="e">
        <f>IF(J448="Urban",IF(U448&lt;='Recommended Sites'!$L$17,"Include",""),IF(J448="Rural",IF(T448&lt;='Recommended Sites'!$L$18,"Include",""),""))</f>
        <v>#N/A</v>
      </c>
      <c r="W448" s="24" t="e">
        <f>IF(V448="Include",COUNTIFS($V$2:$V$999,"Include",$R$2:$R$999,"&gt;"&amp;R448)+COUNTIFS($V$2:V448,"Include",$R$2:R448,R448),"")</f>
        <v>#N/A</v>
      </c>
    </row>
    <row r="449" spans="1:23" ht="15.75" thickBot="1" x14ac:dyDescent="0.3">
      <c r="A449" s="23" t="str">
        <f>IF(Population!$A449="","",Population!$A449)</f>
        <v/>
      </c>
      <c r="B449" s="24" t="str">
        <f>IF($A449="","",IFERROR(VLOOKUP($A449,Facilities!$A$2:$B$1001,2,FALSE),""))</f>
        <v/>
      </c>
      <c r="C449" s="24" t="str">
        <f>IFERROR(IF(VLOOKUP($A449,'Facility Locations'!$A$2:$E$1000,2,FALSE)="","no address",VLOOKUP($A449,'Facility Locations'!$A$2:$E$1000,2,FALSE)),"no address")</f>
        <v>no address</v>
      </c>
      <c r="D449" s="24" t="str">
        <f>IFERROR(IF(VLOOKUP($A449,'Facility Locations'!$A$2:$E$1000,3,FALSE)="","",VLOOKUP($A449,'Facility Locations'!$A$2:$E$1000,3,FALSE)),"")</f>
        <v/>
      </c>
      <c r="E449" s="24" t="str">
        <f>IFERROR(IF(VLOOKUP($A449,'Facility Locations'!$A$2:$E$1000,4,FALSE)="","",VLOOKUP($A449,'Facility Locations'!$A$2:$E$1000,4,FALSE)),"")</f>
        <v/>
      </c>
      <c r="F449" s="24" t="str">
        <f>IFERROR(IF(VLOOKUP($A449,'Facility Locations'!$A$2:$E$1000,5,FALSE)="","",VLOOKUP($A449,'Facility Locations'!$A$2:$E$1000,5,FALSE)),"")</f>
        <v/>
      </c>
      <c r="G449" s="25" t="str">
        <f>IFERROR(VLOOKUP($A449,Counties!$A$2:$C$1000,2,FALSE),"no county listed")</f>
        <v>no county listed</v>
      </c>
      <c r="H449" s="24" t="str">
        <f>IFERROR(VLOOKUP($A449,Counties!$A$2:$C$1000,3,FALSE),"no county listed")</f>
        <v>no county listed</v>
      </c>
      <c r="I449" s="24" t="e">
        <f>VLOOKUP($G449,Rural_Urban!A450:B1448,2,FALSE)</f>
        <v>#N/A</v>
      </c>
      <c r="J449" s="24" t="e">
        <f t="shared" si="30"/>
        <v>#N/A</v>
      </c>
      <c r="K449" s="26" t="str">
        <f>IF($A449="","",_xlfn.LET(_xlpm.x,VLOOKUP($A449,Population!$A$2:$B$1000,2,FALSE),IF(_xlpm.x="","none listed",_xlpm.x)))</f>
        <v/>
      </c>
      <c r="L449" s="24" t="e">
        <f>VLOOKUP($A449,Population!$A$2:$D$1000,4,FALSE)</f>
        <v>#N/A</v>
      </c>
      <c r="M449" s="24">
        <f>VLOOKUP("Population",'Program Priorities&amp;Goals'!$B$5:$E$7,4,FALSE)</f>
        <v>0.66666666666666663</v>
      </c>
      <c r="N449" s="24" t="e">
        <f>VLOOKUP($G449,'SVI Data'!$C$2:$F$200,3,FALSE)</f>
        <v>#N/A</v>
      </c>
      <c r="O449" s="24">
        <f>VLOOKUP("SVI",'Program Priorities&amp;Goals'!$B$5:$E$7,4,FALSE)</f>
        <v>0.66666666666666663</v>
      </c>
      <c r="P449" s="23" t="e">
        <f>VLOOKUP($A449,'Partnership Readiness'!$A$2:$D$1000,5,FALSE)</f>
        <v>#N/A</v>
      </c>
      <c r="Q449" s="24">
        <f>VLOOKUP("Partnership",'Program Priorities&amp;Goals'!$B$5:$E$7,4,FALSE)</f>
        <v>0.66666666666666663</v>
      </c>
      <c r="R449" s="25">
        <f t="shared" si="31"/>
        <v>0</v>
      </c>
      <c r="S449" s="24">
        <f t="shared" si="32"/>
        <v>1</v>
      </c>
      <c r="T449" s="24" t="e">
        <f t="shared" si="33"/>
        <v>#N/A</v>
      </c>
      <c r="U449" s="27" t="e">
        <f t="shared" si="34"/>
        <v>#N/A</v>
      </c>
      <c r="V449" s="24" t="e">
        <f>IF(J449="Urban",IF(U449&lt;='Recommended Sites'!$L$17,"Include",""),IF(J449="Rural",IF(T449&lt;='Recommended Sites'!$L$18,"Include",""),""))</f>
        <v>#N/A</v>
      </c>
      <c r="W449" s="24" t="e">
        <f>IF(V449="Include",COUNTIFS($V$2:$V$999,"Include",$R$2:$R$999,"&gt;"&amp;R449)+COUNTIFS($V$2:V449,"Include",$R$2:R449,R449),"")</f>
        <v>#N/A</v>
      </c>
    </row>
    <row r="450" spans="1:23" ht="15.75" thickBot="1" x14ac:dyDescent="0.3">
      <c r="A450" s="23" t="str">
        <f>IF(Population!$A450="","",Population!$A450)</f>
        <v/>
      </c>
      <c r="B450" s="24" t="str">
        <f>IF($A450="","",IFERROR(VLOOKUP($A450,Facilities!$A$2:$B$1001,2,FALSE),""))</f>
        <v/>
      </c>
      <c r="C450" s="24" t="str">
        <f>IFERROR(IF(VLOOKUP($A450,'Facility Locations'!$A$2:$E$1000,2,FALSE)="","no address",VLOOKUP($A450,'Facility Locations'!$A$2:$E$1000,2,FALSE)),"no address")</f>
        <v>no address</v>
      </c>
      <c r="D450" s="24" t="str">
        <f>IFERROR(IF(VLOOKUP($A450,'Facility Locations'!$A$2:$E$1000,3,FALSE)="","",VLOOKUP($A450,'Facility Locations'!$A$2:$E$1000,3,FALSE)),"")</f>
        <v/>
      </c>
      <c r="E450" s="24" t="str">
        <f>IFERROR(IF(VLOOKUP($A450,'Facility Locations'!$A$2:$E$1000,4,FALSE)="","",VLOOKUP($A450,'Facility Locations'!$A$2:$E$1000,4,FALSE)),"")</f>
        <v/>
      </c>
      <c r="F450" s="24" t="str">
        <f>IFERROR(IF(VLOOKUP($A450,'Facility Locations'!$A$2:$E$1000,5,FALSE)="","",VLOOKUP($A450,'Facility Locations'!$A$2:$E$1000,5,FALSE)),"")</f>
        <v/>
      </c>
      <c r="G450" s="25" t="str">
        <f>IFERROR(VLOOKUP($A450,Counties!$A$2:$C$1000,2,FALSE),"no county listed")</f>
        <v>no county listed</v>
      </c>
      <c r="H450" s="24" t="str">
        <f>IFERROR(VLOOKUP($A450,Counties!$A$2:$C$1000,3,FALSE),"no county listed")</f>
        <v>no county listed</v>
      </c>
      <c r="I450" s="24" t="e">
        <f>VLOOKUP($G450,Rural_Urban!A451:B1449,2,FALSE)</f>
        <v>#N/A</v>
      </c>
      <c r="J450" s="24" t="e">
        <f t="shared" ref="J450:J513" si="35">IF(I450&lt;=3,"Urban","Rural")</f>
        <v>#N/A</v>
      </c>
      <c r="K450" s="26" t="str">
        <f>IF($A450="","",_xlfn.LET(_xlpm.x,VLOOKUP($A450,Population!$A$2:$B$1000,2,FALSE),IF(_xlpm.x="","none listed",_xlpm.x)))</f>
        <v/>
      </c>
      <c r="L450" s="24" t="e">
        <f>VLOOKUP($A450,Population!$A$2:$D$1000,4,FALSE)</f>
        <v>#N/A</v>
      </c>
      <c r="M450" s="24">
        <f>VLOOKUP("Population",'Program Priorities&amp;Goals'!$B$5:$E$7,4,FALSE)</f>
        <v>0.66666666666666663</v>
      </c>
      <c r="N450" s="24" t="e">
        <f>VLOOKUP($G450,'SVI Data'!$C$2:$F$200,3,FALSE)</f>
        <v>#N/A</v>
      </c>
      <c r="O450" s="24">
        <f>VLOOKUP("SVI",'Program Priorities&amp;Goals'!$B$5:$E$7,4,FALSE)</f>
        <v>0.66666666666666663</v>
      </c>
      <c r="P450" s="23" t="e">
        <f>VLOOKUP($A450,'Partnership Readiness'!$A$2:$D$1000,5,FALSE)</f>
        <v>#N/A</v>
      </c>
      <c r="Q450" s="24">
        <f>VLOOKUP("Partnership",'Program Priorities&amp;Goals'!$B$5:$E$7,4,FALSE)</f>
        <v>0.66666666666666663</v>
      </c>
      <c r="R450" s="25">
        <f t="shared" ref="R450:R513" si="36">IFERROR(SUM($L450*$M450,$N450*$O450,$P450*$Q450),0)</f>
        <v>0</v>
      </c>
      <c r="S450" s="24">
        <f t="shared" ref="S450:S513" si="37">_xlfn.IFNA(_xlfn.RANK.EQ(R450,$R$2:$R$999,0),"incomplete data")</f>
        <v>1</v>
      </c>
      <c r="T450" s="24" t="e">
        <f t="shared" ref="T450:T513" si="38">IF(J450="Rural",COUNTIFS($J$2:$J$999,"Rural",$R$2:$R$999,"&gt;"&amp;R450)+1,"")</f>
        <v>#N/A</v>
      </c>
      <c r="U450" s="27" t="e">
        <f t="shared" ref="U450:U513" si="39">IF(J450="Urban",COUNTIFS($J$2:$J$999,"Urban",$R$2:$R$999,"&gt;"&amp;R450)+1,"")</f>
        <v>#N/A</v>
      </c>
      <c r="V450" s="24" t="e">
        <f>IF(J450="Urban",IF(U450&lt;='Recommended Sites'!$L$17,"Include",""),IF(J450="Rural",IF(T450&lt;='Recommended Sites'!$L$18,"Include",""),""))</f>
        <v>#N/A</v>
      </c>
      <c r="W450" s="24" t="e">
        <f>IF(V450="Include",COUNTIFS($V$2:$V$999,"Include",$R$2:$R$999,"&gt;"&amp;R450)+COUNTIFS($V$2:V450,"Include",$R$2:R450,R450),"")</f>
        <v>#N/A</v>
      </c>
    </row>
    <row r="451" spans="1:23" ht="15.75" thickBot="1" x14ac:dyDescent="0.3">
      <c r="A451" s="23" t="str">
        <f>IF(Population!$A451="","",Population!$A451)</f>
        <v/>
      </c>
      <c r="B451" s="24" t="str">
        <f>IF($A451="","",IFERROR(VLOOKUP($A451,Facilities!$A$2:$B$1001,2,FALSE),""))</f>
        <v/>
      </c>
      <c r="C451" s="24" t="str">
        <f>IFERROR(IF(VLOOKUP($A451,'Facility Locations'!$A$2:$E$1000,2,FALSE)="","no address",VLOOKUP($A451,'Facility Locations'!$A$2:$E$1000,2,FALSE)),"no address")</f>
        <v>no address</v>
      </c>
      <c r="D451" s="24" t="str">
        <f>IFERROR(IF(VLOOKUP($A451,'Facility Locations'!$A$2:$E$1000,3,FALSE)="","",VLOOKUP($A451,'Facility Locations'!$A$2:$E$1000,3,FALSE)),"")</f>
        <v/>
      </c>
      <c r="E451" s="24" t="str">
        <f>IFERROR(IF(VLOOKUP($A451,'Facility Locations'!$A$2:$E$1000,4,FALSE)="","",VLOOKUP($A451,'Facility Locations'!$A$2:$E$1000,4,FALSE)),"")</f>
        <v/>
      </c>
      <c r="F451" s="24" t="str">
        <f>IFERROR(IF(VLOOKUP($A451,'Facility Locations'!$A$2:$E$1000,5,FALSE)="","",VLOOKUP($A451,'Facility Locations'!$A$2:$E$1000,5,FALSE)),"")</f>
        <v/>
      </c>
      <c r="G451" s="25" t="str">
        <f>IFERROR(VLOOKUP($A451,Counties!$A$2:$C$1000,2,FALSE),"no county listed")</f>
        <v>no county listed</v>
      </c>
      <c r="H451" s="24" t="str">
        <f>IFERROR(VLOOKUP($A451,Counties!$A$2:$C$1000,3,FALSE),"no county listed")</f>
        <v>no county listed</v>
      </c>
      <c r="I451" s="24" t="e">
        <f>VLOOKUP($G451,Rural_Urban!A452:B1450,2,FALSE)</f>
        <v>#N/A</v>
      </c>
      <c r="J451" s="24" t="e">
        <f t="shared" si="35"/>
        <v>#N/A</v>
      </c>
      <c r="K451" s="26" t="str">
        <f>IF($A451="","",_xlfn.LET(_xlpm.x,VLOOKUP($A451,Population!$A$2:$B$1000,2,FALSE),IF(_xlpm.x="","none listed",_xlpm.x)))</f>
        <v/>
      </c>
      <c r="L451" s="24" t="e">
        <f>VLOOKUP($A451,Population!$A$2:$D$1000,4,FALSE)</f>
        <v>#N/A</v>
      </c>
      <c r="M451" s="24">
        <f>VLOOKUP("Population",'Program Priorities&amp;Goals'!$B$5:$E$7,4,FALSE)</f>
        <v>0.66666666666666663</v>
      </c>
      <c r="N451" s="24" t="e">
        <f>VLOOKUP($G451,'SVI Data'!$C$2:$F$200,3,FALSE)</f>
        <v>#N/A</v>
      </c>
      <c r="O451" s="24">
        <f>VLOOKUP("SVI",'Program Priorities&amp;Goals'!$B$5:$E$7,4,FALSE)</f>
        <v>0.66666666666666663</v>
      </c>
      <c r="P451" s="23" t="e">
        <f>VLOOKUP($A451,'Partnership Readiness'!$A$2:$D$1000,5,FALSE)</f>
        <v>#N/A</v>
      </c>
      <c r="Q451" s="24">
        <f>VLOOKUP("Partnership",'Program Priorities&amp;Goals'!$B$5:$E$7,4,FALSE)</f>
        <v>0.66666666666666663</v>
      </c>
      <c r="R451" s="25">
        <f t="shared" si="36"/>
        <v>0</v>
      </c>
      <c r="S451" s="24">
        <f t="shared" si="37"/>
        <v>1</v>
      </c>
      <c r="T451" s="24" t="e">
        <f t="shared" si="38"/>
        <v>#N/A</v>
      </c>
      <c r="U451" s="27" t="e">
        <f t="shared" si="39"/>
        <v>#N/A</v>
      </c>
      <c r="V451" s="24" t="e">
        <f>IF(J451="Urban",IF(U451&lt;='Recommended Sites'!$L$17,"Include",""),IF(J451="Rural",IF(T451&lt;='Recommended Sites'!$L$18,"Include",""),""))</f>
        <v>#N/A</v>
      </c>
      <c r="W451" s="24" t="e">
        <f>IF(V451="Include",COUNTIFS($V$2:$V$999,"Include",$R$2:$R$999,"&gt;"&amp;R451)+COUNTIFS($V$2:V451,"Include",$R$2:R451,R451),"")</f>
        <v>#N/A</v>
      </c>
    </row>
    <row r="452" spans="1:23" ht="15.75" thickBot="1" x14ac:dyDescent="0.3">
      <c r="A452" s="23" t="str">
        <f>IF(Population!$A452="","",Population!$A452)</f>
        <v/>
      </c>
      <c r="B452" s="24" t="str">
        <f>IF($A452="","",IFERROR(VLOOKUP($A452,Facilities!$A$2:$B$1001,2,FALSE),""))</f>
        <v/>
      </c>
      <c r="C452" s="24" t="str">
        <f>IFERROR(IF(VLOOKUP($A452,'Facility Locations'!$A$2:$E$1000,2,FALSE)="","no address",VLOOKUP($A452,'Facility Locations'!$A$2:$E$1000,2,FALSE)),"no address")</f>
        <v>no address</v>
      </c>
      <c r="D452" s="24" t="str">
        <f>IFERROR(IF(VLOOKUP($A452,'Facility Locations'!$A$2:$E$1000,3,FALSE)="","",VLOOKUP($A452,'Facility Locations'!$A$2:$E$1000,3,FALSE)),"")</f>
        <v/>
      </c>
      <c r="E452" s="24" t="str">
        <f>IFERROR(IF(VLOOKUP($A452,'Facility Locations'!$A$2:$E$1000,4,FALSE)="","",VLOOKUP($A452,'Facility Locations'!$A$2:$E$1000,4,FALSE)),"")</f>
        <v/>
      </c>
      <c r="F452" s="24" t="str">
        <f>IFERROR(IF(VLOOKUP($A452,'Facility Locations'!$A$2:$E$1000,5,FALSE)="","",VLOOKUP($A452,'Facility Locations'!$A$2:$E$1000,5,FALSE)),"")</f>
        <v/>
      </c>
      <c r="G452" s="25" t="str">
        <f>IFERROR(VLOOKUP($A452,Counties!$A$2:$C$1000,2,FALSE),"no county listed")</f>
        <v>no county listed</v>
      </c>
      <c r="H452" s="24" t="str">
        <f>IFERROR(VLOOKUP($A452,Counties!$A$2:$C$1000,3,FALSE),"no county listed")</f>
        <v>no county listed</v>
      </c>
      <c r="I452" s="24" t="e">
        <f>VLOOKUP($G452,Rural_Urban!A453:B1451,2,FALSE)</f>
        <v>#N/A</v>
      </c>
      <c r="J452" s="24" t="e">
        <f t="shared" si="35"/>
        <v>#N/A</v>
      </c>
      <c r="K452" s="26" t="str">
        <f>IF($A452="","",_xlfn.LET(_xlpm.x,VLOOKUP($A452,Population!$A$2:$B$1000,2,FALSE),IF(_xlpm.x="","none listed",_xlpm.x)))</f>
        <v/>
      </c>
      <c r="L452" s="24" t="e">
        <f>VLOOKUP($A452,Population!$A$2:$D$1000,4,FALSE)</f>
        <v>#N/A</v>
      </c>
      <c r="M452" s="24">
        <f>VLOOKUP("Population",'Program Priorities&amp;Goals'!$B$5:$E$7,4,FALSE)</f>
        <v>0.66666666666666663</v>
      </c>
      <c r="N452" s="24" t="e">
        <f>VLOOKUP($G452,'SVI Data'!$C$2:$F$200,3,FALSE)</f>
        <v>#N/A</v>
      </c>
      <c r="O452" s="24">
        <f>VLOOKUP("SVI",'Program Priorities&amp;Goals'!$B$5:$E$7,4,FALSE)</f>
        <v>0.66666666666666663</v>
      </c>
      <c r="P452" s="23" t="e">
        <f>VLOOKUP($A452,'Partnership Readiness'!$A$2:$D$1000,5,FALSE)</f>
        <v>#N/A</v>
      </c>
      <c r="Q452" s="24">
        <f>VLOOKUP("Partnership",'Program Priorities&amp;Goals'!$B$5:$E$7,4,FALSE)</f>
        <v>0.66666666666666663</v>
      </c>
      <c r="R452" s="25">
        <f t="shared" si="36"/>
        <v>0</v>
      </c>
      <c r="S452" s="24">
        <f t="shared" si="37"/>
        <v>1</v>
      </c>
      <c r="T452" s="24" t="e">
        <f t="shared" si="38"/>
        <v>#N/A</v>
      </c>
      <c r="U452" s="27" t="e">
        <f t="shared" si="39"/>
        <v>#N/A</v>
      </c>
      <c r="V452" s="24" t="e">
        <f>IF(J452="Urban",IF(U452&lt;='Recommended Sites'!$L$17,"Include",""),IF(J452="Rural",IF(T452&lt;='Recommended Sites'!$L$18,"Include",""),""))</f>
        <v>#N/A</v>
      </c>
      <c r="W452" s="24" t="e">
        <f>IF(V452="Include",COUNTIFS($V$2:$V$999,"Include",$R$2:$R$999,"&gt;"&amp;R452)+COUNTIFS($V$2:V452,"Include",$R$2:R452,R452),"")</f>
        <v>#N/A</v>
      </c>
    </row>
    <row r="453" spans="1:23" ht="15.75" thickBot="1" x14ac:dyDescent="0.3">
      <c r="A453" s="23" t="str">
        <f>IF(Population!$A453="","",Population!$A453)</f>
        <v/>
      </c>
      <c r="B453" s="24" t="str">
        <f>IF($A453="","",IFERROR(VLOOKUP($A453,Facilities!$A$2:$B$1001,2,FALSE),""))</f>
        <v/>
      </c>
      <c r="C453" s="24" t="str">
        <f>IFERROR(IF(VLOOKUP($A453,'Facility Locations'!$A$2:$E$1000,2,FALSE)="","no address",VLOOKUP($A453,'Facility Locations'!$A$2:$E$1000,2,FALSE)),"no address")</f>
        <v>no address</v>
      </c>
      <c r="D453" s="24" t="str">
        <f>IFERROR(IF(VLOOKUP($A453,'Facility Locations'!$A$2:$E$1000,3,FALSE)="","",VLOOKUP($A453,'Facility Locations'!$A$2:$E$1000,3,FALSE)),"")</f>
        <v/>
      </c>
      <c r="E453" s="24" t="str">
        <f>IFERROR(IF(VLOOKUP($A453,'Facility Locations'!$A$2:$E$1000,4,FALSE)="","",VLOOKUP($A453,'Facility Locations'!$A$2:$E$1000,4,FALSE)),"")</f>
        <v/>
      </c>
      <c r="F453" s="24" t="str">
        <f>IFERROR(IF(VLOOKUP($A453,'Facility Locations'!$A$2:$E$1000,5,FALSE)="","",VLOOKUP($A453,'Facility Locations'!$A$2:$E$1000,5,FALSE)),"")</f>
        <v/>
      </c>
      <c r="G453" s="25" t="str">
        <f>IFERROR(VLOOKUP($A453,Counties!$A$2:$C$1000,2,FALSE),"no county listed")</f>
        <v>no county listed</v>
      </c>
      <c r="H453" s="24" t="str">
        <f>IFERROR(VLOOKUP($A453,Counties!$A$2:$C$1000,3,FALSE),"no county listed")</f>
        <v>no county listed</v>
      </c>
      <c r="I453" s="24" t="e">
        <f>VLOOKUP($G453,Rural_Urban!A454:B1452,2,FALSE)</f>
        <v>#N/A</v>
      </c>
      <c r="J453" s="24" t="e">
        <f t="shared" si="35"/>
        <v>#N/A</v>
      </c>
      <c r="K453" s="26" t="str">
        <f>IF($A453="","",_xlfn.LET(_xlpm.x,VLOOKUP($A453,Population!$A$2:$B$1000,2,FALSE),IF(_xlpm.x="","none listed",_xlpm.x)))</f>
        <v/>
      </c>
      <c r="L453" s="24" t="e">
        <f>VLOOKUP($A453,Population!$A$2:$D$1000,4,FALSE)</f>
        <v>#N/A</v>
      </c>
      <c r="M453" s="24">
        <f>VLOOKUP("Population",'Program Priorities&amp;Goals'!$B$5:$E$7,4,FALSE)</f>
        <v>0.66666666666666663</v>
      </c>
      <c r="N453" s="24" t="e">
        <f>VLOOKUP($G453,'SVI Data'!$C$2:$F$200,3,FALSE)</f>
        <v>#N/A</v>
      </c>
      <c r="O453" s="24">
        <f>VLOOKUP("SVI",'Program Priorities&amp;Goals'!$B$5:$E$7,4,FALSE)</f>
        <v>0.66666666666666663</v>
      </c>
      <c r="P453" s="23" t="e">
        <f>VLOOKUP($A453,'Partnership Readiness'!$A$2:$D$1000,5,FALSE)</f>
        <v>#N/A</v>
      </c>
      <c r="Q453" s="24">
        <f>VLOOKUP("Partnership",'Program Priorities&amp;Goals'!$B$5:$E$7,4,FALSE)</f>
        <v>0.66666666666666663</v>
      </c>
      <c r="R453" s="25">
        <f t="shared" si="36"/>
        <v>0</v>
      </c>
      <c r="S453" s="24">
        <f t="shared" si="37"/>
        <v>1</v>
      </c>
      <c r="T453" s="24" t="e">
        <f t="shared" si="38"/>
        <v>#N/A</v>
      </c>
      <c r="U453" s="27" t="e">
        <f t="shared" si="39"/>
        <v>#N/A</v>
      </c>
      <c r="V453" s="24" t="e">
        <f>IF(J453="Urban",IF(U453&lt;='Recommended Sites'!$L$17,"Include",""),IF(J453="Rural",IF(T453&lt;='Recommended Sites'!$L$18,"Include",""),""))</f>
        <v>#N/A</v>
      </c>
      <c r="W453" s="24" t="e">
        <f>IF(V453="Include",COUNTIFS($V$2:$V$999,"Include",$R$2:$R$999,"&gt;"&amp;R453)+COUNTIFS($V$2:V453,"Include",$R$2:R453,R453),"")</f>
        <v>#N/A</v>
      </c>
    </row>
    <row r="454" spans="1:23" ht="15.75" thickBot="1" x14ac:dyDescent="0.3">
      <c r="A454" s="23" t="str">
        <f>IF(Population!$A454="","",Population!$A454)</f>
        <v/>
      </c>
      <c r="B454" s="24" t="str">
        <f>IF($A454="","",IFERROR(VLOOKUP($A454,Facilities!$A$2:$B$1001,2,FALSE),""))</f>
        <v/>
      </c>
      <c r="C454" s="24" t="str">
        <f>IFERROR(IF(VLOOKUP($A454,'Facility Locations'!$A$2:$E$1000,2,FALSE)="","no address",VLOOKUP($A454,'Facility Locations'!$A$2:$E$1000,2,FALSE)),"no address")</f>
        <v>no address</v>
      </c>
      <c r="D454" s="24" t="str">
        <f>IFERROR(IF(VLOOKUP($A454,'Facility Locations'!$A$2:$E$1000,3,FALSE)="","",VLOOKUP($A454,'Facility Locations'!$A$2:$E$1000,3,FALSE)),"")</f>
        <v/>
      </c>
      <c r="E454" s="24" t="str">
        <f>IFERROR(IF(VLOOKUP($A454,'Facility Locations'!$A$2:$E$1000,4,FALSE)="","",VLOOKUP($A454,'Facility Locations'!$A$2:$E$1000,4,FALSE)),"")</f>
        <v/>
      </c>
      <c r="F454" s="24" t="str">
        <f>IFERROR(IF(VLOOKUP($A454,'Facility Locations'!$A$2:$E$1000,5,FALSE)="","",VLOOKUP($A454,'Facility Locations'!$A$2:$E$1000,5,FALSE)),"")</f>
        <v/>
      </c>
      <c r="G454" s="25" t="str">
        <f>IFERROR(VLOOKUP($A454,Counties!$A$2:$C$1000,2,FALSE),"no county listed")</f>
        <v>no county listed</v>
      </c>
      <c r="H454" s="24" t="str">
        <f>IFERROR(VLOOKUP($A454,Counties!$A$2:$C$1000,3,FALSE),"no county listed")</f>
        <v>no county listed</v>
      </c>
      <c r="I454" s="24" t="e">
        <f>VLOOKUP($G454,Rural_Urban!A455:B1453,2,FALSE)</f>
        <v>#N/A</v>
      </c>
      <c r="J454" s="24" t="e">
        <f t="shared" si="35"/>
        <v>#N/A</v>
      </c>
      <c r="K454" s="26" t="str">
        <f>IF($A454="","",_xlfn.LET(_xlpm.x,VLOOKUP($A454,Population!$A$2:$B$1000,2,FALSE),IF(_xlpm.x="","none listed",_xlpm.x)))</f>
        <v/>
      </c>
      <c r="L454" s="24" t="e">
        <f>VLOOKUP($A454,Population!$A$2:$D$1000,4,FALSE)</f>
        <v>#N/A</v>
      </c>
      <c r="M454" s="24">
        <f>VLOOKUP("Population",'Program Priorities&amp;Goals'!$B$5:$E$7,4,FALSE)</f>
        <v>0.66666666666666663</v>
      </c>
      <c r="N454" s="24" t="e">
        <f>VLOOKUP($G454,'SVI Data'!$C$2:$F$200,3,FALSE)</f>
        <v>#N/A</v>
      </c>
      <c r="O454" s="24">
        <f>VLOOKUP("SVI",'Program Priorities&amp;Goals'!$B$5:$E$7,4,FALSE)</f>
        <v>0.66666666666666663</v>
      </c>
      <c r="P454" s="23" t="e">
        <f>VLOOKUP($A454,'Partnership Readiness'!$A$2:$D$1000,5,FALSE)</f>
        <v>#N/A</v>
      </c>
      <c r="Q454" s="24">
        <f>VLOOKUP("Partnership",'Program Priorities&amp;Goals'!$B$5:$E$7,4,FALSE)</f>
        <v>0.66666666666666663</v>
      </c>
      <c r="R454" s="25">
        <f t="shared" si="36"/>
        <v>0</v>
      </c>
      <c r="S454" s="24">
        <f t="shared" si="37"/>
        <v>1</v>
      </c>
      <c r="T454" s="24" t="e">
        <f t="shared" si="38"/>
        <v>#N/A</v>
      </c>
      <c r="U454" s="27" t="e">
        <f t="shared" si="39"/>
        <v>#N/A</v>
      </c>
      <c r="V454" s="24" t="e">
        <f>IF(J454="Urban",IF(U454&lt;='Recommended Sites'!$L$17,"Include",""),IF(J454="Rural",IF(T454&lt;='Recommended Sites'!$L$18,"Include",""),""))</f>
        <v>#N/A</v>
      </c>
      <c r="W454" s="24" t="e">
        <f>IF(V454="Include",COUNTIFS($V$2:$V$999,"Include",$R$2:$R$999,"&gt;"&amp;R454)+COUNTIFS($V$2:V454,"Include",$R$2:R454,R454),"")</f>
        <v>#N/A</v>
      </c>
    </row>
    <row r="455" spans="1:23" ht="15.75" thickBot="1" x14ac:dyDescent="0.3">
      <c r="A455" s="23" t="str">
        <f>IF(Population!$A455="","",Population!$A455)</f>
        <v/>
      </c>
      <c r="B455" s="24" t="str">
        <f>IF($A455="","",IFERROR(VLOOKUP($A455,Facilities!$A$2:$B$1001,2,FALSE),""))</f>
        <v/>
      </c>
      <c r="C455" s="24" t="str">
        <f>IFERROR(IF(VLOOKUP($A455,'Facility Locations'!$A$2:$E$1000,2,FALSE)="","no address",VLOOKUP($A455,'Facility Locations'!$A$2:$E$1000,2,FALSE)),"no address")</f>
        <v>no address</v>
      </c>
      <c r="D455" s="24" t="str">
        <f>IFERROR(IF(VLOOKUP($A455,'Facility Locations'!$A$2:$E$1000,3,FALSE)="","",VLOOKUP($A455,'Facility Locations'!$A$2:$E$1000,3,FALSE)),"")</f>
        <v/>
      </c>
      <c r="E455" s="24" t="str">
        <f>IFERROR(IF(VLOOKUP($A455,'Facility Locations'!$A$2:$E$1000,4,FALSE)="","",VLOOKUP($A455,'Facility Locations'!$A$2:$E$1000,4,FALSE)),"")</f>
        <v/>
      </c>
      <c r="F455" s="24" t="str">
        <f>IFERROR(IF(VLOOKUP($A455,'Facility Locations'!$A$2:$E$1000,5,FALSE)="","",VLOOKUP($A455,'Facility Locations'!$A$2:$E$1000,5,FALSE)),"")</f>
        <v/>
      </c>
      <c r="G455" s="25" t="str">
        <f>IFERROR(VLOOKUP($A455,Counties!$A$2:$C$1000,2,FALSE),"no county listed")</f>
        <v>no county listed</v>
      </c>
      <c r="H455" s="24" t="str">
        <f>IFERROR(VLOOKUP($A455,Counties!$A$2:$C$1000,3,FALSE),"no county listed")</f>
        <v>no county listed</v>
      </c>
      <c r="I455" s="24" t="e">
        <f>VLOOKUP($G455,Rural_Urban!A456:B1454,2,FALSE)</f>
        <v>#N/A</v>
      </c>
      <c r="J455" s="24" t="e">
        <f t="shared" si="35"/>
        <v>#N/A</v>
      </c>
      <c r="K455" s="26" t="str">
        <f>IF($A455="","",_xlfn.LET(_xlpm.x,VLOOKUP($A455,Population!$A$2:$B$1000,2,FALSE),IF(_xlpm.x="","none listed",_xlpm.x)))</f>
        <v/>
      </c>
      <c r="L455" s="24" t="e">
        <f>VLOOKUP($A455,Population!$A$2:$D$1000,4,FALSE)</f>
        <v>#N/A</v>
      </c>
      <c r="M455" s="24">
        <f>VLOOKUP("Population",'Program Priorities&amp;Goals'!$B$5:$E$7,4,FALSE)</f>
        <v>0.66666666666666663</v>
      </c>
      <c r="N455" s="24" t="e">
        <f>VLOOKUP($G455,'SVI Data'!$C$2:$F$200,3,FALSE)</f>
        <v>#N/A</v>
      </c>
      <c r="O455" s="24">
        <f>VLOOKUP("SVI",'Program Priorities&amp;Goals'!$B$5:$E$7,4,FALSE)</f>
        <v>0.66666666666666663</v>
      </c>
      <c r="P455" s="23" t="e">
        <f>VLOOKUP($A455,'Partnership Readiness'!$A$2:$D$1000,5,FALSE)</f>
        <v>#N/A</v>
      </c>
      <c r="Q455" s="24">
        <f>VLOOKUP("Partnership",'Program Priorities&amp;Goals'!$B$5:$E$7,4,FALSE)</f>
        <v>0.66666666666666663</v>
      </c>
      <c r="R455" s="25">
        <f t="shared" si="36"/>
        <v>0</v>
      </c>
      <c r="S455" s="24">
        <f t="shared" si="37"/>
        <v>1</v>
      </c>
      <c r="T455" s="24" t="e">
        <f t="shared" si="38"/>
        <v>#N/A</v>
      </c>
      <c r="U455" s="27" t="e">
        <f t="shared" si="39"/>
        <v>#N/A</v>
      </c>
      <c r="V455" s="24" t="e">
        <f>IF(J455="Urban",IF(U455&lt;='Recommended Sites'!$L$17,"Include",""),IF(J455="Rural",IF(T455&lt;='Recommended Sites'!$L$18,"Include",""),""))</f>
        <v>#N/A</v>
      </c>
      <c r="W455" s="24" t="e">
        <f>IF(V455="Include",COUNTIFS($V$2:$V$999,"Include",$R$2:$R$999,"&gt;"&amp;R455)+COUNTIFS($V$2:V455,"Include",$R$2:R455,R455),"")</f>
        <v>#N/A</v>
      </c>
    </row>
    <row r="456" spans="1:23" ht="15.75" thickBot="1" x14ac:dyDescent="0.3">
      <c r="A456" s="23" t="str">
        <f>IF(Population!$A456="","",Population!$A456)</f>
        <v/>
      </c>
      <c r="B456" s="24" t="str">
        <f>IF($A456="","",IFERROR(VLOOKUP($A456,Facilities!$A$2:$B$1001,2,FALSE),""))</f>
        <v/>
      </c>
      <c r="C456" s="24" t="str">
        <f>IFERROR(IF(VLOOKUP($A456,'Facility Locations'!$A$2:$E$1000,2,FALSE)="","no address",VLOOKUP($A456,'Facility Locations'!$A$2:$E$1000,2,FALSE)),"no address")</f>
        <v>no address</v>
      </c>
      <c r="D456" s="24" t="str">
        <f>IFERROR(IF(VLOOKUP($A456,'Facility Locations'!$A$2:$E$1000,3,FALSE)="","",VLOOKUP($A456,'Facility Locations'!$A$2:$E$1000,3,FALSE)),"")</f>
        <v/>
      </c>
      <c r="E456" s="24" t="str">
        <f>IFERROR(IF(VLOOKUP($A456,'Facility Locations'!$A$2:$E$1000,4,FALSE)="","",VLOOKUP($A456,'Facility Locations'!$A$2:$E$1000,4,FALSE)),"")</f>
        <v/>
      </c>
      <c r="F456" s="24" t="str">
        <f>IFERROR(IF(VLOOKUP($A456,'Facility Locations'!$A$2:$E$1000,5,FALSE)="","",VLOOKUP($A456,'Facility Locations'!$A$2:$E$1000,5,FALSE)),"")</f>
        <v/>
      </c>
      <c r="G456" s="25" t="str">
        <f>IFERROR(VLOOKUP($A456,Counties!$A$2:$C$1000,2,FALSE),"no county listed")</f>
        <v>no county listed</v>
      </c>
      <c r="H456" s="24" t="str">
        <f>IFERROR(VLOOKUP($A456,Counties!$A$2:$C$1000,3,FALSE),"no county listed")</f>
        <v>no county listed</v>
      </c>
      <c r="I456" s="24" t="e">
        <f>VLOOKUP($G456,Rural_Urban!A457:B1455,2,FALSE)</f>
        <v>#N/A</v>
      </c>
      <c r="J456" s="24" t="e">
        <f t="shared" si="35"/>
        <v>#N/A</v>
      </c>
      <c r="K456" s="26" t="str">
        <f>IF($A456="","",_xlfn.LET(_xlpm.x,VLOOKUP($A456,Population!$A$2:$B$1000,2,FALSE),IF(_xlpm.x="","none listed",_xlpm.x)))</f>
        <v/>
      </c>
      <c r="L456" s="24" t="e">
        <f>VLOOKUP($A456,Population!$A$2:$D$1000,4,FALSE)</f>
        <v>#N/A</v>
      </c>
      <c r="M456" s="24">
        <f>VLOOKUP("Population",'Program Priorities&amp;Goals'!$B$5:$E$7,4,FALSE)</f>
        <v>0.66666666666666663</v>
      </c>
      <c r="N456" s="24" t="e">
        <f>VLOOKUP($G456,'SVI Data'!$C$2:$F$200,3,FALSE)</f>
        <v>#N/A</v>
      </c>
      <c r="O456" s="24">
        <f>VLOOKUP("SVI",'Program Priorities&amp;Goals'!$B$5:$E$7,4,FALSE)</f>
        <v>0.66666666666666663</v>
      </c>
      <c r="P456" s="23" t="e">
        <f>VLOOKUP($A456,'Partnership Readiness'!$A$2:$D$1000,5,FALSE)</f>
        <v>#N/A</v>
      </c>
      <c r="Q456" s="24">
        <f>VLOOKUP("Partnership",'Program Priorities&amp;Goals'!$B$5:$E$7,4,FALSE)</f>
        <v>0.66666666666666663</v>
      </c>
      <c r="R456" s="25">
        <f t="shared" si="36"/>
        <v>0</v>
      </c>
      <c r="S456" s="24">
        <f t="shared" si="37"/>
        <v>1</v>
      </c>
      <c r="T456" s="24" t="e">
        <f t="shared" si="38"/>
        <v>#N/A</v>
      </c>
      <c r="U456" s="27" t="e">
        <f t="shared" si="39"/>
        <v>#N/A</v>
      </c>
      <c r="V456" s="24" t="e">
        <f>IF(J456="Urban",IF(U456&lt;='Recommended Sites'!$L$17,"Include",""),IF(J456="Rural",IF(T456&lt;='Recommended Sites'!$L$18,"Include",""),""))</f>
        <v>#N/A</v>
      </c>
      <c r="W456" s="24" t="e">
        <f>IF(V456="Include",COUNTIFS($V$2:$V$999,"Include",$R$2:$R$999,"&gt;"&amp;R456)+COUNTIFS($V$2:V456,"Include",$R$2:R456,R456),"")</f>
        <v>#N/A</v>
      </c>
    </row>
    <row r="457" spans="1:23" ht="15.75" thickBot="1" x14ac:dyDescent="0.3">
      <c r="A457" s="23" t="str">
        <f>IF(Population!$A457="","",Population!$A457)</f>
        <v/>
      </c>
      <c r="B457" s="24" t="str">
        <f>IF($A457="","",IFERROR(VLOOKUP($A457,Facilities!$A$2:$B$1001,2,FALSE),""))</f>
        <v/>
      </c>
      <c r="C457" s="24" t="str">
        <f>IFERROR(IF(VLOOKUP($A457,'Facility Locations'!$A$2:$E$1000,2,FALSE)="","no address",VLOOKUP($A457,'Facility Locations'!$A$2:$E$1000,2,FALSE)),"no address")</f>
        <v>no address</v>
      </c>
      <c r="D457" s="24" t="str">
        <f>IFERROR(IF(VLOOKUP($A457,'Facility Locations'!$A$2:$E$1000,3,FALSE)="","",VLOOKUP($A457,'Facility Locations'!$A$2:$E$1000,3,FALSE)),"")</f>
        <v/>
      </c>
      <c r="E457" s="24" t="str">
        <f>IFERROR(IF(VLOOKUP($A457,'Facility Locations'!$A$2:$E$1000,4,FALSE)="","",VLOOKUP($A457,'Facility Locations'!$A$2:$E$1000,4,FALSE)),"")</f>
        <v/>
      </c>
      <c r="F457" s="24" t="str">
        <f>IFERROR(IF(VLOOKUP($A457,'Facility Locations'!$A$2:$E$1000,5,FALSE)="","",VLOOKUP($A457,'Facility Locations'!$A$2:$E$1000,5,FALSE)),"")</f>
        <v/>
      </c>
      <c r="G457" s="25" t="str">
        <f>IFERROR(VLOOKUP($A457,Counties!$A$2:$C$1000,2,FALSE),"no county listed")</f>
        <v>no county listed</v>
      </c>
      <c r="H457" s="24" t="str">
        <f>IFERROR(VLOOKUP($A457,Counties!$A$2:$C$1000,3,FALSE),"no county listed")</f>
        <v>no county listed</v>
      </c>
      <c r="I457" s="24" t="e">
        <f>VLOOKUP($G457,Rural_Urban!A458:B1456,2,FALSE)</f>
        <v>#N/A</v>
      </c>
      <c r="J457" s="24" t="e">
        <f t="shared" si="35"/>
        <v>#N/A</v>
      </c>
      <c r="K457" s="26" t="str">
        <f>IF($A457="","",_xlfn.LET(_xlpm.x,VLOOKUP($A457,Population!$A$2:$B$1000,2,FALSE),IF(_xlpm.x="","none listed",_xlpm.x)))</f>
        <v/>
      </c>
      <c r="L457" s="24" t="e">
        <f>VLOOKUP($A457,Population!$A$2:$D$1000,4,FALSE)</f>
        <v>#N/A</v>
      </c>
      <c r="M457" s="24">
        <f>VLOOKUP("Population",'Program Priorities&amp;Goals'!$B$5:$E$7,4,FALSE)</f>
        <v>0.66666666666666663</v>
      </c>
      <c r="N457" s="24" t="e">
        <f>VLOOKUP($G457,'SVI Data'!$C$2:$F$200,3,FALSE)</f>
        <v>#N/A</v>
      </c>
      <c r="O457" s="24">
        <f>VLOOKUP("SVI",'Program Priorities&amp;Goals'!$B$5:$E$7,4,FALSE)</f>
        <v>0.66666666666666663</v>
      </c>
      <c r="P457" s="23" t="e">
        <f>VLOOKUP($A457,'Partnership Readiness'!$A$2:$D$1000,5,FALSE)</f>
        <v>#N/A</v>
      </c>
      <c r="Q457" s="24">
        <f>VLOOKUP("Partnership",'Program Priorities&amp;Goals'!$B$5:$E$7,4,FALSE)</f>
        <v>0.66666666666666663</v>
      </c>
      <c r="R457" s="25">
        <f t="shared" si="36"/>
        <v>0</v>
      </c>
      <c r="S457" s="24">
        <f t="shared" si="37"/>
        <v>1</v>
      </c>
      <c r="T457" s="24" t="e">
        <f t="shared" si="38"/>
        <v>#N/A</v>
      </c>
      <c r="U457" s="27" t="e">
        <f t="shared" si="39"/>
        <v>#N/A</v>
      </c>
      <c r="V457" s="24" t="e">
        <f>IF(J457="Urban",IF(U457&lt;='Recommended Sites'!$L$17,"Include",""),IF(J457="Rural",IF(T457&lt;='Recommended Sites'!$L$18,"Include",""),""))</f>
        <v>#N/A</v>
      </c>
      <c r="W457" s="24" t="e">
        <f>IF(V457="Include",COUNTIFS($V$2:$V$999,"Include",$R$2:$R$999,"&gt;"&amp;R457)+COUNTIFS($V$2:V457,"Include",$R$2:R457,R457),"")</f>
        <v>#N/A</v>
      </c>
    </row>
    <row r="458" spans="1:23" ht="15.75" thickBot="1" x14ac:dyDescent="0.3">
      <c r="A458" s="23" t="str">
        <f>IF(Population!$A458="","",Population!$A458)</f>
        <v/>
      </c>
      <c r="B458" s="24" t="str">
        <f>IF($A458="","",IFERROR(VLOOKUP($A458,Facilities!$A$2:$B$1001,2,FALSE),""))</f>
        <v/>
      </c>
      <c r="C458" s="24" t="str">
        <f>IFERROR(IF(VLOOKUP($A458,'Facility Locations'!$A$2:$E$1000,2,FALSE)="","no address",VLOOKUP($A458,'Facility Locations'!$A$2:$E$1000,2,FALSE)),"no address")</f>
        <v>no address</v>
      </c>
      <c r="D458" s="24" t="str">
        <f>IFERROR(IF(VLOOKUP($A458,'Facility Locations'!$A$2:$E$1000,3,FALSE)="","",VLOOKUP($A458,'Facility Locations'!$A$2:$E$1000,3,FALSE)),"")</f>
        <v/>
      </c>
      <c r="E458" s="24" t="str">
        <f>IFERROR(IF(VLOOKUP($A458,'Facility Locations'!$A$2:$E$1000,4,FALSE)="","",VLOOKUP($A458,'Facility Locations'!$A$2:$E$1000,4,FALSE)),"")</f>
        <v/>
      </c>
      <c r="F458" s="24" t="str">
        <f>IFERROR(IF(VLOOKUP($A458,'Facility Locations'!$A$2:$E$1000,5,FALSE)="","",VLOOKUP($A458,'Facility Locations'!$A$2:$E$1000,5,FALSE)),"")</f>
        <v/>
      </c>
      <c r="G458" s="25" t="str">
        <f>IFERROR(VLOOKUP($A458,Counties!$A$2:$C$1000,2,FALSE),"no county listed")</f>
        <v>no county listed</v>
      </c>
      <c r="H458" s="24" t="str">
        <f>IFERROR(VLOOKUP($A458,Counties!$A$2:$C$1000,3,FALSE),"no county listed")</f>
        <v>no county listed</v>
      </c>
      <c r="I458" s="24" t="e">
        <f>VLOOKUP($G458,Rural_Urban!A459:B1457,2,FALSE)</f>
        <v>#N/A</v>
      </c>
      <c r="J458" s="24" t="e">
        <f t="shared" si="35"/>
        <v>#N/A</v>
      </c>
      <c r="K458" s="26" t="str">
        <f>IF($A458="","",_xlfn.LET(_xlpm.x,VLOOKUP($A458,Population!$A$2:$B$1000,2,FALSE),IF(_xlpm.x="","none listed",_xlpm.x)))</f>
        <v/>
      </c>
      <c r="L458" s="24" t="e">
        <f>VLOOKUP($A458,Population!$A$2:$D$1000,4,FALSE)</f>
        <v>#N/A</v>
      </c>
      <c r="M458" s="24">
        <f>VLOOKUP("Population",'Program Priorities&amp;Goals'!$B$5:$E$7,4,FALSE)</f>
        <v>0.66666666666666663</v>
      </c>
      <c r="N458" s="24" t="e">
        <f>VLOOKUP($G458,'SVI Data'!$C$2:$F$200,3,FALSE)</f>
        <v>#N/A</v>
      </c>
      <c r="O458" s="24">
        <f>VLOOKUP("SVI",'Program Priorities&amp;Goals'!$B$5:$E$7,4,FALSE)</f>
        <v>0.66666666666666663</v>
      </c>
      <c r="P458" s="23" t="e">
        <f>VLOOKUP($A458,'Partnership Readiness'!$A$2:$D$1000,5,FALSE)</f>
        <v>#N/A</v>
      </c>
      <c r="Q458" s="24">
        <f>VLOOKUP("Partnership",'Program Priorities&amp;Goals'!$B$5:$E$7,4,FALSE)</f>
        <v>0.66666666666666663</v>
      </c>
      <c r="R458" s="25">
        <f t="shared" si="36"/>
        <v>0</v>
      </c>
      <c r="S458" s="24">
        <f t="shared" si="37"/>
        <v>1</v>
      </c>
      <c r="T458" s="24" t="e">
        <f t="shared" si="38"/>
        <v>#N/A</v>
      </c>
      <c r="U458" s="27" t="e">
        <f t="shared" si="39"/>
        <v>#N/A</v>
      </c>
      <c r="V458" s="24" t="e">
        <f>IF(J458="Urban",IF(U458&lt;='Recommended Sites'!$L$17,"Include",""),IF(J458="Rural",IF(T458&lt;='Recommended Sites'!$L$18,"Include",""),""))</f>
        <v>#N/A</v>
      </c>
      <c r="W458" s="24" t="e">
        <f>IF(V458="Include",COUNTIFS($V$2:$V$999,"Include",$R$2:$R$999,"&gt;"&amp;R458)+COUNTIFS($V$2:V458,"Include",$R$2:R458,R458),"")</f>
        <v>#N/A</v>
      </c>
    </row>
    <row r="459" spans="1:23" ht="15.75" thickBot="1" x14ac:dyDescent="0.3">
      <c r="A459" s="23" t="str">
        <f>IF(Population!$A459="","",Population!$A459)</f>
        <v/>
      </c>
      <c r="B459" s="24" t="str">
        <f>IF($A459="","",IFERROR(VLOOKUP($A459,Facilities!$A$2:$B$1001,2,FALSE),""))</f>
        <v/>
      </c>
      <c r="C459" s="24" t="str">
        <f>IFERROR(IF(VLOOKUP($A459,'Facility Locations'!$A$2:$E$1000,2,FALSE)="","no address",VLOOKUP($A459,'Facility Locations'!$A$2:$E$1000,2,FALSE)),"no address")</f>
        <v>no address</v>
      </c>
      <c r="D459" s="24" t="str">
        <f>IFERROR(IF(VLOOKUP($A459,'Facility Locations'!$A$2:$E$1000,3,FALSE)="","",VLOOKUP($A459,'Facility Locations'!$A$2:$E$1000,3,FALSE)),"")</f>
        <v/>
      </c>
      <c r="E459" s="24" t="str">
        <f>IFERROR(IF(VLOOKUP($A459,'Facility Locations'!$A$2:$E$1000,4,FALSE)="","",VLOOKUP($A459,'Facility Locations'!$A$2:$E$1000,4,FALSE)),"")</f>
        <v/>
      </c>
      <c r="F459" s="24" t="str">
        <f>IFERROR(IF(VLOOKUP($A459,'Facility Locations'!$A$2:$E$1000,5,FALSE)="","",VLOOKUP($A459,'Facility Locations'!$A$2:$E$1000,5,FALSE)),"")</f>
        <v/>
      </c>
      <c r="G459" s="25" t="str">
        <f>IFERROR(VLOOKUP($A459,Counties!$A$2:$C$1000,2,FALSE),"no county listed")</f>
        <v>no county listed</v>
      </c>
      <c r="H459" s="24" t="str">
        <f>IFERROR(VLOOKUP($A459,Counties!$A$2:$C$1000,3,FALSE),"no county listed")</f>
        <v>no county listed</v>
      </c>
      <c r="I459" s="24" t="e">
        <f>VLOOKUP($G459,Rural_Urban!A460:B1458,2,FALSE)</f>
        <v>#N/A</v>
      </c>
      <c r="J459" s="24" t="e">
        <f t="shared" si="35"/>
        <v>#N/A</v>
      </c>
      <c r="K459" s="26" t="str">
        <f>IF($A459="","",_xlfn.LET(_xlpm.x,VLOOKUP($A459,Population!$A$2:$B$1000,2,FALSE),IF(_xlpm.x="","none listed",_xlpm.x)))</f>
        <v/>
      </c>
      <c r="L459" s="24" t="e">
        <f>VLOOKUP($A459,Population!$A$2:$D$1000,4,FALSE)</f>
        <v>#N/A</v>
      </c>
      <c r="M459" s="24">
        <f>VLOOKUP("Population",'Program Priorities&amp;Goals'!$B$5:$E$7,4,FALSE)</f>
        <v>0.66666666666666663</v>
      </c>
      <c r="N459" s="24" t="e">
        <f>VLOOKUP($G459,'SVI Data'!$C$2:$F$200,3,FALSE)</f>
        <v>#N/A</v>
      </c>
      <c r="O459" s="24">
        <f>VLOOKUP("SVI",'Program Priorities&amp;Goals'!$B$5:$E$7,4,FALSE)</f>
        <v>0.66666666666666663</v>
      </c>
      <c r="P459" s="23" t="e">
        <f>VLOOKUP($A459,'Partnership Readiness'!$A$2:$D$1000,5,FALSE)</f>
        <v>#N/A</v>
      </c>
      <c r="Q459" s="24">
        <f>VLOOKUP("Partnership",'Program Priorities&amp;Goals'!$B$5:$E$7,4,FALSE)</f>
        <v>0.66666666666666663</v>
      </c>
      <c r="R459" s="25">
        <f t="shared" si="36"/>
        <v>0</v>
      </c>
      <c r="S459" s="24">
        <f t="shared" si="37"/>
        <v>1</v>
      </c>
      <c r="T459" s="24" t="e">
        <f t="shared" si="38"/>
        <v>#N/A</v>
      </c>
      <c r="U459" s="27" t="e">
        <f t="shared" si="39"/>
        <v>#N/A</v>
      </c>
      <c r="V459" s="24" t="e">
        <f>IF(J459="Urban",IF(U459&lt;='Recommended Sites'!$L$17,"Include",""),IF(J459="Rural",IF(T459&lt;='Recommended Sites'!$L$18,"Include",""),""))</f>
        <v>#N/A</v>
      </c>
      <c r="W459" s="24" t="e">
        <f>IF(V459="Include",COUNTIFS($V$2:$V$999,"Include",$R$2:$R$999,"&gt;"&amp;R459)+COUNTIFS($V$2:V459,"Include",$R$2:R459,R459),"")</f>
        <v>#N/A</v>
      </c>
    </row>
    <row r="460" spans="1:23" ht="15.75" thickBot="1" x14ac:dyDescent="0.3">
      <c r="A460" s="23" t="str">
        <f>IF(Population!$A460="","",Population!$A460)</f>
        <v/>
      </c>
      <c r="B460" s="24" t="str">
        <f>IF($A460="","",IFERROR(VLOOKUP($A460,Facilities!$A$2:$B$1001,2,FALSE),""))</f>
        <v/>
      </c>
      <c r="C460" s="24" t="str">
        <f>IFERROR(IF(VLOOKUP($A460,'Facility Locations'!$A$2:$E$1000,2,FALSE)="","no address",VLOOKUP($A460,'Facility Locations'!$A$2:$E$1000,2,FALSE)),"no address")</f>
        <v>no address</v>
      </c>
      <c r="D460" s="24" t="str">
        <f>IFERROR(IF(VLOOKUP($A460,'Facility Locations'!$A$2:$E$1000,3,FALSE)="","",VLOOKUP($A460,'Facility Locations'!$A$2:$E$1000,3,FALSE)),"")</f>
        <v/>
      </c>
      <c r="E460" s="24" t="str">
        <f>IFERROR(IF(VLOOKUP($A460,'Facility Locations'!$A$2:$E$1000,4,FALSE)="","",VLOOKUP($A460,'Facility Locations'!$A$2:$E$1000,4,FALSE)),"")</f>
        <v/>
      </c>
      <c r="F460" s="24" t="str">
        <f>IFERROR(IF(VLOOKUP($A460,'Facility Locations'!$A$2:$E$1000,5,FALSE)="","",VLOOKUP($A460,'Facility Locations'!$A$2:$E$1000,5,FALSE)),"")</f>
        <v/>
      </c>
      <c r="G460" s="25" t="str">
        <f>IFERROR(VLOOKUP($A460,Counties!$A$2:$C$1000,2,FALSE),"no county listed")</f>
        <v>no county listed</v>
      </c>
      <c r="H460" s="24" t="str">
        <f>IFERROR(VLOOKUP($A460,Counties!$A$2:$C$1000,3,FALSE),"no county listed")</f>
        <v>no county listed</v>
      </c>
      <c r="I460" s="24" t="e">
        <f>VLOOKUP($G460,Rural_Urban!A461:B1459,2,FALSE)</f>
        <v>#N/A</v>
      </c>
      <c r="J460" s="24" t="e">
        <f t="shared" si="35"/>
        <v>#N/A</v>
      </c>
      <c r="K460" s="26" t="str">
        <f>IF($A460="","",_xlfn.LET(_xlpm.x,VLOOKUP($A460,Population!$A$2:$B$1000,2,FALSE),IF(_xlpm.x="","none listed",_xlpm.x)))</f>
        <v/>
      </c>
      <c r="L460" s="24" t="e">
        <f>VLOOKUP($A460,Population!$A$2:$D$1000,4,FALSE)</f>
        <v>#N/A</v>
      </c>
      <c r="M460" s="24">
        <f>VLOOKUP("Population",'Program Priorities&amp;Goals'!$B$5:$E$7,4,FALSE)</f>
        <v>0.66666666666666663</v>
      </c>
      <c r="N460" s="24" t="e">
        <f>VLOOKUP($G460,'SVI Data'!$C$2:$F$200,3,FALSE)</f>
        <v>#N/A</v>
      </c>
      <c r="O460" s="24">
        <f>VLOOKUP("SVI",'Program Priorities&amp;Goals'!$B$5:$E$7,4,FALSE)</f>
        <v>0.66666666666666663</v>
      </c>
      <c r="P460" s="23" t="e">
        <f>VLOOKUP($A460,'Partnership Readiness'!$A$2:$D$1000,5,FALSE)</f>
        <v>#N/A</v>
      </c>
      <c r="Q460" s="24">
        <f>VLOOKUP("Partnership",'Program Priorities&amp;Goals'!$B$5:$E$7,4,FALSE)</f>
        <v>0.66666666666666663</v>
      </c>
      <c r="R460" s="25">
        <f t="shared" si="36"/>
        <v>0</v>
      </c>
      <c r="S460" s="24">
        <f t="shared" si="37"/>
        <v>1</v>
      </c>
      <c r="T460" s="24" t="e">
        <f t="shared" si="38"/>
        <v>#N/A</v>
      </c>
      <c r="U460" s="27" t="e">
        <f t="shared" si="39"/>
        <v>#N/A</v>
      </c>
      <c r="V460" s="24" t="e">
        <f>IF(J460="Urban",IF(U460&lt;='Recommended Sites'!$L$17,"Include",""),IF(J460="Rural",IF(T460&lt;='Recommended Sites'!$L$18,"Include",""),""))</f>
        <v>#N/A</v>
      </c>
      <c r="W460" s="24" t="e">
        <f>IF(V460="Include",COUNTIFS($V$2:$V$999,"Include",$R$2:$R$999,"&gt;"&amp;R460)+COUNTIFS($V$2:V460,"Include",$R$2:R460,R460),"")</f>
        <v>#N/A</v>
      </c>
    </row>
    <row r="461" spans="1:23" ht="15.75" thickBot="1" x14ac:dyDescent="0.3">
      <c r="A461" s="23" t="str">
        <f>IF(Population!$A461="","",Population!$A461)</f>
        <v/>
      </c>
      <c r="B461" s="24" t="str">
        <f>IF($A461="","",IFERROR(VLOOKUP($A461,Facilities!$A$2:$B$1001,2,FALSE),""))</f>
        <v/>
      </c>
      <c r="C461" s="24" t="str">
        <f>IFERROR(IF(VLOOKUP($A461,'Facility Locations'!$A$2:$E$1000,2,FALSE)="","no address",VLOOKUP($A461,'Facility Locations'!$A$2:$E$1000,2,FALSE)),"no address")</f>
        <v>no address</v>
      </c>
      <c r="D461" s="24" t="str">
        <f>IFERROR(IF(VLOOKUP($A461,'Facility Locations'!$A$2:$E$1000,3,FALSE)="","",VLOOKUP($A461,'Facility Locations'!$A$2:$E$1000,3,FALSE)),"")</f>
        <v/>
      </c>
      <c r="E461" s="24" t="str">
        <f>IFERROR(IF(VLOOKUP($A461,'Facility Locations'!$A$2:$E$1000,4,FALSE)="","",VLOOKUP($A461,'Facility Locations'!$A$2:$E$1000,4,FALSE)),"")</f>
        <v/>
      </c>
      <c r="F461" s="24" t="str">
        <f>IFERROR(IF(VLOOKUP($A461,'Facility Locations'!$A$2:$E$1000,5,FALSE)="","",VLOOKUP($A461,'Facility Locations'!$A$2:$E$1000,5,FALSE)),"")</f>
        <v/>
      </c>
      <c r="G461" s="25" t="str">
        <f>IFERROR(VLOOKUP($A461,Counties!$A$2:$C$1000,2,FALSE),"no county listed")</f>
        <v>no county listed</v>
      </c>
      <c r="H461" s="24" t="str">
        <f>IFERROR(VLOOKUP($A461,Counties!$A$2:$C$1000,3,FALSE),"no county listed")</f>
        <v>no county listed</v>
      </c>
      <c r="I461" s="24" t="e">
        <f>VLOOKUP($G461,Rural_Urban!A462:B1460,2,FALSE)</f>
        <v>#N/A</v>
      </c>
      <c r="J461" s="24" t="e">
        <f t="shared" si="35"/>
        <v>#N/A</v>
      </c>
      <c r="K461" s="26" t="str">
        <f>IF($A461="","",_xlfn.LET(_xlpm.x,VLOOKUP($A461,Population!$A$2:$B$1000,2,FALSE),IF(_xlpm.x="","none listed",_xlpm.x)))</f>
        <v/>
      </c>
      <c r="L461" s="24" t="e">
        <f>VLOOKUP($A461,Population!$A$2:$D$1000,4,FALSE)</f>
        <v>#N/A</v>
      </c>
      <c r="M461" s="24">
        <f>VLOOKUP("Population",'Program Priorities&amp;Goals'!$B$5:$E$7,4,FALSE)</f>
        <v>0.66666666666666663</v>
      </c>
      <c r="N461" s="24" t="e">
        <f>VLOOKUP($G461,'SVI Data'!$C$2:$F$200,3,FALSE)</f>
        <v>#N/A</v>
      </c>
      <c r="O461" s="24">
        <f>VLOOKUP("SVI",'Program Priorities&amp;Goals'!$B$5:$E$7,4,FALSE)</f>
        <v>0.66666666666666663</v>
      </c>
      <c r="P461" s="23" t="e">
        <f>VLOOKUP($A461,'Partnership Readiness'!$A$2:$D$1000,5,FALSE)</f>
        <v>#N/A</v>
      </c>
      <c r="Q461" s="24">
        <f>VLOOKUP("Partnership",'Program Priorities&amp;Goals'!$B$5:$E$7,4,FALSE)</f>
        <v>0.66666666666666663</v>
      </c>
      <c r="R461" s="25">
        <f t="shared" si="36"/>
        <v>0</v>
      </c>
      <c r="S461" s="24">
        <f t="shared" si="37"/>
        <v>1</v>
      </c>
      <c r="T461" s="24" t="e">
        <f t="shared" si="38"/>
        <v>#N/A</v>
      </c>
      <c r="U461" s="27" t="e">
        <f t="shared" si="39"/>
        <v>#N/A</v>
      </c>
      <c r="V461" s="24" t="e">
        <f>IF(J461="Urban",IF(U461&lt;='Recommended Sites'!$L$17,"Include",""),IF(J461="Rural",IF(T461&lt;='Recommended Sites'!$L$18,"Include",""),""))</f>
        <v>#N/A</v>
      </c>
      <c r="W461" s="24" t="e">
        <f>IF(V461="Include",COUNTIFS($V$2:$V$999,"Include",$R$2:$R$999,"&gt;"&amp;R461)+COUNTIFS($V$2:V461,"Include",$R$2:R461,R461),"")</f>
        <v>#N/A</v>
      </c>
    </row>
    <row r="462" spans="1:23" ht="15.75" thickBot="1" x14ac:dyDescent="0.3">
      <c r="A462" s="23" t="str">
        <f>IF(Population!$A462="","",Population!$A462)</f>
        <v/>
      </c>
      <c r="B462" s="24" t="str">
        <f>IF($A462="","",IFERROR(VLOOKUP($A462,Facilities!$A$2:$B$1001,2,FALSE),""))</f>
        <v/>
      </c>
      <c r="C462" s="24" t="str">
        <f>IFERROR(IF(VLOOKUP($A462,'Facility Locations'!$A$2:$E$1000,2,FALSE)="","no address",VLOOKUP($A462,'Facility Locations'!$A$2:$E$1000,2,FALSE)),"no address")</f>
        <v>no address</v>
      </c>
      <c r="D462" s="24" t="str">
        <f>IFERROR(IF(VLOOKUP($A462,'Facility Locations'!$A$2:$E$1000,3,FALSE)="","",VLOOKUP($A462,'Facility Locations'!$A$2:$E$1000,3,FALSE)),"")</f>
        <v/>
      </c>
      <c r="E462" s="24" t="str">
        <f>IFERROR(IF(VLOOKUP($A462,'Facility Locations'!$A$2:$E$1000,4,FALSE)="","",VLOOKUP($A462,'Facility Locations'!$A$2:$E$1000,4,FALSE)),"")</f>
        <v/>
      </c>
      <c r="F462" s="24" t="str">
        <f>IFERROR(IF(VLOOKUP($A462,'Facility Locations'!$A$2:$E$1000,5,FALSE)="","",VLOOKUP($A462,'Facility Locations'!$A$2:$E$1000,5,FALSE)),"")</f>
        <v/>
      </c>
      <c r="G462" s="25" t="str">
        <f>IFERROR(VLOOKUP($A462,Counties!$A$2:$C$1000,2,FALSE),"no county listed")</f>
        <v>no county listed</v>
      </c>
      <c r="H462" s="24" t="str">
        <f>IFERROR(VLOOKUP($A462,Counties!$A$2:$C$1000,3,FALSE),"no county listed")</f>
        <v>no county listed</v>
      </c>
      <c r="I462" s="24" t="e">
        <f>VLOOKUP($G462,Rural_Urban!A463:B1461,2,FALSE)</f>
        <v>#N/A</v>
      </c>
      <c r="J462" s="24" t="e">
        <f t="shared" si="35"/>
        <v>#N/A</v>
      </c>
      <c r="K462" s="26" t="str">
        <f>IF($A462="","",_xlfn.LET(_xlpm.x,VLOOKUP($A462,Population!$A$2:$B$1000,2,FALSE),IF(_xlpm.x="","none listed",_xlpm.x)))</f>
        <v/>
      </c>
      <c r="L462" s="24" t="e">
        <f>VLOOKUP($A462,Population!$A$2:$D$1000,4,FALSE)</f>
        <v>#N/A</v>
      </c>
      <c r="M462" s="24">
        <f>VLOOKUP("Population",'Program Priorities&amp;Goals'!$B$5:$E$7,4,FALSE)</f>
        <v>0.66666666666666663</v>
      </c>
      <c r="N462" s="24" t="e">
        <f>VLOOKUP($G462,'SVI Data'!$C$2:$F$200,3,FALSE)</f>
        <v>#N/A</v>
      </c>
      <c r="O462" s="24">
        <f>VLOOKUP("SVI",'Program Priorities&amp;Goals'!$B$5:$E$7,4,FALSE)</f>
        <v>0.66666666666666663</v>
      </c>
      <c r="P462" s="23" t="e">
        <f>VLOOKUP($A462,'Partnership Readiness'!$A$2:$D$1000,5,FALSE)</f>
        <v>#N/A</v>
      </c>
      <c r="Q462" s="24">
        <f>VLOOKUP("Partnership",'Program Priorities&amp;Goals'!$B$5:$E$7,4,FALSE)</f>
        <v>0.66666666666666663</v>
      </c>
      <c r="R462" s="25">
        <f t="shared" si="36"/>
        <v>0</v>
      </c>
      <c r="S462" s="24">
        <f t="shared" si="37"/>
        <v>1</v>
      </c>
      <c r="T462" s="24" t="e">
        <f t="shared" si="38"/>
        <v>#N/A</v>
      </c>
      <c r="U462" s="27" t="e">
        <f t="shared" si="39"/>
        <v>#N/A</v>
      </c>
      <c r="V462" s="24" t="e">
        <f>IF(J462="Urban",IF(U462&lt;='Recommended Sites'!$L$17,"Include",""),IF(J462="Rural",IF(T462&lt;='Recommended Sites'!$L$18,"Include",""),""))</f>
        <v>#N/A</v>
      </c>
      <c r="W462" s="24" t="e">
        <f>IF(V462="Include",COUNTIFS($V$2:$V$999,"Include",$R$2:$R$999,"&gt;"&amp;R462)+COUNTIFS($V$2:V462,"Include",$R$2:R462,R462),"")</f>
        <v>#N/A</v>
      </c>
    </row>
    <row r="463" spans="1:23" ht="15.75" thickBot="1" x14ac:dyDescent="0.3">
      <c r="A463" s="23" t="str">
        <f>IF(Population!$A463="","",Population!$A463)</f>
        <v/>
      </c>
      <c r="B463" s="24" t="str">
        <f>IF($A463="","",IFERROR(VLOOKUP($A463,Facilities!$A$2:$B$1001,2,FALSE),""))</f>
        <v/>
      </c>
      <c r="C463" s="24" t="str">
        <f>IFERROR(IF(VLOOKUP($A463,'Facility Locations'!$A$2:$E$1000,2,FALSE)="","no address",VLOOKUP($A463,'Facility Locations'!$A$2:$E$1000,2,FALSE)),"no address")</f>
        <v>no address</v>
      </c>
      <c r="D463" s="24" t="str">
        <f>IFERROR(IF(VLOOKUP($A463,'Facility Locations'!$A$2:$E$1000,3,FALSE)="","",VLOOKUP($A463,'Facility Locations'!$A$2:$E$1000,3,FALSE)),"")</f>
        <v/>
      </c>
      <c r="E463" s="24" t="str">
        <f>IFERROR(IF(VLOOKUP($A463,'Facility Locations'!$A$2:$E$1000,4,FALSE)="","",VLOOKUP($A463,'Facility Locations'!$A$2:$E$1000,4,FALSE)),"")</f>
        <v/>
      </c>
      <c r="F463" s="24" t="str">
        <f>IFERROR(IF(VLOOKUP($A463,'Facility Locations'!$A$2:$E$1000,5,FALSE)="","",VLOOKUP($A463,'Facility Locations'!$A$2:$E$1000,5,FALSE)),"")</f>
        <v/>
      </c>
      <c r="G463" s="25" t="str">
        <f>IFERROR(VLOOKUP($A463,Counties!$A$2:$C$1000,2,FALSE),"no county listed")</f>
        <v>no county listed</v>
      </c>
      <c r="H463" s="24" t="str">
        <f>IFERROR(VLOOKUP($A463,Counties!$A$2:$C$1000,3,FALSE),"no county listed")</f>
        <v>no county listed</v>
      </c>
      <c r="I463" s="24" t="e">
        <f>VLOOKUP($G463,Rural_Urban!A464:B1462,2,FALSE)</f>
        <v>#N/A</v>
      </c>
      <c r="J463" s="24" t="e">
        <f t="shared" si="35"/>
        <v>#N/A</v>
      </c>
      <c r="K463" s="26" t="str">
        <f>IF($A463="","",_xlfn.LET(_xlpm.x,VLOOKUP($A463,Population!$A$2:$B$1000,2,FALSE),IF(_xlpm.x="","none listed",_xlpm.x)))</f>
        <v/>
      </c>
      <c r="L463" s="24" t="e">
        <f>VLOOKUP($A463,Population!$A$2:$D$1000,4,FALSE)</f>
        <v>#N/A</v>
      </c>
      <c r="M463" s="24">
        <f>VLOOKUP("Population",'Program Priorities&amp;Goals'!$B$5:$E$7,4,FALSE)</f>
        <v>0.66666666666666663</v>
      </c>
      <c r="N463" s="24" t="e">
        <f>VLOOKUP($G463,'SVI Data'!$C$2:$F$200,3,FALSE)</f>
        <v>#N/A</v>
      </c>
      <c r="O463" s="24">
        <f>VLOOKUP("SVI",'Program Priorities&amp;Goals'!$B$5:$E$7,4,FALSE)</f>
        <v>0.66666666666666663</v>
      </c>
      <c r="P463" s="23" t="e">
        <f>VLOOKUP($A463,'Partnership Readiness'!$A$2:$D$1000,5,FALSE)</f>
        <v>#N/A</v>
      </c>
      <c r="Q463" s="24">
        <f>VLOOKUP("Partnership",'Program Priorities&amp;Goals'!$B$5:$E$7,4,FALSE)</f>
        <v>0.66666666666666663</v>
      </c>
      <c r="R463" s="25">
        <f t="shared" si="36"/>
        <v>0</v>
      </c>
      <c r="S463" s="24">
        <f t="shared" si="37"/>
        <v>1</v>
      </c>
      <c r="T463" s="24" t="e">
        <f t="shared" si="38"/>
        <v>#N/A</v>
      </c>
      <c r="U463" s="27" t="e">
        <f t="shared" si="39"/>
        <v>#N/A</v>
      </c>
      <c r="V463" s="24" t="e">
        <f>IF(J463="Urban",IF(U463&lt;='Recommended Sites'!$L$17,"Include",""),IF(J463="Rural",IF(T463&lt;='Recommended Sites'!$L$18,"Include",""),""))</f>
        <v>#N/A</v>
      </c>
      <c r="W463" s="24" t="e">
        <f>IF(V463="Include",COUNTIFS($V$2:$V$999,"Include",$R$2:$R$999,"&gt;"&amp;R463)+COUNTIFS($V$2:V463,"Include",$R$2:R463,R463),"")</f>
        <v>#N/A</v>
      </c>
    </row>
    <row r="464" spans="1:23" ht="15.75" thickBot="1" x14ac:dyDescent="0.3">
      <c r="A464" s="23" t="str">
        <f>IF(Population!$A464="","",Population!$A464)</f>
        <v/>
      </c>
      <c r="B464" s="24" t="str">
        <f>IF($A464="","",IFERROR(VLOOKUP($A464,Facilities!$A$2:$B$1001,2,FALSE),""))</f>
        <v/>
      </c>
      <c r="C464" s="24" t="str">
        <f>IFERROR(IF(VLOOKUP($A464,'Facility Locations'!$A$2:$E$1000,2,FALSE)="","no address",VLOOKUP($A464,'Facility Locations'!$A$2:$E$1000,2,FALSE)),"no address")</f>
        <v>no address</v>
      </c>
      <c r="D464" s="24" t="str">
        <f>IFERROR(IF(VLOOKUP($A464,'Facility Locations'!$A$2:$E$1000,3,FALSE)="","",VLOOKUP($A464,'Facility Locations'!$A$2:$E$1000,3,FALSE)),"")</f>
        <v/>
      </c>
      <c r="E464" s="24" t="str">
        <f>IFERROR(IF(VLOOKUP($A464,'Facility Locations'!$A$2:$E$1000,4,FALSE)="","",VLOOKUP($A464,'Facility Locations'!$A$2:$E$1000,4,FALSE)),"")</f>
        <v/>
      </c>
      <c r="F464" s="24" t="str">
        <f>IFERROR(IF(VLOOKUP($A464,'Facility Locations'!$A$2:$E$1000,5,FALSE)="","",VLOOKUP($A464,'Facility Locations'!$A$2:$E$1000,5,FALSE)),"")</f>
        <v/>
      </c>
      <c r="G464" s="25" t="str">
        <f>IFERROR(VLOOKUP($A464,Counties!$A$2:$C$1000,2,FALSE),"no county listed")</f>
        <v>no county listed</v>
      </c>
      <c r="H464" s="24" t="str">
        <f>IFERROR(VLOOKUP($A464,Counties!$A$2:$C$1000,3,FALSE),"no county listed")</f>
        <v>no county listed</v>
      </c>
      <c r="I464" s="24" t="e">
        <f>VLOOKUP($G464,Rural_Urban!A465:B1463,2,FALSE)</f>
        <v>#N/A</v>
      </c>
      <c r="J464" s="24" t="e">
        <f t="shared" si="35"/>
        <v>#N/A</v>
      </c>
      <c r="K464" s="26" t="str">
        <f>IF($A464="","",_xlfn.LET(_xlpm.x,VLOOKUP($A464,Population!$A$2:$B$1000,2,FALSE),IF(_xlpm.x="","none listed",_xlpm.x)))</f>
        <v/>
      </c>
      <c r="L464" s="24" t="e">
        <f>VLOOKUP($A464,Population!$A$2:$D$1000,4,FALSE)</f>
        <v>#N/A</v>
      </c>
      <c r="M464" s="24">
        <f>VLOOKUP("Population",'Program Priorities&amp;Goals'!$B$5:$E$7,4,FALSE)</f>
        <v>0.66666666666666663</v>
      </c>
      <c r="N464" s="24" t="e">
        <f>VLOOKUP($G464,'SVI Data'!$C$2:$F$200,3,FALSE)</f>
        <v>#N/A</v>
      </c>
      <c r="O464" s="24">
        <f>VLOOKUP("SVI",'Program Priorities&amp;Goals'!$B$5:$E$7,4,FALSE)</f>
        <v>0.66666666666666663</v>
      </c>
      <c r="P464" s="23" t="e">
        <f>VLOOKUP($A464,'Partnership Readiness'!$A$2:$D$1000,5,FALSE)</f>
        <v>#N/A</v>
      </c>
      <c r="Q464" s="24">
        <f>VLOOKUP("Partnership",'Program Priorities&amp;Goals'!$B$5:$E$7,4,FALSE)</f>
        <v>0.66666666666666663</v>
      </c>
      <c r="R464" s="25">
        <f t="shared" si="36"/>
        <v>0</v>
      </c>
      <c r="S464" s="24">
        <f t="shared" si="37"/>
        <v>1</v>
      </c>
      <c r="T464" s="24" t="e">
        <f t="shared" si="38"/>
        <v>#N/A</v>
      </c>
      <c r="U464" s="27" t="e">
        <f t="shared" si="39"/>
        <v>#N/A</v>
      </c>
      <c r="V464" s="24" t="e">
        <f>IF(J464="Urban",IF(U464&lt;='Recommended Sites'!$L$17,"Include",""),IF(J464="Rural",IF(T464&lt;='Recommended Sites'!$L$18,"Include",""),""))</f>
        <v>#N/A</v>
      </c>
      <c r="W464" s="24" t="e">
        <f>IF(V464="Include",COUNTIFS($V$2:$V$999,"Include",$R$2:$R$999,"&gt;"&amp;R464)+COUNTIFS($V$2:V464,"Include",$R$2:R464,R464),"")</f>
        <v>#N/A</v>
      </c>
    </row>
    <row r="465" spans="1:23" ht="15.75" thickBot="1" x14ac:dyDescent="0.3">
      <c r="A465" s="23" t="str">
        <f>IF(Population!$A465="","",Population!$A465)</f>
        <v/>
      </c>
      <c r="B465" s="24" t="str">
        <f>IF($A465="","",IFERROR(VLOOKUP($A465,Facilities!$A$2:$B$1001,2,FALSE),""))</f>
        <v/>
      </c>
      <c r="C465" s="24" t="str">
        <f>IFERROR(IF(VLOOKUP($A465,'Facility Locations'!$A$2:$E$1000,2,FALSE)="","no address",VLOOKUP($A465,'Facility Locations'!$A$2:$E$1000,2,FALSE)),"no address")</f>
        <v>no address</v>
      </c>
      <c r="D465" s="24" t="str">
        <f>IFERROR(IF(VLOOKUP($A465,'Facility Locations'!$A$2:$E$1000,3,FALSE)="","",VLOOKUP($A465,'Facility Locations'!$A$2:$E$1000,3,FALSE)),"")</f>
        <v/>
      </c>
      <c r="E465" s="24" t="str">
        <f>IFERROR(IF(VLOOKUP($A465,'Facility Locations'!$A$2:$E$1000,4,FALSE)="","",VLOOKUP($A465,'Facility Locations'!$A$2:$E$1000,4,FALSE)),"")</f>
        <v/>
      </c>
      <c r="F465" s="24" t="str">
        <f>IFERROR(IF(VLOOKUP($A465,'Facility Locations'!$A$2:$E$1000,5,FALSE)="","",VLOOKUP($A465,'Facility Locations'!$A$2:$E$1000,5,FALSE)),"")</f>
        <v/>
      </c>
      <c r="G465" s="25" t="str">
        <f>IFERROR(VLOOKUP($A465,Counties!$A$2:$C$1000,2,FALSE),"no county listed")</f>
        <v>no county listed</v>
      </c>
      <c r="H465" s="24" t="str">
        <f>IFERROR(VLOOKUP($A465,Counties!$A$2:$C$1000,3,FALSE),"no county listed")</f>
        <v>no county listed</v>
      </c>
      <c r="I465" s="24" t="e">
        <f>VLOOKUP($G465,Rural_Urban!A466:B1464,2,FALSE)</f>
        <v>#N/A</v>
      </c>
      <c r="J465" s="24" t="e">
        <f t="shared" si="35"/>
        <v>#N/A</v>
      </c>
      <c r="K465" s="26" t="str">
        <f>IF($A465="","",_xlfn.LET(_xlpm.x,VLOOKUP($A465,Population!$A$2:$B$1000,2,FALSE),IF(_xlpm.x="","none listed",_xlpm.x)))</f>
        <v/>
      </c>
      <c r="L465" s="24" t="e">
        <f>VLOOKUP($A465,Population!$A$2:$D$1000,4,FALSE)</f>
        <v>#N/A</v>
      </c>
      <c r="M465" s="24">
        <f>VLOOKUP("Population",'Program Priorities&amp;Goals'!$B$5:$E$7,4,FALSE)</f>
        <v>0.66666666666666663</v>
      </c>
      <c r="N465" s="24" t="e">
        <f>VLOOKUP($G465,'SVI Data'!$C$2:$F$200,3,FALSE)</f>
        <v>#N/A</v>
      </c>
      <c r="O465" s="24">
        <f>VLOOKUP("SVI",'Program Priorities&amp;Goals'!$B$5:$E$7,4,FALSE)</f>
        <v>0.66666666666666663</v>
      </c>
      <c r="P465" s="23" t="e">
        <f>VLOOKUP($A465,'Partnership Readiness'!$A$2:$D$1000,5,FALSE)</f>
        <v>#N/A</v>
      </c>
      <c r="Q465" s="24">
        <f>VLOOKUP("Partnership",'Program Priorities&amp;Goals'!$B$5:$E$7,4,FALSE)</f>
        <v>0.66666666666666663</v>
      </c>
      <c r="R465" s="25">
        <f t="shared" si="36"/>
        <v>0</v>
      </c>
      <c r="S465" s="24">
        <f t="shared" si="37"/>
        <v>1</v>
      </c>
      <c r="T465" s="24" t="e">
        <f t="shared" si="38"/>
        <v>#N/A</v>
      </c>
      <c r="U465" s="27" t="e">
        <f t="shared" si="39"/>
        <v>#N/A</v>
      </c>
      <c r="V465" s="24" t="e">
        <f>IF(J465="Urban",IF(U465&lt;='Recommended Sites'!$L$17,"Include",""),IF(J465="Rural",IF(T465&lt;='Recommended Sites'!$L$18,"Include",""),""))</f>
        <v>#N/A</v>
      </c>
      <c r="W465" s="24" t="e">
        <f>IF(V465="Include",COUNTIFS($V$2:$V$999,"Include",$R$2:$R$999,"&gt;"&amp;R465)+COUNTIFS($V$2:V465,"Include",$R$2:R465,R465),"")</f>
        <v>#N/A</v>
      </c>
    </row>
    <row r="466" spans="1:23" ht="15.75" thickBot="1" x14ac:dyDescent="0.3">
      <c r="A466" s="23" t="str">
        <f>IF(Population!$A466="","",Population!$A466)</f>
        <v/>
      </c>
      <c r="B466" s="24" t="str">
        <f>IF($A466="","",IFERROR(VLOOKUP($A466,Facilities!$A$2:$B$1001,2,FALSE),""))</f>
        <v/>
      </c>
      <c r="C466" s="24" t="str">
        <f>IFERROR(IF(VLOOKUP($A466,'Facility Locations'!$A$2:$E$1000,2,FALSE)="","no address",VLOOKUP($A466,'Facility Locations'!$A$2:$E$1000,2,FALSE)),"no address")</f>
        <v>no address</v>
      </c>
      <c r="D466" s="24" t="str">
        <f>IFERROR(IF(VLOOKUP($A466,'Facility Locations'!$A$2:$E$1000,3,FALSE)="","",VLOOKUP($A466,'Facility Locations'!$A$2:$E$1000,3,FALSE)),"")</f>
        <v/>
      </c>
      <c r="E466" s="24" t="str">
        <f>IFERROR(IF(VLOOKUP($A466,'Facility Locations'!$A$2:$E$1000,4,FALSE)="","",VLOOKUP($A466,'Facility Locations'!$A$2:$E$1000,4,FALSE)),"")</f>
        <v/>
      </c>
      <c r="F466" s="24" t="str">
        <f>IFERROR(IF(VLOOKUP($A466,'Facility Locations'!$A$2:$E$1000,5,FALSE)="","",VLOOKUP($A466,'Facility Locations'!$A$2:$E$1000,5,FALSE)),"")</f>
        <v/>
      </c>
      <c r="G466" s="25" t="str">
        <f>IFERROR(VLOOKUP($A466,Counties!$A$2:$C$1000,2,FALSE),"no county listed")</f>
        <v>no county listed</v>
      </c>
      <c r="H466" s="24" t="str">
        <f>IFERROR(VLOOKUP($A466,Counties!$A$2:$C$1000,3,FALSE),"no county listed")</f>
        <v>no county listed</v>
      </c>
      <c r="I466" s="24" t="e">
        <f>VLOOKUP($G466,Rural_Urban!A467:B1465,2,FALSE)</f>
        <v>#N/A</v>
      </c>
      <c r="J466" s="24" t="e">
        <f t="shared" si="35"/>
        <v>#N/A</v>
      </c>
      <c r="K466" s="26" t="str">
        <f>IF($A466="","",_xlfn.LET(_xlpm.x,VLOOKUP($A466,Population!$A$2:$B$1000,2,FALSE),IF(_xlpm.x="","none listed",_xlpm.x)))</f>
        <v/>
      </c>
      <c r="L466" s="24" t="e">
        <f>VLOOKUP($A466,Population!$A$2:$D$1000,4,FALSE)</f>
        <v>#N/A</v>
      </c>
      <c r="M466" s="24">
        <f>VLOOKUP("Population",'Program Priorities&amp;Goals'!$B$5:$E$7,4,FALSE)</f>
        <v>0.66666666666666663</v>
      </c>
      <c r="N466" s="24" t="e">
        <f>VLOOKUP($G466,'SVI Data'!$C$2:$F$200,3,FALSE)</f>
        <v>#N/A</v>
      </c>
      <c r="O466" s="24">
        <f>VLOOKUP("SVI",'Program Priorities&amp;Goals'!$B$5:$E$7,4,FALSE)</f>
        <v>0.66666666666666663</v>
      </c>
      <c r="P466" s="23" t="e">
        <f>VLOOKUP($A466,'Partnership Readiness'!$A$2:$D$1000,5,FALSE)</f>
        <v>#N/A</v>
      </c>
      <c r="Q466" s="24">
        <f>VLOOKUP("Partnership",'Program Priorities&amp;Goals'!$B$5:$E$7,4,FALSE)</f>
        <v>0.66666666666666663</v>
      </c>
      <c r="R466" s="25">
        <f t="shared" si="36"/>
        <v>0</v>
      </c>
      <c r="S466" s="24">
        <f t="shared" si="37"/>
        <v>1</v>
      </c>
      <c r="T466" s="24" t="e">
        <f t="shared" si="38"/>
        <v>#N/A</v>
      </c>
      <c r="U466" s="27" t="e">
        <f t="shared" si="39"/>
        <v>#N/A</v>
      </c>
      <c r="V466" s="24" t="e">
        <f>IF(J466="Urban",IF(U466&lt;='Recommended Sites'!$L$17,"Include",""),IF(J466="Rural",IF(T466&lt;='Recommended Sites'!$L$18,"Include",""),""))</f>
        <v>#N/A</v>
      </c>
      <c r="W466" s="24" t="e">
        <f>IF(V466="Include",COUNTIFS($V$2:$V$999,"Include",$R$2:$R$999,"&gt;"&amp;R466)+COUNTIFS($V$2:V466,"Include",$R$2:R466,R466),"")</f>
        <v>#N/A</v>
      </c>
    </row>
    <row r="467" spans="1:23" ht="15.75" thickBot="1" x14ac:dyDescent="0.3">
      <c r="A467" s="23" t="str">
        <f>IF(Population!$A467="","",Population!$A467)</f>
        <v/>
      </c>
      <c r="B467" s="24" t="str">
        <f>IF($A467="","",IFERROR(VLOOKUP($A467,Facilities!$A$2:$B$1001,2,FALSE),""))</f>
        <v/>
      </c>
      <c r="C467" s="24" t="str">
        <f>IFERROR(IF(VLOOKUP($A467,'Facility Locations'!$A$2:$E$1000,2,FALSE)="","no address",VLOOKUP($A467,'Facility Locations'!$A$2:$E$1000,2,FALSE)),"no address")</f>
        <v>no address</v>
      </c>
      <c r="D467" s="24" t="str">
        <f>IFERROR(IF(VLOOKUP($A467,'Facility Locations'!$A$2:$E$1000,3,FALSE)="","",VLOOKUP($A467,'Facility Locations'!$A$2:$E$1000,3,FALSE)),"")</f>
        <v/>
      </c>
      <c r="E467" s="24" t="str">
        <f>IFERROR(IF(VLOOKUP($A467,'Facility Locations'!$A$2:$E$1000,4,FALSE)="","",VLOOKUP($A467,'Facility Locations'!$A$2:$E$1000,4,FALSE)),"")</f>
        <v/>
      </c>
      <c r="F467" s="24" t="str">
        <f>IFERROR(IF(VLOOKUP($A467,'Facility Locations'!$A$2:$E$1000,5,FALSE)="","",VLOOKUP($A467,'Facility Locations'!$A$2:$E$1000,5,FALSE)),"")</f>
        <v/>
      </c>
      <c r="G467" s="25" t="str">
        <f>IFERROR(VLOOKUP($A467,Counties!$A$2:$C$1000,2,FALSE),"no county listed")</f>
        <v>no county listed</v>
      </c>
      <c r="H467" s="24" t="str">
        <f>IFERROR(VLOOKUP($A467,Counties!$A$2:$C$1000,3,FALSE),"no county listed")</f>
        <v>no county listed</v>
      </c>
      <c r="I467" s="24" t="e">
        <f>VLOOKUP($G467,Rural_Urban!A468:B1466,2,FALSE)</f>
        <v>#N/A</v>
      </c>
      <c r="J467" s="24" t="e">
        <f t="shared" si="35"/>
        <v>#N/A</v>
      </c>
      <c r="K467" s="26" t="str">
        <f>IF($A467="","",_xlfn.LET(_xlpm.x,VLOOKUP($A467,Population!$A$2:$B$1000,2,FALSE),IF(_xlpm.x="","none listed",_xlpm.x)))</f>
        <v/>
      </c>
      <c r="L467" s="24" t="e">
        <f>VLOOKUP($A467,Population!$A$2:$D$1000,4,FALSE)</f>
        <v>#N/A</v>
      </c>
      <c r="M467" s="24">
        <f>VLOOKUP("Population",'Program Priorities&amp;Goals'!$B$5:$E$7,4,FALSE)</f>
        <v>0.66666666666666663</v>
      </c>
      <c r="N467" s="24" t="e">
        <f>VLOOKUP($G467,'SVI Data'!$C$2:$F$200,3,FALSE)</f>
        <v>#N/A</v>
      </c>
      <c r="O467" s="24">
        <f>VLOOKUP("SVI",'Program Priorities&amp;Goals'!$B$5:$E$7,4,FALSE)</f>
        <v>0.66666666666666663</v>
      </c>
      <c r="P467" s="23" t="e">
        <f>VLOOKUP($A467,'Partnership Readiness'!$A$2:$D$1000,5,FALSE)</f>
        <v>#N/A</v>
      </c>
      <c r="Q467" s="24">
        <f>VLOOKUP("Partnership",'Program Priorities&amp;Goals'!$B$5:$E$7,4,FALSE)</f>
        <v>0.66666666666666663</v>
      </c>
      <c r="R467" s="25">
        <f t="shared" si="36"/>
        <v>0</v>
      </c>
      <c r="S467" s="24">
        <f t="shared" si="37"/>
        <v>1</v>
      </c>
      <c r="T467" s="24" t="e">
        <f t="shared" si="38"/>
        <v>#N/A</v>
      </c>
      <c r="U467" s="27" t="e">
        <f t="shared" si="39"/>
        <v>#N/A</v>
      </c>
      <c r="V467" s="24" t="e">
        <f>IF(J467="Urban",IF(U467&lt;='Recommended Sites'!$L$17,"Include",""),IF(J467="Rural",IF(T467&lt;='Recommended Sites'!$L$18,"Include",""),""))</f>
        <v>#N/A</v>
      </c>
      <c r="W467" s="24" t="e">
        <f>IF(V467="Include",COUNTIFS($V$2:$V$999,"Include",$R$2:$R$999,"&gt;"&amp;R467)+COUNTIFS($V$2:V467,"Include",$R$2:R467,R467),"")</f>
        <v>#N/A</v>
      </c>
    </row>
    <row r="468" spans="1:23" ht="15.75" thickBot="1" x14ac:dyDescent="0.3">
      <c r="A468" s="23" t="str">
        <f>IF(Population!$A468="","",Population!$A468)</f>
        <v/>
      </c>
      <c r="B468" s="24" t="str">
        <f>IF($A468="","",IFERROR(VLOOKUP($A468,Facilities!$A$2:$B$1001,2,FALSE),""))</f>
        <v/>
      </c>
      <c r="C468" s="24" t="str">
        <f>IFERROR(IF(VLOOKUP($A468,'Facility Locations'!$A$2:$E$1000,2,FALSE)="","no address",VLOOKUP($A468,'Facility Locations'!$A$2:$E$1000,2,FALSE)),"no address")</f>
        <v>no address</v>
      </c>
      <c r="D468" s="24" t="str">
        <f>IFERROR(IF(VLOOKUP($A468,'Facility Locations'!$A$2:$E$1000,3,FALSE)="","",VLOOKUP($A468,'Facility Locations'!$A$2:$E$1000,3,FALSE)),"")</f>
        <v/>
      </c>
      <c r="E468" s="24" t="str">
        <f>IFERROR(IF(VLOOKUP($A468,'Facility Locations'!$A$2:$E$1000,4,FALSE)="","",VLOOKUP($A468,'Facility Locations'!$A$2:$E$1000,4,FALSE)),"")</f>
        <v/>
      </c>
      <c r="F468" s="24" t="str">
        <f>IFERROR(IF(VLOOKUP($A468,'Facility Locations'!$A$2:$E$1000,5,FALSE)="","",VLOOKUP($A468,'Facility Locations'!$A$2:$E$1000,5,FALSE)),"")</f>
        <v/>
      </c>
      <c r="G468" s="25" t="str">
        <f>IFERROR(VLOOKUP($A468,Counties!$A$2:$C$1000,2,FALSE),"no county listed")</f>
        <v>no county listed</v>
      </c>
      <c r="H468" s="24" t="str">
        <f>IFERROR(VLOOKUP($A468,Counties!$A$2:$C$1000,3,FALSE),"no county listed")</f>
        <v>no county listed</v>
      </c>
      <c r="I468" s="24" t="e">
        <f>VLOOKUP($G468,Rural_Urban!A469:B1467,2,FALSE)</f>
        <v>#N/A</v>
      </c>
      <c r="J468" s="24" t="e">
        <f t="shared" si="35"/>
        <v>#N/A</v>
      </c>
      <c r="K468" s="26" t="str">
        <f>IF($A468="","",_xlfn.LET(_xlpm.x,VLOOKUP($A468,Population!$A$2:$B$1000,2,FALSE),IF(_xlpm.x="","none listed",_xlpm.x)))</f>
        <v/>
      </c>
      <c r="L468" s="24" t="e">
        <f>VLOOKUP($A468,Population!$A$2:$D$1000,4,FALSE)</f>
        <v>#N/A</v>
      </c>
      <c r="M468" s="24">
        <f>VLOOKUP("Population",'Program Priorities&amp;Goals'!$B$5:$E$7,4,FALSE)</f>
        <v>0.66666666666666663</v>
      </c>
      <c r="N468" s="24" t="e">
        <f>VLOOKUP($G468,'SVI Data'!$C$2:$F$200,3,FALSE)</f>
        <v>#N/A</v>
      </c>
      <c r="O468" s="24">
        <f>VLOOKUP("SVI",'Program Priorities&amp;Goals'!$B$5:$E$7,4,FALSE)</f>
        <v>0.66666666666666663</v>
      </c>
      <c r="P468" s="23" t="e">
        <f>VLOOKUP($A468,'Partnership Readiness'!$A$2:$D$1000,5,FALSE)</f>
        <v>#N/A</v>
      </c>
      <c r="Q468" s="24">
        <f>VLOOKUP("Partnership",'Program Priorities&amp;Goals'!$B$5:$E$7,4,FALSE)</f>
        <v>0.66666666666666663</v>
      </c>
      <c r="R468" s="25">
        <f t="shared" si="36"/>
        <v>0</v>
      </c>
      <c r="S468" s="24">
        <f t="shared" si="37"/>
        <v>1</v>
      </c>
      <c r="T468" s="24" t="e">
        <f t="shared" si="38"/>
        <v>#N/A</v>
      </c>
      <c r="U468" s="27" t="e">
        <f t="shared" si="39"/>
        <v>#N/A</v>
      </c>
      <c r="V468" s="24" t="e">
        <f>IF(J468="Urban",IF(U468&lt;='Recommended Sites'!$L$17,"Include",""),IF(J468="Rural",IF(T468&lt;='Recommended Sites'!$L$18,"Include",""),""))</f>
        <v>#N/A</v>
      </c>
      <c r="W468" s="24" t="e">
        <f>IF(V468="Include",COUNTIFS($V$2:$V$999,"Include",$R$2:$R$999,"&gt;"&amp;R468)+COUNTIFS($V$2:V468,"Include",$R$2:R468,R468),"")</f>
        <v>#N/A</v>
      </c>
    </row>
    <row r="469" spans="1:23" ht="15.75" thickBot="1" x14ac:dyDescent="0.3">
      <c r="A469" s="23" t="str">
        <f>IF(Population!$A469="","",Population!$A469)</f>
        <v/>
      </c>
      <c r="B469" s="24" t="str">
        <f>IF($A469="","",IFERROR(VLOOKUP($A469,Facilities!$A$2:$B$1001,2,FALSE),""))</f>
        <v/>
      </c>
      <c r="C469" s="24" t="str">
        <f>IFERROR(IF(VLOOKUP($A469,'Facility Locations'!$A$2:$E$1000,2,FALSE)="","no address",VLOOKUP($A469,'Facility Locations'!$A$2:$E$1000,2,FALSE)),"no address")</f>
        <v>no address</v>
      </c>
      <c r="D469" s="24" t="str">
        <f>IFERROR(IF(VLOOKUP($A469,'Facility Locations'!$A$2:$E$1000,3,FALSE)="","",VLOOKUP($A469,'Facility Locations'!$A$2:$E$1000,3,FALSE)),"")</f>
        <v/>
      </c>
      <c r="E469" s="24" t="str">
        <f>IFERROR(IF(VLOOKUP($A469,'Facility Locations'!$A$2:$E$1000,4,FALSE)="","",VLOOKUP($A469,'Facility Locations'!$A$2:$E$1000,4,FALSE)),"")</f>
        <v/>
      </c>
      <c r="F469" s="24" t="str">
        <f>IFERROR(IF(VLOOKUP($A469,'Facility Locations'!$A$2:$E$1000,5,FALSE)="","",VLOOKUP($A469,'Facility Locations'!$A$2:$E$1000,5,FALSE)),"")</f>
        <v/>
      </c>
      <c r="G469" s="25" t="str">
        <f>IFERROR(VLOOKUP($A469,Counties!$A$2:$C$1000,2,FALSE),"no county listed")</f>
        <v>no county listed</v>
      </c>
      <c r="H469" s="24" t="str">
        <f>IFERROR(VLOOKUP($A469,Counties!$A$2:$C$1000,3,FALSE),"no county listed")</f>
        <v>no county listed</v>
      </c>
      <c r="I469" s="24" t="e">
        <f>VLOOKUP($G469,Rural_Urban!A470:B1468,2,FALSE)</f>
        <v>#N/A</v>
      </c>
      <c r="J469" s="24" t="e">
        <f t="shared" si="35"/>
        <v>#N/A</v>
      </c>
      <c r="K469" s="26" t="str">
        <f>IF($A469="","",_xlfn.LET(_xlpm.x,VLOOKUP($A469,Population!$A$2:$B$1000,2,FALSE),IF(_xlpm.x="","none listed",_xlpm.x)))</f>
        <v/>
      </c>
      <c r="L469" s="24" t="e">
        <f>VLOOKUP($A469,Population!$A$2:$D$1000,4,FALSE)</f>
        <v>#N/A</v>
      </c>
      <c r="M469" s="24">
        <f>VLOOKUP("Population",'Program Priorities&amp;Goals'!$B$5:$E$7,4,FALSE)</f>
        <v>0.66666666666666663</v>
      </c>
      <c r="N469" s="24" t="e">
        <f>VLOOKUP($G469,'SVI Data'!$C$2:$F$200,3,FALSE)</f>
        <v>#N/A</v>
      </c>
      <c r="O469" s="24">
        <f>VLOOKUP("SVI",'Program Priorities&amp;Goals'!$B$5:$E$7,4,FALSE)</f>
        <v>0.66666666666666663</v>
      </c>
      <c r="P469" s="23" t="e">
        <f>VLOOKUP($A469,'Partnership Readiness'!$A$2:$D$1000,5,FALSE)</f>
        <v>#N/A</v>
      </c>
      <c r="Q469" s="24">
        <f>VLOOKUP("Partnership",'Program Priorities&amp;Goals'!$B$5:$E$7,4,FALSE)</f>
        <v>0.66666666666666663</v>
      </c>
      <c r="R469" s="25">
        <f t="shared" si="36"/>
        <v>0</v>
      </c>
      <c r="S469" s="24">
        <f t="shared" si="37"/>
        <v>1</v>
      </c>
      <c r="T469" s="24" t="e">
        <f t="shared" si="38"/>
        <v>#N/A</v>
      </c>
      <c r="U469" s="27" t="e">
        <f t="shared" si="39"/>
        <v>#N/A</v>
      </c>
      <c r="V469" s="24" t="e">
        <f>IF(J469="Urban",IF(U469&lt;='Recommended Sites'!$L$17,"Include",""),IF(J469="Rural",IF(T469&lt;='Recommended Sites'!$L$18,"Include",""),""))</f>
        <v>#N/A</v>
      </c>
      <c r="W469" s="24" t="e">
        <f>IF(V469="Include",COUNTIFS($V$2:$V$999,"Include",$R$2:$R$999,"&gt;"&amp;R469)+COUNTIFS($V$2:V469,"Include",$R$2:R469,R469),"")</f>
        <v>#N/A</v>
      </c>
    </row>
    <row r="470" spans="1:23" ht="15.75" thickBot="1" x14ac:dyDescent="0.3">
      <c r="A470" s="23" t="str">
        <f>IF(Population!$A470="","",Population!$A470)</f>
        <v/>
      </c>
      <c r="B470" s="24" t="str">
        <f>IF($A470="","",IFERROR(VLOOKUP($A470,Facilities!$A$2:$B$1001,2,FALSE),""))</f>
        <v/>
      </c>
      <c r="C470" s="24" t="str">
        <f>IFERROR(IF(VLOOKUP($A470,'Facility Locations'!$A$2:$E$1000,2,FALSE)="","no address",VLOOKUP($A470,'Facility Locations'!$A$2:$E$1000,2,FALSE)),"no address")</f>
        <v>no address</v>
      </c>
      <c r="D470" s="24" t="str">
        <f>IFERROR(IF(VLOOKUP($A470,'Facility Locations'!$A$2:$E$1000,3,FALSE)="","",VLOOKUP($A470,'Facility Locations'!$A$2:$E$1000,3,FALSE)),"")</f>
        <v/>
      </c>
      <c r="E470" s="24" t="str">
        <f>IFERROR(IF(VLOOKUP($A470,'Facility Locations'!$A$2:$E$1000,4,FALSE)="","",VLOOKUP($A470,'Facility Locations'!$A$2:$E$1000,4,FALSE)),"")</f>
        <v/>
      </c>
      <c r="F470" s="24" t="str">
        <f>IFERROR(IF(VLOOKUP($A470,'Facility Locations'!$A$2:$E$1000,5,FALSE)="","",VLOOKUP($A470,'Facility Locations'!$A$2:$E$1000,5,FALSE)),"")</f>
        <v/>
      </c>
      <c r="G470" s="25" t="str">
        <f>IFERROR(VLOOKUP($A470,Counties!$A$2:$C$1000,2,FALSE),"no county listed")</f>
        <v>no county listed</v>
      </c>
      <c r="H470" s="24" t="str">
        <f>IFERROR(VLOOKUP($A470,Counties!$A$2:$C$1000,3,FALSE),"no county listed")</f>
        <v>no county listed</v>
      </c>
      <c r="I470" s="24" t="e">
        <f>VLOOKUP($G470,Rural_Urban!A471:B1469,2,FALSE)</f>
        <v>#N/A</v>
      </c>
      <c r="J470" s="24" t="e">
        <f t="shared" si="35"/>
        <v>#N/A</v>
      </c>
      <c r="K470" s="26" t="str">
        <f>IF($A470="","",_xlfn.LET(_xlpm.x,VLOOKUP($A470,Population!$A$2:$B$1000,2,FALSE),IF(_xlpm.x="","none listed",_xlpm.x)))</f>
        <v/>
      </c>
      <c r="L470" s="24" t="e">
        <f>VLOOKUP($A470,Population!$A$2:$D$1000,4,FALSE)</f>
        <v>#N/A</v>
      </c>
      <c r="M470" s="24">
        <f>VLOOKUP("Population",'Program Priorities&amp;Goals'!$B$5:$E$7,4,FALSE)</f>
        <v>0.66666666666666663</v>
      </c>
      <c r="N470" s="24" t="e">
        <f>VLOOKUP($G470,'SVI Data'!$C$2:$F$200,3,FALSE)</f>
        <v>#N/A</v>
      </c>
      <c r="O470" s="24">
        <f>VLOOKUP("SVI",'Program Priorities&amp;Goals'!$B$5:$E$7,4,FALSE)</f>
        <v>0.66666666666666663</v>
      </c>
      <c r="P470" s="23" t="e">
        <f>VLOOKUP($A470,'Partnership Readiness'!$A$2:$D$1000,5,FALSE)</f>
        <v>#N/A</v>
      </c>
      <c r="Q470" s="24">
        <f>VLOOKUP("Partnership",'Program Priorities&amp;Goals'!$B$5:$E$7,4,FALSE)</f>
        <v>0.66666666666666663</v>
      </c>
      <c r="R470" s="25">
        <f t="shared" si="36"/>
        <v>0</v>
      </c>
      <c r="S470" s="24">
        <f t="shared" si="37"/>
        <v>1</v>
      </c>
      <c r="T470" s="24" t="e">
        <f t="shared" si="38"/>
        <v>#N/A</v>
      </c>
      <c r="U470" s="27" t="e">
        <f t="shared" si="39"/>
        <v>#N/A</v>
      </c>
      <c r="V470" s="24" t="e">
        <f>IF(J470="Urban",IF(U470&lt;='Recommended Sites'!$L$17,"Include",""),IF(J470="Rural",IF(T470&lt;='Recommended Sites'!$L$18,"Include",""),""))</f>
        <v>#N/A</v>
      </c>
      <c r="W470" s="24" t="e">
        <f>IF(V470="Include",COUNTIFS($V$2:$V$999,"Include",$R$2:$R$999,"&gt;"&amp;R470)+COUNTIFS($V$2:V470,"Include",$R$2:R470,R470),"")</f>
        <v>#N/A</v>
      </c>
    </row>
    <row r="471" spans="1:23" ht="15.75" thickBot="1" x14ac:dyDescent="0.3">
      <c r="A471" s="23" t="str">
        <f>IF(Population!$A471="","",Population!$A471)</f>
        <v/>
      </c>
      <c r="B471" s="24" t="str">
        <f>IF($A471="","",IFERROR(VLOOKUP($A471,Facilities!$A$2:$B$1001,2,FALSE),""))</f>
        <v/>
      </c>
      <c r="C471" s="24" t="str">
        <f>IFERROR(IF(VLOOKUP($A471,'Facility Locations'!$A$2:$E$1000,2,FALSE)="","no address",VLOOKUP($A471,'Facility Locations'!$A$2:$E$1000,2,FALSE)),"no address")</f>
        <v>no address</v>
      </c>
      <c r="D471" s="24" t="str">
        <f>IFERROR(IF(VLOOKUP($A471,'Facility Locations'!$A$2:$E$1000,3,FALSE)="","",VLOOKUP($A471,'Facility Locations'!$A$2:$E$1000,3,FALSE)),"")</f>
        <v/>
      </c>
      <c r="E471" s="24" t="str">
        <f>IFERROR(IF(VLOOKUP($A471,'Facility Locations'!$A$2:$E$1000,4,FALSE)="","",VLOOKUP($A471,'Facility Locations'!$A$2:$E$1000,4,FALSE)),"")</f>
        <v/>
      </c>
      <c r="F471" s="24" t="str">
        <f>IFERROR(IF(VLOOKUP($A471,'Facility Locations'!$A$2:$E$1000,5,FALSE)="","",VLOOKUP($A471,'Facility Locations'!$A$2:$E$1000,5,FALSE)),"")</f>
        <v/>
      </c>
      <c r="G471" s="25" t="str">
        <f>IFERROR(VLOOKUP($A471,Counties!$A$2:$C$1000,2,FALSE),"no county listed")</f>
        <v>no county listed</v>
      </c>
      <c r="H471" s="24" t="str">
        <f>IFERROR(VLOOKUP($A471,Counties!$A$2:$C$1000,3,FALSE),"no county listed")</f>
        <v>no county listed</v>
      </c>
      <c r="I471" s="24" t="e">
        <f>VLOOKUP($G471,Rural_Urban!A472:B1470,2,FALSE)</f>
        <v>#N/A</v>
      </c>
      <c r="J471" s="24" t="e">
        <f t="shared" si="35"/>
        <v>#N/A</v>
      </c>
      <c r="K471" s="26" t="str">
        <f>IF($A471="","",_xlfn.LET(_xlpm.x,VLOOKUP($A471,Population!$A$2:$B$1000,2,FALSE),IF(_xlpm.x="","none listed",_xlpm.x)))</f>
        <v/>
      </c>
      <c r="L471" s="24" t="e">
        <f>VLOOKUP($A471,Population!$A$2:$D$1000,4,FALSE)</f>
        <v>#N/A</v>
      </c>
      <c r="M471" s="24">
        <f>VLOOKUP("Population",'Program Priorities&amp;Goals'!$B$5:$E$7,4,FALSE)</f>
        <v>0.66666666666666663</v>
      </c>
      <c r="N471" s="24" t="e">
        <f>VLOOKUP($G471,'SVI Data'!$C$2:$F$200,3,FALSE)</f>
        <v>#N/A</v>
      </c>
      <c r="O471" s="24">
        <f>VLOOKUP("SVI",'Program Priorities&amp;Goals'!$B$5:$E$7,4,FALSE)</f>
        <v>0.66666666666666663</v>
      </c>
      <c r="P471" s="23" t="e">
        <f>VLOOKUP($A471,'Partnership Readiness'!$A$2:$D$1000,5,FALSE)</f>
        <v>#N/A</v>
      </c>
      <c r="Q471" s="24">
        <f>VLOOKUP("Partnership",'Program Priorities&amp;Goals'!$B$5:$E$7,4,FALSE)</f>
        <v>0.66666666666666663</v>
      </c>
      <c r="R471" s="25">
        <f t="shared" si="36"/>
        <v>0</v>
      </c>
      <c r="S471" s="24">
        <f t="shared" si="37"/>
        <v>1</v>
      </c>
      <c r="T471" s="24" t="e">
        <f t="shared" si="38"/>
        <v>#N/A</v>
      </c>
      <c r="U471" s="27" t="e">
        <f t="shared" si="39"/>
        <v>#N/A</v>
      </c>
      <c r="V471" s="24" t="e">
        <f>IF(J471="Urban",IF(U471&lt;='Recommended Sites'!$L$17,"Include",""),IF(J471="Rural",IF(T471&lt;='Recommended Sites'!$L$18,"Include",""),""))</f>
        <v>#N/A</v>
      </c>
      <c r="W471" s="24" t="e">
        <f>IF(V471="Include",COUNTIFS($V$2:$V$999,"Include",$R$2:$R$999,"&gt;"&amp;R471)+COUNTIFS($V$2:V471,"Include",$R$2:R471,R471),"")</f>
        <v>#N/A</v>
      </c>
    </row>
    <row r="472" spans="1:23" ht="15.75" thickBot="1" x14ac:dyDescent="0.3">
      <c r="A472" s="23" t="str">
        <f>IF(Population!$A472="","",Population!$A472)</f>
        <v/>
      </c>
      <c r="B472" s="24" t="str">
        <f>IF($A472="","",IFERROR(VLOOKUP($A472,Facilities!$A$2:$B$1001,2,FALSE),""))</f>
        <v/>
      </c>
      <c r="C472" s="24" t="str">
        <f>IFERROR(IF(VLOOKUP($A472,'Facility Locations'!$A$2:$E$1000,2,FALSE)="","no address",VLOOKUP($A472,'Facility Locations'!$A$2:$E$1000,2,FALSE)),"no address")</f>
        <v>no address</v>
      </c>
      <c r="D472" s="24" t="str">
        <f>IFERROR(IF(VLOOKUP($A472,'Facility Locations'!$A$2:$E$1000,3,FALSE)="","",VLOOKUP($A472,'Facility Locations'!$A$2:$E$1000,3,FALSE)),"")</f>
        <v/>
      </c>
      <c r="E472" s="24" t="str">
        <f>IFERROR(IF(VLOOKUP($A472,'Facility Locations'!$A$2:$E$1000,4,FALSE)="","",VLOOKUP($A472,'Facility Locations'!$A$2:$E$1000,4,FALSE)),"")</f>
        <v/>
      </c>
      <c r="F472" s="24" t="str">
        <f>IFERROR(IF(VLOOKUP($A472,'Facility Locations'!$A$2:$E$1000,5,FALSE)="","",VLOOKUP($A472,'Facility Locations'!$A$2:$E$1000,5,FALSE)),"")</f>
        <v/>
      </c>
      <c r="G472" s="25" t="str">
        <f>IFERROR(VLOOKUP($A472,Counties!$A$2:$C$1000,2,FALSE),"no county listed")</f>
        <v>no county listed</v>
      </c>
      <c r="H472" s="24" t="str">
        <f>IFERROR(VLOOKUP($A472,Counties!$A$2:$C$1000,3,FALSE),"no county listed")</f>
        <v>no county listed</v>
      </c>
      <c r="I472" s="24" t="e">
        <f>VLOOKUP($G472,Rural_Urban!A473:B1471,2,FALSE)</f>
        <v>#N/A</v>
      </c>
      <c r="J472" s="24" t="e">
        <f t="shared" si="35"/>
        <v>#N/A</v>
      </c>
      <c r="K472" s="26" t="str">
        <f>IF($A472="","",_xlfn.LET(_xlpm.x,VLOOKUP($A472,Population!$A$2:$B$1000,2,FALSE),IF(_xlpm.x="","none listed",_xlpm.x)))</f>
        <v/>
      </c>
      <c r="L472" s="24" t="e">
        <f>VLOOKUP($A472,Population!$A$2:$D$1000,4,FALSE)</f>
        <v>#N/A</v>
      </c>
      <c r="M472" s="24">
        <f>VLOOKUP("Population",'Program Priorities&amp;Goals'!$B$5:$E$7,4,FALSE)</f>
        <v>0.66666666666666663</v>
      </c>
      <c r="N472" s="24" t="e">
        <f>VLOOKUP($G472,'SVI Data'!$C$2:$F$200,3,FALSE)</f>
        <v>#N/A</v>
      </c>
      <c r="O472" s="24">
        <f>VLOOKUP("SVI",'Program Priorities&amp;Goals'!$B$5:$E$7,4,FALSE)</f>
        <v>0.66666666666666663</v>
      </c>
      <c r="P472" s="23" t="e">
        <f>VLOOKUP($A472,'Partnership Readiness'!$A$2:$D$1000,5,FALSE)</f>
        <v>#N/A</v>
      </c>
      <c r="Q472" s="24">
        <f>VLOOKUP("Partnership",'Program Priorities&amp;Goals'!$B$5:$E$7,4,FALSE)</f>
        <v>0.66666666666666663</v>
      </c>
      <c r="R472" s="25">
        <f t="shared" si="36"/>
        <v>0</v>
      </c>
      <c r="S472" s="24">
        <f t="shared" si="37"/>
        <v>1</v>
      </c>
      <c r="T472" s="24" t="e">
        <f t="shared" si="38"/>
        <v>#N/A</v>
      </c>
      <c r="U472" s="27" t="e">
        <f t="shared" si="39"/>
        <v>#N/A</v>
      </c>
      <c r="V472" s="24" t="e">
        <f>IF(J472="Urban",IF(U472&lt;='Recommended Sites'!$L$17,"Include",""),IF(J472="Rural",IF(T472&lt;='Recommended Sites'!$L$18,"Include",""),""))</f>
        <v>#N/A</v>
      </c>
      <c r="W472" s="24" t="e">
        <f>IF(V472="Include",COUNTIFS($V$2:$V$999,"Include",$R$2:$R$999,"&gt;"&amp;R472)+COUNTIFS($V$2:V472,"Include",$R$2:R472,R472),"")</f>
        <v>#N/A</v>
      </c>
    </row>
    <row r="473" spans="1:23" ht="15.75" thickBot="1" x14ac:dyDescent="0.3">
      <c r="A473" s="23" t="str">
        <f>IF(Population!$A473="","",Population!$A473)</f>
        <v/>
      </c>
      <c r="B473" s="24" t="str">
        <f>IF($A473="","",IFERROR(VLOOKUP($A473,Facilities!$A$2:$B$1001,2,FALSE),""))</f>
        <v/>
      </c>
      <c r="C473" s="24" t="str">
        <f>IFERROR(IF(VLOOKUP($A473,'Facility Locations'!$A$2:$E$1000,2,FALSE)="","no address",VLOOKUP($A473,'Facility Locations'!$A$2:$E$1000,2,FALSE)),"no address")</f>
        <v>no address</v>
      </c>
      <c r="D473" s="24" t="str">
        <f>IFERROR(IF(VLOOKUP($A473,'Facility Locations'!$A$2:$E$1000,3,FALSE)="","",VLOOKUP($A473,'Facility Locations'!$A$2:$E$1000,3,FALSE)),"")</f>
        <v/>
      </c>
      <c r="E473" s="24" t="str">
        <f>IFERROR(IF(VLOOKUP($A473,'Facility Locations'!$A$2:$E$1000,4,FALSE)="","",VLOOKUP($A473,'Facility Locations'!$A$2:$E$1000,4,FALSE)),"")</f>
        <v/>
      </c>
      <c r="F473" s="24" t="str">
        <f>IFERROR(IF(VLOOKUP($A473,'Facility Locations'!$A$2:$E$1000,5,FALSE)="","",VLOOKUP($A473,'Facility Locations'!$A$2:$E$1000,5,FALSE)),"")</f>
        <v/>
      </c>
      <c r="G473" s="25" t="str">
        <f>IFERROR(VLOOKUP($A473,Counties!$A$2:$C$1000,2,FALSE),"no county listed")</f>
        <v>no county listed</v>
      </c>
      <c r="H473" s="24" t="str">
        <f>IFERROR(VLOOKUP($A473,Counties!$A$2:$C$1000,3,FALSE),"no county listed")</f>
        <v>no county listed</v>
      </c>
      <c r="I473" s="24" t="e">
        <f>VLOOKUP($G473,Rural_Urban!A474:B1472,2,FALSE)</f>
        <v>#N/A</v>
      </c>
      <c r="J473" s="24" t="e">
        <f t="shared" si="35"/>
        <v>#N/A</v>
      </c>
      <c r="K473" s="26" t="str">
        <f>IF($A473="","",_xlfn.LET(_xlpm.x,VLOOKUP($A473,Population!$A$2:$B$1000,2,FALSE),IF(_xlpm.x="","none listed",_xlpm.x)))</f>
        <v/>
      </c>
      <c r="L473" s="24" t="e">
        <f>VLOOKUP($A473,Population!$A$2:$D$1000,4,FALSE)</f>
        <v>#N/A</v>
      </c>
      <c r="M473" s="24">
        <f>VLOOKUP("Population",'Program Priorities&amp;Goals'!$B$5:$E$7,4,FALSE)</f>
        <v>0.66666666666666663</v>
      </c>
      <c r="N473" s="24" t="e">
        <f>VLOOKUP($G473,'SVI Data'!$C$2:$F$200,3,FALSE)</f>
        <v>#N/A</v>
      </c>
      <c r="O473" s="24">
        <f>VLOOKUP("SVI",'Program Priorities&amp;Goals'!$B$5:$E$7,4,FALSE)</f>
        <v>0.66666666666666663</v>
      </c>
      <c r="P473" s="23" t="e">
        <f>VLOOKUP($A473,'Partnership Readiness'!$A$2:$D$1000,5,FALSE)</f>
        <v>#N/A</v>
      </c>
      <c r="Q473" s="24">
        <f>VLOOKUP("Partnership",'Program Priorities&amp;Goals'!$B$5:$E$7,4,FALSE)</f>
        <v>0.66666666666666663</v>
      </c>
      <c r="R473" s="25">
        <f t="shared" si="36"/>
        <v>0</v>
      </c>
      <c r="S473" s="24">
        <f t="shared" si="37"/>
        <v>1</v>
      </c>
      <c r="T473" s="24" t="e">
        <f t="shared" si="38"/>
        <v>#N/A</v>
      </c>
      <c r="U473" s="27" t="e">
        <f t="shared" si="39"/>
        <v>#N/A</v>
      </c>
      <c r="V473" s="24" t="e">
        <f>IF(J473="Urban",IF(U473&lt;='Recommended Sites'!$L$17,"Include",""),IF(J473="Rural",IF(T473&lt;='Recommended Sites'!$L$18,"Include",""),""))</f>
        <v>#N/A</v>
      </c>
      <c r="W473" s="24" t="e">
        <f>IF(V473="Include",COUNTIFS($V$2:$V$999,"Include",$R$2:$R$999,"&gt;"&amp;R473)+COUNTIFS($V$2:V473,"Include",$R$2:R473,R473),"")</f>
        <v>#N/A</v>
      </c>
    </row>
    <row r="474" spans="1:23" ht="15.75" thickBot="1" x14ac:dyDescent="0.3">
      <c r="A474" s="23" t="str">
        <f>IF(Population!$A474="","",Population!$A474)</f>
        <v/>
      </c>
      <c r="B474" s="24" t="str">
        <f>IF($A474="","",IFERROR(VLOOKUP($A474,Facilities!$A$2:$B$1001,2,FALSE),""))</f>
        <v/>
      </c>
      <c r="C474" s="24" t="str">
        <f>IFERROR(IF(VLOOKUP($A474,'Facility Locations'!$A$2:$E$1000,2,FALSE)="","no address",VLOOKUP($A474,'Facility Locations'!$A$2:$E$1000,2,FALSE)),"no address")</f>
        <v>no address</v>
      </c>
      <c r="D474" s="24" t="str">
        <f>IFERROR(IF(VLOOKUP($A474,'Facility Locations'!$A$2:$E$1000,3,FALSE)="","",VLOOKUP($A474,'Facility Locations'!$A$2:$E$1000,3,FALSE)),"")</f>
        <v/>
      </c>
      <c r="E474" s="24" t="str">
        <f>IFERROR(IF(VLOOKUP($A474,'Facility Locations'!$A$2:$E$1000,4,FALSE)="","",VLOOKUP($A474,'Facility Locations'!$A$2:$E$1000,4,FALSE)),"")</f>
        <v/>
      </c>
      <c r="F474" s="24" t="str">
        <f>IFERROR(IF(VLOOKUP($A474,'Facility Locations'!$A$2:$E$1000,5,FALSE)="","",VLOOKUP($A474,'Facility Locations'!$A$2:$E$1000,5,FALSE)),"")</f>
        <v/>
      </c>
      <c r="G474" s="25" t="str">
        <f>IFERROR(VLOOKUP($A474,Counties!$A$2:$C$1000,2,FALSE),"no county listed")</f>
        <v>no county listed</v>
      </c>
      <c r="H474" s="24" t="str">
        <f>IFERROR(VLOOKUP($A474,Counties!$A$2:$C$1000,3,FALSE),"no county listed")</f>
        <v>no county listed</v>
      </c>
      <c r="I474" s="24" t="e">
        <f>VLOOKUP($G474,Rural_Urban!A475:B1473,2,FALSE)</f>
        <v>#N/A</v>
      </c>
      <c r="J474" s="24" t="e">
        <f t="shared" si="35"/>
        <v>#N/A</v>
      </c>
      <c r="K474" s="26" t="str">
        <f>IF($A474="","",_xlfn.LET(_xlpm.x,VLOOKUP($A474,Population!$A$2:$B$1000,2,FALSE),IF(_xlpm.x="","none listed",_xlpm.x)))</f>
        <v/>
      </c>
      <c r="L474" s="24" t="e">
        <f>VLOOKUP($A474,Population!$A$2:$D$1000,4,FALSE)</f>
        <v>#N/A</v>
      </c>
      <c r="M474" s="24">
        <f>VLOOKUP("Population",'Program Priorities&amp;Goals'!$B$5:$E$7,4,FALSE)</f>
        <v>0.66666666666666663</v>
      </c>
      <c r="N474" s="24" t="e">
        <f>VLOOKUP($G474,'SVI Data'!$C$2:$F$200,3,FALSE)</f>
        <v>#N/A</v>
      </c>
      <c r="O474" s="24">
        <f>VLOOKUP("SVI",'Program Priorities&amp;Goals'!$B$5:$E$7,4,FALSE)</f>
        <v>0.66666666666666663</v>
      </c>
      <c r="P474" s="23" t="e">
        <f>VLOOKUP($A474,'Partnership Readiness'!$A$2:$D$1000,5,FALSE)</f>
        <v>#N/A</v>
      </c>
      <c r="Q474" s="24">
        <f>VLOOKUP("Partnership",'Program Priorities&amp;Goals'!$B$5:$E$7,4,FALSE)</f>
        <v>0.66666666666666663</v>
      </c>
      <c r="R474" s="25">
        <f t="shared" si="36"/>
        <v>0</v>
      </c>
      <c r="S474" s="24">
        <f t="shared" si="37"/>
        <v>1</v>
      </c>
      <c r="T474" s="24" t="e">
        <f t="shared" si="38"/>
        <v>#N/A</v>
      </c>
      <c r="U474" s="27" t="e">
        <f t="shared" si="39"/>
        <v>#N/A</v>
      </c>
      <c r="V474" s="24" t="e">
        <f>IF(J474="Urban",IF(U474&lt;='Recommended Sites'!$L$17,"Include",""),IF(J474="Rural",IF(T474&lt;='Recommended Sites'!$L$18,"Include",""),""))</f>
        <v>#N/A</v>
      </c>
      <c r="W474" s="24" t="e">
        <f>IF(V474="Include",COUNTIFS($V$2:$V$999,"Include",$R$2:$R$999,"&gt;"&amp;R474)+COUNTIFS($V$2:V474,"Include",$R$2:R474,R474),"")</f>
        <v>#N/A</v>
      </c>
    </row>
    <row r="475" spans="1:23" ht="15.75" thickBot="1" x14ac:dyDescent="0.3">
      <c r="A475" s="23" t="str">
        <f>IF(Population!$A475="","",Population!$A475)</f>
        <v/>
      </c>
      <c r="B475" s="24" t="str">
        <f>IF($A475="","",IFERROR(VLOOKUP($A475,Facilities!$A$2:$B$1001,2,FALSE),""))</f>
        <v/>
      </c>
      <c r="C475" s="24" t="str">
        <f>IFERROR(IF(VLOOKUP($A475,'Facility Locations'!$A$2:$E$1000,2,FALSE)="","no address",VLOOKUP($A475,'Facility Locations'!$A$2:$E$1000,2,FALSE)),"no address")</f>
        <v>no address</v>
      </c>
      <c r="D475" s="24" t="str">
        <f>IFERROR(IF(VLOOKUP($A475,'Facility Locations'!$A$2:$E$1000,3,FALSE)="","",VLOOKUP($A475,'Facility Locations'!$A$2:$E$1000,3,FALSE)),"")</f>
        <v/>
      </c>
      <c r="E475" s="24" t="str">
        <f>IFERROR(IF(VLOOKUP($A475,'Facility Locations'!$A$2:$E$1000,4,FALSE)="","",VLOOKUP($A475,'Facility Locations'!$A$2:$E$1000,4,FALSE)),"")</f>
        <v/>
      </c>
      <c r="F475" s="24" t="str">
        <f>IFERROR(IF(VLOOKUP($A475,'Facility Locations'!$A$2:$E$1000,5,FALSE)="","",VLOOKUP($A475,'Facility Locations'!$A$2:$E$1000,5,FALSE)),"")</f>
        <v/>
      </c>
      <c r="G475" s="25" t="str">
        <f>IFERROR(VLOOKUP($A475,Counties!$A$2:$C$1000,2,FALSE),"no county listed")</f>
        <v>no county listed</v>
      </c>
      <c r="H475" s="24" t="str">
        <f>IFERROR(VLOOKUP($A475,Counties!$A$2:$C$1000,3,FALSE),"no county listed")</f>
        <v>no county listed</v>
      </c>
      <c r="I475" s="24" t="e">
        <f>VLOOKUP($G475,Rural_Urban!A476:B1474,2,FALSE)</f>
        <v>#N/A</v>
      </c>
      <c r="J475" s="24" t="e">
        <f t="shared" si="35"/>
        <v>#N/A</v>
      </c>
      <c r="K475" s="26" t="str">
        <f>IF($A475="","",_xlfn.LET(_xlpm.x,VLOOKUP($A475,Population!$A$2:$B$1000,2,FALSE),IF(_xlpm.x="","none listed",_xlpm.x)))</f>
        <v/>
      </c>
      <c r="L475" s="24" t="e">
        <f>VLOOKUP($A475,Population!$A$2:$D$1000,4,FALSE)</f>
        <v>#N/A</v>
      </c>
      <c r="M475" s="24">
        <f>VLOOKUP("Population",'Program Priorities&amp;Goals'!$B$5:$E$7,4,FALSE)</f>
        <v>0.66666666666666663</v>
      </c>
      <c r="N475" s="24" t="e">
        <f>VLOOKUP($G475,'SVI Data'!$C$2:$F$200,3,FALSE)</f>
        <v>#N/A</v>
      </c>
      <c r="O475" s="24">
        <f>VLOOKUP("SVI",'Program Priorities&amp;Goals'!$B$5:$E$7,4,FALSE)</f>
        <v>0.66666666666666663</v>
      </c>
      <c r="P475" s="23" t="e">
        <f>VLOOKUP($A475,'Partnership Readiness'!$A$2:$D$1000,5,FALSE)</f>
        <v>#N/A</v>
      </c>
      <c r="Q475" s="24">
        <f>VLOOKUP("Partnership",'Program Priorities&amp;Goals'!$B$5:$E$7,4,FALSE)</f>
        <v>0.66666666666666663</v>
      </c>
      <c r="R475" s="25">
        <f t="shared" si="36"/>
        <v>0</v>
      </c>
      <c r="S475" s="24">
        <f t="shared" si="37"/>
        <v>1</v>
      </c>
      <c r="T475" s="24" t="e">
        <f t="shared" si="38"/>
        <v>#N/A</v>
      </c>
      <c r="U475" s="27" t="e">
        <f t="shared" si="39"/>
        <v>#N/A</v>
      </c>
      <c r="V475" s="24" t="e">
        <f>IF(J475="Urban",IF(U475&lt;='Recommended Sites'!$L$17,"Include",""),IF(J475="Rural",IF(T475&lt;='Recommended Sites'!$L$18,"Include",""),""))</f>
        <v>#N/A</v>
      </c>
      <c r="W475" s="24" t="e">
        <f>IF(V475="Include",COUNTIFS($V$2:$V$999,"Include",$R$2:$R$999,"&gt;"&amp;R475)+COUNTIFS($V$2:V475,"Include",$R$2:R475,R475),"")</f>
        <v>#N/A</v>
      </c>
    </row>
    <row r="476" spans="1:23" ht="15.75" thickBot="1" x14ac:dyDescent="0.3">
      <c r="A476" s="23" t="str">
        <f>IF(Population!$A476="","",Population!$A476)</f>
        <v/>
      </c>
      <c r="B476" s="24" t="str">
        <f>IF($A476="","",IFERROR(VLOOKUP($A476,Facilities!$A$2:$B$1001,2,FALSE),""))</f>
        <v/>
      </c>
      <c r="C476" s="24" t="str">
        <f>IFERROR(IF(VLOOKUP($A476,'Facility Locations'!$A$2:$E$1000,2,FALSE)="","no address",VLOOKUP($A476,'Facility Locations'!$A$2:$E$1000,2,FALSE)),"no address")</f>
        <v>no address</v>
      </c>
      <c r="D476" s="24" t="str">
        <f>IFERROR(IF(VLOOKUP($A476,'Facility Locations'!$A$2:$E$1000,3,FALSE)="","",VLOOKUP($A476,'Facility Locations'!$A$2:$E$1000,3,FALSE)),"")</f>
        <v/>
      </c>
      <c r="E476" s="24" t="str">
        <f>IFERROR(IF(VLOOKUP($A476,'Facility Locations'!$A$2:$E$1000,4,FALSE)="","",VLOOKUP($A476,'Facility Locations'!$A$2:$E$1000,4,FALSE)),"")</f>
        <v/>
      </c>
      <c r="F476" s="24" t="str">
        <f>IFERROR(IF(VLOOKUP($A476,'Facility Locations'!$A$2:$E$1000,5,FALSE)="","",VLOOKUP($A476,'Facility Locations'!$A$2:$E$1000,5,FALSE)),"")</f>
        <v/>
      </c>
      <c r="G476" s="25" t="str">
        <f>IFERROR(VLOOKUP($A476,Counties!$A$2:$C$1000,2,FALSE),"no county listed")</f>
        <v>no county listed</v>
      </c>
      <c r="H476" s="24" t="str">
        <f>IFERROR(VLOOKUP($A476,Counties!$A$2:$C$1000,3,FALSE),"no county listed")</f>
        <v>no county listed</v>
      </c>
      <c r="I476" s="24" t="e">
        <f>VLOOKUP($G476,Rural_Urban!A477:B1475,2,FALSE)</f>
        <v>#N/A</v>
      </c>
      <c r="J476" s="24" t="e">
        <f t="shared" si="35"/>
        <v>#N/A</v>
      </c>
      <c r="K476" s="26" t="str">
        <f>IF($A476="","",_xlfn.LET(_xlpm.x,VLOOKUP($A476,Population!$A$2:$B$1000,2,FALSE),IF(_xlpm.x="","none listed",_xlpm.x)))</f>
        <v/>
      </c>
      <c r="L476" s="24" t="e">
        <f>VLOOKUP($A476,Population!$A$2:$D$1000,4,FALSE)</f>
        <v>#N/A</v>
      </c>
      <c r="M476" s="24">
        <f>VLOOKUP("Population",'Program Priorities&amp;Goals'!$B$5:$E$7,4,FALSE)</f>
        <v>0.66666666666666663</v>
      </c>
      <c r="N476" s="24" t="e">
        <f>VLOOKUP($G476,'SVI Data'!$C$2:$F$200,3,FALSE)</f>
        <v>#N/A</v>
      </c>
      <c r="O476" s="24">
        <f>VLOOKUP("SVI",'Program Priorities&amp;Goals'!$B$5:$E$7,4,FALSE)</f>
        <v>0.66666666666666663</v>
      </c>
      <c r="P476" s="23" t="e">
        <f>VLOOKUP($A476,'Partnership Readiness'!$A$2:$D$1000,5,FALSE)</f>
        <v>#N/A</v>
      </c>
      <c r="Q476" s="24">
        <f>VLOOKUP("Partnership",'Program Priorities&amp;Goals'!$B$5:$E$7,4,FALSE)</f>
        <v>0.66666666666666663</v>
      </c>
      <c r="R476" s="25">
        <f t="shared" si="36"/>
        <v>0</v>
      </c>
      <c r="S476" s="24">
        <f t="shared" si="37"/>
        <v>1</v>
      </c>
      <c r="T476" s="24" t="e">
        <f t="shared" si="38"/>
        <v>#N/A</v>
      </c>
      <c r="U476" s="27" t="e">
        <f t="shared" si="39"/>
        <v>#N/A</v>
      </c>
      <c r="V476" s="24" t="e">
        <f>IF(J476="Urban",IF(U476&lt;='Recommended Sites'!$L$17,"Include",""),IF(J476="Rural",IF(T476&lt;='Recommended Sites'!$L$18,"Include",""),""))</f>
        <v>#N/A</v>
      </c>
      <c r="W476" s="24" t="e">
        <f>IF(V476="Include",COUNTIFS($V$2:$V$999,"Include",$R$2:$R$999,"&gt;"&amp;R476)+COUNTIFS($V$2:V476,"Include",$R$2:R476,R476),"")</f>
        <v>#N/A</v>
      </c>
    </row>
    <row r="477" spans="1:23" ht="15.75" thickBot="1" x14ac:dyDescent="0.3">
      <c r="A477" s="23" t="str">
        <f>IF(Population!$A477="","",Population!$A477)</f>
        <v/>
      </c>
      <c r="B477" s="24" t="str">
        <f>IF($A477="","",IFERROR(VLOOKUP($A477,Facilities!$A$2:$B$1001,2,FALSE),""))</f>
        <v/>
      </c>
      <c r="C477" s="24" t="str">
        <f>IFERROR(IF(VLOOKUP($A477,'Facility Locations'!$A$2:$E$1000,2,FALSE)="","no address",VLOOKUP($A477,'Facility Locations'!$A$2:$E$1000,2,FALSE)),"no address")</f>
        <v>no address</v>
      </c>
      <c r="D477" s="24" t="str">
        <f>IFERROR(IF(VLOOKUP($A477,'Facility Locations'!$A$2:$E$1000,3,FALSE)="","",VLOOKUP($A477,'Facility Locations'!$A$2:$E$1000,3,FALSE)),"")</f>
        <v/>
      </c>
      <c r="E477" s="24" t="str">
        <f>IFERROR(IF(VLOOKUP($A477,'Facility Locations'!$A$2:$E$1000,4,FALSE)="","",VLOOKUP($A477,'Facility Locations'!$A$2:$E$1000,4,FALSE)),"")</f>
        <v/>
      </c>
      <c r="F477" s="24" t="str">
        <f>IFERROR(IF(VLOOKUP($A477,'Facility Locations'!$A$2:$E$1000,5,FALSE)="","",VLOOKUP($A477,'Facility Locations'!$A$2:$E$1000,5,FALSE)),"")</f>
        <v/>
      </c>
      <c r="G477" s="25" t="str">
        <f>IFERROR(VLOOKUP($A477,Counties!$A$2:$C$1000,2,FALSE),"no county listed")</f>
        <v>no county listed</v>
      </c>
      <c r="H477" s="24" t="str">
        <f>IFERROR(VLOOKUP($A477,Counties!$A$2:$C$1000,3,FALSE),"no county listed")</f>
        <v>no county listed</v>
      </c>
      <c r="I477" s="24" t="e">
        <f>VLOOKUP($G477,Rural_Urban!A478:B1476,2,FALSE)</f>
        <v>#N/A</v>
      </c>
      <c r="J477" s="24" t="e">
        <f t="shared" si="35"/>
        <v>#N/A</v>
      </c>
      <c r="K477" s="26" t="str">
        <f>IF($A477="","",_xlfn.LET(_xlpm.x,VLOOKUP($A477,Population!$A$2:$B$1000,2,FALSE),IF(_xlpm.x="","none listed",_xlpm.x)))</f>
        <v/>
      </c>
      <c r="L477" s="24" t="e">
        <f>VLOOKUP($A477,Population!$A$2:$D$1000,4,FALSE)</f>
        <v>#N/A</v>
      </c>
      <c r="M477" s="24">
        <f>VLOOKUP("Population",'Program Priorities&amp;Goals'!$B$5:$E$7,4,FALSE)</f>
        <v>0.66666666666666663</v>
      </c>
      <c r="N477" s="24" t="e">
        <f>VLOOKUP($G477,'SVI Data'!$C$2:$F$200,3,FALSE)</f>
        <v>#N/A</v>
      </c>
      <c r="O477" s="24">
        <f>VLOOKUP("SVI",'Program Priorities&amp;Goals'!$B$5:$E$7,4,FALSE)</f>
        <v>0.66666666666666663</v>
      </c>
      <c r="P477" s="23" t="e">
        <f>VLOOKUP($A477,'Partnership Readiness'!$A$2:$D$1000,5,FALSE)</f>
        <v>#N/A</v>
      </c>
      <c r="Q477" s="24">
        <f>VLOOKUP("Partnership",'Program Priorities&amp;Goals'!$B$5:$E$7,4,FALSE)</f>
        <v>0.66666666666666663</v>
      </c>
      <c r="R477" s="25">
        <f t="shared" si="36"/>
        <v>0</v>
      </c>
      <c r="S477" s="24">
        <f t="shared" si="37"/>
        <v>1</v>
      </c>
      <c r="T477" s="24" t="e">
        <f t="shared" si="38"/>
        <v>#N/A</v>
      </c>
      <c r="U477" s="27" t="e">
        <f t="shared" si="39"/>
        <v>#N/A</v>
      </c>
      <c r="V477" s="24" t="e">
        <f>IF(J477="Urban",IF(U477&lt;='Recommended Sites'!$L$17,"Include",""),IF(J477="Rural",IF(T477&lt;='Recommended Sites'!$L$18,"Include",""),""))</f>
        <v>#N/A</v>
      </c>
      <c r="W477" s="24" t="e">
        <f>IF(V477="Include",COUNTIFS($V$2:$V$999,"Include",$R$2:$R$999,"&gt;"&amp;R477)+COUNTIFS($V$2:V477,"Include",$R$2:R477,R477),"")</f>
        <v>#N/A</v>
      </c>
    </row>
    <row r="478" spans="1:23" ht="15.75" thickBot="1" x14ac:dyDescent="0.3">
      <c r="A478" s="23" t="str">
        <f>IF(Population!$A478="","",Population!$A478)</f>
        <v/>
      </c>
      <c r="B478" s="24" t="str">
        <f>IF($A478="","",IFERROR(VLOOKUP($A478,Facilities!$A$2:$B$1001,2,FALSE),""))</f>
        <v/>
      </c>
      <c r="C478" s="24" t="str">
        <f>IFERROR(IF(VLOOKUP($A478,'Facility Locations'!$A$2:$E$1000,2,FALSE)="","no address",VLOOKUP($A478,'Facility Locations'!$A$2:$E$1000,2,FALSE)),"no address")</f>
        <v>no address</v>
      </c>
      <c r="D478" s="24" t="str">
        <f>IFERROR(IF(VLOOKUP($A478,'Facility Locations'!$A$2:$E$1000,3,FALSE)="","",VLOOKUP($A478,'Facility Locations'!$A$2:$E$1000,3,FALSE)),"")</f>
        <v/>
      </c>
      <c r="E478" s="24" t="str">
        <f>IFERROR(IF(VLOOKUP($A478,'Facility Locations'!$A$2:$E$1000,4,FALSE)="","",VLOOKUP($A478,'Facility Locations'!$A$2:$E$1000,4,FALSE)),"")</f>
        <v/>
      </c>
      <c r="F478" s="24" t="str">
        <f>IFERROR(IF(VLOOKUP($A478,'Facility Locations'!$A$2:$E$1000,5,FALSE)="","",VLOOKUP($A478,'Facility Locations'!$A$2:$E$1000,5,FALSE)),"")</f>
        <v/>
      </c>
      <c r="G478" s="25" t="str">
        <f>IFERROR(VLOOKUP($A478,Counties!$A$2:$C$1000,2,FALSE),"no county listed")</f>
        <v>no county listed</v>
      </c>
      <c r="H478" s="24" t="str">
        <f>IFERROR(VLOOKUP($A478,Counties!$A$2:$C$1000,3,FALSE),"no county listed")</f>
        <v>no county listed</v>
      </c>
      <c r="I478" s="24" t="e">
        <f>VLOOKUP($G478,Rural_Urban!A479:B1477,2,FALSE)</f>
        <v>#N/A</v>
      </c>
      <c r="J478" s="24" t="e">
        <f t="shared" si="35"/>
        <v>#N/A</v>
      </c>
      <c r="K478" s="26" t="str">
        <f>IF($A478="","",_xlfn.LET(_xlpm.x,VLOOKUP($A478,Population!$A$2:$B$1000,2,FALSE),IF(_xlpm.x="","none listed",_xlpm.x)))</f>
        <v/>
      </c>
      <c r="L478" s="24" t="e">
        <f>VLOOKUP($A478,Population!$A$2:$D$1000,4,FALSE)</f>
        <v>#N/A</v>
      </c>
      <c r="M478" s="24">
        <f>VLOOKUP("Population",'Program Priorities&amp;Goals'!$B$5:$E$7,4,FALSE)</f>
        <v>0.66666666666666663</v>
      </c>
      <c r="N478" s="24" t="e">
        <f>VLOOKUP($G478,'SVI Data'!$C$2:$F$200,3,FALSE)</f>
        <v>#N/A</v>
      </c>
      <c r="O478" s="24">
        <f>VLOOKUP("SVI",'Program Priorities&amp;Goals'!$B$5:$E$7,4,FALSE)</f>
        <v>0.66666666666666663</v>
      </c>
      <c r="P478" s="23" t="e">
        <f>VLOOKUP($A478,'Partnership Readiness'!$A$2:$D$1000,5,FALSE)</f>
        <v>#N/A</v>
      </c>
      <c r="Q478" s="24">
        <f>VLOOKUP("Partnership",'Program Priorities&amp;Goals'!$B$5:$E$7,4,FALSE)</f>
        <v>0.66666666666666663</v>
      </c>
      <c r="R478" s="25">
        <f t="shared" si="36"/>
        <v>0</v>
      </c>
      <c r="S478" s="24">
        <f t="shared" si="37"/>
        <v>1</v>
      </c>
      <c r="T478" s="24" t="e">
        <f t="shared" si="38"/>
        <v>#N/A</v>
      </c>
      <c r="U478" s="27" t="e">
        <f t="shared" si="39"/>
        <v>#N/A</v>
      </c>
      <c r="V478" s="24" t="e">
        <f>IF(J478="Urban",IF(U478&lt;='Recommended Sites'!$L$17,"Include",""),IF(J478="Rural",IF(T478&lt;='Recommended Sites'!$L$18,"Include",""),""))</f>
        <v>#N/A</v>
      </c>
      <c r="W478" s="24" t="e">
        <f>IF(V478="Include",COUNTIFS($V$2:$V$999,"Include",$R$2:$R$999,"&gt;"&amp;R478)+COUNTIFS($V$2:V478,"Include",$R$2:R478,R478),"")</f>
        <v>#N/A</v>
      </c>
    </row>
    <row r="479" spans="1:23" ht="15.75" thickBot="1" x14ac:dyDescent="0.3">
      <c r="A479" s="23" t="str">
        <f>IF(Population!$A479="","",Population!$A479)</f>
        <v/>
      </c>
      <c r="B479" s="24" t="str">
        <f>IF($A479="","",IFERROR(VLOOKUP($A479,Facilities!$A$2:$B$1001,2,FALSE),""))</f>
        <v/>
      </c>
      <c r="C479" s="24" t="str">
        <f>IFERROR(IF(VLOOKUP($A479,'Facility Locations'!$A$2:$E$1000,2,FALSE)="","no address",VLOOKUP($A479,'Facility Locations'!$A$2:$E$1000,2,FALSE)),"no address")</f>
        <v>no address</v>
      </c>
      <c r="D479" s="24" t="str">
        <f>IFERROR(IF(VLOOKUP($A479,'Facility Locations'!$A$2:$E$1000,3,FALSE)="","",VLOOKUP($A479,'Facility Locations'!$A$2:$E$1000,3,FALSE)),"")</f>
        <v/>
      </c>
      <c r="E479" s="24" t="str">
        <f>IFERROR(IF(VLOOKUP($A479,'Facility Locations'!$A$2:$E$1000,4,FALSE)="","",VLOOKUP($A479,'Facility Locations'!$A$2:$E$1000,4,FALSE)),"")</f>
        <v/>
      </c>
      <c r="F479" s="24" t="str">
        <f>IFERROR(IF(VLOOKUP($A479,'Facility Locations'!$A$2:$E$1000,5,FALSE)="","",VLOOKUP($A479,'Facility Locations'!$A$2:$E$1000,5,FALSE)),"")</f>
        <v/>
      </c>
      <c r="G479" s="25" t="str">
        <f>IFERROR(VLOOKUP($A479,Counties!$A$2:$C$1000,2,FALSE),"no county listed")</f>
        <v>no county listed</v>
      </c>
      <c r="H479" s="24" t="str">
        <f>IFERROR(VLOOKUP($A479,Counties!$A$2:$C$1000,3,FALSE),"no county listed")</f>
        <v>no county listed</v>
      </c>
      <c r="I479" s="24" t="e">
        <f>VLOOKUP($G479,Rural_Urban!A480:B1478,2,FALSE)</f>
        <v>#N/A</v>
      </c>
      <c r="J479" s="24" t="e">
        <f t="shared" si="35"/>
        <v>#N/A</v>
      </c>
      <c r="K479" s="26" t="str">
        <f>IF($A479="","",_xlfn.LET(_xlpm.x,VLOOKUP($A479,Population!$A$2:$B$1000,2,FALSE),IF(_xlpm.x="","none listed",_xlpm.x)))</f>
        <v/>
      </c>
      <c r="L479" s="24" t="e">
        <f>VLOOKUP($A479,Population!$A$2:$D$1000,4,FALSE)</f>
        <v>#N/A</v>
      </c>
      <c r="M479" s="24">
        <f>VLOOKUP("Population",'Program Priorities&amp;Goals'!$B$5:$E$7,4,FALSE)</f>
        <v>0.66666666666666663</v>
      </c>
      <c r="N479" s="24" t="e">
        <f>VLOOKUP($G479,'SVI Data'!$C$2:$F$200,3,FALSE)</f>
        <v>#N/A</v>
      </c>
      <c r="O479" s="24">
        <f>VLOOKUP("SVI",'Program Priorities&amp;Goals'!$B$5:$E$7,4,FALSE)</f>
        <v>0.66666666666666663</v>
      </c>
      <c r="P479" s="23" t="e">
        <f>VLOOKUP($A479,'Partnership Readiness'!$A$2:$D$1000,5,FALSE)</f>
        <v>#N/A</v>
      </c>
      <c r="Q479" s="24">
        <f>VLOOKUP("Partnership",'Program Priorities&amp;Goals'!$B$5:$E$7,4,FALSE)</f>
        <v>0.66666666666666663</v>
      </c>
      <c r="R479" s="25">
        <f t="shared" si="36"/>
        <v>0</v>
      </c>
      <c r="S479" s="24">
        <f t="shared" si="37"/>
        <v>1</v>
      </c>
      <c r="T479" s="24" t="e">
        <f t="shared" si="38"/>
        <v>#N/A</v>
      </c>
      <c r="U479" s="27" t="e">
        <f t="shared" si="39"/>
        <v>#N/A</v>
      </c>
      <c r="V479" s="24" t="e">
        <f>IF(J479="Urban",IF(U479&lt;='Recommended Sites'!$L$17,"Include",""),IF(J479="Rural",IF(T479&lt;='Recommended Sites'!$L$18,"Include",""),""))</f>
        <v>#N/A</v>
      </c>
      <c r="W479" s="24" t="e">
        <f>IF(V479="Include",COUNTIFS($V$2:$V$999,"Include",$R$2:$R$999,"&gt;"&amp;R479)+COUNTIFS($V$2:V479,"Include",$R$2:R479,R479),"")</f>
        <v>#N/A</v>
      </c>
    </row>
    <row r="480" spans="1:23" ht="15.75" thickBot="1" x14ac:dyDescent="0.3">
      <c r="A480" s="23" t="str">
        <f>IF(Population!$A480="","",Population!$A480)</f>
        <v/>
      </c>
      <c r="B480" s="24" t="str">
        <f>IF($A480="","",IFERROR(VLOOKUP($A480,Facilities!$A$2:$B$1001,2,FALSE),""))</f>
        <v/>
      </c>
      <c r="C480" s="24" t="str">
        <f>IFERROR(IF(VLOOKUP($A480,'Facility Locations'!$A$2:$E$1000,2,FALSE)="","no address",VLOOKUP($A480,'Facility Locations'!$A$2:$E$1000,2,FALSE)),"no address")</f>
        <v>no address</v>
      </c>
      <c r="D480" s="24" t="str">
        <f>IFERROR(IF(VLOOKUP($A480,'Facility Locations'!$A$2:$E$1000,3,FALSE)="","",VLOOKUP($A480,'Facility Locations'!$A$2:$E$1000,3,FALSE)),"")</f>
        <v/>
      </c>
      <c r="E480" s="24" t="str">
        <f>IFERROR(IF(VLOOKUP($A480,'Facility Locations'!$A$2:$E$1000,4,FALSE)="","",VLOOKUP($A480,'Facility Locations'!$A$2:$E$1000,4,FALSE)),"")</f>
        <v/>
      </c>
      <c r="F480" s="24" t="str">
        <f>IFERROR(IF(VLOOKUP($A480,'Facility Locations'!$A$2:$E$1000,5,FALSE)="","",VLOOKUP($A480,'Facility Locations'!$A$2:$E$1000,5,FALSE)),"")</f>
        <v/>
      </c>
      <c r="G480" s="25" t="str">
        <f>IFERROR(VLOOKUP($A480,Counties!$A$2:$C$1000,2,FALSE),"no county listed")</f>
        <v>no county listed</v>
      </c>
      <c r="H480" s="24" t="str">
        <f>IFERROR(VLOOKUP($A480,Counties!$A$2:$C$1000,3,FALSE),"no county listed")</f>
        <v>no county listed</v>
      </c>
      <c r="I480" s="24" t="e">
        <f>VLOOKUP($G480,Rural_Urban!A481:B1479,2,FALSE)</f>
        <v>#N/A</v>
      </c>
      <c r="J480" s="24" t="e">
        <f t="shared" si="35"/>
        <v>#N/A</v>
      </c>
      <c r="K480" s="26" t="str">
        <f>IF($A480="","",_xlfn.LET(_xlpm.x,VLOOKUP($A480,Population!$A$2:$B$1000,2,FALSE),IF(_xlpm.x="","none listed",_xlpm.x)))</f>
        <v/>
      </c>
      <c r="L480" s="24" t="e">
        <f>VLOOKUP($A480,Population!$A$2:$D$1000,4,FALSE)</f>
        <v>#N/A</v>
      </c>
      <c r="M480" s="24">
        <f>VLOOKUP("Population",'Program Priorities&amp;Goals'!$B$5:$E$7,4,FALSE)</f>
        <v>0.66666666666666663</v>
      </c>
      <c r="N480" s="24" t="e">
        <f>VLOOKUP($G480,'SVI Data'!$C$2:$F$200,3,FALSE)</f>
        <v>#N/A</v>
      </c>
      <c r="O480" s="24">
        <f>VLOOKUP("SVI",'Program Priorities&amp;Goals'!$B$5:$E$7,4,FALSE)</f>
        <v>0.66666666666666663</v>
      </c>
      <c r="P480" s="23" t="e">
        <f>VLOOKUP($A480,'Partnership Readiness'!$A$2:$D$1000,5,FALSE)</f>
        <v>#N/A</v>
      </c>
      <c r="Q480" s="24">
        <f>VLOOKUP("Partnership",'Program Priorities&amp;Goals'!$B$5:$E$7,4,FALSE)</f>
        <v>0.66666666666666663</v>
      </c>
      <c r="R480" s="25">
        <f t="shared" si="36"/>
        <v>0</v>
      </c>
      <c r="S480" s="24">
        <f t="shared" si="37"/>
        <v>1</v>
      </c>
      <c r="T480" s="24" t="e">
        <f t="shared" si="38"/>
        <v>#N/A</v>
      </c>
      <c r="U480" s="27" t="e">
        <f t="shared" si="39"/>
        <v>#N/A</v>
      </c>
      <c r="V480" s="24" t="e">
        <f>IF(J480="Urban",IF(U480&lt;='Recommended Sites'!$L$17,"Include",""),IF(J480="Rural",IF(T480&lt;='Recommended Sites'!$L$18,"Include",""),""))</f>
        <v>#N/A</v>
      </c>
      <c r="W480" s="24" t="e">
        <f>IF(V480="Include",COUNTIFS($V$2:$V$999,"Include",$R$2:$R$999,"&gt;"&amp;R480)+COUNTIFS($V$2:V480,"Include",$R$2:R480,R480),"")</f>
        <v>#N/A</v>
      </c>
    </row>
    <row r="481" spans="1:23" ht="15.75" thickBot="1" x14ac:dyDescent="0.3">
      <c r="A481" s="23" t="str">
        <f>IF(Population!$A481="","",Population!$A481)</f>
        <v/>
      </c>
      <c r="B481" s="24" t="str">
        <f>IF($A481="","",IFERROR(VLOOKUP($A481,Facilities!$A$2:$B$1001,2,FALSE),""))</f>
        <v/>
      </c>
      <c r="C481" s="24" t="str">
        <f>IFERROR(IF(VLOOKUP($A481,'Facility Locations'!$A$2:$E$1000,2,FALSE)="","no address",VLOOKUP($A481,'Facility Locations'!$A$2:$E$1000,2,FALSE)),"no address")</f>
        <v>no address</v>
      </c>
      <c r="D481" s="24" t="str">
        <f>IFERROR(IF(VLOOKUP($A481,'Facility Locations'!$A$2:$E$1000,3,FALSE)="","",VLOOKUP($A481,'Facility Locations'!$A$2:$E$1000,3,FALSE)),"")</f>
        <v/>
      </c>
      <c r="E481" s="24" t="str">
        <f>IFERROR(IF(VLOOKUP($A481,'Facility Locations'!$A$2:$E$1000,4,FALSE)="","",VLOOKUP($A481,'Facility Locations'!$A$2:$E$1000,4,FALSE)),"")</f>
        <v/>
      </c>
      <c r="F481" s="24" t="str">
        <f>IFERROR(IF(VLOOKUP($A481,'Facility Locations'!$A$2:$E$1000,5,FALSE)="","",VLOOKUP($A481,'Facility Locations'!$A$2:$E$1000,5,FALSE)),"")</f>
        <v/>
      </c>
      <c r="G481" s="25" t="str">
        <f>IFERROR(VLOOKUP($A481,Counties!$A$2:$C$1000,2,FALSE),"no county listed")</f>
        <v>no county listed</v>
      </c>
      <c r="H481" s="24" t="str">
        <f>IFERROR(VLOOKUP($A481,Counties!$A$2:$C$1000,3,FALSE),"no county listed")</f>
        <v>no county listed</v>
      </c>
      <c r="I481" s="24" t="e">
        <f>VLOOKUP($G481,Rural_Urban!A482:B1480,2,FALSE)</f>
        <v>#N/A</v>
      </c>
      <c r="J481" s="24" t="e">
        <f t="shared" si="35"/>
        <v>#N/A</v>
      </c>
      <c r="K481" s="26" t="str">
        <f>IF($A481="","",_xlfn.LET(_xlpm.x,VLOOKUP($A481,Population!$A$2:$B$1000,2,FALSE),IF(_xlpm.x="","none listed",_xlpm.x)))</f>
        <v/>
      </c>
      <c r="L481" s="24" t="e">
        <f>VLOOKUP($A481,Population!$A$2:$D$1000,4,FALSE)</f>
        <v>#N/A</v>
      </c>
      <c r="M481" s="24">
        <f>VLOOKUP("Population",'Program Priorities&amp;Goals'!$B$5:$E$7,4,FALSE)</f>
        <v>0.66666666666666663</v>
      </c>
      <c r="N481" s="24" t="e">
        <f>VLOOKUP($G481,'SVI Data'!$C$2:$F$200,3,FALSE)</f>
        <v>#N/A</v>
      </c>
      <c r="O481" s="24">
        <f>VLOOKUP("SVI",'Program Priorities&amp;Goals'!$B$5:$E$7,4,FALSE)</f>
        <v>0.66666666666666663</v>
      </c>
      <c r="P481" s="23" t="e">
        <f>VLOOKUP($A481,'Partnership Readiness'!$A$2:$D$1000,5,FALSE)</f>
        <v>#N/A</v>
      </c>
      <c r="Q481" s="24">
        <f>VLOOKUP("Partnership",'Program Priorities&amp;Goals'!$B$5:$E$7,4,FALSE)</f>
        <v>0.66666666666666663</v>
      </c>
      <c r="R481" s="25">
        <f t="shared" si="36"/>
        <v>0</v>
      </c>
      <c r="S481" s="24">
        <f t="shared" si="37"/>
        <v>1</v>
      </c>
      <c r="T481" s="24" t="e">
        <f t="shared" si="38"/>
        <v>#N/A</v>
      </c>
      <c r="U481" s="27" t="e">
        <f t="shared" si="39"/>
        <v>#N/A</v>
      </c>
      <c r="V481" s="24" t="e">
        <f>IF(J481="Urban",IF(U481&lt;='Recommended Sites'!$L$17,"Include",""),IF(J481="Rural",IF(T481&lt;='Recommended Sites'!$L$18,"Include",""),""))</f>
        <v>#N/A</v>
      </c>
      <c r="W481" s="24" t="e">
        <f>IF(V481="Include",COUNTIFS($V$2:$V$999,"Include",$R$2:$R$999,"&gt;"&amp;R481)+COUNTIFS($V$2:V481,"Include",$R$2:R481,R481),"")</f>
        <v>#N/A</v>
      </c>
    </row>
    <row r="482" spans="1:23" ht="15.75" thickBot="1" x14ac:dyDescent="0.3">
      <c r="A482" s="23" t="str">
        <f>IF(Population!$A482="","",Population!$A482)</f>
        <v/>
      </c>
      <c r="B482" s="24" t="str">
        <f>IF($A482="","",IFERROR(VLOOKUP($A482,Facilities!$A$2:$B$1001,2,FALSE),""))</f>
        <v/>
      </c>
      <c r="C482" s="24" t="str">
        <f>IFERROR(IF(VLOOKUP($A482,'Facility Locations'!$A$2:$E$1000,2,FALSE)="","no address",VLOOKUP($A482,'Facility Locations'!$A$2:$E$1000,2,FALSE)),"no address")</f>
        <v>no address</v>
      </c>
      <c r="D482" s="24" t="str">
        <f>IFERROR(IF(VLOOKUP($A482,'Facility Locations'!$A$2:$E$1000,3,FALSE)="","",VLOOKUP($A482,'Facility Locations'!$A$2:$E$1000,3,FALSE)),"")</f>
        <v/>
      </c>
      <c r="E482" s="24" t="str">
        <f>IFERROR(IF(VLOOKUP($A482,'Facility Locations'!$A$2:$E$1000,4,FALSE)="","",VLOOKUP($A482,'Facility Locations'!$A$2:$E$1000,4,FALSE)),"")</f>
        <v/>
      </c>
      <c r="F482" s="24" t="str">
        <f>IFERROR(IF(VLOOKUP($A482,'Facility Locations'!$A$2:$E$1000,5,FALSE)="","",VLOOKUP($A482,'Facility Locations'!$A$2:$E$1000,5,FALSE)),"")</f>
        <v/>
      </c>
      <c r="G482" s="25" t="str">
        <f>IFERROR(VLOOKUP($A482,Counties!$A$2:$C$1000,2,FALSE),"no county listed")</f>
        <v>no county listed</v>
      </c>
      <c r="H482" s="24" t="str">
        <f>IFERROR(VLOOKUP($A482,Counties!$A$2:$C$1000,3,FALSE),"no county listed")</f>
        <v>no county listed</v>
      </c>
      <c r="I482" s="24" t="e">
        <f>VLOOKUP($G482,Rural_Urban!A483:B1481,2,FALSE)</f>
        <v>#N/A</v>
      </c>
      <c r="J482" s="24" t="e">
        <f t="shared" si="35"/>
        <v>#N/A</v>
      </c>
      <c r="K482" s="26" t="str">
        <f>IF($A482="","",_xlfn.LET(_xlpm.x,VLOOKUP($A482,Population!$A$2:$B$1000,2,FALSE),IF(_xlpm.x="","none listed",_xlpm.x)))</f>
        <v/>
      </c>
      <c r="L482" s="24" t="e">
        <f>VLOOKUP($A482,Population!$A$2:$D$1000,4,FALSE)</f>
        <v>#N/A</v>
      </c>
      <c r="M482" s="24">
        <f>VLOOKUP("Population",'Program Priorities&amp;Goals'!$B$5:$E$7,4,FALSE)</f>
        <v>0.66666666666666663</v>
      </c>
      <c r="N482" s="24" t="e">
        <f>VLOOKUP($G482,'SVI Data'!$C$2:$F$200,3,FALSE)</f>
        <v>#N/A</v>
      </c>
      <c r="O482" s="24">
        <f>VLOOKUP("SVI",'Program Priorities&amp;Goals'!$B$5:$E$7,4,FALSE)</f>
        <v>0.66666666666666663</v>
      </c>
      <c r="P482" s="23" t="e">
        <f>VLOOKUP($A482,'Partnership Readiness'!$A$2:$D$1000,5,FALSE)</f>
        <v>#N/A</v>
      </c>
      <c r="Q482" s="24">
        <f>VLOOKUP("Partnership",'Program Priorities&amp;Goals'!$B$5:$E$7,4,FALSE)</f>
        <v>0.66666666666666663</v>
      </c>
      <c r="R482" s="25">
        <f t="shared" si="36"/>
        <v>0</v>
      </c>
      <c r="S482" s="24">
        <f t="shared" si="37"/>
        <v>1</v>
      </c>
      <c r="T482" s="24" t="e">
        <f t="shared" si="38"/>
        <v>#N/A</v>
      </c>
      <c r="U482" s="27" t="e">
        <f t="shared" si="39"/>
        <v>#N/A</v>
      </c>
      <c r="V482" s="24" t="e">
        <f>IF(J482="Urban",IF(U482&lt;='Recommended Sites'!$L$17,"Include",""),IF(J482="Rural",IF(T482&lt;='Recommended Sites'!$L$18,"Include",""),""))</f>
        <v>#N/A</v>
      </c>
      <c r="W482" s="24" t="e">
        <f>IF(V482="Include",COUNTIFS($V$2:$V$999,"Include",$R$2:$R$999,"&gt;"&amp;R482)+COUNTIFS($V$2:V482,"Include",$R$2:R482,R482),"")</f>
        <v>#N/A</v>
      </c>
    </row>
    <row r="483" spans="1:23" ht="15.75" thickBot="1" x14ac:dyDescent="0.3">
      <c r="A483" s="23" t="str">
        <f>IF(Population!$A483="","",Population!$A483)</f>
        <v/>
      </c>
      <c r="B483" s="24" t="str">
        <f>IF($A483="","",IFERROR(VLOOKUP($A483,Facilities!$A$2:$B$1001,2,FALSE),""))</f>
        <v/>
      </c>
      <c r="C483" s="24" t="str">
        <f>IFERROR(IF(VLOOKUP($A483,'Facility Locations'!$A$2:$E$1000,2,FALSE)="","no address",VLOOKUP($A483,'Facility Locations'!$A$2:$E$1000,2,FALSE)),"no address")</f>
        <v>no address</v>
      </c>
      <c r="D483" s="24" t="str">
        <f>IFERROR(IF(VLOOKUP($A483,'Facility Locations'!$A$2:$E$1000,3,FALSE)="","",VLOOKUP($A483,'Facility Locations'!$A$2:$E$1000,3,FALSE)),"")</f>
        <v/>
      </c>
      <c r="E483" s="24" t="str">
        <f>IFERROR(IF(VLOOKUP($A483,'Facility Locations'!$A$2:$E$1000,4,FALSE)="","",VLOOKUP($A483,'Facility Locations'!$A$2:$E$1000,4,FALSE)),"")</f>
        <v/>
      </c>
      <c r="F483" s="24" t="str">
        <f>IFERROR(IF(VLOOKUP($A483,'Facility Locations'!$A$2:$E$1000,5,FALSE)="","",VLOOKUP($A483,'Facility Locations'!$A$2:$E$1000,5,FALSE)),"")</f>
        <v/>
      </c>
      <c r="G483" s="25" t="str">
        <f>IFERROR(VLOOKUP($A483,Counties!$A$2:$C$1000,2,FALSE),"no county listed")</f>
        <v>no county listed</v>
      </c>
      <c r="H483" s="24" t="str">
        <f>IFERROR(VLOOKUP($A483,Counties!$A$2:$C$1000,3,FALSE),"no county listed")</f>
        <v>no county listed</v>
      </c>
      <c r="I483" s="24" t="e">
        <f>VLOOKUP($G483,Rural_Urban!A484:B1482,2,FALSE)</f>
        <v>#N/A</v>
      </c>
      <c r="J483" s="24" t="e">
        <f t="shared" si="35"/>
        <v>#N/A</v>
      </c>
      <c r="K483" s="26" t="str">
        <f>IF($A483="","",_xlfn.LET(_xlpm.x,VLOOKUP($A483,Population!$A$2:$B$1000,2,FALSE),IF(_xlpm.x="","none listed",_xlpm.x)))</f>
        <v/>
      </c>
      <c r="L483" s="24" t="e">
        <f>VLOOKUP($A483,Population!$A$2:$D$1000,4,FALSE)</f>
        <v>#N/A</v>
      </c>
      <c r="M483" s="24">
        <f>VLOOKUP("Population",'Program Priorities&amp;Goals'!$B$5:$E$7,4,FALSE)</f>
        <v>0.66666666666666663</v>
      </c>
      <c r="N483" s="24" t="e">
        <f>VLOOKUP($G483,'SVI Data'!$C$2:$F$200,3,FALSE)</f>
        <v>#N/A</v>
      </c>
      <c r="O483" s="24">
        <f>VLOOKUP("SVI",'Program Priorities&amp;Goals'!$B$5:$E$7,4,FALSE)</f>
        <v>0.66666666666666663</v>
      </c>
      <c r="P483" s="23" t="e">
        <f>VLOOKUP($A483,'Partnership Readiness'!$A$2:$D$1000,5,FALSE)</f>
        <v>#N/A</v>
      </c>
      <c r="Q483" s="24">
        <f>VLOOKUP("Partnership",'Program Priorities&amp;Goals'!$B$5:$E$7,4,FALSE)</f>
        <v>0.66666666666666663</v>
      </c>
      <c r="R483" s="25">
        <f t="shared" si="36"/>
        <v>0</v>
      </c>
      <c r="S483" s="24">
        <f t="shared" si="37"/>
        <v>1</v>
      </c>
      <c r="T483" s="24" t="e">
        <f t="shared" si="38"/>
        <v>#N/A</v>
      </c>
      <c r="U483" s="27" t="e">
        <f t="shared" si="39"/>
        <v>#N/A</v>
      </c>
      <c r="V483" s="24" t="e">
        <f>IF(J483="Urban",IF(U483&lt;='Recommended Sites'!$L$17,"Include",""),IF(J483="Rural",IF(T483&lt;='Recommended Sites'!$L$18,"Include",""),""))</f>
        <v>#N/A</v>
      </c>
      <c r="W483" s="24" t="e">
        <f>IF(V483="Include",COUNTIFS($V$2:$V$999,"Include",$R$2:$R$999,"&gt;"&amp;R483)+COUNTIFS($V$2:V483,"Include",$R$2:R483,R483),"")</f>
        <v>#N/A</v>
      </c>
    </row>
    <row r="484" spans="1:23" ht="15.75" thickBot="1" x14ac:dyDescent="0.3">
      <c r="A484" s="23" t="str">
        <f>IF(Population!$A484="","",Population!$A484)</f>
        <v/>
      </c>
      <c r="B484" s="24" t="str">
        <f>IF($A484="","",IFERROR(VLOOKUP($A484,Facilities!$A$2:$B$1001,2,FALSE),""))</f>
        <v/>
      </c>
      <c r="C484" s="24" t="str">
        <f>IFERROR(IF(VLOOKUP($A484,'Facility Locations'!$A$2:$E$1000,2,FALSE)="","no address",VLOOKUP($A484,'Facility Locations'!$A$2:$E$1000,2,FALSE)),"no address")</f>
        <v>no address</v>
      </c>
      <c r="D484" s="24" t="str">
        <f>IFERROR(IF(VLOOKUP($A484,'Facility Locations'!$A$2:$E$1000,3,FALSE)="","",VLOOKUP($A484,'Facility Locations'!$A$2:$E$1000,3,FALSE)),"")</f>
        <v/>
      </c>
      <c r="E484" s="24" t="str">
        <f>IFERROR(IF(VLOOKUP($A484,'Facility Locations'!$A$2:$E$1000,4,FALSE)="","",VLOOKUP($A484,'Facility Locations'!$A$2:$E$1000,4,FALSE)),"")</f>
        <v/>
      </c>
      <c r="F484" s="24" t="str">
        <f>IFERROR(IF(VLOOKUP($A484,'Facility Locations'!$A$2:$E$1000,5,FALSE)="","",VLOOKUP($A484,'Facility Locations'!$A$2:$E$1000,5,FALSE)),"")</f>
        <v/>
      </c>
      <c r="G484" s="25" t="str">
        <f>IFERROR(VLOOKUP($A484,Counties!$A$2:$C$1000,2,FALSE),"no county listed")</f>
        <v>no county listed</v>
      </c>
      <c r="H484" s="24" t="str">
        <f>IFERROR(VLOOKUP($A484,Counties!$A$2:$C$1000,3,FALSE),"no county listed")</f>
        <v>no county listed</v>
      </c>
      <c r="I484" s="24" t="e">
        <f>VLOOKUP($G484,Rural_Urban!A485:B1483,2,FALSE)</f>
        <v>#N/A</v>
      </c>
      <c r="J484" s="24" t="e">
        <f t="shared" si="35"/>
        <v>#N/A</v>
      </c>
      <c r="K484" s="26" t="str">
        <f>IF($A484="","",_xlfn.LET(_xlpm.x,VLOOKUP($A484,Population!$A$2:$B$1000,2,FALSE),IF(_xlpm.x="","none listed",_xlpm.x)))</f>
        <v/>
      </c>
      <c r="L484" s="24" t="e">
        <f>VLOOKUP($A484,Population!$A$2:$D$1000,4,FALSE)</f>
        <v>#N/A</v>
      </c>
      <c r="M484" s="24">
        <f>VLOOKUP("Population",'Program Priorities&amp;Goals'!$B$5:$E$7,4,FALSE)</f>
        <v>0.66666666666666663</v>
      </c>
      <c r="N484" s="24" t="e">
        <f>VLOOKUP($G484,'SVI Data'!$C$2:$F$200,3,FALSE)</f>
        <v>#N/A</v>
      </c>
      <c r="O484" s="24">
        <f>VLOOKUP("SVI",'Program Priorities&amp;Goals'!$B$5:$E$7,4,FALSE)</f>
        <v>0.66666666666666663</v>
      </c>
      <c r="P484" s="23" t="e">
        <f>VLOOKUP($A484,'Partnership Readiness'!$A$2:$D$1000,5,FALSE)</f>
        <v>#N/A</v>
      </c>
      <c r="Q484" s="24">
        <f>VLOOKUP("Partnership",'Program Priorities&amp;Goals'!$B$5:$E$7,4,FALSE)</f>
        <v>0.66666666666666663</v>
      </c>
      <c r="R484" s="25">
        <f t="shared" si="36"/>
        <v>0</v>
      </c>
      <c r="S484" s="24">
        <f t="shared" si="37"/>
        <v>1</v>
      </c>
      <c r="T484" s="24" t="e">
        <f t="shared" si="38"/>
        <v>#N/A</v>
      </c>
      <c r="U484" s="27" t="e">
        <f t="shared" si="39"/>
        <v>#N/A</v>
      </c>
      <c r="V484" s="24" t="e">
        <f>IF(J484="Urban",IF(U484&lt;='Recommended Sites'!$L$17,"Include",""),IF(J484="Rural",IF(T484&lt;='Recommended Sites'!$L$18,"Include",""),""))</f>
        <v>#N/A</v>
      </c>
      <c r="W484" s="24" t="e">
        <f>IF(V484="Include",COUNTIFS($V$2:$V$999,"Include",$R$2:$R$999,"&gt;"&amp;R484)+COUNTIFS($V$2:V484,"Include",$R$2:R484,R484),"")</f>
        <v>#N/A</v>
      </c>
    </row>
    <row r="485" spans="1:23" ht="15.75" thickBot="1" x14ac:dyDescent="0.3">
      <c r="A485" s="23" t="str">
        <f>IF(Population!$A485="","",Population!$A485)</f>
        <v/>
      </c>
      <c r="B485" s="24" t="str">
        <f>IF($A485="","",IFERROR(VLOOKUP($A485,Facilities!$A$2:$B$1001,2,FALSE),""))</f>
        <v/>
      </c>
      <c r="C485" s="24" t="str">
        <f>IFERROR(IF(VLOOKUP($A485,'Facility Locations'!$A$2:$E$1000,2,FALSE)="","no address",VLOOKUP($A485,'Facility Locations'!$A$2:$E$1000,2,FALSE)),"no address")</f>
        <v>no address</v>
      </c>
      <c r="D485" s="24" t="str">
        <f>IFERROR(IF(VLOOKUP($A485,'Facility Locations'!$A$2:$E$1000,3,FALSE)="","",VLOOKUP($A485,'Facility Locations'!$A$2:$E$1000,3,FALSE)),"")</f>
        <v/>
      </c>
      <c r="E485" s="24" t="str">
        <f>IFERROR(IF(VLOOKUP($A485,'Facility Locations'!$A$2:$E$1000,4,FALSE)="","",VLOOKUP($A485,'Facility Locations'!$A$2:$E$1000,4,FALSE)),"")</f>
        <v/>
      </c>
      <c r="F485" s="24" t="str">
        <f>IFERROR(IF(VLOOKUP($A485,'Facility Locations'!$A$2:$E$1000,5,FALSE)="","",VLOOKUP($A485,'Facility Locations'!$A$2:$E$1000,5,FALSE)),"")</f>
        <v/>
      </c>
      <c r="G485" s="25" t="str">
        <f>IFERROR(VLOOKUP($A485,Counties!$A$2:$C$1000,2,FALSE),"no county listed")</f>
        <v>no county listed</v>
      </c>
      <c r="H485" s="24" t="str">
        <f>IFERROR(VLOOKUP($A485,Counties!$A$2:$C$1000,3,FALSE),"no county listed")</f>
        <v>no county listed</v>
      </c>
      <c r="I485" s="24" t="e">
        <f>VLOOKUP($G485,Rural_Urban!A486:B1484,2,FALSE)</f>
        <v>#N/A</v>
      </c>
      <c r="J485" s="24" t="e">
        <f t="shared" si="35"/>
        <v>#N/A</v>
      </c>
      <c r="K485" s="26" t="str">
        <f>IF($A485="","",_xlfn.LET(_xlpm.x,VLOOKUP($A485,Population!$A$2:$B$1000,2,FALSE),IF(_xlpm.x="","none listed",_xlpm.x)))</f>
        <v/>
      </c>
      <c r="L485" s="24" t="e">
        <f>VLOOKUP($A485,Population!$A$2:$D$1000,4,FALSE)</f>
        <v>#N/A</v>
      </c>
      <c r="M485" s="24">
        <f>VLOOKUP("Population",'Program Priorities&amp;Goals'!$B$5:$E$7,4,FALSE)</f>
        <v>0.66666666666666663</v>
      </c>
      <c r="N485" s="24" t="e">
        <f>VLOOKUP($G485,'SVI Data'!$C$2:$F$200,3,FALSE)</f>
        <v>#N/A</v>
      </c>
      <c r="O485" s="24">
        <f>VLOOKUP("SVI",'Program Priorities&amp;Goals'!$B$5:$E$7,4,FALSE)</f>
        <v>0.66666666666666663</v>
      </c>
      <c r="P485" s="23" t="e">
        <f>VLOOKUP($A485,'Partnership Readiness'!$A$2:$D$1000,5,FALSE)</f>
        <v>#N/A</v>
      </c>
      <c r="Q485" s="24">
        <f>VLOOKUP("Partnership",'Program Priorities&amp;Goals'!$B$5:$E$7,4,FALSE)</f>
        <v>0.66666666666666663</v>
      </c>
      <c r="R485" s="25">
        <f t="shared" si="36"/>
        <v>0</v>
      </c>
      <c r="S485" s="24">
        <f t="shared" si="37"/>
        <v>1</v>
      </c>
      <c r="T485" s="24" t="e">
        <f t="shared" si="38"/>
        <v>#N/A</v>
      </c>
      <c r="U485" s="27" t="e">
        <f t="shared" si="39"/>
        <v>#N/A</v>
      </c>
      <c r="V485" s="24" t="e">
        <f>IF(J485="Urban",IF(U485&lt;='Recommended Sites'!$L$17,"Include",""),IF(J485="Rural",IF(T485&lt;='Recommended Sites'!$L$18,"Include",""),""))</f>
        <v>#N/A</v>
      </c>
      <c r="W485" s="24" t="e">
        <f>IF(V485="Include",COUNTIFS($V$2:$V$999,"Include",$R$2:$R$999,"&gt;"&amp;R485)+COUNTIFS($V$2:V485,"Include",$R$2:R485,R485),"")</f>
        <v>#N/A</v>
      </c>
    </row>
    <row r="486" spans="1:23" ht="15.75" thickBot="1" x14ac:dyDescent="0.3">
      <c r="A486" s="23" t="str">
        <f>IF(Population!$A486="","",Population!$A486)</f>
        <v/>
      </c>
      <c r="B486" s="24" t="str">
        <f>IF($A486="","",IFERROR(VLOOKUP($A486,Facilities!$A$2:$B$1001,2,FALSE),""))</f>
        <v/>
      </c>
      <c r="C486" s="24" t="str">
        <f>IFERROR(IF(VLOOKUP($A486,'Facility Locations'!$A$2:$E$1000,2,FALSE)="","no address",VLOOKUP($A486,'Facility Locations'!$A$2:$E$1000,2,FALSE)),"no address")</f>
        <v>no address</v>
      </c>
      <c r="D486" s="24" t="str">
        <f>IFERROR(IF(VLOOKUP($A486,'Facility Locations'!$A$2:$E$1000,3,FALSE)="","",VLOOKUP($A486,'Facility Locations'!$A$2:$E$1000,3,FALSE)),"")</f>
        <v/>
      </c>
      <c r="E486" s="24" t="str">
        <f>IFERROR(IF(VLOOKUP($A486,'Facility Locations'!$A$2:$E$1000,4,FALSE)="","",VLOOKUP($A486,'Facility Locations'!$A$2:$E$1000,4,FALSE)),"")</f>
        <v/>
      </c>
      <c r="F486" s="24" t="str">
        <f>IFERROR(IF(VLOOKUP($A486,'Facility Locations'!$A$2:$E$1000,5,FALSE)="","",VLOOKUP($A486,'Facility Locations'!$A$2:$E$1000,5,FALSE)),"")</f>
        <v/>
      </c>
      <c r="G486" s="25" t="str">
        <f>IFERROR(VLOOKUP($A486,Counties!$A$2:$C$1000,2,FALSE),"no county listed")</f>
        <v>no county listed</v>
      </c>
      <c r="H486" s="24" t="str">
        <f>IFERROR(VLOOKUP($A486,Counties!$A$2:$C$1000,3,FALSE),"no county listed")</f>
        <v>no county listed</v>
      </c>
      <c r="I486" s="24" t="e">
        <f>VLOOKUP($G486,Rural_Urban!A487:B1485,2,FALSE)</f>
        <v>#N/A</v>
      </c>
      <c r="J486" s="24" t="e">
        <f t="shared" si="35"/>
        <v>#N/A</v>
      </c>
      <c r="K486" s="26" t="str">
        <f>IF($A486="","",_xlfn.LET(_xlpm.x,VLOOKUP($A486,Population!$A$2:$B$1000,2,FALSE),IF(_xlpm.x="","none listed",_xlpm.x)))</f>
        <v/>
      </c>
      <c r="L486" s="24" t="e">
        <f>VLOOKUP($A486,Population!$A$2:$D$1000,4,FALSE)</f>
        <v>#N/A</v>
      </c>
      <c r="M486" s="24">
        <f>VLOOKUP("Population",'Program Priorities&amp;Goals'!$B$5:$E$7,4,FALSE)</f>
        <v>0.66666666666666663</v>
      </c>
      <c r="N486" s="24" t="e">
        <f>VLOOKUP($G486,'SVI Data'!$C$2:$F$200,3,FALSE)</f>
        <v>#N/A</v>
      </c>
      <c r="O486" s="24">
        <f>VLOOKUP("SVI",'Program Priorities&amp;Goals'!$B$5:$E$7,4,FALSE)</f>
        <v>0.66666666666666663</v>
      </c>
      <c r="P486" s="23" t="e">
        <f>VLOOKUP($A486,'Partnership Readiness'!$A$2:$D$1000,5,FALSE)</f>
        <v>#N/A</v>
      </c>
      <c r="Q486" s="24">
        <f>VLOOKUP("Partnership",'Program Priorities&amp;Goals'!$B$5:$E$7,4,FALSE)</f>
        <v>0.66666666666666663</v>
      </c>
      <c r="R486" s="25">
        <f t="shared" si="36"/>
        <v>0</v>
      </c>
      <c r="S486" s="24">
        <f t="shared" si="37"/>
        <v>1</v>
      </c>
      <c r="T486" s="24" t="e">
        <f t="shared" si="38"/>
        <v>#N/A</v>
      </c>
      <c r="U486" s="27" t="e">
        <f t="shared" si="39"/>
        <v>#N/A</v>
      </c>
      <c r="V486" s="24" t="e">
        <f>IF(J486="Urban",IF(U486&lt;='Recommended Sites'!$L$17,"Include",""),IF(J486="Rural",IF(T486&lt;='Recommended Sites'!$L$18,"Include",""),""))</f>
        <v>#N/A</v>
      </c>
      <c r="W486" s="24" t="e">
        <f>IF(V486="Include",COUNTIFS($V$2:$V$999,"Include",$R$2:$R$999,"&gt;"&amp;R486)+COUNTIFS($V$2:V486,"Include",$R$2:R486,R486),"")</f>
        <v>#N/A</v>
      </c>
    </row>
    <row r="487" spans="1:23" ht="15.75" thickBot="1" x14ac:dyDescent="0.3">
      <c r="A487" s="23" t="str">
        <f>IF(Population!$A487="","",Population!$A487)</f>
        <v/>
      </c>
      <c r="B487" s="24" t="str">
        <f>IF($A487="","",IFERROR(VLOOKUP($A487,Facilities!$A$2:$B$1001,2,FALSE),""))</f>
        <v/>
      </c>
      <c r="C487" s="24" t="str">
        <f>IFERROR(IF(VLOOKUP($A487,'Facility Locations'!$A$2:$E$1000,2,FALSE)="","no address",VLOOKUP($A487,'Facility Locations'!$A$2:$E$1000,2,FALSE)),"no address")</f>
        <v>no address</v>
      </c>
      <c r="D487" s="24" t="str">
        <f>IFERROR(IF(VLOOKUP($A487,'Facility Locations'!$A$2:$E$1000,3,FALSE)="","",VLOOKUP($A487,'Facility Locations'!$A$2:$E$1000,3,FALSE)),"")</f>
        <v/>
      </c>
      <c r="E487" s="24" t="str">
        <f>IFERROR(IF(VLOOKUP($A487,'Facility Locations'!$A$2:$E$1000,4,FALSE)="","",VLOOKUP($A487,'Facility Locations'!$A$2:$E$1000,4,FALSE)),"")</f>
        <v/>
      </c>
      <c r="F487" s="24" t="str">
        <f>IFERROR(IF(VLOOKUP($A487,'Facility Locations'!$A$2:$E$1000,5,FALSE)="","",VLOOKUP($A487,'Facility Locations'!$A$2:$E$1000,5,FALSE)),"")</f>
        <v/>
      </c>
      <c r="G487" s="25" t="str">
        <f>IFERROR(VLOOKUP($A487,Counties!$A$2:$C$1000,2,FALSE),"no county listed")</f>
        <v>no county listed</v>
      </c>
      <c r="H487" s="24" t="str">
        <f>IFERROR(VLOOKUP($A487,Counties!$A$2:$C$1000,3,FALSE),"no county listed")</f>
        <v>no county listed</v>
      </c>
      <c r="I487" s="24" t="e">
        <f>VLOOKUP($G487,Rural_Urban!A488:B1486,2,FALSE)</f>
        <v>#N/A</v>
      </c>
      <c r="J487" s="24" t="e">
        <f t="shared" si="35"/>
        <v>#N/A</v>
      </c>
      <c r="K487" s="26" t="str">
        <f>IF($A487="","",_xlfn.LET(_xlpm.x,VLOOKUP($A487,Population!$A$2:$B$1000,2,FALSE),IF(_xlpm.x="","none listed",_xlpm.x)))</f>
        <v/>
      </c>
      <c r="L487" s="24" t="e">
        <f>VLOOKUP($A487,Population!$A$2:$D$1000,4,FALSE)</f>
        <v>#N/A</v>
      </c>
      <c r="M487" s="24">
        <f>VLOOKUP("Population",'Program Priorities&amp;Goals'!$B$5:$E$7,4,FALSE)</f>
        <v>0.66666666666666663</v>
      </c>
      <c r="N487" s="24" t="e">
        <f>VLOOKUP($G487,'SVI Data'!$C$2:$F$200,3,FALSE)</f>
        <v>#N/A</v>
      </c>
      <c r="O487" s="24">
        <f>VLOOKUP("SVI",'Program Priorities&amp;Goals'!$B$5:$E$7,4,FALSE)</f>
        <v>0.66666666666666663</v>
      </c>
      <c r="P487" s="23" t="e">
        <f>VLOOKUP($A487,'Partnership Readiness'!$A$2:$D$1000,5,FALSE)</f>
        <v>#N/A</v>
      </c>
      <c r="Q487" s="24">
        <f>VLOOKUP("Partnership",'Program Priorities&amp;Goals'!$B$5:$E$7,4,FALSE)</f>
        <v>0.66666666666666663</v>
      </c>
      <c r="R487" s="25">
        <f t="shared" si="36"/>
        <v>0</v>
      </c>
      <c r="S487" s="24">
        <f t="shared" si="37"/>
        <v>1</v>
      </c>
      <c r="T487" s="24" t="e">
        <f t="shared" si="38"/>
        <v>#N/A</v>
      </c>
      <c r="U487" s="27" t="e">
        <f t="shared" si="39"/>
        <v>#N/A</v>
      </c>
      <c r="V487" s="24" t="e">
        <f>IF(J487="Urban",IF(U487&lt;='Recommended Sites'!$L$17,"Include",""),IF(J487="Rural",IF(T487&lt;='Recommended Sites'!$L$18,"Include",""),""))</f>
        <v>#N/A</v>
      </c>
      <c r="W487" s="24" t="e">
        <f>IF(V487="Include",COUNTIFS($V$2:$V$999,"Include",$R$2:$R$999,"&gt;"&amp;R487)+COUNTIFS($V$2:V487,"Include",$R$2:R487,R487),"")</f>
        <v>#N/A</v>
      </c>
    </row>
    <row r="488" spans="1:23" ht="15.75" thickBot="1" x14ac:dyDescent="0.3">
      <c r="A488" s="23" t="str">
        <f>IF(Population!$A488="","",Population!$A488)</f>
        <v/>
      </c>
      <c r="B488" s="24" t="str">
        <f>IF($A488="","",IFERROR(VLOOKUP($A488,Facilities!$A$2:$B$1001,2,FALSE),""))</f>
        <v/>
      </c>
      <c r="C488" s="24" t="str">
        <f>IFERROR(IF(VLOOKUP($A488,'Facility Locations'!$A$2:$E$1000,2,FALSE)="","no address",VLOOKUP($A488,'Facility Locations'!$A$2:$E$1000,2,FALSE)),"no address")</f>
        <v>no address</v>
      </c>
      <c r="D488" s="24" t="str">
        <f>IFERROR(IF(VLOOKUP($A488,'Facility Locations'!$A$2:$E$1000,3,FALSE)="","",VLOOKUP($A488,'Facility Locations'!$A$2:$E$1000,3,FALSE)),"")</f>
        <v/>
      </c>
      <c r="E488" s="24" t="str">
        <f>IFERROR(IF(VLOOKUP($A488,'Facility Locations'!$A$2:$E$1000,4,FALSE)="","",VLOOKUP($A488,'Facility Locations'!$A$2:$E$1000,4,FALSE)),"")</f>
        <v/>
      </c>
      <c r="F488" s="24" t="str">
        <f>IFERROR(IF(VLOOKUP($A488,'Facility Locations'!$A$2:$E$1000,5,FALSE)="","",VLOOKUP($A488,'Facility Locations'!$A$2:$E$1000,5,FALSE)),"")</f>
        <v/>
      </c>
      <c r="G488" s="25" t="str">
        <f>IFERROR(VLOOKUP($A488,Counties!$A$2:$C$1000,2,FALSE),"no county listed")</f>
        <v>no county listed</v>
      </c>
      <c r="H488" s="24" t="str">
        <f>IFERROR(VLOOKUP($A488,Counties!$A$2:$C$1000,3,FALSE),"no county listed")</f>
        <v>no county listed</v>
      </c>
      <c r="I488" s="24" t="e">
        <f>VLOOKUP($G488,Rural_Urban!A489:B1487,2,FALSE)</f>
        <v>#N/A</v>
      </c>
      <c r="J488" s="24" t="e">
        <f t="shared" si="35"/>
        <v>#N/A</v>
      </c>
      <c r="K488" s="26" t="str">
        <f>IF($A488="","",_xlfn.LET(_xlpm.x,VLOOKUP($A488,Population!$A$2:$B$1000,2,FALSE),IF(_xlpm.x="","none listed",_xlpm.x)))</f>
        <v/>
      </c>
      <c r="L488" s="24" t="e">
        <f>VLOOKUP($A488,Population!$A$2:$D$1000,4,FALSE)</f>
        <v>#N/A</v>
      </c>
      <c r="M488" s="24">
        <f>VLOOKUP("Population",'Program Priorities&amp;Goals'!$B$5:$E$7,4,FALSE)</f>
        <v>0.66666666666666663</v>
      </c>
      <c r="N488" s="24" t="e">
        <f>VLOOKUP($G488,'SVI Data'!$C$2:$F$200,3,FALSE)</f>
        <v>#N/A</v>
      </c>
      <c r="O488" s="24">
        <f>VLOOKUP("SVI",'Program Priorities&amp;Goals'!$B$5:$E$7,4,FALSE)</f>
        <v>0.66666666666666663</v>
      </c>
      <c r="P488" s="23" t="e">
        <f>VLOOKUP($A488,'Partnership Readiness'!$A$2:$D$1000,5,FALSE)</f>
        <v>#N/A</v>
      </c>
      <c r="Q488" s="24">
        <f>VLOOKUP("Partnership",'Program Priorities&amp;Goals'!$B$5:$E$7,4,FALSE)</f>
        <v>0.66666666666666663</v>
      </c>
      <c r="R488" s="25">
        <f t="shared" si="36"/>
        <v>0</v>
      </c>
      <c r="S488" s="24">
        <f t="shared" si="37"/>
        <v>1</v>
      </c>
      <c r="T488" s="24" t="e">
        <f t="shared" si="38"/>
        <v>#N/A</v>
      </c>
      <c r="U488" s="27" t="e">
        <f t="shared" si="39"/>
        <v>#N/A</v>
      </c>
      <c r="V488" s="24" t="e">
        <f>IF(J488="Urban",IF(U488&lt;='Recommended Sites'!$L$17,"Include",""),IF(J488="Rural",IF(T488&lt;='Recommended Sites'!$L$18,"Include",""),""))</f>
        <v>#N/A</v>
      </c>
      <c r="W488" s="24" t="e">
        <f>IF(V488="Include",COUNTIFS($V$2:$V$999,"Include",$R$2:$R$999,"&gt;"&amp;R488)+COUNTIFS($V$2:V488,"Include",$R$2:R488,R488),"")</f>
        <v>#N/A</v>
      </c>
    </row>
    <row r="489" spans="1:23" ht="15.75" thickBot="1" x14ac:dyDescent="0.3">
      <c r="A489" s="23" t="str">
        <f>IF(Population!$A489="","",Population!$A489)</f>
        <v/>
      </c>
      <c r="B489" s="24" t="str">
        <f>IF($A489="","",IFERROR(VLOOKUP($A489,Facilities!$A$2:$B$1001,2,FALSE),""))</f>
        <v/>
      </c>
      <c r="C489" s="24" t="str">
        <f>IFERROR(IF(VLOOKUP($A489,'Facility Locations'!$A$2:$E$1000,2,FALSE)="","no address",VLOOKUP($A489,'Facility Locations'!$A$2:$E$1000,2,FALSE)),"no address")</f>
        <v>no address</v>
      </c>
      <c r="D489" s="24" t="str">
        <f>IFERROR(IF(VLOOKUP($A489,'Facility Locations'!$A$2:$E$1000,3,FALSE)="","",VLOOKUP($A489,'Facility Locations'!$A$2:$E$1000,3,FALSE)),"")</f>
        <v/>
      </c>
      <c r="E489" s="24" t="str">
        <f>IFERROR(IF(VLOOKUP($A489,'Facility Locations'!$A$2:$E$1000,4,FALSE)="","",VLOOKUP($A489,'Facility Locations'!$A$2:$E$1000,4,FALSE)),"")</f>
        <v/>
      </c>
      <c r="F489" s="24" t="str">
        <f>IFERROR(IF(VLOOKUP($A489,'Facility Locations'!$A$2:$E$1000,5,FALSE)="","",VLOOKUP($A489,'Facility Locations'!$A$2:$E$1000,5,FALSE)),"")</f>
        <v/>
      </c>
      <c r="G489" s="25" t="str">
        <f>IFERROR(VLOOKUP($A489,Counties!$A$2:$C$1000,2,FALSE),"no county listed")</f>
        <v>no county listed</v>
      </c>
      <c r="H489" s="24" t="str">
        <f>IFERROR(VLOOKUP($A489,Counties!$A$2:$C$1000,3,FALSE),"no county listed")</f>
        <v>no county listed</v>
      </c>
      <c r="I489" s="24" t="e">
        <f>VLOOKUP($G489,Rural_Urban!A490:B1488,2,FALSE)</f>
        <v>#N/A</v>
      </c>
      <c r="J489" s="24" t="e">
        <f t="shared" si="35"/>
        <v>#N/A</v>
      </c>
      <c r="K489" s="26" t="str">
        <f>IF($A489="","",_xlfn.LET(_xlpm.x,VLOOKUP($A489,Population!$A$2:$B$1000,2,FALSE),IF(_xlpm.x="","none listed",_xlpm.x)))</f>
        <v/>
      </c>
      <c r="L489" s="24" t="e">
        <f>VLOOKUP($A489,Population!$A$2:$D$1000,4,FALSE)</f>
        <v>#N/A</v>
      </c>
      <c r="M489" s="24">
        <f>VLOOKUP("Population",'Program Priorities&amp;Goals'!$B$5:$E$7,4,FALSE)</f>
        <v>0.66666666666666663</v>
      </c>
      <c r="N489" s="24" t="e">
        <f>VLOOKUP($G489,'SVI Data'!$C$2:$F$200,3,FALSE)</f>
        <v>#N/A</v>
      </c>
      <c r="O489" s="24">
        <f>VLOOKUP("SVI",'Program Priorities&amp;Goals'!$B$5:$E$7,4,FALSE)</f>
        <v>0.66666666666666663</v>
      </c>
      <c r="P489" s="23" t="e">
        <f>VLOOKUP($A489,'Partnership Readiness'!$A$2:$D$1000,5,FALSE)</f>
        <v>#N/A</v>
      </c>
      <c r="Q489" s="24">
        <f>VLOOKUP("Partnership",'Program Priorities&amp;Goals'!$B$5:$E$7,4,FALSE)</f>
        <v>0.66666666666666663</v>
      </c>
      <c r="R489" s="25">
        <f t="shared" si="36"/>
        <v>0</v>
      </c>
      <c r="S489" s="24">
        <f t="shared" si="37"/>
        <v>1</v>
      </c>
      <c r="T489" s="24" t="e">
        <f t="shared" si="38"/>
        <v>#N/A</v>
      </c>
      <c r="U489" s="27" t="e">
        <f t="shared" si="39"/>
        <v>#N/A</v>
      </c>
      <c r="V489" s="24" t="e">
        <f>IF(J489="Urban",IF(U489&lt;='Recommended Sites'!$L$17,"Include",""),IF(J489="Rural",IF(T489&lt;='Recommended Sites'!$L$18,"Include",""),""))</f>
        <v>#N/A</v>
      </c>
      <c r="W489" s="24" t="e">
        <f>IF(V489="Include",COUNTIFS($V$2:$V$999,"Include",$R$2:$R$999,"&gt;"&amp;R489)+COUNTIFS($V$2:V489,"Include",$R$2:R489,R489),"")</f>
        <v>#N/A</v>
      </c>
    </row>
    <row r="490" spans="1:23" ht="15.75" thickBot="1" x14ac:dyDescent="0.3">
      <c r="A490" s="23" t="str">
        <f>IF(Population!$A490="","",Population!$A490)</f>
        <v/>
      </c>
      <c r="B490" s="24" t="str">
        <f>IF($A490="","",IFERROR(VLOOKUP($A490,Facilities!$A$2:$B$1001,2,FALSE),""))</f>
        <v/>
      </c>
      <c r="C490" s="24" t="str">
        <f>IFERROR(IF(VLOOKUP($A490,'Facility Locations'!$A$2:$E$1000,2,FALSE)="","no address",VLOOKUP($A490,'Facility Locations'!$A$2:$E$1000,2,FALSE)),"no address")</f>
        <v>no address</v>
      </c>
      <c r="D490" s="24" t="str">
        <f>IFERROR(IF(VLOOKUP($A490,'Facility Locations'!$A$2:$E$1000,3,FALSE)="","",VLOOKUP($A490,'Facility Locations'!$A$2:$E$1000,3,FALSE)),"")</f>
        <v/>
      </c>
      <c r="E490" s="24" t="str">
        <f>IFERROR(IF(VLOOKUP($A490,'Facility Locations'!$A$2:$E$1000,4,FALSE)="","",VLOOKUP($A490,'Facility Locations'!$A$2:$E$1000,4,FALSE)),"")</f>
        <v/>
      </c>
      <c r="F490" s="24" t="str">
        <f>IFERROR(IF(VLOOKUP($A490,'Facility Locations'!$A$2:$E$1000,5,FALSE)="","",VLOOKUP($A490,'Facility Locations'!$A$2:$E$1000,5,FALSE)),"")</f>
        <v/>
      </c>
      <c r="G490" s="25" t="str">
        <f>IFERROR(VLOOKUP($A490,Counties!$A$2:$C$1000,2,FALSE),"no county listed")</f>
        <v>no county listed</v>
      </c>
      <c r="H490" s="24" t="str">
        <f>IFERROR(VLOOKUP($A490,Counties!$A$2:$C$1000,3,FALSE),"no county listed")</f>
        <v>no county listed</v>
      </c>
      <c r="I490" s="24" t="e">
        <f>VLOOKUP($G490,Rural_Urban!A491:B1489,2,FALSE)</f>
        <v>#N/A</v>
      </c>
      <c r="J490" s="24" t="e">
        <f t="shared" si="35"/>
        <v>#N/A</v>
      </c>
      <c r="K490" s="26" t="str">
        <f>IF($A490="","",_xlfn.LET(_xlpm.x,VLOOKUP($A490,Population!$A$2:$B$1000,2,FALSE),IF(_xlpm.x="","none listed",_xlpm.x)))</f>
        <v/>
      </c>
      <c r="L490" s="24" t="e">
        <f>VLOOKUP($A490,Population!$A$2:$D$1000,4,FALSE)</f>
        <v>#N/A</v>
      </c>
      <c r="M490" s="24">
        <f>VLOOKUP("Population",'Program Priorities&amp;Goals'!$B$5:$E$7,4,FALSE)</f>
        <v>0.66666666666666663</v>
      </c>
      <c r="N490" s="24" t="e">
        <f>VLOOKUP($G490,'SVI Data'!$C$2:$F$200,3,FALSE)</f>
        <v>#N/A</v>
      </c>
      <c r="O490" s="24">
        <f>VLOOKUP("SVI",'Program Priorities&amp;Goals'!$B$5:$E$7,4,FALSE)</f>
        <v>0.66666666666666663</v>
      </c>
      <c r="P490" s="23" t="e">
        <f>VLOOKUP($A490,'Partnership Readiness'!$A$2:$D$1000,5,FALSE)</f>
        <v>#N/A</v>
      </c>
      <c r="Q490" s="24">
        <f>VLOOKUP("Partnership",'Program Priorities&amp;Goals'!$B$5:$E$7,4,FALSE)</f>
        <v>0.66666666666666663</v>
      </c>
      <c r="R490" s="25">
        <f t="shared" si="36"/>
        <v>0</v>
      </c>
      <c r="S490" s="24">
        <f t="shared" si="37"/>
        <v>1</v>
      </c>
      <c r="T490" s="24" t="e">
        <f t="shared" si="38"/>
        <v>#N/A</v>
      </c>
      <c r="U490" s="27" t="e">
        <f t="shared" si="39"/>
        <v>#N/A</v>
      </c>
      <c r="V490" s="24" t="e">
        <f>IF(J490="Urban",IF(U490&lt;='Recommended Sites'!$L$17,"Include",""),IF(J490="Rural",IF(T490&lt;='Recommended Sites'!$L$18,"Include",""),""))</f>
        <v>#N/A</v>
      </c>
      <c r="W490" s="24" t="e">
        <f>IF(V490="Include",COUNTIFS($V$2:$V$999,"Include",$R$2:$R$999,"&gt;"&amp;R490)+COUNTIFS($V$2:V490,"Include",$R$2:R490,R490),"")</f>
        <v>#N/A</v>
      </c>
    </row>
    <row r="491" spans="1:23" ht="15.75" thickBot="1" x14ac:dyDescent="0.3">
      <c r="A491" s="23" t="str">
        <f>IF(Population!$A491="","",Population!$A491)</f>
        <v/>
      </c>
      <c r="B491" s="24" t="str">
        <f>IF($A491="","",IFERROR(VLOOKUP($A491,Facilities!$A$2:$B$1001,2,FALSE),""))</f>
        <v/>
      </c>
      <c r="C491" s="24" t="str">
        <f>IFERROR(IF(VLOOKUP($A491,'Facility Locations'!$A$2:$E$1000,2,FALSE)="","no address",VLOOKUP($A491,'Facility Locations'!$A$2:$E$1000,2,FALSE)),"no address")</f>
        <v>no address</v>
      </c>
      <c r="D491" s="24" t="str">
        <f>IFERROR(IF(VLOOKUP($A491,'Facility Locations'!$A$2:$E$1000,3,FALSE)="","",VLOOKUP($A491,'Facility Locations'!$A$2:$E$1000,3,FALSE)),"")</f>
        <v/>
      </c>
      <c r="E491" s="24" t="str">
        <f>IFERROR(IF(VLOOKUP($A491,'Facility Locations'!$A$2:$E$1000,4,FALSE)="","",VLOOKUP($A491,'Facility Locations'!$A$2:$E$1000,4,FALSE)),"")</f>
        <v/>
      </c>
      <c r="F491" s="24" t="str">
        <f>IFERROR(IF(VLOOKUP($A491,'Facility Locations'!$A$2:$E$1000,5,FALSE)="","",VLOOKUP($A491,'Facility Locations'!$A$2:$E$1000,5,FALSE)),"")</f>
        <v/>
      </c>
      <c r="G491" s="25" t="str">
        <f>IFERROR(VLOOKUP($A491,Counties!$A$2:$C$1000,2,FALSE),"no county listed")</f>
        <v>no county listed</v>
      </c>
      <c r="H491" s="24" t="str">
        <f>IFERROR(VLOOKUP($A491,Counties!$A$2:$C$1000,3,FALSE),"no county listed")</f>
        <v>no county listed</v>
      </c>
      <c r="I491" s="24" t="e">
        <f>VLOOKUP($G491,Rural_Urban!A492:B1490,2,FALSE)</f>
        <v>#N/A</v>
      </c>
      <c r="J491" s="24" t="e">
        <f t="shared" si="35"/>
        <v>#N/A</v>
      </c>
      <c r="K491" s="26" t="str">
        <f>IF($A491="","",_xlfn.LET(_xlpm.x,VLOOKUP($A491,Population!$A$2:$B$1000,2,FALSE),IF(_xlpm.x="","none listed",_xlpm.x)))</f>
        <v/>
      </c>
      <c r="L491" s="24" t="e">
        <f>VLOOKUP($A491,Population!$A$2:$D$1000,4,FALSE)</f>
        <v>#N/A</v>
      </c>
      <c r="M491" s="24">
        <f>VLOOKUP("Population",'Program Priorities&amp;Goals'!$B$5:$E$7,4,FALSE)</f>
        <v>0.66666666666666663</v>
      </c>
      <c r="N491" s="24" t="e">
        <f>VLOOKUP($G491,'SVI Data'!$C$2:$F$200,3,FALSE)</f>
        <v>#N/A</v>
      </c>
      <c r="O491" s="24">
        <f>VLOOKUP("SVI",'Program Priorities&amp;Goals'!$B$5:$E$7,4,FALSE)</f>
        <v>0.66666666666666663</v>
      </c>
      <c r="P491" s="23" t="e">
        <f>VLOOKUP($A491,'Partnership Readiness'!$A$2:$D$1000,5,FALSE)</f>
        <v>#N/A</v>
      </c>
      <c r="Q491" s="24">
        <f>VLOOKUP("Partnership",'Program Priorities&amp;Goals'!$B$5:$E$7,4,FALSE)</f>
        <v>0.66666666666666663</v>
      </c>
      <c r="R491" s="25">
        <f t="shared" si="36"/>
        <v>0</v>
      </c>
      <c r="S491" s="24">
        <f t="shared" si="37"/>
        <v>1</v>
      </c>
      <c r="T491" s="24" t="e">
        <f t="shared" si="38"/>
        <v>#N/A</v>
      </c>
      <c r="U491" s="27" t="e">
        <f t="shared" si="39"/>
        <v>#N/A</v>
      </c>
      <c r="V491" s="24" t="e">
        <f>IF(J491="Urban",IF(U491&lt;='Recommended Sites'!$L$17,"Include",""),IF(J491="Rural",IF(T491&lt;='Recommended Sites'!$L$18,"Include",""),""))</f>
        <v>#N/A</v>
      </c>
      <c r="W491" s="24" t="e">
        <f>IF(V491="Include",COUNTIFS($V$2:$V$999,"Include",$R$2:$R$999,"&gt;"&amp;R491)+COUNTIFS($V$2:V491,"Include",$R$2:R491,R491),"")</f>
        <v>#N/A</v>
      </c>
    </row>
    <row r="492" spans="1:23" ht="15.75" thickBot="1" x14ac:dyDescent="0.3">
      <c r="A492" s="23" t="str">
        <f>IF(Population!$A492="","",Population!$A492)</f>
        <v/>
      </c>
      <c r="B492" s="24" t="str">
        <f>IF($A492="","",IFERROR(VLOOKUP($A492,Facilities!$A$2:$B$1001,2,FALSE),""))</f>
        <v/>
      </c>
      <c r="C492" s="24" t="str">
        <f>IFERROR(IF(VLOOKUP($A492,'Facility Locations'!$A$2:$E$1000,2,FALSE)="","no address",VLOOKUP($A492,'Facility Locations'!$A$2:$E$1000,2,FALSE)),"no address")</f>
        <v>no address</v>
      </c>
      <c r="D492" s="24" t="str">
        <f>IFERROR(IF(VLOOKUP($A492,'Facility Locations'!$A$2:$E$1000,3,FALSE)="","",VLOOKUP($A492,'Facility Locations'!$A$2:$E$1000,3,FALSE)),"")</f>
        <v/>
      </c>
      <c r="E492" s="24" t="str">
        <f>IFERROR(IF(VLOOKUP($A492,'Facility Locations'!$A$2:$E$1000,4,FALSE)="","",VLOOKUP($A492,'Facility Locations'!$A$2:$E$1000,4,FALSE)),"")</f>
        <v/>
      </c>
      <c r="F492" s="24" t="str">
        <f>IFERROR(IF(VLOOKUP($A492,'Facility Locations'!$A$2:$E$1000,5,FALSE)="","",VLOOKUP($A492,'Facility Locations'!$A$2:$E$1000,5,FALSE)),"")</f>
        <v/>
      </c>
      <c r="G492" s="25" t="str">
        <f>IFERROR(VLOOKUP($A492,Counties!$A$2:$C$1000,2,FALSE),"no county listed")</f>
        <v>no county listed</v>
      </c>
      <c r="H492" s="24" t="str">
        <f>IFERROR(VLOOKUP($A492,Counties!$A$2:$C$1000,3,FALSE),"no county listed")</f>
        <v>no county listed</v>
      </c>
      <c r="I492" s="24" t="e">
        <f>VLOOKUP($G492,Rural_Urban!A493:B1491,2,FALSE)</f>
        <v>#N/A</v>
      </c>
      <c r="J492" s="24" t="e">
        <f t="shared" si="35"/>
        <v>#N/A</v>
      </c>
      <c r="K492" s="26" t="str">
        <f>IF($A492="","",_xlfn.LET(_xlpm.x,VLOOKUP($A492,Population!$A$2:$B$1000,2,FALSE),IF(_xlpm.x="","none listed",_xlpm.x)))</f>
        <v/>
      </c>
      <c r="L492" s="24" t="e">
        <f>VLOOKUP($A492,Population!$A$2:$D$1000,4,FALSE)</f>
        <v>#N/A</v>
      </c>
      <c r="M492" s="24">
        <f>VLOOKUP("Population",'Program Priorities&amp;Goals'!$B$5:$E$7,4,FALSE)</f>
        <v>0.66666666666666663</v>
      </c>
      <c r="N492" s="24" t="e">
        <f>VLOOKUP($G492,'SVI Data'!$C$2:$F$200,3,FALSE)</f>
        <v>#N/A</v>
      </c>
      <c r="O492" s="24">
        <f>VLOOKUP("SVI",'Program Priorities&amp;Goals'!$B$5:$E$7,4,FALSE)</f>
        <v>0.66666666666666663</v>
      </c>
      <c r="P492" s="23" t="e">
        <f>VLOOKUP($A492,'Partnership Readiness'!$A$2:$D$1000,5,FALSE)</f>
        <v>#N/A</v>
      </c>
      <c r="Q492" s="24">
        <f>VLOOKUP("Partnership",'Program Priorities&amp;Goals'!$B$5:$E$7,4,FALSE)</f>
        <v>0.66666666666666663</v>
      </c>
      <c r="R492" s="25">
        <f t="shared" si="36"/>
        <v>0</v>
      </c>
      <c r="S492" s="24">
        <f t="shared" si="37"/>
        <v>1</v>
      </c>
      <c r="T492" s="24" t="e">
        <f t="shared" si="38"/>
        <v>#N/A</v>
      </c>
      <c r="U492" s="27" t="e">
        <f t="shared" si="39"/>
        <v>#N/A</v>
      </c>
      <c r="V492" s="24" t="e">
        <f>IF(J492="Urban",IF(U492&lt;='Recommended Sites'!$L$17,"Include",""),IF(J492="Rural",IF(T492&lt;='Recommended Sites'!$L$18,"Include",""),""))</f>
        <v>#N/A</v>
      </c>
      <c r="W492" s="24" t="e">
        <f>IF(V492="Include",COUNTIFS($V$2:$V$999,"Include",$R$2:$R$999,"&gt;"&amp;R492)+COUNTIFS($V$2:V492,"Include",$R$2:R492,R492),"")</f>
        <v>#N/A</v>
      </c>
    </row>
    <row r="493" spans="1:23" ht="15.75" thickBot="1" x14ac:dyDescent="0.3">
      <c r="A493" s="23" t="str">
        <f>IF(Population!$A493="","",Population!$A493)</f>
        <v/>
      </c>
      <c r="B493" s="24" t="str">
        <f>IF($A493="","",IFERROR(VLOOKUP($A493,Facilities!$A$2:$B$1001,2,FALSE),""))</f>
        <v/>
      </c>
      <c r="C493" s="24" t="str">
        <f>IFERROR(IF(VLOOKUP($A493,'Facility Locations'!$A$2:$E$1000,2,FALSE)="","no address",VLOOKUP($A493,'Facility Locations'!$A$2:$E$1000,2,FALSE)),"no address")</f>
        <v>no address</v>
      </c>
      <c r="D493" s="24" t="str">
        <f>IFERROR(IF(VLOOKUP($A493,'Facility Locations'!$A$2:$E$1000,3,FALSE)="","",VLOOKUP($A493,'Facility Locations'!$A$2:$E$1000,3,FALSE)),"")</f>
        <v/>
      </c>
      <c r="E493" s="24" t="str">
        <f>IFERROR(IF(VLOOKUP($A493,'Facility Locations'!$A$2:$E$1000,4,FALSE)="","",VLOOKUP($A493,'Facility Locations'!$A$2:$E$1000,4,FALSE)),"")</f>
        <v/>
      </c>
      <c r="F493" s="24" t="str">
        <f>IFERROR(IF(VLOOKUP($A493,'Facility Locations'!$A$2:$E$1000,5,FALSE)="","",VLOOKUP($A493,'Facility Locations'!$A$2:$E$1000,5,FALSE)),"")</f>
        <v/>
      </c>
      <c r="G493" s="25" t="str">
        <f>IFERROR(VLOOKUP($A493,Counties!$A$2:$C$1000,2,FALSE),"no county listed")</f>
        <v>no county listed</v>
      </c>
      <c r="H493" s="24" t="str">
        <f>IFERROR(VLOOKUP($A493,Counties!$A$2:$C$1000,3,FALSE),"no county listed")</f>
        <v>no county listed</v>
      </c>
      <c r="I493" s="24" t="e">
        <f>VLOOKUP($G493,Rural_Urban!A494:B1492,2,FALSE)</f>
        <v>#N/A</v>
      </c>
      <c r="J493" s="24" t="e">
        <f t="shared" si="35"/>
        <v>#N/A</v>
      </c>
      <c r="K493" s="26" t="str">
        <f>IF($A493="","",_xlfn.LET(_xlpm.x,VLOOKUP($A493,Population!$A$2:$B$1000,2,FALSE),IF(_xlpm.x="","none listed",_xlpm.x)))</f>
        <v/>
      </c>
      <c r="L493" s="24" t="e">
        <f>VLOOKUP($A493,Population!$A$2:$D$1000,4,FALSE)</f>
        <v>#N/A</v>
      </c>
      <c r="M493" s="24">
        <f>VLOOKUP("Population",'Program Priorities&amp;Goals'!$B$5:$E$7,4,FALSE)</f>
        <v>0.66666666666666663</v>
      </c>
      <c r="N493" s="24" t="e">
        <f>VLOOKUP($G493,'SVI Data'!$C$2:$F$200,3,FALSE)</f>
        <v>#N/A</v>
      </c>
      <c r="O493" s="24">
        <f>VLOOKUP("SVI",'Program Priorities&amp;Goals'!$B$5:$E$7,4,FALSE)</f>
        <v>0.66666666666666663</v>
      </c>
      <c r="P493" s="23" t="e">
        <f>VLOOKUP($A493,'Partnership Readiness'!$A$2:$D$1000,5,FALSE)</f>
        <v>#N/A</v>
      </c>
      <c r="Q493" s="24">
        <f>VLOOKUP("Partnership",'Program Priorities&amp;Goals'!$B$5:$E$7,4,FALSE)</f>
        <v>0.66666666666666663</v>
      </c>
      <c r="R493" s="25">
        <f t="shared" si="36"/>
        <v>0</v>
      </c>
      <c r="S493" s="24">
        <f t="shared" si="37"/>
        <v>1</v>
      </c>
      <c r="T493" s="24" t="e">
        <f t="shared" si="38"/>
        <v>#N/A</v>
      </c>
      <c r="U493" s="27" t="e">
        <f t="shared" si="39"/>
        <v>#N/A</v>
      </c>
      <c r="V493" s="24" t="e">
        <f>IF(J493="Urban",IF(U493&lt;='Recommended Sites'!$L$17,"Include",""),IF(J493="Rural",IF(T493&lt;='Recommended Sites'!$L$18,"Include",""),""))</f>
        <v>#N/A</v>
      </c>
      <c r="W493" s="24" t="e">
        <f>IF(V493="Include",COUNTIFS($V$2:$V$999,"Include",$R$2:$R$999,"&gt;"&amp;R493)+COUNTIFS($V$2:V493,"Include",$R$2:R493,R493),"")</f>
        <v>#N/A</v>
      </c>
    </row>
    <row r="494" spans="1:23" ht="15.75" thickBot="1" x14ac:dyDescent="0.3">
      <c r="A494" s="23" t="str">
        <f>IF(Population!$A494="","",Population!$A494)</f>
        <v/>
      </c>
      <c r="B494" s="24" t="str">
        <f>IF($A494="","",IFERROR(VLOOKUP($A494,Facilities!$A$2:$B$1001,2,FALSE),""))</f>
        <v/>
      </c>
      <c r="C494" s="24" t="str">
        <f>IFERROR(IF(VLOOKUP($A494,'Facility Locations'!$A$2:$E$1000,2,FALSE)="","no address",VLOOKUP($A494,'Facility Locations'!$A$2:$E$1000,2,FALSE)),"no address")</f>
        <v>no address</v>
      </c>
      <c r="D494" s="24" t="str">
        <f>IFERROR(IF(VLOOKUP($A494,'Facility Locations'!$A$2:$E$1000,3,FALSE)="","",VLOOKUP($A494,'Facility Locations'!$A$2:$E$1000,3,FALSE)),"")</f>
        <v/>
      </c>
      <c r="E494" s="24" t="str">
        <f>IFERROR(IF(VLOOKUP($A494,'Facility Locations'!$A$2:$E$1000,4,FALSE)="","",VLOOKUP($A494,'Facility Locations'!$A$2:$E$1000,4,FALSE)),"")</f>
        <v/>
      </c>
      <c r="F494" s="24" t="str">
        <f>IFERROR(IF(VLOOKUP($A494,'Facility Locations'!$A$2:$E$1000,5,FALSE)="","",VLOOKUP($A494,'Facility Locations'!$A$2:$E$1000,5,FALSE)),"")</f>
        <v/>
      </c>
      <c r="G494" s="25" t="str">
        <f>IFERROR(VLOOKUP($A494,Counties!$A$2:$C$1000,2,FALSE),"no county listed")</f>
        <v>no county listed</v>
      </c>
      <c r="H494" s="24" t="str">
        <f>IFERROR(VLOOKUP($A494,Counties!$A$2:$C$1000,3,FALSE),"no county listed")</f>
        <v>no county listed</v>
      </c>
      <c r="I494" s="24" t="e">
        <f>VLOOKUP($G494,Rural_Urban!A495:B1493,2,FALSE)</f>
        <v>#N/A</v>
      </c>
      <c r="J494" s="24" t="e">
        <f t="shared" si="35"/>
        <v>#N/A</v>
      </c>
      <c r="K494" s="26" t="str">
        <f>IF($A494="","",_xlfn.LET(_xlpm.x,VLOOKUP($A494,Population!$A$2:$B$1000,2,FALSE),IF(_xlpm.x="","none listed",_xlpm.x)))</f>
        <v/>
      </c>
      <c r="L494" s="24" t="e">
        <f>VLOOKUP($A494,Population!$A$2:$D$1000,4,FALSE)</f>
        <v>#N/A</v>
      </c>
      <c r="M494" s="24">
        <f>VLOOKUP("Population",'Program Priorities&amp;Goals'!$B$5:$E$7,4,FALSE)</f>
        <v>0.66666666666666663</v>
      </c>
      <c r="N494" s="24" t="e">
        <f>VLOOKUP($G494,'SVI Data'!$C$2:$F$200,3,FALSE)</f>
        <v>#N/A</v>
      </c>
      <c r="O494" s="24">
        <f>VLOOKUP("SVI",'Program Priorities&amp;Goals'!$B$5:$E$7,4,FALSE)</f>
        <v>0.66666666666666663</v>
      </c>
      <c r="P494" s="23" t="e">
        <f>VLOOKUP($A494,'Partnership Readiness'!$A$2:$D$1000,5,FALSE)</f>
        <v>#N/A</v>
      </c>
      <c r="Q494" s="24">
        <f>VLOOKUP("Partnership",'Program Priorities&amp;Goals'!$B$5:$E$7,4,FALSE)</f>
        <v>0.66666666666666663</v>
      </c>
      <c r="R494" s="25">
        <f t="shared" si="36"/>
        <v>0</v>
      </c>
      <c r="S494" s="24">
        <f t="shared" si="37"/>
        <v>1</v>
      </c>
      <c r="T494" s="24" t="e">
        <f t="shared" si="38"/>
        <v>#N/A</v>
      </c>
      <c r="U494" s="27" t="e">
        <f t="shared" si="39"/>
        <v>#N/A</v>
      </c>
      <c r="V494" s="24" t="e">
        <f>IF(J494="Urban",IF(U494&lt;='Recommended Sites'!$L$17,"Include",""),IF(J494="Rural",IF(T494&lt;='Recommended Sites'!$L$18,"Include",""),""))</f>
        <v>#N/A</v>
      </c>
      <c r="W494" s="24" t="e">
        <f>IF(V494="Include",COUNTIFS($V$2:$V$999,"Include",$R$2:$R$999,"&gt;"&amp;R494)+COUNTIFS($V$2:V494,"Include",$R$2:R494,R494),"")</f>
        <v>#N/A</v>
      </c>
    </row>
    <row r="495" spans="1:23" ht="15.75" thickBot="1" x14ac:dyDescent="0.3">
      <c r="A495" s="23" t="str">
        <f>IF(Population!$A495="","",Population!$A495)</f>
        <v/>
      </c>
      <c r="B495" s="24" t="str">
        <f>IF($A495="","",IFERROR(VLOOKUP($A495,Facilities!$A$2:$B$1001,2,FALSE),""))</f>
        <v/>
      </c>
      <c r="C495" s="24" t="str">
        <f>IFERROR(IF(VLOOKUP($A495,'Facility Locations'!$A$2:$E$1000,2,FALSE)="","no address",VLOOKUP($A495,'Facility Locations'!$A$2:$E$1000,2,FALSE)),"no address")</f>
        <v>no address</v>
      </c>
      <c r="D495" s="24" t="str">
        <f>IFERROR(IF(VLOOKUP($A495,'Facility Locations'!$A$2:$E$1000,3,FALSE)="","",VLOOKUP($A495,'Facility Locations'!$A$2:$E$1000,3,FALSE)),"")</f>
        <v/>
      </c>
      <c r="E495" s="24" t="str">
        <f>IFERROR(IF(VLOOKUP($A495,'Facility Locations'!$A$2:$E$1000,4,FALSE)="","",VLOOKUP($A495,'Facility Locations'!$A$2:$E$1000,4,FALSE)),"")</f>
        <v/>
      </c>
      <c r="F495" s="24" t="str">
        <f>IFERROR(IF(VLOOKUP($A495,'Facility Locations'!$A$2:$E$1000,5,FALSE)="","",VLOOKUP($A495,'Facility Locations'!$A$2:$E$1000,5,FALSE)),"")</f>
        <v/>
      </c>
      <c r="G495" s="25" t="str">
        <f>IFERROR(VLOOKUP($A495,Counties!$A$2:$C$1000,2,FALSE),"no county listed")</f>
        <v>no county listed</v>
      </c>
      <c r="H495" s="24" t="str">
        <f>IFERROR(VLOOKUP($A495,Counties!$A$2:$C$1000,3,FALSE),"no county listed")</f>
        <v>no county listed</v>
      </c>
      <c r="I495" s="24" t="e">
        <f>VLOOKUP($G495,Rural_Urban!A496:B1494,2,FALSE)</f>
        <v>#N/A</v>
      </c>
      <c r="J495" s="24" t="e">
        <f t="shared" si="35"/>
        <v>#N/A</v>
      </c>
      <c r="K495" s="26" t="str">
        <f>IF($A495="","",_xlfn.LET(_xlpm.x,VLOOKUP($A495,Population!$A$2:$B$1000,2,FALSE),IF(_xlpm.x="","none listed",_xlpm.x)))</f>
        <v/>
      </c>
      <c r="L495" s="24" t="e">
        <f>VLOOKUP($A495,Population!$A$2:$D$1000,4,FALSE)</f>
        <v>#N/A</v>
      </c>
      <c r="M495" s="24">
        <f>VLOOKUP("Population",'Program Priorities&amp;Goals'!$B$5:$E$7,4,FALSE)</f>
        <v>0.66666666666666663</v>
      </c>
      <c r="N495" s="24" t="e">
        <f>VLOOKUP($G495,'SVI Data'!$C$2:$F$200,3,FALSE)</f>
        <v>#N/A</v>
      </c>
      <c r="O495" s="24">
        <f>VLOOKUP("SVI",'Program Priorities&amp;Goals'!$B$5:$E$7,4,FALSE)</f>
        <v>0.66666666666666663</v>
      </c>
      <c r="P495" s="23" t="e">
        <f>VLOOKUP($A495,'Partnership Readiness'!$A$2:$D$1000,5,FALSE)</f>
        <v>#N/A</v>
      </c>
      <c r="Q495" s="24">
        <f>VLOOKUP("Partnership",'Program Priorities&amp;Goals'!$B$5:$E$7,4,FALSE)</f>
        <v>0.66666666666666663</v>
      </c>
      <c r="R495" s="25">
        <f t="shared" si="36"/>
        <v>0</v>
      </c>
      <c r="S495" s="24">
        <f t="shared" si="37"/>
        <v>1</v>
      </c>
      <c r="T495" s="24" t="e">
        <f t="shared" si="38"/>
        <v>#N/A</v>
      </c>
      <c r="U495" s="27" t="e">
        <f t="shared" si="39"/>
        <v>#N/A</v>
      </c>
      <c r="V495" s="24" t="e">
        <f>IF(J495="Urban",IF(U495&lt;='Recommended Sites'!$L$17,"Include",""),IF(J495="Rural",IF(T495&lt;='Recommended Sites'!$L$18,"Include",""),""))</f>
        <v>#N/A</v>
      </c>
      <c r="W495" s="24" t="e">
        <f>IF(V495="Include",COUNTIFS($V$2:$V$999,"Include",$R$2:$R$999,"&gt;"&amp;R495)+COUNTIFS($V$2:V495,"Include",$R$2:R495,R495),"")</f>
        <v>#N/A</v>
      </c>
    </row>
    <row r="496" spans="1:23" ht="15.75" thickBot="1" x14ac:dyDescent="0.3">
      <c r="A496" s="23" t="str">
        <f>IF(Population!$A496="","",Population!$A496)</f>
        <v/>
      </c>
      <c r="B496" s="24" t="str">
        <f>IF($A496="","",IFERROR(VLOOKUP($A496,Facilities!$A$2:$B$1001,2,FALSE),""))</f>
        <v/>
      </c>
      <c r="C496" s="24" t="str">
        <f>IFERROR(IF(VLOOKUP($A496,'Facility Locations'!$A$2:$E$1000,2,FALSE)="","no address",VLOOKUP($A496,'Facility Locations'!$A$2:$E$1000,2,FALSE)),"no address")</f>
        <v>no address</v>
      </c>
      <c r="D496" s="24" t="str">
        <f>IFERROR(IF(VLOOKUP($A496,'Facility Locations'!$A$2:$E$1000,3,FALSE)="","",VLOOKUP($A496,'Facility Locations'!$A$2:$E$1000,3,FALSE)),"")</f>
        <v/>
      </c>
      <c r="E496" s="24" t="str">
        <f>IFERROR(IF(VLOOKUP($A496,'Facility Locations'!$A$2:$E$1000,4,FALSE)="","",VLOOKUP($A496,'Facility Locations'!$A$2:$E$1000,4,FALSE)),"")</f>
        <v/>
      </c>
      <c r="F496" s="24" t="str">
        <f>IFERROR(IF(VLOOKUP($A496,'Facility Locations'!$A$2:$E$1000,5,FALSE)="","",VLOOKUP($A496,'Facility Locations'!$A$2:$E$1000,5,FALSE)),"")</f>
        <v/>
      </c>
      <c r="G496" s="25" t="str">
        <f>IFERROR(VLOOKUP($A496,Counties!$A$2:$C$1000,2,FALSE),"no county listed")</f>
        <v>no county listed</v>
      </c>
      <c r="H496" s="24" t="str">
        <f>IFERROR(VLOOKUP($A496,Counties!$A$2:$C$1000,3,FALSE),"no county listed")</f>
        <v>no county listed</v>
      </c>
      <c r="I496" s="24" t="e">
        <f>VLOOKUP($G496,Rural_Urban!A497:B1495,2,FALSE)</f>
        <v>#N/A</v>
      </c>
      <c r="J496" s="24" t="e">
        <f t="shared" si="35"/>
        <v>#N/A</v>
      </c>
      <c r="K496" s="26" t="str">
        <f>IF($A496="","",_xlfn.LET(_xlpm.x,VLOOKUP($A496,Population!$A$2:$B$1000,2,FALSE),IF(_xlpm.x="","none listed",_xlpm.x)))</f>
        <v/>
      </c>
      <c r="L496" s="24" t="e">
        <f>VLOOKUP($A496,Population!$A$2:$D$1000,4,FALSE)</f>
        <v>#N/A</v>
      </c>
      <c r="M496" s="24">
        <f>VLOOKUP("Population",'Program Priorities&amp;Goals'!$B$5:$E$7,4,FALSE)</f>
        <v>0.66666666666666663</v>
      </c>
      <c r="N496" s="24" t="e">
        <f>VLOOKUP($G496,'SVI Data'!$C$2:$F$200,3,FALSE)</f>
        <v>#N/A</v>
      </c>
      <c r="O496" s="24">
        <f>VLOOKUP("SVI",'Program Priorities&amp;Goals'!$B$5:$E$7,4,FALSE)</f>
        <v>0.66666666666666663</v>
      </c>
      <c r="P496" s="23" t="e">
        <f>VLOOKUP($A496,'Partnership Readiness'!$A$2:$D$1000,5,FALSE)</f>
        <v>#N/A</v>
      </c>
      <c r="Q496" s="24">
        <f>VLOOKUP("Partnership",'Program Priorities&amp;Goals'!$B$5:$E$7,4,FALSE)</f>
        <v>0.66666666666666663</v>
      </c>
      <c r="R496" s="25">
        <f t="shared" si="36"/>
        <v>0</v>
      </c>
      <c r="S496" s="24">
        <f t="shared" si="37"/>
        <v>1</v>
      </c>
      <c r="T496" s="24" t="e">
        <f t="shared" si="38"/>
        <v>#N/A</v>
      </c>
      <c r="U496" s="27" t="e">
        <f t="shared" si="39"/>
        <v>#N/A</v>
      </c>
      <c r="V496" s="24" t="e">
        <f>IF(J496="Urban",IF(U496&lt;='Recommended Sites'!$L$17,"Include",""),IF(J496="Rural",IF(T496&lt;='Recommended Sites'!$L$18,"Include",""),""))</f>
        <v>#N/A</v>
      </c>
      <c r="W496" s="24" t="e">
        <f>IF(V496="Include",COUNTIFS($V$2:$V$999,"Include",$R$2:$R$999,"&gt;"&amp;R496)+COUNTIFS($V$2:V496,"Include",$R$2:R496,R496),"")</f>
        <v>#N/A</v>
      </c>
    </row>
    <row r="497" spans="1:23" ht="15.75" thickBot="1" x14ac:dyDescent="0.3">
      <c r="A497" s="23" t="str">
        <f>IF(Population!$A497="","",Population!$A497)</f>
        <v/>
      </c>
      <c r="B497" s="24" t="str">
        <f>IF($A497="","",IFERROR(VLOOKUP($A497,Facilities!$A$2:$B$1001,2,FALSE),""))</f>
        <v/>
      </c>
      <c r="C497" s="24" t="str">
        <f>IFERROR(IF(VLOOKUP($A497,'Facility Locations'!$A$2:$E$1000,2,FALSE)="","no address",VLOOKUP($A497,'Facility Locations'!$A$2:$E$1000,2,FALSE)),"no address")</f>
        <v>no address</v>
      </c>
      <c r="D497" s="24" t="str">
        <f>IFERROR(IF(VLOOKUP($A497,'Facility Locations'!$A$2:$E$1000,3,FALSE)="","",VLOOKUP($A497,'Facility Locations'!$A$2:$E$1000,3,FALSE)),"")</f>
        <v/>
      </c>
      <c r="E497" s="24" t="str">
        <f>IFERROR(IF(VLOOKUP($A497,'Facility Locations'!$A$2:$E$1000,4,FALSE)="","",VLOOKUP($A497,'Facility Locations'!$A$2:$E$1000,4,FALSE)),"")</f>
        <v/>
      </c>
      <c r="F497" s="24" t="str">
        <f>IFERROR(IF(VLOOKUP($A497,'Facility Locations'!$A$2:$E$1000,5,FALSE)="","",VLOOKUP($A497,'Facility Locations'!$A$2:$E$1000,5,FALSE)),"")</f>
        <v/>
      </c>
      <c r="G497" s="25" t="str">
        <f>IFERROR(VLOOKUP($A497,Counties!$A$2:$C$1000,2,FALSE),"no county listed")</f>
        <v>no county listed</v>
      </c>
      <c r="H497" s="24" t="str">
        <f>IFERROR(VLOOKUP($A497,Counties!$A$2:$C$1000,3,FALSE),"no county listed")</f>
        <v>no county listed</v>
      </c>
      <c r="I497" s="24" t="e">
        <f>VLOOKUP($G497,Rural_Urban!A498:B1496,2,FALSE)</f>
        <v>#N/A</v>
      </c>
      <c r="J497" s="24" t="e">
        <f t="shared" si="35"/>
        <v>#N/A</v>
      </c>
      <c r="K497" s="26" t="str">
        <f>IF($A497="","",_xlfn.LET(_xlpm.x,VLOOKUP($A497,Population!$A$2:$B$1000,2,FALSE),IF(_xlpm.x="","none listed",_xlpm.x)))</f>
        <v/>
      </c>
      <c r="L497" s="24" t="e">
        <f>VLOOKUP($A497,Population!$A$2:$D$1000,4,FALSE)</f>
        <v>#N/A</v>
      </c>
      <c r="M497" s="24">
        <f>VLOOKUP("Population",'Program Priorities&amp;Goals'!$B$5:$E$7,4,FALSE)</f>
        <v>0.66666666666666663</v>
      </c>
      <c r="N497" s="24" t="e">
        <f>VLOOKUP($G497,'SVI Data'!$C$2:$F$200,3,FALSE)</f>
        <v>#N/A</v>
      </c>
      <c r="O497" s="24">
        <f>VLOOKUP("SVI",'Program Priorities&amp;Goals'!$B$5:$E$7,4,FALSE)</f>
        <v>0.66666666666666663</v>
      </c>
      <c r="P497" s="23" t="e">
        <f>VLOOKUP($A497,'Partnership Readiness'!$A$2:$D$1000,5,FALSE)</f>
        <v>#N/A</v>
      </c>
      <c r="Q497" s="24">
        <f>VLOOKUP("Partnership",'Program Priorities&amp;Goals'!$B$5:$E$7,4,FALSE)</f>
        <v>0.66666666666666663</v>
      </c>
      <c r="R497" s="25">
        <f t="shared" si="36"/>
        <v>0</v>
      </c>
      <c r="S497" s="24">
        <f t="shared" si="37"/>
        <v>1</v>
      </c>
      <c r="T497" s="24" t="e">
        <f t="shared" si="38"/>
        <v>#N/A</v>
      </c>
      <c r="U497" s="27" t="e">
        <f t="shared" si="39"/>
        <v>#N/A</v>
      </c>
      <c r="V497" s="24" t="e">
        <f>IF(J497="Urban",IF(U497&lt;='Recommended Sites'!$L$17,"Include",""),IF(J497="Rural",IF(T497&lt;='Recommended Sites'!$L$18,"Include",""),""))</f>
        <v>#N/A</v>
      </c>
      <c r="W497" s="24" t="e">
        <f>IF(V497="Include",COUNTIFS($V$2:$V$999,"Include",$R$2:$R$999,"&gt;"&amp;R497)+COUNTIFS($V$2:V497,"Include",$R$2:R497,R497),"")</f>
        <v>#N/A</v>
      </c>
    </row>
    <row r="498" spans="1:23" ht="15.75" thickBot="1" x14ac:dyDescent="0.3">
      <c r="A498" s="23" t="str">
        <f>IF(Population!$A498="","",Population!$A498)</f>
        <v/>
      </c>
      <c r="B498" s="24" t="str">
        <f>IF($A498="","",IFERROR(VLOOKUP($A498,Facilities!$A$2:$B$1001,2,FALSE),""))</f>
        <v/>
      </c>
      <c r="C498" s="24" t="str">
        <f>IFERROR(IF(VLOOKUP($A498,'Facility Locations'!$A$2:$E$1000,2,FALSE)="","no address",VLOOKUP($A498,'Facility Locations'!$A$2:$E$1000,2,FALSE)),"no address")</f>
        <v>no address</v>
      </c>
      <c r="D498" s="24" t="str">
        <f>IFERROR(IF(VLOOKUP($A498,'Facility Locations'!$A$2:$E$1000,3,FALSE)="","",VLOOKUP($A498,'Facility Locations'!$A$2:$E$1000,3,FALSE)),"")</f>
        <v/>
      </c>
      <c r="E498" s="24" t="str">
        <f>IFERROR(IF(VLOOKUP($A498,'Facility Locations'!$A$2:$E$1000,4,FALSE)="","",VLOOKUP($A498,'Facility Locations'!$A$2:$E$1000,4,FALSE)),"")</f>
        <v/>
      </c>
      <c r="F498" s="24" t="str">
        <f>IFERROR(IF(VLOOKUP($A498,'Facility Locations'!$A$2:$E$1000,5,FALSE)="","",VLOOKUP($A498,'Facility Locations'!$A$2:$E$1000,5,FALSE)),"")</f>
        <v/>
      </c>
      <c r="G498" s="25" t="str">
        <f>IFERROR(VLOOKUP($A498,Counties!$A$2:$C$1000,2,FALSE),"no county listed")</f>
        <v>no county listed</v>
      </c>
      <c r="H498" s="24" t="str">
        <f>IFERROR(VLOOKUP($A498,Counties!$A$2:$C$1000,3,FALSE),"no county listed")</f>
        <v>no county listed</v>
      </c>
      <c r="I498" s="24" t="e">
        <f>VLOOKUP($G498,Rural_Urban!A499:B1497,2,FALSE)</f>
        <v>#N/A</v>
      </c>
      <c r="J498" s="24" t="e">
        <f t="shared" si="35"/>
        <v>#N/A</v>
      </c>
      <c r="K498" s="26" t="str">
        <f>IF($A498="","",_xlfn.LET(_xlpm.x,VLOOKUP($A498,Population!$A$2:$B$1000,2,FALSE),IF(_xlpm.x="","none listed",_xlpm.x)))</f>
        <v/>
      </c>
      <c r="L498" s="24" t="e">
        <f>VLOOKUP($A498,Population!$A$2:$D$1000,4,FALSE)</f>
        <v>#N/A</v>
      </c>
      <c r="M498" s="24">
        <f>VLOOKUP("Population",'Program Priorities&amp;Goals'!$B$5:$E$7,4,FALSE)</f>
        <v>0.66666666666666663</v>
      </c>
      <c r="N498" s="24" t="e">
        <f>VLOOKUP($G498,'SVI Data'!$C$2:$F$200,3,FALSE)</f>
        <v>#N/A</v>
      </c>
      <c r="O498" s="24">
        <f>VLOOKUP("SVI",'Program Priorities&amp;Goals'!$B$5:$E$7,4,FALSE)</f>
        <v>0.66666666666666663</v>
      </c>
      <c r="P498" s="23" t="e">
        <f>VLOOKUP($A498,'Partnership Readiness'!$A$2:$D$1000,5,FALSE)</f>
        <v>#N/A</v>
      </c>
      <c r="Q498" s="24">
        <f>VLOOKUP("Partnership",'Program Priorities&amp;Goals'!$B$5:$E$7,4,FALSE)</f>
        <v>0.66666666666666663</v>
      </c>
      <c r="R498" s="25">
        <f t="shared" si="36"/>
        <v>0</v>
      </c>
      <c r="S498" s="24">
        <f t="shared" si="37"/>
        <v>1</v>
      </c>
      <c r="T498" s="24" t="e">
        <f t="shared" si="38"/>
        <v>#N/A</v>
      </c>
      <c r="U498" s="27" t="e">
        <f t="shared" si="39"/>
        <v>#N/A</v>
      </c>
      <c r="V498" s="24" t="e">
        <f>IF(J498="Urban",IF(U498&lt;='Recommended Sites'!$L$17,"Include",""),IF(J498="Rural",IF(T498&lt;='Recommended Sites'!$L$18,"Include",""),""))</f>
        <v>#N/A</v>
      </c>
      <c r="W498" s="24" t="e">
        <f>IF(V498="Include",COUNTIFS($V$2:$V$999,"Include",$R$2:$R$999,"&gt;"&amp;R498)+COUNTIFS($V$2:V498,"Include",$R$2:R498,R498),"")</f>
        <v>#N/A</v>
      </c>
    </row>
    <row r="499" spans="1:23" ht="15.75" thickBot="1" x14ac:dyDescent="0.3">
      <c r="A499" s="23" t="str">
        <f>IF(Population!$A499="","",Population!$A499)</f>
        <v/>
      </c>
      <c r="B499" s="24" t="str">
        <f>IF($A499="","",IFERROR(VLOOKUP($A499,Facilities!$A$2:$B$1001,2,FALSE),""))</f>
        <v/>
      </c>
      <c r="C499" s="24" t="str">
        <f>IFERROR(IF(VLOOKUP($A499,'Facility Locations'!$A$2:$E$1000,2,FALSE)="","no address",VLOOKUP($A499,'Facility Locations'!$A$2:$E$1000,2,FALSE)),"no address")</f>
        <v>no address</v>
      </c>
      <c r="D499" s="24" t="str">
        <f>IFERROR(IF(VLOOKUP($A499,'Facility Locations'!$A$2:$E$1000,3,FALSE)="","",VLOOKUP($A499,'Facility Locations'!$A$2:$E$1000,3,FALSE)),"")</f>
        <v/>
      </c>
      <c r="E499" s="24" t="str">
        <f>IFERROR(IF(VLOOKUP($A499,'Facility Locations'!$A$2:$E$1000,4,FALSE)="","",VLOOKUP($A499,'Facility Locations'!$A$2:$E$1000,4,FALSE)),"")</f>
        <v/>
      </c>
      <c r="F499" s="24" t="str">
        <f>IFERROR(IF(VLOOKUP($A499,'Facility Locations'!$A$2:$E$1000,5,FALSE)="","",VLOOKUP($A499,'Facility Locations'!$A$2:$E$1000,5,FALSE)),"")</f>
        <v/>
      </c>
      <c r="G499" s="25" t="str">
        <f>IFERROR(VLOOKUP($A499,Counties!$A$2:$C$1000,2,FALSE),"no county listed")</f>
        <v>no county listed</v>
      </c>
      <c r="H499" s="24" t="str">
        <f>IFERROR(VLOOKUP($A499,Counties!$A$2:$C$1000,3,FALSE),"no county listed")</f>
        <v>no county listed</v>
      </c>
      <c r="I499" s="24" t="e">
        <f>VLOOKUP($G499,Rural_Urban!A500:B1498,2,FALSE)</f>
        <v>#N/A</v>
      </c>
      <c r="J499" s="24" t="e">
        <f t="shared" si="35"/>
        <v>#N/A</v>
      </c>
      <c r="K499" s="26" t="str">
        <f>IF($A499="","",_xlfn.LET(_xlpm.x,VLOOKUP($A499,Population!$A$2:$B$1000,2,FALSE),IF(_xlpm.x="","none listed",_xlpm.x)))</f>
        <v/>
      </c>
      <c r="L499" s="24" t="e">
        <f>VLOOKUP($A499,Population!$A$2:$D$1000,4,FALSE)</f>
        <v>#N/A</v>
      </c>
      <c r="M499" s="24">
        <f>VLOOKUP("Population",'Program Priorities&amp;Goals'!$B$5:$E$7,4,FALSE)</f>
        <v>0.66666666666666663</v>
      </c>
      <c r="N499" s="24" t="e">
        <f>VLOOKUP($G499,'SVI Data'!$C$2:$F$200,3,FALSE)</f>
        <v>#N/A</v>
      </c>
      <c r="O499" s="24">
        <f>VLOOKUP("SVI",'Program Priorities&amp;Goals'!$B$5:$E$7,4,FALSE)</f>
        <v>0.66666666666666663</v>
      </c>
      <c r="P499" s="23" t="e">
        <f>VLOOKUP($A499,'Partnership Readiness'!$A$2:$D$1000,5,FALSE)</f>
        <v>#N/A</v>
      </c>
      <c r="Q499" s="24">
        <f>VLOOKUP("Partnership",'Program Priorities&amp;Goals'!$B$5:$E$7,4,FALSE)</f>
        <v>0.66666666666666663</v>
      </c>
      <c r="R499" s="25">
        <f t="shared" si="36"/>
        <v>0</v>
      </c>
      <c r="S499" s="24">
        <f t="shared" si="37"/>
        <v>1</v>
      </c>
      <c r="T499" s="24" t="e">
        <f t="shared" si="38"/>
        <v>#N/A</v>
      </c>
      <c r="U499" s="27" t="e">
        <f t="shared" si="39"/>
        <v>#N/A</v>
      </c>
      <c r="V499" s="24" t="e">
        <f>IF(J499="Urban",IF(U499&lt;='Recommended Sites'!$L$17,"Include",""),IF(J499="Rural",IF(T499&lt;='Recommended Sites'!$L$18,"Include",""),""))</f>
        <v>#N/A</v>
      </c>
      <c r="W499" s="24" t="e">
        <f>IF(V499="Include",COUNTIFS($V$2:$V$999,"Include",$R$2:$R$999,"&gt;"&amp;R499)+COUNTIFS($V$2:V499,"Include",$R$2:R499,R499),"")</f>
        <v>#N/A</v>
      </c>
    </row>
    <row r="500" spans="1:23" ht="15.75" thickBot="1" x14ac:dyDescent="0.3">
      <c r="A500" s="23" t="str">
        <f>IF(Population!$A500="","",Population!$A500)</f>
        <v/>
      </c>
      <c r="B500" s="24" t="str">
        <f>IF($A500="","",IFERROR(VLOOKUP($A500,Facilities!$A$2:$B$1001,2,FALSE),""))</f>
        <v/>
      </c>
      <c r="C500" s="24" t="str">
        <f>IFERROR(IF(VLOOKUP($A500,'Facility Locations'!$A$2:$E$1000,2,FALSE)="","no address",VLOOKUP($A500,'Facility Locations'!$A$2:$E$1000,2,FALSE)),"no address")</f>
        <v>no address</v>
      </c>
      <c r="D500" s="24" t="str">
        <f>IFERROR(IF(VLOOKUP($A500,'Facility Locations'!$A$2:$E$1000,3,FALSE)="","",VLOOKUP($A500,'Facility Locations'!$A$2:$E$1000,3,FALSE)),"")</f>
        <v/>
      </c>
      <c r="E500" s="24" t="str">
        <f>IFERROR(IF(VLOOKUP($A500,'Facility Locations'!$A$2:$E$1000,4,FALSE)="","",VLOOKUP($A500,'Facility Locations'!$A$2:$E$1000,4,FALSE)),"")</f>
        <v/>
      </c>
      <c r="F500" s="24" t="str">
        <f>IFERROR(IF(VLOOKUP($A500,'Facility Locations'!$A$2:$E$1000,5,FALSE)="","",VLOOKUP($A500,'Facility Locations'!$A$2:$E$1000,5,FALSE)),"")</f>
        <v/>
      </c>
      <c r="G500" s="25" t="str">
        <f>IFERROR(VLOOKUP($A500,Counties!$A$2:$C$1000,2,FALSE),"no county listed")</f>
        <v>no county listed</v>
      </c>
      <c r="H500" s="24" t="str">
        <f>IFERROR(VLOOKUP($A500,Counties!$A$2:$C$1000,3,FALSE),"no county listed")</f>
        <v>no county listed</v>
      </c>
      <c r="I500" s="24" t="e">
        <f>VLOOKUP($G500,Rural_Urban!A501:B1499,2,FALSE)</f>
        <v>#N/A</v>
      </c>
      <c r="J500" s="24" t="e">
        <f t="shared" si="35"/>
        <v>#N/A</v>
      </c>
      <c r="K500" s="26" t="str">
        <f>IF($A500="","",_xlfn.LET(_xlpm.x,VLOOKUP($A500,Population!$A$2:$B$1000,2,FALSE),IF(_xlpm.x="","none listed",_xlpm.x)))</f>
        <v/>
      </c>
      <c r="L500" s="24" t="e">
        <f>VLOOKUP($A500,Population!$A$2:$D$1000,4,FALSE)</f>
        <v>#N/A</v>
      </c>
      <c r="M500" s="24">
        <f>VLOOKUP("Population",'Program Priorities&amp;Goals'!$B$5:$E$7,4,FALSE)</f>
        <v>0.66666666666666663</v>
      </c>
      <c r="N500" s="24" t="e">
        <f>VLOOKUP($G500,'SVI Data'!$C$2:$F$200,3,FALSE)</f>
        <v>#N/A</v>
      </c>
      <c r="O500" s="24">
        <f>VLOOKUP("SVI",'Program Priorities&amp;Goals'!$B$5:$E$7,4,FALSE)</f>
        <v>0.66666666666666663</v>
      </c>
      <c r="P500" s="23" t="e">
        <f>VLOOKUP($A500,'Partnership Readiness'!$A$2:$D$1000,5,FALSE)</f>
        <v>#N/A</v>
      </c>
      <c r="Q500" s="24">
        <f>VLOOKUP("Partnership",'Program Priorities&amp;Goals'!$B$5:$E$7,4,FALSE)</f>
        <v>0.66666666666666663</v>
      </c>
      <c r="R500" s="25">
        <f t="shared" si="36"/>
        <v>0</v>
      </c>
      <c r="S500" s="24">
        <f t="shared" si="37"/>
        <v>1</v>
      </c>
      <c r="T500" s="24" t="e">
        <f t="shared" si="38"/>
        <v>#N/A</v>
      </c>
      <c r="U500" s="27" t="e">
        <f t="shared" si="39"/>
        <v>#N/A</v>
      </c>
      <c r="V500" s="24" t="e">
        <f>IF(J500="Urban",IF(U500&lt;='Recommended Sites'!$L$17,"Include",""),IF(J500="Rural",IF(T500&lt;='Recommended Sites'!$L$18,"Include",""),""))</f>
        <v>#N/A</v>
      </c>
      <c r="W500" s="24" t="e">
        <f>IF(V500="Include",COUNTIFS($V$2:$V$999,"Include",$R$2:$R$999,"&gt;"&amp;R500)+COUNTIFS($V$2:V500,"Include",$R$2:R500,R500),"")</f>
        <v>#N/A</v>
      </c>
    </row>
    <row r="501" spans="1:23" ht="15.75" thickBot="1" x14ac:dyDescent="0.3">
      <c r="A501" s="23" t="str">
        <f>IF(Population!$A501="","",Population!$A501)</f>
        <v/>
      </c>
      <c r="B501" s="24" t="str">
        <f>IF($A501="","",IFERROR(VLOOKUP($A501,Facilities!$A$2:$B$1001,2,FALSE),""))</f>
        <v/>
      </c>
      <c r="C501" s="24" t="str">
        <f>IFERROR(IF(VLOOKUP($A501,'Facility Locations'!$A$2:$E$1000,2,FALSE)="","no address",VLOOKUP($A501,'Facility Locations'!$A$2:$E$1000,2,FALSE)),"no address")</f>
        <v>no address</v>
      </c>
      <c r="D501" s="24" t="str">
        <f>IFERROR(IF(VLOOKUP($A501,'Facility Locations'!$A$2:$E$1000,3,FALSE)="","",VLOOKUP($A501,'Facility Locations'!$A$2:$E$1000,3,FALSE)),"")</f>
        <v/>
      </c>
      <c r="E501" s="24" t="str">
        <f>IFERROR(IF(VLOOKUP($A501,'Facility Locations'!$A$2:$E$1000,4,FALSE)="","",VLOOKUP($A501,'Facility Locations'!$A$2:$E$1000,4,FALSE)),"")</f>
        <v/>
      </c>
      <c r="F501" s="24" t="str">
        <f>IFERROR(IF(VLOOKUP($A501,'Facility Locations'!$A$2:$E$1000,5,FALSE)="","",VLOOKUP($A501,'Facility Locations'!$A$2:$E$1000,5,FALSE)),"")</f>
        <v/>
      </c>
      <c r="G501" s="25" t="str">
        <f>IFERROR(VLOOKUP($A501,Counties!$A$2:$C$1000,2,FALSE),"no county listed")</f>
        <v>no county listed</v>
      </c>
      <c r="H501" s="24" t="str">
        <f>IFERROR(VLOOKUP($A501,Counties!$A$2:$C$1000,3,FALSE),"no county listed")</f>
        <v>no county listed</v>
      </c>
      <c r="I501" s="24" t="e">
        <f>VLOOKUP($G501,Rural_Urban!A502:B1500,2,FALSE)</f>
        <v>#N/A</v>
      </c>
      <c r="J501" s="24" t="e">
        <f t="shared" si="35"/>
        <v>#N/A</v>
      </c>
      <c r="K501" s="26" t="str">
        <f>IF($A501="","",_xlfn.LET(_xlpm.x,VLOOKUP($A501,Population!$A$2:$B$1000,2,FALSE),IF(_xlpm.x="","none listed",_xlpm.x)))</f>
        <v/>
      </c>
      <c r="L501" s="24" t="e">
        <f>VLOOKUP($A501,Population!$A$2:$D$1000,4,FALSE)</f>
        <v>#N/A</v>
      </c>
      <c r="M501" s="24">
        <f>VLOOKUP("Population",'Program Priorities&amp;Goals'!$B$5:$E$7,4,FALSE)</f>
        <v>0.66666666666666663</v>
      </c>
      <c r="N501" s="24" t="e">
        <f>VLOOKUP($G501,'SVI Data'!$C$2:$F$200,3,FALSE)</f>
        <v>#N/A</v>
      </c>
      <c r="O501" s="24">
        <f>VLOOKUP("SVI",'Program Priorities&amp;Goals'!$B$5:$E$7,4,FALSE)</f>
        <v>0.66666666666666663</v>
      </c>
      <c r="P501" s="23" t="e">
        <f>VLOOKUP($A501,'Partnership Readiness'!$A$2:$D$1000,5,FALSE)</f>
        <v>#N/A</v>
      </c>
      <c r="Q501" s="24">
        <f>VLOOKUP("Partnership",'Program Priorities&amp;Goals'!$B$5:$E$7,4,FALSE)</f>
        <v>0.66666666666666663</v>
      </c>
      <c r="R501" s="25">
        <f t="shared" si="36"/>
        <v>0</v>
      </c>
      <c r="S501" s="24">
        <f t="shared" si="37"/>
        <v>1</v>
      </c>
      <c r="T501" s="24" t="e">
        <f t="shared" si="38"/>
        <v>#N/A</v>
      </c>
      <c r="U501" s="27" t="e">
        <f t="shared" si="39"/>
        <v>#N/A</v>
      </c>
      <c r="V501" s="24" t="e">
        <f>IF(J501="Urban",IF(U501&lt;='Recommended Sites'!$L$17,"Include",""),IF(J501="Rural",IF(T501&lt;='Recommended Sites'!$L$18,"Include",""),""))</f>
        <v>#N/A</v>
      </c>
      <c r="W501" s="24" t="e">
        <f>IF(V501="Include",COUNTIFS($V$2:$V$999,"Include",$R$2:$R$999,"&gt;"&amp;R501)+COUNTIFS($V$2:V501,"Include",$R$2:R501,R501),"")</f>
        <v>#N/A</v>
      </c>
    </row>
    <row r="502" spans="1:23" ht="15.75" thickBot="1" x14ac:dyDescent="0.3">
      <c r="A502" s="23" t="str">
        <f>IF(Population!$A502="","",Population!$A502)</f>
        <v/>
      </c>
      <c r="B502" s="24" t="str">
        <f>IF($A502="","",IFERROR(VLOOKUP($A502,Facilities!$A$2:$B$1001,2,FALSE),""))</f>
        <v/>
      </c>
      <c r="C502" s="24" t="str">
        <f>IFERROR(IF(VLOOKUP($A502,'Facility Locations'!$A$2:$E$1000,2,FALSE)="","no address",VLOOKUP($A502,'Facility Locations'!$A$2:$E$1000,2,FALSE)),"no address")</f>
        <v>no address</v>
      </c>
      <c r="D502" s="24" t="str">
        <f>IFERROR(IF(VLOOKUP($A502,'Facility Locations'!$A$2:$E$1000,3,FALSE)="","",VLOOKUP($A502,'Facility Locations'!$A$2:$E$1000,3,FALSE)),"")</f>
        <v/>
      </c>
      <c r="E502" s="24" t="str">
        <f>IFERROR(IF(VLOOKUP($A502,'Facility Locations'!$A$2:$E$1000,4,FALSE)="","",VLOOKUP($A502,'Facility Locations'!$A$2:$E$1000,4,FALSE)),"")</f>
        <v/>
      </c>
      <c r="F502" s="24" t="str">
        <f>IFERROR(IF(VLOOKUP($A502,'Facility Locations'!$A$2:$E$1000,5,FALSE)="","",VLOOKUP($A502,'Facility Locations'!$A$2:$E$1000,5,FALSE)),"")</f>
        <v/>
      </c>
      <c r="G502" s="25" t="str">
        <f>IFERROR(VLOOKUP($A502,Counties!$A$2:$C$1000,2,FALSE),"no county listed")</f>
        <v>no county listed</v>
      </c>
      <c r="H502" s="24" t="str">
        <f>IFERROR(VLOOKUP($A502,Counties!$A$2:$C$1000,3,FALSE),"no county listed")</f>
        <v>no county listed</v>
      </c>
      <c r="I502" s="24" t="e">
        <f>VLOOKUP($G502,Rural_Urban!A503:B1501,2,FALSE)</f>
        <v>#N/A</v>
      </c>
      <c r="J502" s="24" t="e">
        <f t="shared" si="35"/>
        <v>#N/A</v>
      </c>
      <c r="K502" s="26" t="str">
        <f>IF($A502="","",_xlfn.LET(_xlpm.x,VLOOKUP($A502,Population!$A$2:$B$1000,2,FALSE),IF(_xlpm.x="","none listed",_xlpm.x)))</f>
        <v/>
      </c>
      <c r="L502" s="24" t="e">
        <f>VLOOKUP($A502,Population!$A$2:$D$1000,4,FALSE)</f>
        <v>#N/A</v>
      </c>
      <c r="M502" s="24">
        <f>VLOOKUP("Population",'Program Priorities&amp;Goals'!$B$5:$E$7,4,FALSE)</f>
        <v>0.66666666666666663</v>
      </c>
      <c r="N502" s="24" t="e">
        <f>VLOOKUP($G502,'SVI Data'!$C$2:$F$200,3,FALSE)</f>
        <v>#N/A</v>
      </c>
      <c r="O502" s="24">
        <f>VLOOKUP("SVI",'Program Priorities&amp;Goals'!$B$5:$E$7,4,FALSE)</f>
        <v>0.66666666666666663</v>
      </c>
      <c r="P502" s="23" t="e">
        <f>VLOOKUP($A502,'Partnership Readiness'!$A$2:$D$1000,5,FALSE)</f>
        <v>#N/A</v>
      </c>
      <c r="Q502" s="24">
        <f>VLOOKUP("Partnership",'Program Priorities&amp;Goals'!$B$5:$E$7,4,FALSE)</f>
        <v>0.66666666666666663</v>
      </c>
      <c r="R502" s="25">
        <f t="shared" si="36"/>
        <v>0</v>
      </c>
      <c r="S502" s="24">
        <f t="shared" si="37"/>
        <v>1</v>
      </c>
      <c r="T502" s="24" t="e">
        <f t="shared" si="38"/>
        <v>#N/A</v>
      </c>
      <c r="U502" s="27" t="e">
        <f t="shared" si="39"/>
        <v>#N/A</v>
      </c>
      <c r="V502" s="24" t="e">
        <f>IF(J502="Urban",IF(U502&lt;='Recommended Sites'!$L$17,"Include",""),IF(J502="Rural",IF(T502&lt;='Recommended Sites'!$L$18,"Include",""),""))</f>
        <v>#N/A</v>
      </c>
      <c r="W502" s="24" t="e">
        <f>IF(V502="Include",COUNTIFS($V$2:$V$999,"Include",$R$2:$R$999,"&gt;"&amp;R502)+COUNTIFS($V$2:V502,"Include",$R$2:R502,R502),"")</f>
        <v>#N/A</v>
      </c>
    </row>
    <row r="503" spans="1:23" ht="15.75" thickBot="1" x14ac:dyDescent="0.3">
      <c r="A503" s="23" t="str">
        <f>IF(Population!$A503="","",Population!$A503)</f>
        <v/>
      </c>
      <c r="B503" s="24" t="str">
        <f>IF($A503="","",IFERROR(VLOOKUP($A503,Facilities!$A$2:$B$1001,2,FALSE),""))</f>
        <v/>
      </c>
      <c r="C503" s="24" t="str">
        <f>IFERROR(IF(VLOOKUP($A503,'Facility Locations'!$A$2:$E$1000,2,FALSE)="","no address",VLOOKUP($A503,'Facility Locations'!$A$2:$E$1000,2,FALSE)),"no address")</f>
        <v>no address</v>
      </c>
      <c r="D503" s="24" t="str">
        <f>IFERROR(IF(VLOOKUP($A503,'Facility Locations'!$A$2:$E$1000,3,FALSE)="","",VLOOKUP($A503,'Facility Locations'!$A$2:$E$1000,3,FALSE)),"")</f>
        <v/>
      </c>
      <c r="E503" s="24" t="str">
        <f>IFERROR(IF(VLOOKUP($A503,'Facility Locations'!$A$2:$E$1000,4,FALSE)="","",VLOOKUP($A503,'Facility Locations'!$A$2:$E$1000,4,FALSE)),"")</f>
        <v/>
      </c>
      <c r="F503" s="24" t="str">
        <f>IFERROR(IF(VLOOKUP($A503,'Facility Locations'!$A$2:$E$1000,5,FALSE)="","",VLOOKUP($A503,'Facility Locations'!$A$2:$E$1000,5,FALSE)),"")</f>
        <v/>
      </c>
      <c r="G503" s="25" t="str">
        <f>IFERROR(VLOOKUP($A503,Counties!$A$2:$C$1000,2,FALSE),"no county listed")</f>
        <v>no county listed</v>
      </c>
      <c r="H503" s="24" t="str">
        <f>IFERROR(VLOOKUP($A503,Counties!$A$2:$C$1000,3,FALSE),"no county listed")</f>
        <v>no county listed</v>
      </c>
      <c r="I503" s="24" t="e">
        <f>VLOOKUP($G503,Rural_Urban!A504:B1502,2,FALSE)</f>
        <v>#N/A</v>
      </c>
      <c r="J503" s="24" t="e">
        <f t="shared" si="35"/>
        <v>#N/A</v>
      </c>
      <c r="K503" s="26" t="str">
        <f>IF($A503="","",_xlfn.LET(_xlpm.x,VLOOKUP($A503,Population!$A$2:$B$1000,2,FALSE),IF(_xlpm.x="","none listed",_xlpm.x)))</f>
        <v/>
      </c>
      <c r="L503" s="24" t="e">
        <f>VLOOKUP($A503,Population!$A$2:$D$1000,4,FALSE)</f>
        <v>#N/A</v>
      </c>
      <c r="M503" s="24">
        <f>VLOOKUP("Population",'Program Priorities&amp;Goals'!$B$5:$E$7,4,FALSE)</f>
        <v>0.66666666666666663</v>
      </c>
      <c r="N503" s="24" t="e">
        <f>VLOOKUP($G503,'SVI Data'!$C$2:$F$200,3,FALSE)</f>
        <v>#N/A</v>
      </c>
      <c r="O503" s="24">
        <f>VLOOKUP("SVI",'Program Priorities&amp;Goals'!$B$5:$E$7,4,FALSE)</f>
        <v>0.66666666666666663</v>
      </c>
      <c r="P503" s="23" t="e">
        <f>VLOOKUP($A503,'Partnership Readiness'!$A$2:$D$1000,5,FALSE)</f>
        <v>#N/A</v>
      </c>
      <c r="Q503" s="24">
        <f>VLOOKUP("Partnership",'Program Priorities&amp;Goals'!$B$5:$E$7,4,FALSE)</f>
        <v>0.66666666666666663</v>
      </c>
      <c r="R503" s="25">
        <f t="shared" si="36"/>
        <v>0</v>
      </c>
      <c r="S503" s="24">
        <f t="shared" si="37"/>
        <v>1</v>
      </c>
      <c r="T503" s="24" t="e">
        <f t="shared" si="38"/>
        <v>#N/A</v>
      </c>
      <c r="U503" s="27" t="e">
        <f t="shared" si="39"/>
        <v>#N/A</v>
      </c>
      <c r="V503" s="24" t="e">
        <f>IF(J503="Urban",IF(U503&lt;='Recommended Sites'!$L$17,"Include",""),IF(J503="Rural",IF(T503&lt;='Recommended Sites'!$L$18,"Include",""),""))</f>
        <v>#N/A</v>
      </c>
      <c r="W503" s="24" t="e">
        <f>IF(V503="Include",COUNTIFS($V$2:$V$999,"Include",$R$2:$R$999,"&gt;"&amp;R503)+COUNTIFS($V$2:V503,"Include",$R$2:R503,R503),"")</f>
        <v>#N/A</v>
      </c>
    </row>
    <row r="504" spans="1:23" ht="15.75" thickBot="1" x14ac:dyDescent="0.3">
      <c r="A504" s="23" t="str">
        <f>IF(Population!$A504="","",Population!$A504)</f>
        <v/>
      </c>
      <c r="B504" s="24" t="str">
        <f>IF($A504="","",IFERROR(VLOOKUP($A504,Facilities!$A$2:$B$1001,2,FALSE),""))</f>
        <v/>
      </c>
      <c r="C504" s="24" t="str">
        <f>IFERROR(IF(VLOOKUP($A504,'Facility Locations'!$A$2:$E$1000,2,FALSE)="","no address",VLOOKUP($A504,'Facility Locations'!$A$2:$E$1000,2,FALSE)),"no address")</f>
        <v>no address</v>
      </c>
      <c r="D504" s="24" t="str">
        <f>IFERROR(IF(VLOOKUP($A504,'Facility Locations'!$A$2:$E$1000,3,FALSE)="","",VLOOKUP($A504,'Facility Locations'!$A$2:$E$1000,3,FALSE)),"")</f>
        <v/>
      </c>
      <c r="E504" s="24" t="str">
        <f>IFERROR(IF(VLOOKUP($A504,'Facility Locations'!$A$2:$E$1000,4,FALSE)="","",VLOOKUP($A504,'Facility Locations'!$A$2:$E$1000,4,FALSE)),"")</f>
        <v/>
      </c>
      <c r="F504" s="24" t="str">
        <f>IFERROR(IF(VLOOKUP($A504,'Facility Locations'!$A$2:$E$1000,5,FALSE)="","",VLOOKUP($A504,'Facility Locations'!$A$2:$E$1000,5,FALSE)),"")</f>
        <v/>
      </c>
      <c r="G504" s="25" t="str">
        <f>IFERROR(VLOOKUP($A504,Counties!$A$2:$C$1000,2,FALSE),"no county listed")</f>
        <v>no county listed</v>
      </c>
      <c r="H504" s="24" t="str">
        <f>IFERROR(VLOOKUP($A504,Counties!$A$2:$C$1000,3,FALSE),"no county listed")</f>
        <v>no county listed</v>
      </c>
      <c r="I504" s="24" t="e">
        <f>VLOOKUP($G504,Rural_Urban!A505:B1503,2,FALSE)</f>
        <v>#N/A</v>
      </c>
      <c r="J504" s="24" t="e">
        <f t="shared" si="35"/>
        <v>#N/A</v>
      </c>
      <c r="K504" s="26" t="str">
        <f>IF($A504="","",_xlfn.LET(_xlpm.x,VLOOKUP($A504,Population!$A$2:$B$1000,2,FALSE),IF(_xlpm.x="","none listed",_xlpm.x)))</f>
        <v/>
      </c>
      <c r="L504" s="24" t="e">
        <f>VLOOKUP($A504,Population!$A$2:$D$1000,4,FALSE)</f>
        <v>#N/A</v>
      </c>
      <c r="M504" s="24">
        <f>VLOOKUP("Population",'Program Priorities&amp;Goals'!$B$5:$E$7,4,FALSE)</f>
        <v>0.66666666666666663</v>
      </c>
      <c r="N504" s="24" t="e">
        <f>VLOOKUP($G504,'SVI Data'!$C$2:$F$200,3,FALSE)</f>
        <v>#N/A</v>
      </c>
      <c r="O504" s="24">
        <f>VLOOKUP("SVI",'Program Priorities&amp;Goals'!$B$5:$E$7,4,FALSE)</f>
        <v>0.66666666666666663</v>
      </c>
      <c r="P504" s="23" t="e">
        <f>VLOOKUP($A504,'Partnership Readiness'!$A$2:$D$1000,5,FALSE)</f>
        <v>#N/A</v>
      </c>
      <c r="Q504" s="24">
        <f>VLOOKUP("Partnership",'Program Priorities&amp;Goals'!$B$5:$E$7,4,FALSE)</f>
        <v>0.66666666666666663</v>
      </c>
      <c r="R504" s="25">
        <f t="shared" si="36"/>
        <v>0</v>
      </c>
      <c r="S504" s="24">
        <f t="shared" si="37"/>
        <v>1</v>
      </c>
      <c r="T504" s="24" t="e">
        <f t="shared" si="38"/>
        <v>#N/A</v>
      </c>
      <c r="U504" s="27" t="e">
        <f t="shared" si="39"/>
        <v>#N/A</v>
      </c>
      <c r="V504" s="24" t="e">
        <f>IF(J504="Urban",IF(U504&lt;='Recommended Sites'!$L$17,"Include",""),IF(J504="Rural",IF(T504&lt;='Recommended Sites'!$L$18,"Include",""),""))</f>
        <v>#N/A</v>
      </c>
      <c r="W504" s="24" t="e">
        <f>IF(V504="Include",COUNTIFS($V$2:$V$999,"Include",$R$2:$R$999,"&gt;"&amp;R504)+COUNTIFS($V$2:V504,"Include",$R$2:R504,R504),"")</f>
        <v>#N/A</v>
      </c>
    </row>
    <row r="505" spans="1:23" ht="15.75" thickBot="1" x14ac:dyDescent="0.3">
      <c r="A505" s="23" t="str">
        <f>IF(Population!$A505="","",Population!$A505)</f>
        <v/>
      </c>
      <c r="B505" s="24" t="str">
        <f>IF($A505="","",IFERROR(VLOOKUP($A505,Facilities!$A$2:$B$1001,2,FALSE),""))</f>
        <v/>
      </c>
      <c r="C505" s="24" t="str">
        <f>IFERROR(IF(VLOOKUP($A505,'Facility Locations'!$A$2:$E$1000,2,FALSE)="","no address",VLOOKUP($A505,'Facility Locations'!$A$2:$E$1000,2,FALSE)),"no address")</f>
        <v>no address</v>
      </c>
      <c r="D505" s="24" t="str">
        <f>IFERROR(IF(VLOOKUP($A505,'Facility Locations'!$A$2:$E$1000,3,FALSE)="","",VLOOKUP($A505,'Facility Locations'!$A$2:$E$1000,3,FALSE)),"")</f>
        <v/>
      </c>
      <c r="E505" s="24" t="str">
        <f>IFERROR(IF(VLOOKUP($A505,'Facility Locations'!$A$2:$E$1000,4,FALSE)="","",VLOOKUP($A505,'Facility Locations'!$A$2:$E$1000,4,FALSE)),"")</f>
        <v/>
      </c>
      <c r="F505" s="24" t="str">
        <f>IFERROR(IF(VLOOKUP($A505,'Facility Locations'!$A$2:$E$1000,5,FALSE)="","",VLOOKUP($A505,'Facility Locations'!$A$2:$E$1000,5,FALSE)),"")</f>
        <v/>
      </c>
      <c r="G505" s="25" t="str">
        <f>IFERROR(VLOOKUP($A505,Counties!$A$2:$C$1000,2,FALSE),"no county listed")</f>
        <v>no county listed</v>
      </c>
      <c r="H505" s="24" t="str">
        <f>IFERROR(VLOOKUP($A505,Counties!$A$2:$C$1000,3,FALSE),"no county listed")</f>
        <v>no county listed</v>
      </c>
      <c r="I505" s="24" t="e">
        <f>VLOOKUP($G505,Rural_Urban!A506:B1504,2,FALSE)</f>
        <v>#N/A</v>
      </c>
      <c r="J505" s="24" t="e">
        <f t="shared" si="35"/>
        <v>#N/A</v>
      </c>
      <c r="K505" s="26" t="str">
        <f>IF($A505="","",_xlfn.LET(_xlpm.x,VLOOKUP($A505,Population!$A$2:$B$1000,2,FALSE),IF(_xlpm.x="","none listed",_xlpm.x)))</f>
        <v/>
      </c>
      <c r="L505" s="24" t="e">
        <f>VLOOKUP($A505,Population!$A$2:$D$1000,4,FALSE)</f>
        <v>#N/A</v>
      </c>
      <c r="M505" s="24">
        <f>VLOOKUP("Population",'Program Priorities&amp;Goals'!$B$5:$E$7,4,FALSE)</f>
        <v>0.66666666666666663</v>
      </c>
      <c r="N505" s="24" t="e">
        <f>VLOOKUP($G505,'SVI Data'!$C$2:$F$200,3,FALSE)</f>
        <v>#N/A</v>
      </c>
      <c r="O505" s="24">
        <f>VLOOKUP("SVI",'Program Priorities&amp;Goals'!$B$5:$E$7,4,FALSE)</f>
        <v>0.66666666666666663</v>
      </c>
      <c r="P505" s="23" t="e">
        <f>VLOOKUP($A505,'Partnership Readiness'!$A$2:$D$1000,5,FALSE)</f>
        <v>#N/A</v>
      </c>
      <c r="Q505" s="24">
        <f>VLOOKUP("Partnership",'Program Priorities&amp;Goals'!$B$5:$E$7,4,FALSE)</f>
        <v>0.66666666666666663</v>
      </c>
      <c r="R505" s="25">
        <f t="shared" si="36"/>
        <v>0</v>
      </c>
      <c r="S505" s="24">
        <f t="shared" si="37"/>
        <v>1</v>
      </c>
      <c r="T505" s="24" t="e">
        <f t="shared" si="38"/>
        <v>#N/A</v>
      </c>
      <c r="U505" s="27" t="e">
        <f t="shared" si="39"/>
        <v>#N/A</v>
      </c>
      <c r="V505" s="24" t="e">
        <f>IF(J505="Urban",IF(U505&lt;='Recommended Sites'!$L$17,"Include",""),IF(J505="Rural",IF(T505&lt;='Recommended Sites'!$L$18,"Include",""),""))</f>
        <v>#N/A</v>
      </c>
      <c r="W505" s="24" t="e">
        <f>IF(V505="Include",COUNTIFS($V$2:$V$999,"Include",$R$2:$R$999,"&gt;"&amp;R505)+COUNTIFS($V$2:V505,"Include",$R$2:R505,R505),"")</f>
        <v>#N/A</v>
      </c>
    </row>
    <row r="506" spans="1:23" ht="15.75" thickBot="1" x14ac:dyDescent="0.3">
      <c r="A506" s="23" t="str">
        <f>IF(Population!$A506="","",Population!$A506)</f>
        <v/>
      </c>
      <c r="B506" s="24" t="str">
        <f>IF($A506="","",IFERROR(VLOOKUP($A506,Facilities!$A$2:$B$1001,2,FALSE),""))</f>
        <v/>
      </c>
      <c r="C506" s="24" t="str">
        <f>IFERROR(IF(VLOOKUP($A506,'Facility Locations'!$A$2:$E$1000,2,FALSE)="","no address",VLOOKUP($A506,'Facility Locations'!$A$2:$E$1000,2,FALSE)),"no address")</f>
        <v>no address</v>
      </c>
      <c r="D506" s="24" t="str">
        <f>IFERROR(IF(VLOOKUP($A506,'Facility Locations'!$A$2:$E$1000,3,FALSE)="","",VLOOKUP($A506,'Facility Locations'!$A$2:$E$1000,3,FALSE)),"")</f>
        <v/>
      </c>
      <c r="E506" s="24" t="str">
        <f>IFERROR(IF(VLOOKUP($A506,'Facility Locations'!$A$2:$E$1000,4,FALSE)="","",VLOOKUP($A506,'Facility Locations'!$A$2:$E$1000,4,FALSE)),"")</f>
        <v/>
      </c>
      <c r="F506" s="24" t="str">
        <f>IFERROR(IF(VLOOKUP($A506,'Facility Locations'!$A$2:$E$1000,5,FALSE)="","",VLOOKUP($A506,'Facility Locations'!$A$2:$E$1000,5,FALSE)),"")</f>
        <v/>
      </c>
      <c r="G506" s="25" t="str">
        <f>IFERROR(VLOOKUP($A506,Counties!$A$2:$C$1000,2,FALSE),"no county listed")</f>
        <v>no county listed</v>
      </c>
      <c r="H506" s="24" t="str">
        <f>IFERROR(VLOOKUP($A506,Counties!$A$2:$C$1000,3,FALSE),"no county listed")</f>
        <v>no county listed</v>
      </c>
      <c r="I506" s="24" t="e">
        <f>VLOOKUP($G506,Rural_Urban!A507:B1505,2,FALSE)</f>
        <v>#N/A</v>
      </c>
      <c r="J506" s="24" t="e">
        <f t="shared" si="35"/>
        <v>#N/A</v>
      </c>
      <c r="K506" s="26" t="str">
        <f>IF($A506="","",_xlfn.LET(_xlpm.x,VLOOKUP($A506,Population!$A$2:$B$1000,2,FALSE),IF(_xlpm.x="","none listed",_xlpm.x)))</f>
        <v/>
      </c>
      <c r="L506" s="24" t="e">
        <f>VLOOKUP($A506,Population!$A$2:$D$1000,4,FALSE)</f>
        <v>#N/A</v>
      </c>
      <c r="M506" s="24">
        <f>VLOOKUP("Population",'Program Priorities&amp;Goals'!$B$5:$E$7,4,FALSE)</f>
        <v>0.66666666666666663</v>
      </c>
      <c r="N506" s="24" t="e">
        <f>VLOOKUP($G506,'SVI Data'!$C$2:$F$200,3,FALSE)</f>
        <v>#N/A</v>
      </c>
      <c r="O506" s="24">
        <f>VLOOKUP("SVI",'Program Priorities&amp;Goals'!$B$5:$E$7,4,FALSE)</f>
        <v>0.66666666666666663</v>
      </c>
      <c r="P506" s="23" t="e">
        <f>VLOOKUP($A506,'Partnership Readiness'!$A$2:$D$1000,5,FALSE)</f>
        <v>#N/A</v>
      </c>
      <c r="Q506" s="24">
        <f>VLOOKUP("Partnership",'Program Priorities&amp;Goals'!$B$5:$E$7,4,FALSE)</f>
        <v>0.66666666666666663</v>
      </c>
      <c r="R506" s="25">
        <f t="shared" si="36"/>
        <v>0</v>
      </c>
      <c r="S506" s="24">
        <f t="shared" si="37"/>
        <v>1</v>
      </c>
      <c r="T506" s="24" t="e">
        <f t="shared" si="38"/>
        <v>#N/A</v>
      </c>
      <c r="U506" s="27" t="e">
        <f t="shared" si="39"/>
        <v>#N/A</v>
      </c>
      <c r="V506" s="24" t="e">
        <f>IF(J506="Urban",IF(U506&lt;='Recommended Sites'!$L$17,"Include",""),IF(J506="Rural",IF(T506&lt;='Recommended Sites'!$L$18,"Include",""),""))</f>
        <v>#N/A</v>
      </c>
      <c r="W506" s="24" t="e">
        <f>IF(V506="Include",COUNTIFS($V$2:$V$999,"Include",$R$2:$R$999,"&gt;"&amp;R506)+COUNTIFS($V$2:V506,"Include",$R$2:R506,R506),"")</f>
        <v>#N/A</v>
      </c>
    </row>
    <row r="507" spans="1:23" ht="15.75" thickBot="1" x14ac:dyDescent="0.3">
      <c r="A507" s="23" t="str">
        <f>IF(Population!$A507="","",Population!$A507)</f>
        <v/>
      </c>
      <c r="B507" s="24" t="str">
        <f>IF($A507="","",IFERROR(VLOOKUP($A507,Facilities!$A$2:$B$1001,2,FALSE),""))</f>
        <v/>
      </c>
      <c r="C507" s="24" t="str">
        <f>IFERROR(IF(VLOOKUP($A507,'Facility Locations'!$A$2:$E$1000,2,FALSE)="","no address",VLOOKUP($A507,'Facility Locations'!$A$2:$E$1000,2,FALSE)),"no address")</f>
        <v>no address</v>
      </c>
      <c r="D507" s="24" t="str">
        <f>IFERROR(IF(VLOOKUP($A507,'Facility Locations'!$A$2:$E$1000,3,FALSE)="","",VLOOKUP($A507,'Facility Locations'!$A$2:$E$1000,3,FALSE)),"")</f>
        <v/>
      </c>
      <c r="E507" s="24" t="str">
        <f>IFERROR(IF(VLOOKUP($A507,'Facility Locations'!$A$2:$E$1000,4,FALSE)="","",VLOOKUP($A507,'Facility Locations'!$A$2:$E$1000,4,FALSE)),"")</f>
        <v/>
      </c>
      <c r="F507" s="24" t="str">
        <f>IFERROR(IF(VLOOKUP($A507,'Facility Locations'!$A$2:$E$1000,5,FALSE)="","",VLOOKUP($A507,'Facility Locations'!$A$2:$E$1000,5,FALSE)),"")</f>
        <v/>
      </c>
      <c r="G507" s="25" t="str">
        <f>IFERROR(VLOOKUP($A507,Counties!$A$2:$C$1000,2,FALSE),"no county listed")</f>
        <v>no county listed</v>
      </c>
      <c r="H507" s="24" t="str">
        <f>IFERROR(VLOOKUP($A507,Counties!$A$2:$C$1000,3,FALSE),"no county listed")</f>
        <v>no county listed</v>
      </c>
      <c r="I507" s="24" t="e">
        <f>VLOOKUP($G507,Rural_Urban!A508:B1506,2,FALSE)</f>
        <v>#N/A</v>
      </c>
      <c r="J507" s="24" t="e">
        <f t="shared" si="35"/>
        <v>#N/A</v>
      </c>
      <c r="K507" s="26" t="str">
        <f>IF($A507="","",_xlfn.LET(_xlpm.x,VLOOKUP($A507,Population!$A$2:$B$1000,2,FALSE),IF(_xlpm.x="","none listed",_xlpm.x)))</f>
        <v/>
      </c>
      <c r="L507" s="24" t="e">
        <f>VLOOKUP($A507,Population!$A$2:$D$1000,4,FALSE)</f>
        <v>#N/A</v>
      </c>
      <c r="M507" s="24">
        <f>VLOOKUP("Population",'Program Priorities&amp;Goals'!$B$5:$E$7,4,FALSE)</f>
        <v>0.66666666666666663</v>
      </c>
      <c r="N507" s="24" t="e">
        <f>VLOOKUP($G507,'SVI Data'!$C$2:$F$200,3,FALSE)</f>
        <v>#N/A</v>
      </c>
      <c r="O507" s="24">
        <f>VLOOKUP("SVI",'Program Priorities&amp;Goals'!$B$5:$E$7,4,FALSE)</f>
        <v>0.66666666666666663</v>
      </c>
      <c r="P507" s="23" t="e">
        <f>VLOOKUP($A507,'Partnership Readiness'!$A$2:$D$1000,5,FALSE)</f>
        <v>#N/A</v>
      </c>
      <c r="Q507" s="24">
        <f>VLOOKUP("Partnership",'Program Priorities&amp;Goals'!$B$5:$E$7,4,FALSE)</f>
        <v>0.66666666666666663</v>
      </c>
      <c r="R507" s="25">
        <f t="shared" si="36"/>
        <v>0</v>
      </c>
      <c r="S507" s="24">
        <f t="shared" si="37"/>
        <v>1</v>
      </c>
      <c r="T507" s="24" t="e">
        <f t="shared" si="38"/>
        <v>#N/A</v>
      </c>
      <c r="U507" s="27" t="e">
        <f t="shared" si="39"/>
        <v>#N/A</v>
      </c>
      <c r="V507" s="24" t="e">
        <f>IF(J507="Urban",IF(U507&lt;='Recommended Sites'!$L$17,"Include",""),IF(J507="Rural",IF(T507&lt;='Recommended Sites'!$L$18,"Include",""),""))</f>
        <v>#N/A</v>
      </c>
      <c r="W507" s="24" t="e">
        <f>IF(V507="Include",COUNTIFS($V$2:$V$999,"Include",$R$2:$R$999,"&gt;"&amp;R507)+COUNTIFS($V$2:V507,"Include",$R$2:R507,R507),"")</f>
        <v>#N/A</v>
      </c>
    </row>
    <row r="508" spans="1:23" ht="15.75" thickBot="1" x14ac:dyDescent="0.3">
      <c r="A508" s="23" t="str">
        <f>IF(Population!$A508="","",Population!$A508)</f>
        <v/>
      </c>
      <c r="B508" s="24" t="str">
        <f>IF($A508="","",IFERROR(VLOOKUP($A508,Facilities!$A$2:$B$1001,2,FALSE),""))</f>
        <v/>
      </c>
      <c r="C508" s="24" t="str">
        <f>IFERROR(IF(VLOOKUP($A508,'Facility Locations'!$A$2:$E$1000,2,FALSE)="","no address",VLOOKUP($A508,'Facility Locations'!$A$2:$E$1000,2,FALSE)),"no address")</f>
        <v>no address</v>
      </c>
      <c r="D508" s="24" t="str">
        <f>IFERROR(IF(VLOOKUP($A508,'Facility Locations'!$A$2:$E$1000,3,FALSE)="","",VLOOKUP($A508,'Facility Locations'!$A$2:$E$1000,3,FALSE)),"")</f>
        <v/>
      </c>
      <c r="E508" s="24" t="str">
        <f>IFERROR(IF(VLOOKUP($A508,'Facility Locations'!$A$2:$E$1000,4,FALSE)="","",VLOOKUP($A508,'Facility Locations'!$A$2:$E$1000,4,FALSE)),"")</f>
        <v/>
      </c>
      <c r="F508" s="24" t="str">
        <f>IFERROR(IF(VLOOKUP($A508,'Facility Locations'!$A$2:$E$1000,5,FALSE)="","",VLOOKUP($A508,'Facility Locations'!$A$2:$E$1000,5,FALSE)),"")</f>
        <v/>
      </c>
      <c r="G508" s="25" t="str">
        <f>IFERROR(VLOOKUP($A508,Counties!$A$2:$C$1000,2,FALSE),"no county listed")</f>
        <v>no county listed</v>
      </c>
      <c r="H508" s="24" t="str">
        <f>IFERROR(VLOOKUP($A508,Counties!$A$2:$C$1000,3,FALSE),"no county listed")</f>
        <v>no county listed</v>
      </c>
      <c r="I508" s="24" t="e">
        <f>VLOOKUP($G508,Rural_Urban!A509:B1507,2,FALSE)</f>
        <v>#N/A</v>
      </c>
      <c r="J508" s="24" t="e">
        <f t="shared" si="35"/>
        <v>#N/A</v>
      </c>
      <c r="K508" s="26" t="str">
        <f>IF($A508="","",_xlfn.LET(_xlpm.x,VLOOKUP($A508,Population!$A$2:$B$1000,2,FALSE),IF(_xlpm.x="","none listed",_xlpm.x)))</f>
        <v/>
      </c>
      <c r="L508" s="24" t="e">
        <f>VLOOKUP($A508,Population!$A$2:$D$1000,4,FALSE)</f>
        <v>#N/A</v>
      </c>
      <c r="M508" s="24">
        <f>VLOOKUP("Population",'Program Priorities&amp;Goals'!$B$5:$E$7,4,FALSE)</f>
        <v>0.66666666666666663</v>
      </c>
      <c r="N508" s="24" t="e">
        <f>VLOOKUP($G508,'SVI Data'!$C$2:$F$200,3,FALSE)</f>
        <v>#N/A</v>
      </c>
      <c r="O508" s="24">
        <f>VLOOKUP("SVI",'Program Priorities&amp;Goals'!$B$5:$E$7,4,FALSE)</f>
        <v>0.66666666666666663</v>
      </c>
      <c r="P508" s="23" t="e">
        <f>VLOOKUP($A508,'Partnership Readiness'!$A$2:$D$1000,5,FALSE)</f>
        <v>#N/A</v>
      </c>
      <c r="Q508" s="24">
        <f>VLOOKUP("Partnership",'Program Priorities&amp;Goals'!$B$5:$E$7,4,FALSE)</f>
        <v>0.66666666666666663</v>
      </c>
      <c r="R508" s="25">
        <f t="shared" si="36"/>
        <v>0</v>
      </c>
      <c r="S508" s="24">
        <f t="shared" si="37"/>
        <v>1</v>
      </c>
      <c r="T508" s="24" t="e">
        <f t="shared" si="38"/>
        <v>#N/A</v>
      </c>
      <c r="U508" s="27" t="e">
        <f t="shared" si="39"/>
        <v>#N/A</v>
      </c>
      <c r="V508" s="24" t="e">
        <f>IF(J508="Urban",IF(U508&lt;='Recommended Sites'!$L$17,"Include",""),IF(J508="Rural",IF(T508&lt;='Recommended Sites'!$L$18,"Include",""),""))</f>
        <v>#N/A</v>
      </c>
      <c r="W508" s="24" t="e">
        <f>IF(V508="Include",COUNTIFS($V$2:$V$999,"Include",$R$2:$R$999,"&gt;"&amp;R508)+COUNTIFS($V$2:V508,"Include",$R$2:R508,R508),"")</f>
        <v>#N/A</v>
      </c>
    </row>
    <row r="509" spans="1:23" ht="15.75" thickBot="1" x14ac:dyDescent="0.3">
      <c r="A509" s="23" t="str">
        <f>IF(Population!$A509="","",Population!$A509)</f>
        <v/>
      </c>
      <c r="B509" s="24" t="str">
        <f>IF($A509="","",IFERROR(VLOOKUP($A509,Facilities!$A$2:$B$1001,2,FALSE),""))</f>
        <v/>
      </c>
      <c r="C509" s="24" t="str">
        <f>IFERROR(IF(VLOOKUP($A509,'Facility Locations'!$A$2:$E$1000,2,FALSE)="","no address",VLOOKUP($A509,'Facility Locations'!$A$2:$E$1000,2,FALSE)),"no address")</f>
        <v>no address</v>
      </c>
      <c r="D509" s="24" t="str">
        <f>IFERROR(IF(VLOOKUP($A509,'Facility Locations'!$A$2:$E$1000,3,FALSE)="","",VLOOKUP($A509,'Facility Locations'!$A$2:$E$1000,3,FALSE)),"")</f>
        <v/>
      </c>
      <c r="E509" s="24" t="str">
        <f>IFERROR(IF(VLOOKUP($A509,'Facility Locations'!$A$2:$E$1000,4,FALSE)="","",VLOOKUP($A509,'Facility Locations'!$A$2:$E$1000,4,FALSE)),"")</f>
        <v/>
      </c>
      <c r="F509" s="24" t="str">
        <f>IFERROR(IF(VLOOKUP($A509,'Facility Locations'!$A$2:$E$1000,5,FALSE)="","",VLOOKUP($A509,'Facility Locations'!$A$2:$E$1000,5,FALSE)),"")</f>
        <v/>
      </c>
      <c r="G509" s="25" t="str">
        <f>IFERROR(VLOOKUP($A509,Counties!$A$2:$C$1000,2,FALSE),"no county listed")</f>
        <v>no county listed</v>
      </c>
      <c r="H509" s="24" t="str">
        <f>IFERROR(VLOOKUP($A509,Counties!$A$2:$C$1000,3,FALSE),"no county listed")</f>
        <v>no county listed</v>
      </c>
      <c r="I509" s="24" t="e">
        <f>VLOOKUP($G509,Rural_Urban!A510:B1508,2,FALSE)</f>
        <v>#N/A</v>
      </c>
      <c r="J509" s="24" t="e">
        <f t="shared" si="35"/>
        <v>#N/A</v>
      </c>
      <c r="K509" s="26" t="str">
        <f>IF($A509="","",_xlfn.LET(_xlpm.x,VLOOKUP($A509,Population!$A$2:$B$1000,2,FALSE),IF(_xlpm.x="","none listed",_xlpm.x)))</f>
        <v/>
      </c>
      <c r="L509" s="24" t="e">
        <f>VLOOKUP($A509,Population!$A$2:$D$1000,4,FALSE)</f>
        <v>#N/A</v>
      </c>
      <c r="M509" s="24">
        <f>VLOOKUP("Population",'Program Priorities&amp;Goals'!$B$5:$E$7,4,FALSE)</f>
        <v>0.66666666666666663</v>
      </c>
      <c r="N509" s="24" t="e">
        <f>VLOOKUP($G509,'SVI Data'!$C$2:$F$200,3,FALSE)</f>
        <v>#N/A</v>
      </c>
      <c r="O509" s="24">
        <f>VLOOKUP("SVI",'Program Priorities&amp;Goals'!$B$5:$E$7,4,FALSE)</f>
        <v>0.66666666666666663</v>
      </c>
      <c r="P509" s="23" t="e">
        <f>VLOOKUP($A509,'Partnership Readiness'!$A$2:$D$1000,5,FALSE)</f>
        <v>#N/A</v>
      </c>
      <c r="Q509" s="24">
        <f>VLOOKUP("Partnership",'Program Priorities&amp;Goals'!$B$5:$E$7,4,FALSE)</f>
        <v>0.66666666666666663</v>
      </c>
      <c r="R509" s="25">
        <f t="shared" si="36"/>
        <v>0</v>
      </c>
      <c r="S509" s="24">
        <f t="shared" si="37"/>
        <v>1</v>
      </c>
      <c r="T509" s="24" t="e">
        <f t="shared" si="38"/>
        <v>#N/A</v>
      </c>
      <c r="U509" s="27" t="e">
        <f t="shared" si="39"/>
        <v>#N/A</v>
      </c>
      <c r="V509" s="24" t="e">
        <f>IF(J509="Urban",IF(U509&lt;='Recommended Sites'!$L$17,"Include",""),IF(J509="Rural",IF(T509&lt;='Recommended Sites'!$L$18,"Include",""),""))</f>
        <v>#N/A</v>
      </c>
      <c r="W509" s="24" t="e">
        <f>IF(V509="Include",COUNTIFS($V$2:$V$999,"Include",$R$2:$R$999,"&gt;"&amp;R509)+COUNTIFS($V$2:V509,"Include",$R$2:R509,R509),"")</f>
        <v>#N/A</v>
      </c>
    </row>
    <row r="510" spans="1:23" ht="15.75" thickBot="1" x14ac:dyDescent="0.3">
      <c r="A510" s="23" t="str">
        <f>IF(Population!$A510="","",Population!$A510)</f>
        <v/>
      </c>
      <c r="B510" s="24" t="str">
        <f>IF($A510="","",IFERROR(VLOOKUP($A510,Facilities!$A$2:$B$1001,2,FALSE),""))</f>
        <v/>
      </c>
      <c r="C510" s="24" t="str">
        <f>IFERROR(IF(VLOOKUP($A510,'Facility Locations'!$A$2:$E$1000,2,FALSE)="","no address",VLOOKUP($A510,'Facility Locations'!$A$2:$E$1000,2,FALSE)),"no address")</f>
        <v>no address</v>
      </c>
      <c r="D510" s="24" t="str">
        <f>IFERROR(IF(VLOOKUP($A510,'Facility Locations'!$A$2:$E$1000,3,FALSE)="","",VLOOKUP($A510,'Facility Locations'!$A$2:$E$1000,3,FALSE)),"")</f>
        <v/>
      </c>
      <c r="E510" s="24" t="str">
        <f>IFERROR(IF(VLOOKUP($A510,'Facility Locations'!$A$2:$E$1000,4,FALSE)="","",VLOOKUP($A510,'Facility Locations'!$A$2:$E$1000,4,FALSE)),"")</f>
        <v/>
      </c>
      <c r="F510" s="24" t="str">
        <f>IFERROR(IF(VLOOKUP($A510,'Facility Locations'!$A$2:$E$1000,5,FALSE)="","",VLOOKUP($A510,'Facility Locations'!$A$2:$E$1000,5,FALSE)),"")</f>
        <v/>
      </c>
      <c r="G510" s="25" t="str">
        <f>IFERROR(VLOOKUP($A510,Counties!$A$2:$C$1000,2,FALSE),"no county listed")</f>
        <v>no county listed</v>
      </c>
      <c r="H510" s="24" t="str">
        <f>IFERROR(VLOOKUP($A510,Counties!$A$2:$C$1000,3,FALSE),"no county listed")</f>
        <v>no county listed</v>
      </c>
      <c r="I510" s="24" t="e">
        <f>VLOOKUP($G510,Rural_Urban!A511:B1509,2,FALSE)</f>
        <v>#N/A</v>
      </c>
      <c r="J510" s="24" t="e">
        <f t="shared" si="35"/>
        <v>#N/A</v>
      </c>
      <c r="K510" s="26" t="str">
        <f>IF($A510="","",_xlfn.LET(_xlpm.x,VLOOKUP($A510,Population!$A$2:$B$1000,2,FALSE),IF(_xlpm.x="","none listed",_xlpm.x)))</f>
        <v/>
      </c>
      <c r="L510" s="24" t="e">
        <f>VLOOKUP($A510,Population!$A$2:$D$1000,4,FALSE)</f>
        <v>#N/A</v>
      </c>
      <c r="M510" s="24">
        <f>VLOOKUP("Population",'Program Priorities&amp;Goals'!$B$5:$E$7,4,FALSE)</f>
        <v>0.66666666666666663</v>
      </c>
      <c r="N510" s="24" t="e">
        <f>VLOOKUP($G510,'SVI Data'!$C$2:$F$200,3,FALSE)</f>
        <v>#N/A</v>
      </c>
      <c r="O510" s="24">
        <f>VLOOKUP("SVI",'Program Priorities&amp;Goals'!$B$5:$E$7,4,FALSE)</f>
        <v>0.66666666666666663</v>
      </c>
      <c r="P510" s="23" t="e">
        <f>VLOOKUP($A510,'Partnership Readiness'!$A$2:$D$1000,5,FALSE)</f>
        <v>#N/A</v>
      </c>
      <c r="Q510" s="24">
        <f>VLOOKUP("Partnership",'Program Priorities&amp;Goals'!$B$5:$E$7,4,FALSE)</f>
        <v>0.66666666666666663</v>
      </c>
      <c r="R510" s="25">
        <f t="shared" si="36"/>
        <v>0</v>
      </c>
      <c r="S510" s="24">
        <f t="shared" si="37"/>
        <v>1</v>
      </c>
      <c r="T510" s="24" t="e">
        <f t="shared" si="38"/>
        <v>#N/A</v>
      </c>
      <c r="U510" s="27" t="e">
        <f t="shared" si="39"/>
        <v>#N/A</v>
      </c>
      <c r="V510" s="24" t="e">
        <f>IF(J510="Urban",IF(U510&lt;='Recommended Sites'!$L$17,"Include",""),IF(J510="Rural",IF(T510&lt;='Recommended Sites'!$L$18,"Include",""),""))</f>
        <v>#N/A</v>
      </c>
      <c r="W510" s="24" t="e">
        <f>IF(V510="Include",COUNTIFS($V$2:$V$999,"Include",$R$2:$R$999,"&gt;"&amp;R510)+COUNTIFS($V$2:V510,"Include",$R$2:R510,R510),"")</f>
        <v>#N/A</v>
      </c>
    </row>
    <row r="511" spans="1:23" ht="15.75" thickBot="1" x14ac:dyDescent="0.3">
      <c r="A511" s="23" t="str">
        <f>IF(Population!$A511="","",Population!$A511)</f>
        <v/>
      </c>
      <c r="B511" s="24" t="str">
        <f>IF($A511="","",IFERROR(VLOOKUP($A511,Facilities!$A$2:$B$1001,2,FALSE),""))</f>
        <v/>
      </c>
      <c r="C511" s="24" t="str">
        <f>IFERROR(IF(VLOOKUP($A511,'Facility Locations'!$A$2:$E$1000,2,FALSE)="","no address",VLOOKUP($A511,'Facility Locations'!$A$2:$E$1000,2,FALSE)),"no address")</f>
        <v>no address</v>
      </c>
      <c r="D511" s="24" t="str">
        <f>IFERROR(IF(VLOOKUP($A511,'Facility Locations'!$A$2:$E$1000,3,FALSE)="","",VLOOKUP($A511,'Facility Locations'!$A$2:$E$1000,3,FALSE)),"")</f>
        <v/>
      </c>
      <c r="E511" s="24" t="str">
        <f>IFERROR(IF(VLOOKUP($A511,'Facility Locations'!$A$2:$E$1000,4,FALSE)="","",VLOOKUP($A511,'Facility Locations'!$A$2:$E$1000,4,FALSE)),"")</f>
        <v/>
      </c>
      <c r="F511" s="24" t="str">
        <f>IFERROR(IF(VLOOKUP($A511,'Facility Locations'!$A$2:$E$1000,5,FALSE)="","",VLOOKUP($A511,'Facility Locations'!$A$2:$E$1000,5,FALSE)),"")</f>
        <v/>
      </c>
      <c r="G511" s="25" t="str">
        <f>IFERROR(VLOOKUP($A511,Counties!$A$2:$C$1000,2,FALSE),"no county listed")</f>
        <v>no county listed</v>
      </c>
      <c r="H511" s="24" t="str">
        <f>IFERROR(VLOOKUP($A511,Counties!$A$2:$C$1000,3,FALSE),"no county listed")</f>
        <v>no county listed</v>
      </c>
      <c r="I511" s="24" t="e">
        <f>VLOOKUP($G511,Rural_Urban!A512:B1510,2,FALSE)</f>
        <v>#N/A</v>
      </c>
      <c r="J511" s="24" t="e">
        <f t="shared" si="35"/>
        <v>#N/A</v>
      </c>
      <c r="K511" s="26" t="str">
        <f>IF($A511="","",_xlfn.LET(_xlpm.x,VLOOKUP($A511,Population!$A$2:$B$1000,2,FALSE),IF(_xlpm.x="","none listed",_xlpm.x)))</f>
        <v/>
      </c>
      <c r="L511" s="24" t="e">
        <f>VLOOKUP($A511,Population!$A$2:$D$1000,4,FALSE)</f>
        <v>#N/A</v>
      </c>
      <c r="M511" s="24">
        <f>VLOOKUP("Population",'Program Priorities&amp;Goals'!$B$5:$E$7,4,FALSE)</f>
        <v>0.66666666666666663</v>
      </c>
      <c r="N511" s="24" t="e">
        <f>VLOOKUP($G511,'SVI Data'!$C$2:$F$200,3,FALSE)</f>
        <v>#N/A</v>
      </c>
      <c r="O511" s="24">
        <f>VLOOKUP("SVI",'Program Priorities&amp;Goals'!$B$5:$E$7,4,FALSE)</f>
        <v>0.66666666666666663</v>
      </c>
      <c r="P511" s="23" t="e">
        <f>VLOOKUP($A511,'Partnership Readiness'!$A$2:$D$1000,5,FALSE)</f>
        <v>#N/A</v>
      </c>
      <c r="Q511" s="24">
        <f>VLOOKUP("Partnership",'Program Priorities&amp;Goals'!$B$5:$E$7,4,FALSE)</f>
        <v>0.66666666666666663</v>
      </c>
      <c r="R511" s="25">
        <f t="shared" si="36"/>
        <v>0</v>
      </c>
      <c r="S511" s="24">
        <f t="shared" si="37"/>
        <v>1</v>
      </c>
      <c r="T511" s="24" t="e">
        <f t="shared" si="38"/>
        <v>#N/A</v>
      </c>
      <c r="U511" s="27" t="e">
        <f t="shared" si="39"/>
        <v>#N/A</v>
      </c>
      <c r="V511" s="24" t="e">
        <f>IF(J511="Urban",IF(U511&lt;='Recommended Sites'!$L$17,"Include",""),IF(J511="Rural",IF(T511&lt;='Recommended Sites'!$L$18,"Include",""),""))</f>
        <v>#N/A</v>
      </c>
      <c r="W511" s="24" t="e">
        <f>IF(V511="Include",COUNTIFS($V$2:$V$999,"Include",$R$2:$R$999,"&gt;"&amp;R511)+COUNTIFS($V$2:V511,"Include",$R$2:R511,R511),"")</f>
        <v>#N/A</v>
      </c>
    </row>
    <row r="512" spans="1:23" ht="15.75" thickBot="1" x14ac:dyDescent="0.3">
      <c r="A512" s="23" t="str">
        <f>IF(Population!$A512="","",Population!$A512)</f>
        <v/>
      </c>
      <c r="B512" s="24" t="str">
        <f>IF($A512="","",IFERROR(VLOOKUP($A512,Facilities!$A$2:$B$1001,2,FALSE),""))</f>
        <v/>
      </c>
      <c r="C512" s="24" t="str">
        <f>IFERROR(IF(VLOOKUP($A512,'Facility Locations'!$A$2:$E$1000,2,FALSE)="","no address",VLOOKUP($A512,'Facility Locations'!$A$2:$E$1000,2,FALSE)),"no address")</f>
        <v>no address</v>
      </c>
      <c r="D512" s="24" t="str">
        <f>IFERROR(IF(VLOOKUP($A512,'Facility Locations'!$A$2:$E$1000,3,FALSE)="","",VLOOKUP($A512,'Facility Locations'!$A$2:$E$1000,3,FALSE)),"")</f>
        <v/>
      </c>
      <c r="E512" s="24" t="str">
        <f>IFERROR(IF(VLOOKUP($A512,'Facility Locations'!$A$2:$E$1000,4,FALSE)="","",VLOOKUP($A512,'Facility Locations'!$A$2:$E$1000,4,FALSE)),"")</f>
        <v/>
      </c>
      <c r="F512" s="24" t="str">
        <f>IFERROR(IF(VLOOKUP($A512,'Facility Locations'!$A$2:$E$1000,5,FALSE)="","",VLOOKUP($A512,'Facility Locations'!$A$2:$E$1000,5,FALSE)),"")</f>
        <v/>
      </c>
      <c r="G512" s="25" t="str">
        <f>IFERROR(VLOOKUP($A512,Counties!$A$2:$C$1000,2,FALSE),"no county listed")</f>
        <v>no county listed</v>
      </c>
      <c r="H512" s="24" t="str">
        <f>IFERROR(VLOOKUP($A512,Counties!$A$2:$C$1000,3,FALSE),"no county listed")</f>
        <v>no county listed</v>
      </c>
      <c r="I512" s="24" t="e">
        <f>VLOOKUP($G512,Rural_Urban!A513:B1511,2,FALSE)</f>
        <v>#N/A</v>
      </c>
      <c r="J512" s="24" t="e">
        <f t="shared" si="35"/>
        <v>#N/A</v>
      </c>
      <c r="K512" s="26" t="str">
        <f>IF($A512="","",_xlfn.LET(_xlpm.x,VLOOKUP($A512,Population!$A$2:$B$1000,2,FALSE),IF(_xlpm.x="","none listed",_xlpm.x)))</f>
        <v/>
      </c>
      <c r="L512" s="24" t="e">
        <f>VLOOKUP($A512,Population!$A$2:$D$1000,4,FALSE)</f>
        <v>#N/A</v>
      </c>
      <c r="M512" s="24">
        <f>VLOOKUP("Population",'Program Priorities&amp;Goals'!$B$5:$E$7,4,FALSE)</f>
        <v>0.66666666666666663</v>
      </c>
      <c r="N512" s="24" t="e">
        <f>VLOOKUP($G512,'SVI Data'!$C$2:$F$200,3,FALSE)</f>
        <v>#N/A</v>
      </c>
      <c r="O512" s="24">
        <f>VLOOKUP("SVI",'Program Priorities&amp;Goals'!$B$5:$E$7,4,FALSE)</f>
        <v>0.66666666666666663</v>
      </c>
      <c r="P512" s="23" t="e">
        <f>VLOOKUP($A512,'Partnership Readiness'!$A$2:$D$1000,5,FALSE)</f>
        <v>#N/A</v>
      </c>
      <c r="Q512" s="24">
        <f>VLOOKUP("Partnership",'Program Priorities&amp;Goals'!$B$5:$E$7,4,FALSE)</f>
        <v>0.66666666666666663</v>
      </c>
      <c r="R512" s="25">
        <f t="shared" si="36"/>
        <v>0</v>
      </c>
      <c r="S512" s="24">
        <f t="shared" si="37"/>
        <v>1</v>
      </c>
      <c r="T512" s="24" t="e">
        <f t="shared" si="38"/>
        <v>#N/A</v>
      </c>
      <c r="U512" s="27" t="e">
        <f t="shared" si="39"/>
        <v>#N/A</v>
      </c>
      <c r="V512" s="24" t="e">
        <f>IF(J512="Urban",IF(U512&lt;='Recommended Sites'!$L$17,"Include",""),IF(J512="Rural",IF(T512&lt;='Recommended Sites'!$L$18,"Include",""),""))</f>
        <v>#N/A</v>
      </c>
      <c r="W512" s="24" t="e">
        <f>IF(V512="Include",COUNTIFS($V$2:$V$999,"Include",$R$2:$R$999,"&gt;"&amp;R512)+COUNTIFS($V$2:V512,"Include",$R$2:R512,R512),"")</f>
        <v>#N/A</v>
      </c>
    </row>
    <row r="513" spans="1:23" ht="15.75" thickBot="1" x14ac:dyDescent="0.3">
      <c r="A513" s="23" t="str">
        <f>IF(Population!$A513="","",Population!$A513)</f>
        <v/>
      </c>
      <c r="B513" s="24" t="str">
        <f>IF($A513="","",IFERROR(VLOOKUP($A513,Facilities!$A$2:$B$1001,2,FALSE),""))</f>
        <v/>
      </c>
      <c r="C513" s="24" t="str">
        <f>IFERROR(IF(VLOOKUP($A513,'Facility Locations'!$A$2:$E$1000,2,FALSE)="","no address",VLOOKUP($A513,'Facility Locations'!$A$2:$E$1000,2,FALSE)),"no address")</f>
        <v>no address</v>
      </c>
      <c r="D513" s="24" t="str">
        <f>IFERROR(IF(VLOOKUP($A513,'Facility Locations'!$A$2:$E$1000,3,FALSE)="","",VLOOKUP($A513,'Facility Locations'!$A$2:$E$1000,3,FALSE)),"")</f>
        <v/>
      </c>
      <c r="E513" s="24" t="str">
        <f>IFERROR(IF(VLOOKUP($A513,'Facility Locations'!$A$2:$E$1000,4,FALSE)="","",VLOOKUP($A513,'Facility Locations'!$A$2:$E$1000,4,FALSE)),"")</f>
        <v/>
      </c>
      <c r="F513" s="24" t="str">
        <f>IFERROR(IF(VLOOKUP($A513,'Facility Locations'!$A$2:$E$1000,5,FALSE)="","",VLOOKUP($A513,'Facility Locations'!$A$2:$E$1000,5,FALSE)),"")</f>
        <v/>
      </c>
      <c r="G513" s="25" t="str">
        <f>IFERROR(VLOOKUP($A513,Counties!$A$2:$C$1000,2,FALSE),"no county listed")</f>
        <v>no county listed</v>
      </c>
      <c r="H513" s="24" t="str">
        <f>IFERROR(VLOOKUP($A513,Counties!$A$2:$C$1000,3,FALSE),"no county listed")</f>
        <v>no county listed</v>
      </c>
      <c r="I513" s="24" t="e">
        <f>VLOOKUP($G513,Rural_Urban!A514:B1512,2,FALSE)</f>
        <v>#N/A</v>
      </c>
      <c r="J513" s="24" t="e">
        <f t="shared" si="35"/>
        <v>#N/A</v>
      </c>
      <c r="K513" s="26" t="str">
        <f>IF($A513="","",_xlfn.LET(_xlpm.x,VLOOKUP($A513,Population!$A$2:$B$1000,2,FALSE),IF(_xlpm.x="","none listed",_xlpm.x)))</f>
        <v/>
      </c>
      <c r="L513" s="24" t="e">
        <f>VLOOKUP($A513,Population!$A$2:$D$1000,4,FALSE)</f>
        <v>#N/A</v>
      </c>
      <c r="M513" s="24">
        <f>VLOOKUP("Population",'Program Priorities&amp;Goals'!$B$5:$E$7,4,FALSE)</f>
        <v>0.66666666666666663</v>
      </c>
      <c r="N513" s="24" t="e">
        <f>VLOOKUP($G513,'SVI Data'!$C$2:$F$200,3,FALSE)</f>
        <v>#N/A</v>
      </c>
      <c r="O513" s="24">
        <f>VLOOKUP("SVI",'Program Priorities&amp;Goals'!$B$5:$E$7,4,FALSE)</f>
        <v>0.66666666666666663</v>
      </c>
      <c r="P513" s="23" t="e">
        <f>VLOOKUP($A513,'Partnership Readiness'!$A$2:$D$1000,5,FALSE)</f>
        <v>#N/A</v>
      </c>
      <c r="Q513" s="24">
        <f>VLOOKUP("Partnership",'Program Priorities&amp;Goals'!$B$5:$E$7,4,FALSE)</f>
        <v>0.66666666666666663</v>
      </c>
      <c r="R513" s="25">
        <f t="shared" si="36"/>
        <v>0</v>
      </c>
      <c r="S513" s="24">
        <f t="shared" si="37"/>
        <v>1</v>
      </c>
      <c r="T513" s="24" t="e">
        <f t="shared" si="38"/>
        <v>#N/A</v>
      </c>
      <c r="U513" s="27" t="e">
        <f t="shared" si="39"/>
        <v>#N/A</v>
      </c>
      <c r="V513" s="24" t="e">
        <f>IF(J513="Urban",IF(U513&lt;='Recommended Sites'!$L$17,"Include",""),IF(J513="Rural",IF(T513&lt;='Recommended Sites'!$L$18,"Include",""),""))</f>
        <v>#N/A</v>
      </c>
      <c r="W513" s="24" t="e">
        <f>IF(V513="Include",COUNTIFS($V$2:$V$999,"Include",$R$2:$R$999,"&gt;"&amp;R513)+COUNTIFS($V$2:V513,"Include",$R$2:R513,R513),"")</f>
        <v>#N/A</v>
      </c>
    </row>
    <row r="514" spans="1:23" ht="15.75" thickBot="1" x14ac:dyDescent="0.3">
      <c r="A514" s="23" t="str">
        <f>IF(Population!$A514="","",Population!$A514)</f>
        <v/>
      </c>
      <c r="B514" s="24" t="str">
        <f>IF($A514="","",IFERROR(VLOOKUP($A514,Facilities!$A$2:$B$1001,2,FALSE),""))</f>
        <v/>
      </c>
      <c r="C514" s="24" t="str">
        <f>IFERROR(IF(VLOOKUP($A514,'Facility Locations'!$A$2:$E$1000,2,FALSE)="","no address",VLOOKUP($A514,'Facility Locations'!$A$2:$E$1000,2,FALSE)),"no address")</f>
        <v>no address</v>
      </c>
      <c r="D514" s="24" t="str">
        <f>IFERROR(IF(VLOOKUP($A514,'Facility Locations'!$A$2:$E$1000,3,FALSE)="","",VLOOKUP($A514,'Facility Locations'!$A$2:$E$1000,3,FALSE)),"")</f>
        <v/>
      </c>
      <c r="E514" s="24" t="str">
        <f>IFERROR(IF(VLOOKUP($A514,'Facility Locations'!$A$2:$E$1000,4,FALSE)="","",VLOOKUP($A514,'Facility Locations'!$A$2:$E$1000,4,FALSE)),"")</f>
        <v/>
      </c>
      <c r="F514" s="24" t="str">
        <f>IFERROR(IF(VLOOKUP($A514,'Facility Locations'!$A$2:$E$1000,5,FALSE)="","",VLOOKUP($A514,'Facility Locations'!$A$2:$E$1000,5,FALSE)),"")</f>
        <v/>
      </c>
      <c r="G514" s="25" t="str">
        <f>IFERROR(VLOOKUP($A514,Counties!$A$2:$C$1000,2,FALSE),"no county listed")</f>
        <v>no county listed</v>
      </c>
      <c r="H514" s="24" t="str">
        <f>IFERROR(VLOOKUP($A514,Counties!$A$2:$C$1000,3,FALSE),"no county listed")</f>
        <v>no county listed</v>
      </c>
      <c r="I514" s="24" t="e">
        <f>VLOOKUP($G514,Rural_Urban!A515:B1513,2,FALSE)</f>
        <v>#N/A</v>
      </c>
      <c r="J514" s="24" t="e">
        <f t="shared" ref="J514:J577" si="40">IF(I514&lt;=3,"Urban","Rural")</f>
        <v>#N/A</v>
      </c>
      <c r="K514" s="26" t="str">
        <f>IF($A514="","",_xlfn.LET(_xlpm.x,VLOOKUP($A514,Population!$A$2:$B$1000,2,FALSE),IF(_xlpm.x="","none listed",_xlpm.x)))</f>
        <v/>
      </c>
      <c r="L514" s="24" t="e">
        <f>VLOOKUP($A514,Population!$A$2:$D$1000,4,FALSE)</f>
        <v>#N/A</v>
      </c>
      <c r="M514" s="24">
        <f>VLOOKUP("Population",'Program Priorities&amp;Goals'!$B$5:$E$7,4,FALSE)</f>
        <v>0.66666666666666663</v>
      </c>
      <c r="N514" s="24" t="e">
        <f>VLOOKUP($G514,'SVI Data'!$C$2:$F$200,3,FALSE)</f>
        <v>#N/A</v>
      </c>
      <c r="O514" s="24">
        <f>VLOOKUP("SVI",'Program Priorities&amp;Goals'!$B$5:$E$7,4,FALSE)</f>
        <v>0.66666666666666663</v>
      </c>
      <c r="P514" s="23" t="e">
        <f>VLOOKUP($A514,'Partnership Readiness'!$A$2:$D$1000,5,FALSE)</f>
        <v>#N/A</v>
      </c>
      <c r="Q514" s="24">
        <f>VLOOKUP("Partnership",'Program Priorities&amp;Goals'!$B$5:$E$7,4,FALSE)</f>
        <v>0.66666666666666663</v>
      </c>
      <c r="R514" s="25">
        <f t="shared" ref="R514:R577" si="41">IFERROR(SUM($L514*$M514,$N514*$O514,$P514*$Q514),0)</f>
        <v>0</v>
      </c>
      <c r="S514" s="24">
        <f t="shared" ref="S514:S577" si="42">_xlfn.IFNA(_xlfn.RANK.EQ(R514,$R$2:$R$999,0),"incomplete data")</f>
        <v>1</v>
      </c>
      <c r="T514" s="24" t="e">
        <f t="shared" ref="T514:T577" si="43">IF(J514="Rural",COUNTIFS($J$2:$J$999,"Rural",$R$2:$R$999,"&gt;"&amp;R514)+1,"")</f>
        <v>#N/A</v>
      </c>
      <c r="U514" s="27" t="e">
        <f t="shared" ref="U514:U577" si="44">IF(J514="Urban",COUNTIFS($J$2:$J$999,"Urban",$R$2:$R$999,"&gt;"&amp;R514)+1,"")</f>
        <v>#N/A</v>
      </c>
      <c r="V514" s="24" t="e">
        <f>IF(J514="Urban",IF(U514&lt;='Recommended Sites'!$L$17,"Include",""),IF(J514="Rural",IF(T514&lt;='Recommended Sites'!$L$18,"Include",""),""))</f>
        <v>#N/A</v>
      </c>
      <c r="W514" s="24" t="e">
        <f>IF(V514="Include",COUNTIFS($V$2:$V$999,"Include",$R$2:$R$999,"&gt;"&amp;R514)+COUNTIFS($V$2:V514,"Include",$R$2:R514,R514),"")</f>
        <v>#N/A</v>
      </c>
    </row>
    <row r="515" spans="1:23" ht="15.75" thickBot="1" x14ac:dyDescent="0.3">
      <c r="A515" s="23" t="str">
        <f>IF(Population!$A515="","",Population!$A515)</f>
        <v/>
      </c>
      <c r="B515" s="24" t="str">
        <f>IF($A515="","",IFERROR(VLOOKUP($A515,Facilities!$A$2:$B$1001,2,FALSE),""))</f>
        <v/>
      </c>
      <c r="C515" s="24" t="str">
        <f>IFERROR(IF(VLOOKUP($A515,'Facility Locations'!$A$2:$E$1000,2,FALSE)="","no address",VLOOKUP($A515,'Facility Locations'!$A$2:$E$1000,2,FALSE)),"no address")</f>
        <v>no address</v>
      </c>
      <c r="D515" s="24" t="str">
        <f>IFERROR(IF(VLOOKUP($A515,'Facility Locations'!$A$2:$E$1000,3,FALSE)="","",VLOOKUP($A515,'Facility Locations'!$A$2:$E$1000,3,FALSE)),"")</f>
        <v/>
      </c>
      <c r="E515" s="24" t="str">
        <f>IFERROR(IF(VLOOKUP($A515,'Facility Locations'!$A$2:$E$1000,4,FALSE)="","",VLOOKUP($A515,'Facility Locations'!$A$2:$E$1000,4,FALSE)),"")</f>
        <v/>
      </c>
      <c r="F515" s="24" t="str">
        <f>IFERROR(IF(VLOOKUP($A515,'Facility Locations'!$A$2:$E$1000,5,FALSE)="","",VLOOKUP($A515,'Facility Locations'!$A$2:$E$1000,5,FALSE)),"")</f>
        <v/>
      </c>
      <c r="G515" s="25" t="str">
        <f>IFERROR(VLOOKUP($A515,Counties!$A$2:$C$1000,2,FALSE),"no county listed")</f>
        <v>no county listed</v>
      </c>
      <c r="H515" s="24" t="str">
        <f>IFERROR(VLOOKUP($A515,Counties!$A$2:$C$1000,3,FALSE),"no county listed")</f>
        <v>no county listed</v>
      </c>
      <c r="I515" s="24" t="e">
        <f>VLOOKUP($G515,Rural_Urban!A516:B1514,2,FALSE)</f>
        <v>#N/A</v>
      </c>
      <c r="J515" s="24" t="e">
        <f t="shared" si="40"/>
        <v>#N/A</v>
      </c>
      <c r="K515" s="26" t="str">
        <f>IF($A515="","",_xlfn.LET(_xlpm.x,VLOOKUP($A515,Population!$A$2:$B$1000,2,FALSE),IF(_xlpm.x="","none listed",_xlpm.x)))</f>
        <v/>
      </c>
      <c r="L515" s="24" t="e">
        <f>VLOOKUP($A515,Population!$A$2:$D$1000,4,FALSE)</f>
        <v>#N/A</v>
      </c>
      <c r="M515" s="24">
        <f>VLOOKUP("Population",'Program Priorities&amp;Goals'!$B$5:$E$7,4,FALSE)</f>
        <v>0.66666666666666663</v>
      </c>
      <c r="N515" s="24" t="e">
        <f>VLOOKUP($G515,'SVI Data'!$C$2:$F$200,3,FALSE)</f>
        <v>#N/A</v>
      </c>
      <c r="O515" s="24">
        <f>VLOOKUP("SVI",'Program Priorities&amp;Goals'!$B$5:$E$7,4,FALSE)</f>
        <v>0.66666666666666663</v>
      </c>
      <c r="P515" s="23" t="e">
        <f>VLOOKUP($A515,'Partnership Readiness'!$A$2:$D$1000,5,FALSE)</f>
        <v>#N/A</v>
      </c>
      <c r="Q515" s="24">
        <f>VLOOKUP("Partnership",'Program Priorities&amp;Goals'!$B$5:$E$7,4,FALSE)</f>
        <v>0.66666666666666663</v>
      </c>
      <c r="R515" s="25">
        <f t="shared" si="41"/>
        <v>0</v>
      </c>
      <c r="S515" s="24">
        <f t="shared" si="42"/>
        <v>1</v>
      </c>
      <c r="T515" s="24" t="e">
        <f t="shared" si="43"/>
        <v>#N/A</v>
      </c>
      <c r="U515" s="27" t="e">
        <f t="shared" si="44"/>
        <v>#N/A</v>
      </c>
      <c r="V515" s="24" t="e">
        <f>IF(J515="Urban",IF(U515&lt;='Recommended Sites'!$L$17,"Include",""),IF(J515="Rural",IF(T515&lt;='Recommended Sites'!$L$18,"Include",""),""))</f>
        <v>#N/A</v>
      </c>
      <c r="W515" s="24" t="e">
        <f>IF(V515="Include",COUNTIFS($V$2:$V$999,"Include",$R$2:$R$999,"&gt;"&amp;R515)+COUNTIFS($V$2:V515,"Include",$R$2:R515,R515),"")</f>
        <v>#N/A</v>
      </c>
    </row>
    <row r="516" spans="1:23" ht="15.75" thickBot="1" x14ac:dyDescent="0.3">
      <c r="A516" s="23" t="str">
        <f>IF(Population!$A516="","",Population!$A516)</f>
        <v/>
      </c>
      <c r="B516" s="24" t="str">
        <f>IF($A516="","",IFERROR(VLOOKUP($A516,Facilities!$A$2:$B$1001,2,FALSE),""))</f>
        <v/>
      </c>
      <c r="C516" s="24" t="str">
        <f>IFERROR(IF(VLOOKUP($A516,'Facility Locations'!$A$2:$E$1000,2,FALSE)="","no address",VLOOKUP($A516,'Facility Locations'!$A$2:$E$1000,2,FALSE)),"no address")</f>
        <v>no address</v>
      </c>
      <c r="D516" s="24" t="str">
        <f>IFERROR(IF(VLOOKUP($A516,'Facility Locations'!$A$2:$E$1000,3,FALSE)="","",VLOOKUP($A516,'Facility Locations'!$A$2:$E$1000,3,FALSE)),"")</f>
        <v/>
      </c>
      <c r="E516" s="24" t="str">
        <f>IFERROR(IF(VLOOKUP($A516,'Facility Locations'!$A$2:$E$1000,4,FALSE)="","",VLOOKUP($A516,'Facility Locations'!$A$2:$E$1000,4,FALSE)),"")</f>
        <v/>
      </c>
      <c r="F516" s="24" t="str">
        <f>IFERROR(IF(VLOOKUP($A516,'Facility Locations'!$A$2:$E$1000,5,FALSE)="","",VLOOKUP($A516,'Facility Locations'!$A$2:$E$1000,5,FALSE)),"")</f>
        <v/>
      </c>
      <c r="G516" s="25" t="str">
        <f>IFERROR(VLOOKUP($A516,Counties!$A$2:$C$1000,2,FALSE),"no county listed")</f>
        <v>no county listed</v>
      </c>
      <c r="H516" s="24" t="str">
        <f>IFERROR(VLOOKUP($A516,Counties!$A$2:$C$1000,3,FALSE),"no county listed")</f>
        <v>no county listed</v>
      </c>
      <c r="I516" s="24" t="e">
        <f>VLOOKUP($G516,Rural_Urban!A517:B1515,2,FALSE)</f>
        <v>#N/A</v>
      </c>
      <c r="J516" s="24" t="e">
        <f t="shared" si="40"/>
        <v>#N/A</v>
      </c>
      <c r="K516" s="26" t="str">
        <f>IF($A516="","",_xlfn.LET(_xlpm.x,VLOOKUP($A516,Population!$A$2:$B$1000,2,FALSE),IF(_xlpm.x="","none listed",_xlpm.x)))</f>
        <v/>
      </c>
      <c r="L516" s="24" t="e">
        <f>VLOOKUP($A516,Population!$A$2:$D$1000,4,FALSE)</f>
        <v>#N/A</v>
      </c>
      <c r="M516" s="24">
        <f>VLOOKUP("Population",'Program Priorities&amp;Goals'!$B$5:$E$7,4,FALSE)</f>
        <v>0.66666666666666663</v>
      </c>
      <c r="N516" s="24" t="e">
        <f>VLOOKUP($G516,'SVI Data'!$C$2:$F$200,3,FALSE)</f>
        <v>#N/A</v>
      </c>
      <c r="O516" s="24">
        <f>VLOOKUP("SVI",'Program Priorities&amp;Goals'!$B$5:$E$7,4,FALSE)</f>
        <v>0.66666666666666663</v>
      </c>
      <c r="P516" s="23" t="e">
        <f>VLOOKUP($A516,'Partnership Readiness'!$A$2:$D$1000,5,FALSE)</f>
        <v>#N/A</v>
      </c>
      <c r="Q516" s="24">
        <f>VLOOKUP("Partnership",'Program Priorities&amp;Goals'!$B$5:$E$7,4,FALSE)</f>
        <v>0.66666666666666663</v>
      </c>
      <c r="R516" s="25">
        <f t="shared" si="41"/>
        <v>0</v>
      </c>
      <c r="S516" s="24">
        <f t="shared" si="42"/>
        <v>1</v>
      </c>
      <c r="T516" s="24" t="e">
        <f t="shared" si="43"/>
        <v>#N/A</v>
      </c>
      <c r="U516" s="27" t="e">
        <f t="shared" si="44"/>
        <v>#N/A</v>
      </c>
      <c r="V516" s="24" t="e">
        <f>IF(J516="Urban",IF(U516&lt;='Recommended Sites'!$L$17,"Include",""),IF(J516="Rural",IF(T516&lt;='Recommended Sites'!$L$18,"Include",""),""))</f>
        <v>#N/A</v>
      </c>
      <c r="W516" s="24" t="e">
        <f>IF(V516="Include",COUNTIFS($V$2:$V$999,"Include",$R$2:$R$999,"&gt;"&amp;R516)+COUNTIFS($V$2:V516,"Include",$R$2:R516,R516),"")</f>
        <v>#N/A</v>
      </c>
    </row>
    <row r="517" spans="1:23" ht="15.75" thickBot="1" x14ac:dyDescent="0.3">
      <c r="A517" s="23" t="str">
        <f>IF(Population!$A517="","",Population!$A517)</f>
        <v/>
      </c>
      <c r="B517" s="24" t="str">
        <f>IF($A517="","",IFERROR(VLOOKUP($A517,Facilities!$A$2:$B$1001,2,FALSE),""))</f>
        <v/>
      </c>
      <c r="C517" s="24" t="str">
        <f>IFERROR(IF(VLOOKUP($A517,'Facility Locations'!$A$2:$E$1000,2,FALSE)="","no address",VLOOKUP($A517,'Facility Locations'!$A$2:$E$1000,2,FALSE)),"no address")</f>
        <v>no address</v>
      </c>
      <c r="D517" s="24" t="str">
        <f>IFERROR(IF(VLOOKUP($A517,'Facility Locations'!$A$2:$E$1000,3,FALSE)="","",VLOOKUP($A517,'Facility Locations'!$A$2:$E$1000,3,FALSE)),"")</f>
        <v/>
      </c>
      <c r="E517" s="24" t="str">
        <f>IFERROR(IF(VLOOKUP($A517,'Facility Locations'!$A$2:$E$1000,4,FALSE)="","",VLOOKUP($A517,'Facility Locations'!$A$2:$E$1000,4,FALSE)),"")</f>
        <v/>
      </c>
      <c r="F517" s="24" t="str">
        <f>IFERROR(IF(VLOOKUP($A517,'Facility Locations'!$A$2:$E$1000,5,FALSE)="","",VLOOKUP($A517,'Facility Locations'!$A$2:$E$1000,5,FALSE)),"")</f>
        <v/>
      </c>
      <c r="G517" s="25" t="str">
        <f>IFERROR(VLOOKUP($A517,Counties!$A$2:$C$1000,2,FALSE),"no county listed")</f>
        <v>no county listed</v>
      </c>
      <c r="H517" s="24" t="str">
        <f>IFERROR(VLOOKUP($A517,Counties!$A$2:$C$1000,3,FALSE),"no county listed")</f>
        <v>no county listed</v>
      </c>
      <c r="I517" s="24" t="e">
        <f>VLOOKUP($G517,Rural_Urban!A518:B1516,2,FALSE)</f>
        <v>#N/A</v>
      </c>
      <c r="J517" s="24" t="e">
        <f t="shared" si="40"/>
        <v>#N/A</v>
      </c>
      <c r="K517" s="26" t="str">
        <f>IF($A517="","",_xlfn.LET(_xlpm.x,VLOOKUP($A517,Population!$A$2:$B$1000,2,FALSE),IF(_xlpm.x="","none listed",_xlpm.x)))</f>
        <v/>
      </c>
      <c r="L517" s="24" t="e">
        <f>VLOOKUP($A517,Population!$A$2:$D$1000,4,FALSE)</f>
        <v>#N/A</v>
      </c>
      <c r="M517" s="24">
        <f>VLOOKUP("Population",'Program Priorities&amp;Goals'!$B$5:$E$7,4,FALSE)</f>
        <v>0.66666666666666663</v>
      </c>
      <c r="N517" s="24" t="e">
        <f>VLOOKUP($G517,'SVI Data'!$C$2:$F$200,3,FALSE)</f>
        <v>#N/A</v>
      </c>
      <c r="O517" s="24">
        <f>VLOOKUP("SVI",'Program Priorities&amp;Goals'!$B$5:$E$7,4,FALSE)</f>
        <v>0.66666666666666663</v>
      </c>
      <c r="P517" s="23" t="e">
        <f>VLOOKUP($A517,'Partnership Readiness'!$A$2:$D$1000,5,FALSE)</f>
        <v>#N/A</v>
      </c>
      <c r="Q517" s="24">
        <f>VLOOKUP("Partnership",'Program Priorities&amp;Goals'!$B$5:$E$7,4,FALSE)</f>
        <v>0.66666666666666663</v>
      </c>
      <c r="R517" s="25">
        <f t="shared" si="41"/>
        <v>0</v>
      </c>
      <c r="S517" s="24">
        <f t="shared" si="42"/>
        <v>1</v>
      </c>
      <c r="T517" s="24" t="e">
        <f t="shared" si="43"/>
        <v>#N/A</v>
      </c>
      <c r="U517" s="27" t="e">
        <f t="shared" si="44"/>
        <v>#N/A</v>
      </c>
      <c r="V517" s="24" t="e">
        <f>IF(J517="Urban",IF(U517&lt;='Recommended Sites'!$L$17,"Include",""),IF(J517="Rural",IF(T517&lt;='Recommended Sites'!$L$18,"Include",""),""))</f>
        <v>#N/A</v>
      </c>
      <c r="W517" s="24" t="e">
        <f>IF(V517="Include",COUNTIFS($V$2:$V$999,"Include",$R$2:$R$999,"&gt;"&amp;R517)+COUNTIFS($V$2:V517,"Include",$R$2:R517,R517),"")</f>
        <v>#N/A</v>
      </c>
    </row>
    <row r="518" spans="1:23" ht="15.75" thickBot="1" x14ac:dyDescent="0.3">
      <c r="A518" s="23" t="str">
        <f>IF(Population!$A518="","",Population!$A518)</f>
        <v/>
      </c>
      <c r="B518" s="24" t="str">
        <f>IF($A518="","",IFERROR(VLOOKUP($A518,Facilities!$A$2:$B$1001,2,FALSE),""))</f>
        <v/>
      </c>
      <c r="C518" s="24" t="str">
        <f>IFERROR(IF(VLOOKUP($A518,'Facility Locations'!$A$2:$E$1000,2,FALSE)="","no address",VLOOKUP($A518,'Facility Locations'!$A$2:$E$1000,2,FALSE)),"no address")</f>
        <v>no address</v>
      </c>
      <c r="D518" s="24" t="str">
        <f>IFERROR(IF(VLOOKUP($A518,'Facility Locations'!$A$2:$E$1000,3,FALSE)="","",VLOOKUP($A518,'Facility Locations'!$A$2:$E$1000,3,FALSE)),"")</f>
        <v/>
      </c>
      <c r="E518" s="24" t="str">
        <f>IFERROR(IF(VLOOKUP($A518,'Facility Locations'!$A$2:$E$1000,4,FALSE)="","",VLOOKUP($A518,'Facility Locations'!$A$2:$E$1000,4,FALSE)),"")</f>
        <v/>
      </c>
      <c r="F518" s="24" t="str">
        <f>IFERROR(IF(VLOOKUP($A518,'Facility Locations'!$A$2:$E$1000,5,FALSE)="","",VLOOKUP($A518,'Facility Locations'!$A$2:$E$1000,5,FALSE)),"")</f>
        <v/>
      </c>
      <c r="G518" s="25" t="str">
        <f>IFERROR(VLOOKUP($A518,Counties!$A$2:$C$1000,2,FALSE),"no county listed")</f>
        <v>no county listed</v>
      </c>
      <c r="H518" s="24" t="str">
        <f>IFERROR(VLOOKUP($A518,Counties!$A$2:$C$1000,3,FALSE),"no county listed")</f>
        <v>no county listed</v>
      </c>
      <c r="I518" s="24" t="e">
        <f>VLOOKUP($G518,Rural_Urban!A519:B1517,2,FALSE)</f>
        <v>#N/A</v>
      </c>
      <c r="J518" s="24" t="e">
        <f t="shared" si="40"/>
        <v>#N/A</v>
      </c>
      <c r="K518" s="26" t="str">
        <f>IF($A518="","",_xlfn.LET(_xlpm.x,VLOOKUP($A518,Population!$A$2:$B$1000,2,FALSE),IF(_xlpm.x="","none listed",_xlpm.x)))</f>
        <v/>
      </c>
      <c r="L518" s="24" t="e">
        <f>VLOOKUP($A518,Population!$A$2:$D$1000,4,FALSE)</f>
        <v>#N/A</v>
      </c>
      <c r="M518" s="24">
        <f>VLOOKUP("Population",'Program Priorities&amp;Goals'!$B$5:$E$7,4,FALSE)</f>
        <v>0.66666666666666663</v>
      </c>
      <c r="N518" s="24" t="e">
        <f>VLOOKUP($G518,'SVI Data'!$C$2:$F$200,3,FALSE)</f>
        <v>#N/A</v>
      </c>
      <c r="O518" s="24">
        <f>VLOOKUP("SVI",'Program Priorities&amp;Goals'!$B$5:$E$7,4,FALSE)</f>
        <v>0.66666666666666663</v>
      </c>
      <c r="P518" s="23" t="e">
        <f>VLOOKUP($A518,'Partnership Readiness'!$A$2:$D$1000,5,FALSE)</f>
        <v>#N/A</v>
      </c>
      <c r="Q518" s="24">
        <f>VLOOKUP("Partnership",'Program Priorities&amp;Goals'!$B$5:$E$7,4,FALSE)</f>
        <v>0.66666666666666663</v>
      </c>
      <c r="R518" s="25">
        <f t="shared" si="41"/>
        <v>0</v>
      </c>
      <c r="S518" s="24">
        <f t="shared" si="42"/>
        <v>1</v>
      </c>
      <c r="T518" s="24" t="e">
        <f t="shared" si="43"/>
        <v>#N/A</v>
      </c>
      <c r="U518" s="27" t="e">
        <f t="shared" si="44"/>
        <v>#N/A</v>
      </c>
      <c r="V518" s="24" t="e">
        <f>IF(J518="Urban",IF(U518&lt;='Recommended Sites'!$L$17,"Include",""),IF(J518="Rural",IF(T518&lt;='Recommended Sites'!$L$18,"Include",""),""))</f>
        <v>#N/A</v>
      </c>
      <c r="W518" s="24" t="e">
        <f>IF(V518="Include",COUNTIFS($V$2:$V$999,"Include",$R$2:$R$999,"&gt;"&amp;R518)+COUNTIFS($V$2:V518,"Include",$R$2:R518,R518),"")</f>
        <v>#N/A</v>
      </c>
    </row>
    <row r="519" spans="1:23" ht="15.75" thickBot="1" x14ac:dyDescent="0.3">
      <c r="A519" s="23" t="str">
        <f>IF(Population!$A519="","",Population!$A519)</f>
        <v/>
      </c>
      <c r="B519" s="24" t="str">
        <f>IF($A519="","",IFERROR(VLOOKUP($A519,Facilities!$A$2:$B$1001,2,FALSE),""))</f>
        <v/>
      </c>
      <c r="C519" s="24" t="str">
        <f>IFERROR(IF(VLOOKUP($A519,'Facility Locations'!$A$2:$E$1000,2,FALSE)="","no address",VLOOKUP($A519,'Facility Locations'!$A$2:$E$1000,2,FALSE)),"no address")</f>
        <v>no address</v>
      </c>
      <c r="D519" s="24" t="str">
        <f>IFERROR(IF(VLOOKUP($A519,'Facility Locations'!$A$2:$E$1000,3,FALSE)="","",VLOOKUP($A519,'Facility Locations'!$A$2:$E$1000,3,FALSE)),"")</f>
        <v/>
      </c>
      <c r="E519" s="24" t="str">
        <f>IFERROR(IF(VLOOKUP($A519,'Facility Locations'!$A$2:$E$1000,4,FALSE)="","",VLOOKUP($A519,'Facility Locations'!$A$2:$E$1000,4,FALSE)),"")</f>
        <v/>
      </c>
      <c r="F519" s="24" t="str">
        <f>IFERROR(IF(VLOOKUP($A519,'Facility Locations'!$A$2:$E$1000,5,FALSE)="","",VLOOKUP($A519,'Facility Locations'!$A$2:$E$1000,5,FALSE)),"")</f>
        <v/>
      </c>
      <c r="G519" s="25" t="str">
        <f>IFERROR(VLOOKUP($A519,Counties!$A$2:$C$1000,2,FALSE),"no county listed")</f>
        <v>no county listed</v>
      </c>
      <c r="H519" s="24" t="str">
        <f>IFERROR(VLOOKUP($A519,Counties!$A$2:$C$1000,3,FALSE),"no county listed")</f>
        <v>no county listed</v>
      </c>
      <c r="I519" s="24" t="e">
        <f>VLOOKUP($G519,Rural_Urban!A520:B1518,2,FALSE)</f>
        <v>#N/A</v>
      </c>
      <c r="J519" s="24" t="e">
        <f t="shared" si="40"/>
        <v>#N/A</v>
      </c>
      <c r="K519" s="26" t="str">
        <f>IF($A519="","",_xlfn.LET(_xlpm.x,VLOOKUP($A519,Population!$A$2:$B$1000,2,FALSE),IF(_xlpm.x="","none listed",_xlpm.x)))</f>
        <v/>
      </c>
      <c r="L519" s="24" t="e">
        <f>VLOOKUP($A519,Population!$A$2:$D$1000,4,FALSE)</f>
        <v>#N/A</v>
      </c>
      <c r="M519" s="24">
        <f>VLOOKUP("Population",'Program Priorities&amp;Goals'!$B$5:$E$7,4,FALSE)</f>
        <v>0.66666666666666663</v>
      </c>
      <c r="N519" s="24" t="e">
        <f>VLOOKUP($G519,'SVI Data'!$C$2:$F$200,3,FALSE)</f>
        <v>#N/A</v>
      </c>
      <c r="O519" s="24">
        <f>VLOOKUP("SVI",'Program Priorities&amp;Goals'!$B$5:$E$7,4,FALSE)</f>
        <v>0.66666666666666663</v>
      </c>
      <c r="P519" s="23" t="e">
        <f>VLOOKUP($A519,'Partnership Readiness'!$A$2:$D$1000,5,FALSE)</f>
        <v>#N/A</v>
      </c>
      <c r="Q519" s="24">
        <f>VLOOKUP("Partnership",'Program Priorities&amp;Goals'!$B$5:$E$7,4,FALSE)</f>
        <v>0.66666666666666663</v>
      </c>
      <c r="R519" s="25">
        <f t="shared" si="41"/>
        <v>0</v>
      </c>
      <c r="S519" s="24">
        <f t="shared" si="42"/>
        <v>1</v>
      </c>
      <c r="T519" s="24" t="e">
        <f t="shared" si="43"/>
        <v>#N/A</v>
      </c>
      <c r="U519" s="27" t="e">
        <f t="shared" si="44"/>
        <v>#N/A</v>
      </c>
      <c r="V519" s="24" t="e">
        <f>IF(J519="Urban",IF(U519&lt;='Recommended Sites'!$L$17,"Include",""),IF(J519="Rural",IF(T519&lt;='Recommended Sites'!$L$18,"Include",""),""))</f>
        <v>#N/A</v>
      </c>
      <c r="W519" s="24" t="e">
        <f>IF(V519="Include",COUNTIFS($V$2:$V$999,"Include",$R$2:$R$999,"&gt;"&amp;R519)+COUNTIFS($V$2:V519,"Include",$R$2:R519,R519),"")</f>
        <v>#N/A</v>
      </c>
    </row>
    <row r="520" spans="1:23" ht="15.75" thickBot="1" x14ac:dyDescent="0.3">
      <c r="A520" s="23" t="str">
        <f>IF(Population!$A520="","",Population!$A520)</f>
        <v/>
      </c>
      <c r="B520" s="24" t="str">
        <f>IF($A520="","",IFERROR(VLOOKUP($A520,Facilities!$A$2:$B$1001,2,FALSE),""))</f>
        <v/>
      </c>
      <c r="C520" s="24" t="str">
        <f>IFERROR(IF(VLOOKUP($A520,'Facility Locations'!$A$2:$E$1000,2,FALSE)="","no address",VLOOKUP($A520,'Facility Locations'!$A$2:$E$1000,2,FALSE)),"no address")</f>
        <v>no address</v>
      </c>
      <c r="D520" s="24" t="str">
        <f>IFERROR(IF(VLOOKUP($A520,'Facility Locations'!$A$2:$E$1000,3,FALSE)="","",VLOOKUP($A520,'Facility Locations'!$A$2:$E$1000,3,FALSE)),"")</f>
        <v/>
      </c>
      <c r="E520" s="24" t="str">
        <f>IFERROR(IF(VLOOKUP($A520,'Facility Locations'!$A$2:$E$1000,4,FALSE)="","",VLOOKUP($A520,'Facility Locations'!$A$2:$E$1000,4,FALSE)),"")</f>
        <v/>
      </c>
      <c r="F520" s="24" t="str">
        <f>IFERROR(IF(VLOOKUP($A520,'Facility Locations'!$A$2:$E$1000,5,FALSE)="","",VLOOKUP($A520,'Facility Locations'!$A$2:$E$1000,5,FALSE)),"")</f>
        <v/>
      </c>
      <c r="G520" s="25" t="str">
        <f>IFERROR(VLOOKUP($A520,Counties!$A$2:$C$1000,2,FALSE),"no county listed")</f>
        <v>no county listed</v>
      </c>
      <c r="H520" s="24" t="str">
        <f>IFERROR(VLOOKUP($A520,Counties!$A$2:$C$1000,3,FALSE),"no county listed")</f>
        <v>no county listed</v>
      </c>
      <c r="I520" s="24" t="e">
        <f>VLOOKUP($G520,Rural_Urban!A521:B1519,2,FALSE)</f>
        <v>#N/A</v>
      </c>
      <c r="J520" s="24" t="e">
        <f t="shared" si="40"/>
        <v>#N/A</v>
      </c>
      <c r="K520" s="26" t="str">
        <f>IF($A520="","",_xlfn.LET(_xlpm.x,VLOOKUP($A520,Population!$A$2:$B$1000,2,FALSE),IF(_xlpm.x="","none listed",_xlpm.x)))</f>
        <v/>
      </c>
      <c r="L520" s="24" t="e">
        <f>VLOOKUP($A520,Population!$A$2:$D$1000,4,FALSE)</f>
        <v>#N/A</v>
      </c>
      <c r="M520" s="24">
        <f>VLOOKUP("Population",'Program Priorities&amp;Goals'!$B$5:$E$7,4,FALSE)</f>
        <v>0.66666666666666663</v>
      </c>
      <c r="N520" s="24" t="e">
        <f>VLOOKUP($G520,'SVI Data'!$C$2:$F$200,3,FALSE)</f>
        <v>#N/A</v>
      </c>
      <c r="O520" s="24">
        <f>VLOOKUP("SVI",'Program Priorities&amp;Goals'!$B$5:$E$7,4,FALSE)</f>
        <v>0.66666666666666663</v>
      </c>
      <c r="P520" s="23" t="e">
        <f>VLOOKUP($A520,'Partnership Readiness'!$A$2:$D$1000,5,FALSE)</f>
        <v>#N/A</v>
      </c>
      <c r="Q520" s="24">
        <f>VLOOKUP("Partnership",'Program Priorities&amp;Goals'!$B$5:$E$7,4,FALSE)</f>
        <v>0.66666666666666663</v>
      </c>
      <c r="R520" s="25">
        <f t="shared" si="41"/>
        <v>0</v>
      </c>
      <c r="S520" s="24">
        <f t="shared" si="42"/>
        <v>1</v>
      </c>
      <c r="T520" s="24" t="e">
        <f t="shared" si="43"/>
        <v>#N/A</v>
      </c>
      <c r="U520" s="27" t="e">
        <f t="shared" si="44"/>
        <v>#N/A</v>
      </c>
      <c r="V520" s="24" t="e">
        <f>IF(J520="Urban",IF(U520&lt;='Recommended Sites'!$L$17,"Include",""),IF(J520="Rural",IF(T520&lt;='Recommended Sites'!$L$18,"Include",""),""))</f>
        <v>#N/A</v>
      </c>
      <c r="W520" s="24" t="e">
        <f>IF(V520="Include",COUNTIFS($V$2:$V$999,"Include",$R$2:$R$999,"&gt;"&amp;R520)+COUNTIFS($V$2:V520,"Include",$R$2:R520,R520),"")</f>
        <v>#N/A</v>
      </c>
    </row>
    <row r="521" spans="1:23" ht="15.75" thickBot="1" x14ac:dyDescent="0.3">
      <c r="A521" s="23" t="str">
        <f>IF(Population!$A521="","",Population!$A521)</f>
        <v/>
      </c>
      <c r="B521" s="24" t="str">
        <f>IF($A521="","",IFERROR(VLOOKUP($A521,Facilities!$A$2:$B$1001,2,FALSE),""))</f>
        <v/>
      </c>
      <c r="C521" s="24" t="str">
        <f>IFERROR(IF(VLOOKUP($A521,'Facility Locations'!$A$2:$E$1000,2,FALSE)="","no address",VLOOKUP($A521,'Facility Locations'!$A$2:$E$1000,2,FALSE)),"no address")</f>
        <v>no address</v>
      </c>
      <c r="D521" s="24" t="str">
        <f>IFERROR(IF(VLOOKUP($A521,'Facility Locations'!$A$2:$E$1000,3,FALSE)="","",VLOOKUP($A521,'Facility Locations'!$A$2:$E$1000,3,FALSE)),"")</f>
        <v/>
      </c>
      <c r="E521" s="24" t="str">
        <f>IFERROR(IF(VLOOKUP($A521,'Facility Locations'!$A$2:$E$1000,4,FALSE)="","",VLOOKUP($A521,'Facility Locations'!$A$2:$E$1000,4,FALSE)),"")</f>
        <v/>
      </c>
      <c r="F521" s="24" t="str">
        <f>IFERROR(IF(VLOOKUP($A521,'Facility Locations'!$A$2:$E$1000,5,FALSE)="","",VLOOKUP($A521,'Facility Locations'!$A$2:$E$1000,5,FALSE)),"")</f>
        <v/>
      </c>
      <c r="G521" s="25" t="str">
        <f>IFERROR(VLOOKUP($A521,Counties!$A$2:$C$1000,2,FALSE),"no county listed")</f>
        <v>no county listed</v>
      </c>
      <c r="H521" s="24" t="str">
        <f>IFERROR(VLOOKUP($A521,Counties!$A$2:$C$1000,3,FALSE),"no county listed")</f>
        <v>no county listed</v>
      </c>
      <c r="I521" s="24" t="e">
        <f>VLOOKUP($G521,Rural_Urban!A522:B1520,2,FALSE)</f>
        <v>#N/A</v>
      </c>
      <c r="J521" s="24" t="e">
        <f t="shared" si="40"/>
        <v>#N/A</v>
      </c>
      <c r="K521" s="26" t="str">
        <f>IF($A521="","",_xlfn.LET(_xlpm.x,VLOOKUP($A521,Population!$A$2:$B$1000,2,FALSE),IF(_xlpm.x="","none listed",_xlpm.x)))</f>
        <v/>
      </c>
      <c r="L521" s="24" t="e">
        <f>VLOOKUP($A521,Population!$A$2:$D$1000,4,FALSE)</f>
        <v>#N/A</v>
      </c>
      <c r="M521" s="24">
        <f>VLOOKUP("Population",'Program Priorities&amp;Goals'!$B$5:$E$7,4,FALSE)</f>
        <v>0.66666666666666663</v>
      </c>
      <c r="N521" s="24" t="e">
        <f>VLOOKUP($G521,'SVI Data'!$C$2:$F$200,3,FALSE)</f>
        <v>#N/A</v>
      </c>
      <c r="O521" s="24">
        <f>VLOOKUP("SVI",'Program Priorities&amp;Goals'!$B$5:$E$7,4,FALSE)</f>
        <v>0.66666666666666663</v>
      </c>
      <c r="P521" s="23" t="e">
        <f>VLOOKUP($A521,'Partnership Readiness'!$A$2:$D$1000,5,FALSE)</f>
        <v>#N/A</v>
      </c>
      <c r="Q521" s="24">
        <f>VLOOKUP("Partnership",'Program Priorities&amp;Goals'!$B$5:$E$7,4,FALSE)</f>
        <v>0.66666666666666663</v>
      </c>
      <c r="R521" s="25">
        <f t="shared" si="41"/>
        <v>0</v>
      </c>
      <c r="S521" s="24">
        <f t="shared" si="42"/>
        <v>1</v>
      </c>
      <c r="T521" s="24" t="e">
        <f t="shared" si="43"/>
        <v>#N/A</v>
      </c>
      <c r="U521" s="27" t="e">
        <f t="shared" si="44"/>
        <v>#N/A</v>
      </c>
      <c r="V521" s="24" t="e">
        <f>IF(J521="Urban",IF(U521&lt;='Recommended Sites'!$L$17,"Include",""),IF(J521="Rural",IF(T521&lt;='Recommended Sites'!$L$18,"Include",""),""))</f>
        <v>#N/A</v>
      </c>
      <c r="W521" s="24" t="e">
        <f>IF(V521="Include",COUNTIFS($V$2:$V$999,"Include",$R$2:$R$999,"&gt;"&amp;R521)+COUNTIFS($V$2:V521,"Include",$R$2:R521,R521),"")</f>
        <v>#N/A</v>
      </c>
    </row>
    <row r="522" spans="1:23" ht="15.75" thickBot="1" x14ac:dyDescent="0.3">
      <c r="A522" s="23" t="str">
        <f>IF(Population!$A522="","",Population!$A522)</f>
        <v/>
      </c>
      <c r="B522" s="24" t="str">
        <f>IF($A522="","",IFERROR(VLOOKUP($A522,Facilities!$A$2:$B$1001,2,FALSE),""))</f>
        <v/>
      </c>
      <c r="C522" s="24" t="str">
        <f>IFERROR(IF(VLOOKUP($A522,'Facility Locations'!$A$2:$E$1000,2,FALSE)="","no address",VLOOKUP($A522,'Facility Locations'!$A$2:$E$1000,2,FALSE)),"no address")</f>
        <v>no address</v>
      </c>
      <c r="D522" s="24" t="str">
        <f>IFERROR(IF(VLOOKUP($A522,'Facility Locations'!$A$2:$E$1000,3,FALSE)="","",VLOOKUP($A522,'Facility Locations'!$A$2:$E$1000,3,FALSE)),"")</f>
        <v/>
      </c>
      <c r="E522" s="24" t="str">
        <f>IFERROR(IF(VLOOKUP($A522,'Facility Locations'!$A$2:$E$1000,4,FALSE)="","",VLOOKUP($A522,'Facility Locations'!$A$2:$E$1000,4,FALSE)),"")</f>
        <v/>
      </c>
      <c r="F522" s="24" t="str">
        <f>IFERROR(IF(VLOOKUP($A522,'Facility Locations'!$A$2:$E$1000,5,FALSE)="","",VLOOKUP($A522,'Facility Locations'!$A$2:$E$1000,5,FALSE)),"")</f>
        <v/>
      </c>
      <c r="G522" s="25" t="str">
        <f>IFERROR(VLOOKUP($A522,Counties!$A$2:$C$1000,2,FALSE),"no county listed")</f>
        <v>no county listed</v>
      </c>
      <c r="H522" s="24" t="str">
        <f>IFERROR(VLOOKUP($A522,Counties!$A$2:$C$1000,3,FALSE),"no county listed")</f>
        <v>no county listed</v>
      </c>
      <c r="I522" s="24" t="e">
        <f>VLOOKUP($G522,Rural_Urban!A523:B1521,2,FALSE)</f>
        <v>#N/A</v>
      </c>
      <c r="J522" s="24" t="e">
        <f t="shared" si="40"/>
        <v>#N/A</v>
      </c>
      <c r="K522" s="26" t="str">
        <f>IF($A522="","",_xlfn.LET(_xlpm.x,VLOOKUP($A522,Population!$A$2:$B$1000,2,FALSE),IF(_xlpm.x="","none listed",_xlpm.x)))</f>
        <v/>
      </c>
      <c r="L522" s="24" t="e">
        <f>VLOOKUP($A522,Population!$A$2:$D$1000,4,FALSE)</f>
        <v>#N/A</v>
      </c>
      <c r="M522" s="24">
        <f>VLOOKUP("Population",'Program Priorities&amp;Goals'!$B$5:$E$7,4,FALSE)</f>
        <v>0.66666666666666663</v>
      </c>
      <c r="N522" s="24" t="e">
        <f>VLOOKUP($G522,'SVI Data'!$C$2:$F$200,3,FALSE)</f>
        <v>#N/A</v>
      </c>
      <c r="O522" s="24">
        <f>VLOOKUP("SVI",'Program Priorities&amp;Goals'!$B$5:$E$7,4,FALSE)</f>
        <v>0.66666666666666663</v>
      </c>
      <c r="P522" s="23" t="e">
        <f>VLOOKUP($A522,'Partnership Readiness'!$A$2:$D$1000,5,FALSE)</f>
        <v>#N/A</v>
      </c>
      <c r="Q522" s="24">
        <f>VLOOKUP("Partnership",'Program Priorities&amp;Goals'!$B$5:$E$7,4,FALSE)</f>
        <v>0.66666666666666663</v>
      </c>
      <c r="R522" s="25">
        <f t="shared" si="41"/>
        <v>0</v>
      </c>
      <c r="S522" s="24">
        <f t="shared" si="42"/>
        <v>1</v>
      </c>
      <c r="T522" s="24" t="e">
        <f t="shared" si="43"/>
        <v>#N/A</v>
      </c>
      <c r="U522" s="27" t="e">
        <f t="shared" si="44"/>
        <v>#N/A</v>
      </c>
      <c r="V522" s="24" t="e">
        <f>IF(J522="Urban",IF(U522&lt;='Recommended Sites'!$L$17,"Include",""),IF(J522="Rural",IF(T522&lt;='Recommended Sites'!$L$18,"Include",""),""))</f>
        <v>#N/A</v>
      </c>
      <c r="W522" s="24" t="e">
        <f>IF(V522="Include",COUNTIFS($V$2:$V$999,"Include",$R$2:$R$999,"&gt;"&amp;R522)+COUNTIFS($V$2:V522,"Include",$R$2:R522,R522),"")</f>
        <v>#N/A</v>
      </c>
    </row>
    <row r="523" spans="1:23" ht="15.75" thickBot="1" x14ac:dyDescent="0.3">
      <c r="A523" s="23" t="str">
        <f>IF(Population!$A523="","",Population!$A523)</f>
        <v/>
      </c>
      <c r="B523" s="24" t="str">
        <f>IF($A523="","",IFERROR(VLOOKUP($A523,Facilities!$A$2:$B$1001,2,FALSE),""))</f>
        <v/>
      </c>
      <c r="C523" s="24" t="str">
        <f>IFERROR(IF(VLOOKUP($A523,'Facility Locations'!$A$2:$E$1000,2,FALSE)="","no address",VLOOKUP($A523,'Facility Locations'!$A$2:$E$1000,2,FALSE)),"no address")</f>
        <v>no address</v>
      </c>
      <c r="D523" s="24" t="str">
        <f>IFERROR(IF(VLOOKUP($A523,'Facility Locations'!$A$2:$E$1000,3,FALSE)="","",VLOOKUP($A523,'Facility Locations'!$A$2:$E$1000,3,FALSE)),"")</f>
        <v/>
      </c>
      <c r="E523" s="24" t="str">
        <f>IFERROR(IF(VLOOKUP($A523,'Facility Locations'!$A$2:$E$1000,4,FALSE)="","",VLOOKUP($A523,'Facility Locations'!$A$2:$E$1000,4,FALSE)),"")</f>
        <v/>
      </c>
      <c r="F523" s="24" t="str">
        <f>IFERROR(IF(VLOOKUP($A523,'Facility Locations'!$A$2:$E$1000,5,FALSE)="","",VLOOKUP($A523,'Facility Locations'!$A$2:$E$1000,5,FALSE)),"")</f>
        <v/>
      </c>
      <c r="G523" s="25" t="str">
        <f>IFERROR(VLOOKUP($A523,Counties!$A$2:$C$1000,2,FALSE),"no county listed")</f>
        <v>no county listed</v>
      </c>
      <c r="H523" s="24" t="str">
        <f>IFERROR(VLOOKUP($A523,Counties!$A$2:$C$1000,3,FALSE),"no county listed")</f>
        <v>no county listed</v>
      </c>
      <c r="I523" s="24" t="e">
        <f>VLOOKUP($G523,Rural_Urban!A524:B1522,2,FALSE)</f>
        <v>#N/A</v>
      </c>
      <c r="J523" s="24" t="e">
        <f t="shared" si="40"/>
        <v>#N/A</v>
      </c>
      <c r="K523" s="26" t="str">
        <f>IF($A523="","",_xlfn.LET(_xlpm.x,VLOOKUP($A523,Population!$A$2:$B$1000,2,FALSE),IF(_xlpm.x="","none listed",_xlpm.x)))</f>
        <v/>
      </c>
      <c r="L523" s="24" t="e">
        <f>VLOOKUP($A523,Population!$A$2:$D$1000,4,FALSE)</f>
        <v>#N/A</v>
      </c>
      <c r="M523" s="24">
        <f>VLOOKUP("Population",'Program Priorities&amp;Goals'!$B$5:$E$7,4,FALSE)</f>
        <v>0.66666666666666663</v>
      </c>
      <c r="N523" s="24" t="e">
        <f>VLOOKUP($G523,'SVI Data'!$C$2:$F$200,3,FALSE)</f>
        <v>#N/A</v>
      </c>
      <c r="O523" s="24">
        <f>VLOOKUP("SVI",'Program Priorities&amp;Goals'!$B$5:$E$7,4,FALSE)</f>
        <v>0.66666666666666663</v>
      </c>
      <c r="P523" s="23" t="e">
        <f>VLOOKUP($A523,'Partnership Readiness'!$A$2:$D$1000,5,FALSE)</f>
        <v>#N/A</v>
      </c>
      <c r="Q523" s="24">
        <f>VLOOKUP("Partnership",'Program Priorities&amp;Goals'!$B$5:$E$7,4,FALSE)</f>
        <v>0.66666666666666663</v>
      </c>
      <c r="R523" s="25">
        <f t="shared" si="41"/>
        <v>0</v>
      </c>
      <c r="S523" s="24">
        <f t="shared" si="42"/>
        <v>1</v>
      </c>
      <c r="T523" s="24" t="e">
        <f t="shared" si="43"/>
        <v>#N/A</v>
      </c>
      <c r="U523" s="27" t="e">
        <f t="shared" si="44"/>
        <v>#N/A</v>
      </c>
      <c r="V523" s="24" t="e">
        <f>IF(J523="Urban",IF(U523&lt;='Recommended Sites'!$L$17,"Include",""),IF(J523="Rural",IF(T523&lt;='Recommended Sites'!$L$18,"Include",""),""))</f>
        <v>#N/A</v>
      </c>
      <c r="W523" s="24" t="e">
        <f>IF(V523="Include",COUNTIFS($V$2:$V$999,"Include",$R$2:$R$999,"&gt;"&amp;R523)+COUNTIFS($V$2:V523,"Include",$R$2:R523,R523),"")</f>
        <v>#N/A</v>
      </c>
    </row>
    <row r="524" spans="1:23" ht="15.75" thickBot="1" x14ac:dyDescent="0.3">
      <c r="A524" s="23" t="str">
        <f>IF(Population!$A524="","",Population!$A524)</f>
        <v/>
      </c>
      <c r="B524" s="24" t="str">
        <f>IF($A524="","",IFERROR(VLOOKUP($A524,Facilities!$A$2:$B$1001,2,FALSE),""))</f>
        <v/>
      </c>
      <c r="C524" s="24" t="str">
        <f>IFERROR(IF(VLOOKUP($A524,'Facility Locations'!$A$2:$E$1000,2,FALSE)="","no address",VLOOKUP($A524,'Facility Locations'!$A$2:$E$1000,2,FALSE)),"no address")</f>
        <v>no address</v>
      </c>
      <c r="D524" s="24" t="str">
        <f>IFERROR(IF(VLOOKUP($A524,'Facility Locations'!$A$2:$E$1000,3,FALSE)="","",VLOOKUP($A524,'Facility Locations'!$A$2:$E$1000,3,FALSE)),"")</f>
        <v/>
      </c>
      <c r="E524" s="24" t="str">
        <f>IFERROR(IF(VLOOKUP($A524,'Facility Locations'!$A$2:$E$1000,4,FALSE)="","",VLOOKUP($A524,'Facility Locations'!$A$2:$E$1000,4,FALSE)),"")</f>
        <v/>
      </c>
      <c r="F524" s="24" t="str">
        <f>IFERROR(IF(VLOOKUP($A524,'Facility Locations'!$A$2:$E$1000,5,FALSE)="","",VLOOKUP($A524,'Facility Locations'!$A$2:$E$1000,5,FALSE)),"")</f>
        <v/>
      </c>
      <c r="G524" s="25" t="str">
        <f>IFERROR(VLOOKUP($A524,Counties!$A$2:$C$1000,2,FALSE),"no county listed")</f>
        <v>no county listed</v>
      </c>
      <c r="H524" s="24" t="str">
        <f>IFERROR(VLOOKUP($A524,Counties!$A$2:$C$1000,3,FALSE),"no county listed")</f>
        <v>no county listed</v>
      </c>
      <c r="I524" s="24" t="e">
        <f>VLOOKUP($G524,Rural_Urban!A525:B1523,2,FALSE)</f>
        <v>#N/A</v>
      </c>
      <c r="J524" s="24" t="e">
        <f t="shared" si="40"/>
        <v>#N/A</v>
      </c>
      <c r="K524" s="26" t="str">
        <f>IF($A524="","",_xlfn.LET(_xlpm.x,VLOOKUP($A524,Population!$A$2:$B$1000,2,FALSE),IF(_xlpm.x="","none listed",_xlpm.x)))</f>
        <v/>
      </c>
      <c r="L524" s="24" t="e">
        <f>VLOOKUP($A524,Population!$A$2:$D$1000,4,FALSE)</f>
        <v>#N/A</v>
      </c>
      <c r="M524" s="24">
        <f>VLOOKUP("Population",'Program Priorities&amp;Goals'!$B$5:$E$7,4,FALSE)</f>
        <v>0.66666666666666663</v>
      </c>
      <c r="N524" s="24" t="e">
        <f>VLOOKUP($G524,'SVI Data'!$C$2:$F$200,3,FALSE)</f>
        <v>#N/A</v>
      </c>
      <c r="O524" s="24">
        <f>VLOOKUP("SVI",'Program Priorities&amp;Goals'!$B$5:$E$7,4,FALSE)</f>
        <v>0.66666666666666663</v>
      </c>
      <c r="P524" s="23" t="e">
        <f>VLOOKUP($A524,'Partnership Readiness'!$A$2:$D$1000,5,FALSE)</f>
        <v>#N/A</v>
      </c>
      <c r="Q524" s="24">
        <f>VLOOKUP("Partnership",'Program Priorities&amp;Goals'!$B$5:$E$7,4,FALSE)</f>
        <v>0.66666666666666663</v>
      </c>
      <c r="R524" s="25">
        <f t="shared" si="41"/>
        <v>0</v>
      </c>
      <c r="S524" s="24">
        <f t="shared" si="42"/>
        <v>1</v>
      </c>
      <c r="T524" s="24" t="e">
        <f t="shared" si="43"/>
        <v>#N/A</v>
      </c>
      <c r="U524" s="27" t="e">
        <f t="shared" si="44"/>
        <v>#N/A</v>
      </c>
      <c r="V524" s="24" t="e">
        <f>IF(J524="Urban",IF(U524&lt;='Recommended Sites'!$L$17,"Include",""),IF(J524="Rural",IF(T524&lt;='Recommended Sites'!$L$18,"Include",""),""))</f>
        <v>#N/A</v>
      </c>
      <c r="W524" s="24" t="e">
        <f>IF(V524="Include",COUNTIFS($V$2:$V$999,"Include",$R$2:$R$999,"&gt;"&amp;R524)+COUNTIFS($V$2:V524,"Include",$R$2:R524,R524),"")</f>
        <v>#N/A</v>
      </c>
    </row>
    <row r="525" spans="1:23" ht="15.75" thickBot="1" x14ac:dyDescent="0.3">
      <c r="A525" s="23" t="str">
        <f>IF(Population!$A525="","",Population!$A525)</f>
        <v/>
      </c>
      <c r="B525" s="24" t="str">
        <f>IF($A525="","",IFERROR(VLOOKUP($A525,Facilities!$A$2:$B$1001,2,FALSE),""))</f>
        <v/>
      </c>
      <c r="C525" s="24" t="str">
        <f>IFERROR(IF(VLOOKUP($A525,'Facility Locations'!$A$2:$E$1000,2,FALSE)="","no address",VLOOKUP($A525,'Facility Locations'!$A$2:$E$1000,2,FALSE)),"no address")</f>
        <v>no address</v>
      </c>
      <c r="D525" s="24" t="str">
        <f>IFERROR(IF(VLOOKUP($A525,'Facility Locations'!$A$2:$E$1000,3,FALSE)="","",VLOOKUP($A525,'Facility Locations'!$A$2:$E$1000,3,FALSE)),"")</f>
        <v/>
      </c>
      <c r="E525" s="24" t="str">
        <f>IFERROR(IF(VLOOKUP($A525,'Facility Locations'!$A$2:$E$1000,4,FALSE)="","",VLOOKUP($A525,'Facility Locations'!$A$2:$E$1000,4,FALSE)),"")</f>
        <v/>
      </c>
      <c r="F525" s="24" t="str">
        <f>IFERROR(IF(VLOOKUP($A525,'Facility Locations'!$A$2:$E$1000,5,FALSE)="","",VLOOKUP($A525,'Facility Locations'!$A$2:$E$1000,5,FALSE)),"")</f>
        <v/>
      </c>
      <c r="G525" s="25" t="str">
        <f>IFERROR(VLOOKUP($A525,Counties!$A$2:$C$1000,2,FALSE),"no county listed")</f>
        <v>no county listed</v>
      </c>
      <c r="H525" s="24" t="str">
        <f>IFERROR(VLOOKUP($A525,Counties!$A$2:$C$1000,3,FALSE),"no county listed")</f>
        <v>no county listed</v>
      </c>
      <c r="I525" s="24" t="e">
        <f>VLOOKUP($G525,Rural_Urban!A526:B1524,2,FALSE)</f>
        <v>#N/A</v>
      </c>
      <c r="J525" s="24" t="e">
        <f t="shared" si="40"/>
        <v>#N/A</v>
      </c>
      <c r="K525" s="26" t="str">
        <f>IF($A525="","",_xlfn.LET(_xlpm.x,VLOOKUP($A525,Population!$A$2:$B$1000,2,FALSE),IF(_xlpm.x="","none listed",_xlpm.x)))</f>
        <v/>
      </c>
      <c r="L525" s="24" t="e">
        <f>VLOOKUP($A525,Population!$A$2:$D$1000,4,FALSE)</f>
        <v>#N/A</v>
      </c>
      <c r="M525" s="24">
        <f>VLOOKUP("Population",'Program Priorities&amp;Goals'!$B$5:$E$7,4,FALSE)</f>
        <v>0.66666666666666663</v>
      </c>
      <c r="N525" s="24" t="e">
        <f>VLOOKUP($G525,'SVI Data'!$C$2:$F$200,3,FALSE)</f>
        <v>#N/A</v>
      </c>
      <c r="O525" s="24">
        <f>VLOOKUP("SVI",'Program Priorities&amp;Goals'!$B$5:$E$7,4,FALSE)</f>
        <v>0.66666666666666663</v>
      </c>
      <c r="P525" s="23" t="e">
        <f>VLOOKUP($A525,'Partnership Readiness'!$A$2:$D$1000,5,FALSE)</f>
        <v>#N/A</v>
      </c>
      <c r="Q525" s="24">
        <f>VLOOKUP("Partnership",'Program Priorities&amp;Goals'!$B$5:$E$7,4,FALSE)</f>
        <v>0.66666666666666663</v>
      </c>
      <c r="R525" s="25">
        <f t="shared" si="41"/>
        <v>0</v>
      </c>
      <c r="S525" s="24">
        <f t="shared" si="42"/>
        <v>1</v>
      </c>
      <c r="T525" s="24" t="e">
        <f t="shared" si="43"/>
        <v>#N/A</v>
      </c>
      <c r="U525" s="27" t="e">
        <f t="shared" si="44"/>
        <v>#N/A</v>
      </c>
      <c r="V525" s="24" t="e">
        <f>IF(J525="Urban",IF(U525&lt;='Recommended Sites'!$L$17,"Include",""),IF(J525="Rural",IF(T525&lt;='Recommended Sites'!$L$18,"Include",""),""))</f>
        <v>#N/A</v>
      </c>
      <c r="W525" s="24" t="e">
        <f>IF(V525="Include",COUNTIFS($V$2:$V$999,"Include",$R$2:$R$999,"&gt;"&amp;R525)+COUNTIFS($V$2:V525,"Include",$R$2:R525,R525),"")</f>
        <v>#N/A</v>
      </c>
    </row>
    <row r="526" spans="1:23" ht="15.75" thickBot="1" x14ac:dyDescent="0.3">
      <c r="A526" s="23" t="str">
        <f>IF(Population!$A526="","",Population!$A526)</f>
        <v/>
      </c>
      <c r="B526" s="24" t="str">
        <f>IF($A526="","",IFERROR(VLOOKUP($A526,Facilities!$A$2:$B$1001,2,FALSE),""))</f>
        <v/>
      </c>
      <c r="C526" s="24" t="str">
        <f>IFERROR(IF(VLOOKUP($A526,'Facility Locations'!$A$2:$E$1000,2,FALSE)="","no address",VLOOKUP($A526,'Facility Locations'!$A$2:$E$1000,2,FALSE)),"no address")</f>
        <v>no address</v>
      </c>
      <c r="D526" s="24" t="str">
        <f>IFERROR(IF(VLOOKUP($A526,'Facility Locations'!$A$2:$E$1000,3,FALSE)="","",VLOOKUP($A526,'Facility Locations'!$A$2:$E$1000,3,FALSE)),"")</f>
        <v/>
      </c>
      <c r="E526" s="24" t="str">
        <f>IFERROR(IF(VLOOKUP($A526,'Facility Locations'!$A$2:$E$1000,4,FALSE)="","",VLOOKUP($A526,'Facility Locations'!$A$2:$E$1000,4,FALSE)),"")</f>
        <v/>
      </c>
      <c r="F526" s="24" t="str">
        <f>IFERROR(IF(VLOOKUP($A526,'Facility Locations'!$A$2:$E$1000,5,FALSE)="","",VLOOKUP($A526,'Facility Locations'!$A$2:$E$1000,5,FALSE)),"")</f>
        <v/>
      </c>
      <c r="G526" s="25" t="str">
        <f>IFERROR(VLOOKUP($A526,Counties!$A$2:$C$1000,2,FALSE),"no county listed")</f>
        <v>no county listed</v>
      </c>
      <c r="H526" s="24" t="str">
        <f>IFERROR(VLOOKUP($A526,Counties!$A$2:$C$1000,3,FALSE),"no county listed")</f>
        <v>no county listed</v>
      </c>
      <c r="I526" s="24" t="e">
        <f>VLOOKUP($G526,Rural_Urban!A527:B1525,2,FALSE)</f>
        <v>#N/A</v>
      </c>
      <c r="J526" s="24" t="e">
        <f t="shared" si="40"/>
        <v>#N/A</v>
      </c>
      <c r="K526" s="26" t="str">
        <f>IF($A526="","",_xlfn.LET(_xlpm.x,VLOOKUP($A526,Population!$A$2:$B$1000,2,FALSE),IF(_xlpm.x="","none listed",_xlpm.x)))</f>
        <v/>
      </c>
      <c r="L526" s="24" t="e">
        <f>VLOOKUP($A526,Population!$A$2:$D$1000,4,FALSE)</f>
        <v>#N/A</v>
      </c>
      <c r="M526" s="24">
        <f>VLOOKUP("Population",'Program Priorities&amp;Goals'!$B$5:$E$7,4,FALSE)</f>
        <v>0.66666666666666663</v>
      </c>
      <c r="N526" s="24" t="e">
        <f>VLOOKUP($G526,'SVI Data'!$C$2:$F$200,3,FALSE)</f>
        <v>#N/A</v>
      </c>
      <c r="O526" s="24">
        <f>VLOOKUP("SVI",'Program Priorities&amp;Goals'!$B$5:$E$7,4,FALSE)</f>
        <v>0.66666666666666663</v>
      </c>
      <c r="P526" s="23" t="e">
        <f>VLOOKUP($A526,'Partnership Readiness'!$A$2:$D$1000,5,FALSE)</f>
        <v>#N/A</v>
      </c>
      <c r="Q526" s="24">
        <f>VLOOKUP("Partnership",'Program Priorities&amp;Goals'!$B$5:$E$7,4,FALSE)</f>
        <v>0.66666666666666663</v>
      </c>
      <c r="R526" s="25">
        <f t="shared" si="41"/>
        <v>0</v>
      </c>
      <c r="S526" s="24">
        <f t="shared" si="42"/>
        <v>1</v>
      </c>
      <c r="T526" s="24" t="e">
        <f t="shared" si="43"/>
        <v>#N/A</v>
      </c>
      <c r="U526" s="27" t="e">
        <f t="shared" si="44"/>
        <v>#N/A</v>
      </c>
      <c r="V526" s="24" t="e">
        <f>IF(J526="Urban",IF(U526&lt;='Recommended Sites'!$L$17,"Include",""),IF(J526="Rural",IF(T526&lt;='Recommended Sites'!$L$18,"Include",""),""))</f>
        <v>#N/A</v>
      </c>
      <c r="W526" s="24" t="e">
        <f>IF(V526="Include",COUNTIFS($V$2:$V$999,"Include",$R$2:$R$999,"&gt;"&amp;R526)+COUNTIFS($V$2:V526,"Include",$R$2:R526,R526),"")</f>
        <v>#N/A</v>
      </c>
    </row>
    <row r="527" spans="1:23" ht="15.75" thickBot="1" x14ac:dyDescent="0.3">
      <c r="A527" s="23" t="str">
        <f>IF(Population!$A527="","",Population!$A527)</f>
        <v/>
      </c>
      <c r="B527" s="24" t="str">
        <f>IF($A527="","",IFERROR(VLOOKUP($A527,Facilities!$A$2:$B$1001,2,FALSE),""))</f>
        <v/>
      </c>
      <c r="C527" s="24" t="str">
        <f>IFERROR(IF(VLOOKUP($A527,'Facility Locations'!$A$2:$E$1000,2,FALSE)="","no address",VLOOKUP($A527,'Facility Locations'!$A$2:$E$1000,2,FALSE)),"no address")</f>
        <v>no address</v>
      </c>
      <c r="D527" s="24" t="str">
        <f>IFERROR(IF(VLOOKUP($A527,'Facility Locations'!$A$2:$E$1000,3,FALSE)="","",VLOOKUP($A527,'Facility Locations'!$A$2:$E$1000,3,FALSE)),"")</f>
        <v/>
      </c>
      <c r="E527" s="24" t="str">
        <f>IFERROR(IF(VLOOKUP($A527,'Facility Locations'!$A$2:$E$1000,4,FALSE)="","",VLOOKUP($A527,'Facility Locations'!$A$2:$E$1000,4,FALSE)),"")</f>
        <v/>
      </c>
      <c r="F527" s="24" t="str">
        <f>IFERROR(IF(VLOOKUP($A527,'Facility Locations'!$A$2:$E$1000,5,FALSE)="","",VLOOKUP($A527,'Facility Locations'!$A$2:$E$1000,5,FALSE)),"")</f>
        <v/>
      </c>
      <c r="G527" s="25" t="str">
        <f>IFERROR(VLOOKUP($A527,Counties!$A$2:$C$1000,2,FALSE),"no county listed")</f>
        <v>no county listed</v>
      </c>
      <c r="H527" s="24" t="str">
        <f>IFERROR(VLOOKUP($A527,Counties!$A$2:$C$1000,3,FALSE),"no county listed")</f>
        <v>no county listed</v>
      </c>
      <c r="I527" s="24" t="e">
        <f>VLOOKUP($G527,Rural_Urban!A528:B1526,2,FALSE)</f>
        <v>#N/A</v>
      </c>
      <c r="J527" s="24" t="e">
        <f t="shared" si="40"/>
        <v>#N/A</v>
      </c>
      <c r="K527" s="26" t="str">
        <f>IF($A527="","",_xlfn.LET(_xlpm.x,VLOOKUP($A527,Population!$A$2:$B$1000,2,FALSE),IF(_xlpm.x="","none listed",_xlpm.x)))</f>
        <v/>
      </c>
      <c r="L527" s="24" t="e">
        <f>VLOOKUP($A527,Population!$A$2:$D$1000,4,FALSE)</f>
        <v>#N/A</v>
      </c>
      <c r="M527" s="24">
        <f>VLOOKUP("Population",'Program Priorities&amp;Goals'!$B$5:$E$7,4,FALSE)</f>
        <v>0.66666666666666663</v>
      </c>
      <c r="N527" s="24" t="e">
        <f>VLOOKUP($G527,'SVI Data'!$C$2:$F$200,3,FALSE)</f>
        <v>#N/A</v>
      </c>
      <c r="O527" s="24">
        <f>VLOOKUP("SVI",'Program Priorities&amp;Goals'!$B$5:$E$7,4,FALSE)</f>
        <v>0.66666666666666663</v>
      </c>
      <c r="P527" s="23" t="e">
        <f>VLOOKUP($A527,'Partnership Readiness'!$A$2:$D$1000,5,FALSE)</f>
        <v>#N/A</v>
      </c>
      <c r="Q527" s="24">
        <f>VLOOKUP("Partnership",'Program Priorities&amp;Goals'!$B$5:$E$7,4,FALSE)</f>
        <v>0.66666666666666663</v>
      </c>
      <c r="R527" s="25">
        <f t="shared" si="41"/>
        <v>0</v>
      </c>
      <c r="S527" s="24">
        <f t="shared" si="42"/>
        <v>1</v>
      </c>
      <c r="T527" s="24" t="e">
        <f t="shared" si="43"/>
        <v>#N/A</v>
      </c>
      <c r="U527" s="27" t="e">
        <f t="shared" si="44"/>
        <v>#N/A</v>
      </c>
      <c r="V527" s="24" t="e">
        <f>IF(J527="Urban",IF(U527&lt;='Recommended Sites'!$L$17,"Include",""),IF(J527="Rural",IF(T527&lt;='Recommended Sites'!$L$18,"Include",""),""))</f>
        <v>#N/A</v>
      </c>
      <c r="W527" s="24" t="e">
        <f>IF(V527="Include",COUNTIFS($V$2:$V$999,"Include",$R$2:$R$999,"&gt;"&amp;R527)+COUNTIFS($V$2:V527,"Include",$R$2:R527,R527),"")</f>
        <v>#N/A</v>
      </c>
    </row>
    <row r="528" spans="1:23" ht="15.75" thickBot="1" x14ac:dyDescent="0.3">
      <c r="A528" s="23" t="str">
        <f>IF(Population!$A528="","",Population!$A528)</f>
        <v/>
      </c>
      <c r="B528" s="24" t="str">
        <f>IF($A528="","",IFERROR(VLOOKUP($A528,Facilities!$A$2:$B$1001,2,FALSE),""))</f>
        <v/>
      </c>
      <c r="C528" s="24" t="str">
        <f>IFERROR(IF(VLOOKUP($A528,'Facility Locations'!$A$2:$E$1000,2,FALSE)="","no address",VLOOKUP($A528,'Facility Locations'!$A$2:$E$1000,2,FALSE)),"no address")</f>
        <v>no address</v>
      </c>
      <c r="D528" s="24" t="str">
        <f>IFERROR(IF(VLOOKUP($A528,'Facility Locations'!$A$2:$E$1000,3,FALSE)="","",VLOOKUP($A528,'Facility Locations'!$A$2:$E$1000,3,FALSE)),"")</f>
        <v/>
      </c>
      <c r="E528" s="24" t="str">
        <f>IFERROR(IF(VLOOKUP($A528,'Facility Locations'!$A$2:$E$1000,4,FALSE)="","",VLOOKUP($A528,'Facility Locations'!$A$2:$E$1000,4,FALSE)),"")</f>
        <v/>
      </c>
      <c r="F528" s="24" t="str">
        <f>IFERROR(IF(VLOOKUP($A528,'Facility Locations'!$A$2:$E$1000,5,FALSE)="","",VLOOKUP($A528,'Facility Locations'!$A$2:$E$1000,5,FALSE)),"")</f>
        <v/>
      </c>
      <c r="G528" s="25" t="str">
        <f>IFERROR(VLOOKUP($A528,Counties!$A$2:$C$1000,2,FALSE),"no county listed")</f>
        <v>no county listed</v>
      </c>
      <c r="H528" s="24" t="str">
        <f>IFERROR(VLOOKUP($A528,Counties!$A$2:$C$1000,3,FALSE),"no county listed")</f>
        <v>no county listed</v>
      </c>
      <c r="I528" s="24" t="e">
        <f>VLOOKUP($G528,Rural_Urban!A529:B1527,2,FALSE)</f>
        <v>#N/A</v>
      </c>
      <c r="J528" s="24" t="e">
        <f t="shared" si="40"/>
        <v>#N/A</v>
      </c>
      <c r="K528" s="26" t="str">
        <f>IF($A528="","",_xlfn.LET(_xlpm.x,VLOOKUP($A528,Population!$A$2:$B$1000,2,FALSE),IF(_xlpm.x="","none listed",_xlpm.x)))</f>
        <v/>
      </c>
      <c r="L528" s="24" t="e">
        <f>VLOOKUP($A528,Population!$A$2:$D$1000,4,FALSE)</f>
        <v>#N/A</v>
      </c>
      <c r="M528" s="24">
        <f>VLOOKUP("Population",'Program Priorities&amp;Goals'!$B$5:$E$7,4,FALSE)</f>
        <v>0.66666666666666663</v>
      </c>
      <c r="N528" s="24" t="e">
        <f>VLOOKUP($G528,'SVI Data'!$C$2:$F$200,3,FALSE)</f>
        <v>#N/A</v>
      </c>
      <c r="O528" s="24">
        <f>VLOOKUP("SVI",'Program Priorities&amp;Goals'!$B$5:$E$7,4,FALSE)</f>
        <v>0.66666666666666663</v>
      </c>
      <c r="P528" s="23" t="e">
        <f>VLOOKUP($A528,'Partnership Readiness'!$A$2:$D$1000,5,FALSE)</f>
        <v>#N/A</v>
      </c>
      <c r="Q528" s="24">
        <f>VLOOKUP("Partnership",'Program Priorities&amp;Goals'!$B$5:$E$7,4,FALSE)</f>
        <v>0.66666666666666663</v>
      </c>
      <c r="R528" s="25">
        <f t="shared" si="41"/>
        <v>0</v>
      </c>
      <c r="S528" s="24">
        <f t="shared" si="42"/>
        <v>1</v>
      </c>
      <c r="T528" s="24" t="e">
        <f t="shared" si="43"/>
        <v>#N/A</v>
      </c>
      <c r="U528" s="27" t="e">
        <f t="shared" si="44"/>
        <v>#N/A</v>
      </c>
      <c r="V528" s="24" t="e">
        <f>IF(J528="Urban",IF(U528&lt;='Recommended Sites'!$L$17,"Include",""),IF(J528="Rural",IF(T528&lt;='Recommended Sites'!$L$18,"Include",""),""))</f>
        <v>#N/A</v>
      </c>
      <c r="W528" s="24" t="e">
        <f>IF(V528="Include",COUNTIFS($V$2:$V$999,"Include",$R$2:$R$999,"&gt;"&amp;R528)+COUNTIFS($V$2:V528,"Include",$R$2:R528,R528),"")</f>
        <v>#N/A</v>
      </c>
    </row>
    <row r="529" spans="1:23" ht="15.75" thickBot="1" x14ac:dyDescent="0.3">
      <c r="A529" s="23" t="str">
        <f>IF(Population!$A529="","",Population!$A529)</f>
        <v/>
      </c>
      <c r="B529" s="24" t="str">
        <f>IF($A529="","",IFERROR(VLOOKUP($A529,Facilities!$A$2:$B$1001,2,FALSE),""))</f>
        <v/>
      </c>
      <c r="C529" s="24" t="str">
        <f>IFERROR(IF(VLOOKUP($A529,'Facility Locations'!$A$2:$E$1000,2,FALSE)="","no address",VLOOKUP($A529,'Facility Locations'!$A$2:$E$1000,2,FALSE)),"no address")</f>
        <v>no address</v>
      </c>
      <c r="D529" s="24" t="str">
        <f>IFERROR(IF(VLOOKUP($A529,'Facility Locations'!$A$2:$E$1000,3,FALSE)="","",VLOOKUP($A529,'Facility Locations'!$A$2:$E$1000,3,FALSE)),"")</f>
        <v/>
      </c>
      <c r="E529" s="24" t="str">
        <f>IFERROR(IF(VLOOKUP($A529,'Facility Locations'!$A$2:$E$1000,4,FALSE)="","",VLOOKUP($A529,'Facility Locations'!$A$2:$E$1000,4,FALSE)),"")</f>
        <v/>
      </c>
      <c r="F529" s="24" t="str">
        <f>IFERROR(IF(VLOOKUP($A529,'Facility Locations'!$A$2:$E$1000,5,FALSE)="","",VLOOKUP($A529,'Facility Locations'!$A$2:$E$1000,5,FALSE)),"")</f>
        <v/>
      </c>
      <c r="G529" s="25" t="str">
        <f>IFERROR(VLOOKUP($A529,Counties!$A$2:$C$1000,2,FALSE),"no county listed")</f>
        <v>no county listed</v>
      </c>
      <c r="H529" s="24" t="str">
        <f>IFERROR(VLOOKUP($A529,Counties!$A$2:$C$1000,3,FALSE),"no county listed")</f>
        <v>no county listed</v>
      </c>
      <c r="I529" s="24" t="e">
        <f>VLOOKUP($G529,Rural_Urban!A530:B1528,2,FALSE)</f>
        <v>#N/A</v>
      </c>
      <c r="J529" s="24" t="e">
        <f t="shared" si="40"/>
        <v>#N/A</v>
      </c>
      <c r="K529" s="26" t="str">
        <f>IF($A529="","",_xlfn.LET(_xlpm.x,VLOOKUP($A529,Population!$A$2:$B$1000,2,FALSE),IF(_xlpm.x="","none listed",_xlpm.x)))</f>
        <v/>
      </c>
      <c r="L529" s="24" t="e">
        <f>VLOOKUP($A529,Population!$A$2:$D$1000,4,FALSE)</f>
        <v>#N/A</v>
      </c>
      <c r="M529" s="24">
        <f>VLOOKUP("Population",'Program Priorities&amp;Goals'!$B$5:$E$7,4,FALSE)</f>
        <v>0.66666666666666663</v>
      </c>
      <c r="N529" s="24" t="e">
        <f>VLOOKUP($G529,'SVI Data'!$C$2:$F$200,3,FALSE)</f>
        <v>#N/A</v>
      </c>
      <c r="O529" s="24">
        <f>VLOOKUP("SVI",'Program Priorities&amp;Goals'!$B$5:$E$7,4,FALSE)</f>
        <v>0.66666666666666663</v>
      </c>
      <c r="P529" s="23" t="e">
        <f>VLOOKUP($A529,'Partnership Readiness'!$A$2:$D$1000,5,FALSE)</f>
        <v>#N/A</v>
      </c>
      <c r="Q529" s="24">
        <f>VLOOKUP("Partnership",'Program Priorities&amp;Goals'!$B$5:$E$7,4,FALSE)</f>
        <v>0.66666666666666663</v>
      </c>
      <c r="R529" s="25">
        <f t="shared" si="41"/>
        <v>0</v>
      </c>
      <c r="S529" s="24">
        <f t="shared" si="42"/>
        <v>1</v>
      </c>
      <c r="T529" s="24" t="e">
        <f t="shared" si="43"/>
        <v>#N/A</v>
      </c>
      <c r="U529" s="27" t="e">
        <f t="shared" si="44"/>
        <v>#N/A</v>
      </c>
      <c r="V529" s="24" t="e">
        <f>IF(J529="Urban",IF(U529&lt;='Recommended Sites'!$L$17,"Include",""),IF(J529="Rural",IF(T529&lt;='Recommended Sites'!$L$18,"Include",""),""))</f>
        <v>#N/A</v>
      </c>
      <c r="W529" s="24" t="e">
        <f>IF(V529="Include",COUNTIFS($V$2:$V$999,"Include",$R$2:$R$999,"&gt;"&amp;R529)+COUNTIFS($V$2:V529,"Include",$R$2:R529,R529),"")</f>
        <v>#N/A</v>
      </c>
    </row>
    <row r="530" spans="1:23" ht="15.75" thickBot="1" x14ac:dyDescent="0.3">
      <c r="A530" s="23" t="str">
        <f>IF(Population!$A530="","",Population!$A530)</f>
        <v/>
      </c>
      <c r="B530" s="24" t="str">
        <f>IF($A530="","",IFERROR(VLOOKUP($A530,Facilities!$A$2:$B$1001,2,FALSE),""))</f>
        <v/>
      </c>
      <c r="C530" s="24" t="str">
        <f>IFERROR(IF(VLOOKUP($A530,'Facility Locations'!$A$2:$E$1000,2,FALSE)="","no address",VLOOKUP($A530,'Facility Locations'!$A$2:$E$1000,2,FALSE)),"no address")</f>
        <v>no address</v>
      </c>
      <c r="D530" s="24" t="str">
        <f>IFERROR(IF(VLOOKUP($A530,'Facility Locations'!$A$2:$E$1000,3,FALSE)="","",VLOOKUP($A530,'Facility Locations'!$A$2:$E$1000,3,FALSE)),"")</f>
        <v/>
      </c>
      <c r="E530" s="24" t="str">
        <f>IFERROR(IF(VLOOKUP($A530,'Facility Locations'!$A$2:$E$1000,4,FALSE)="","",VLOOKUP($A530,'Facility Locations'!$A$2:$E$1000,4,FALSE)),"")</f>
        <v/>
      </c>
      <c r="F530" s="24" t="str">
        <f>IFERROR(IF(VLOOKUP($A530,'Facility Locations'!$A$2:$E$1000,5,FALSE)="","",VLOOKUP($A530,'Facility Locations'!$A$2:$E$1000,5,FALSE)),"")</f>
        <v/>
      </c>
      <c r="G530" s="25" t="str">
        <f>IFERROR(VLOOKUP($A530,Counties!$A$2:$C$1000,2,FALSE),"no county listed")</f>
        <v>no county listed</v>
      </c>
      <c r="H530" s="24" t="str">
        <f>IFERROR(VLOOKUP($A530,Counties!$A$2:$C$1000,3,FALSE),"no county listed")</f>
        <v>no county listed</v>
      </c>
      <c r="I530" s="24" t="e">
        <f>VLOOKUP($G530,Rural_Urban!A531:B1529,2,FALSE)</f>
        <v>#N/A</v>
      </c>
      <c r="J530" s="24" t="e">
        <f t="shared" si="40"/>
        <v>#N/A</v>
      </c>
      <c r="K530" s="26" t="str">
        <f>IF($A530="","",_xlfn.LET(_xlpm.x,VLOOKUP($A530,Population!$A$2:$B$1000,2,FALSE),IF(_xlpm.x="","none listed",_xlpm.x)))</f>
        <v/>
      </c>
      <c r="L530" s="24" t="e">
        <f>VLOOKUP($A530,Population!$A$2:$D$1000,4,FALSE)</f>
        <v>#N/A</v>
      </c>
      <c r="M530" s="24">
        <f>VLOOKUP("Population",'Program Priorities&amp;Goals'!$B$5:$E$7,4,FALSE)</f>
        <v>0.66666666666666663</v>
      </c>
      <c r="N530" s="24" t="e">
        <f>VLOOKUP($G530,'SVI Data'!$C$2:$F$200,3,FALSE)</f>
        <v>#N/A</v>
      </c>
      <c r="O530" s="24">
        <f>VLOOKUP("SVI",'Program Priorities&amp;Goals'!$B$5:$E$7,4,FALSE)</f>
        <v>0.66666666666666663</v>
      </c>
      <c r="P530" s="23" t="e">
        <f>VLOOKUP($A530,'Partnership Readiness'!$A$2:$D$1000,5,FALSE)</f>
        <v>#N/A</v>
      </c>
      <c r="Q530" s="24">
        <f>VLOOKUP("Partnership",'Program Priorities&amp;Goals'!$B$5:$E$7,4,FALSE)</f>
        <v>0.66666666666666663</v>
      </c>
      <c r="R530" s="25">
        <f t="shared" si="41"/>
        <v>0</v>
      </c>
      <c r="S530" s="24">
        <f t="shared" si="42"/>
        <v>1</v>
      </c>
      <c r="T530" s="24" t="e">
        <f t="shared" si="43"/>
        <v>#N/A</v>
      </c>
      <c r="U530" s="27" t="e">
        <f t="shared" si="44"/>
        <v>#N/A</v>
      </c>
      <c r="V530" s="24" t="e">
        <f>IF(J530="Urban",IF(U530&lt;='Recommended Sites'!$L$17,"Include",""),IF(J530="Rural",IF(T530&lt;='Recommended Sites'!$L$18,"Include",""),""))</f>
        <v>#N/A</v>
      </c>
      <c r="W530" s="24" t="e">
        <f>IF(V530="Include",COUNTIFS($V$2:$V$999,"Include",$R$2:$R$999,"&gt;"&amp;R530)+COUNTIFS($V$2:V530,"Include",$R$2:R530,R530),"")</f>
        <v>#N/A</v>
      </c>
    </row>
    <row r="531" spans="1:23" ht="15.75" thickBot="1" x14ac:dyDescent="0.3">
      <c r="A531" s="23" t="str">
        <f>IF(Population!$A531="","",Population!$A531)</f>
        <v/>
      </c>
      <c r="B531" s="24" t="str">
        <f>IF($A531="","",IFERROR(VLOOKUP($A531,Facilities!$A$2:$B$1001,2,FALSE),""))</f>
        <v/>
      </c>
      <c r="C531" s="24" t="str">
        <f>IFERROR(IF(VLOOKUP($A531,'Facility Locations'!$A$2:$E$1000,2,FALSE)="","no address",VLOOKUP($A531,'Facility Locations'!$A$2:$E$1000,2,FALSE)),"no address")</f>
        <v>no address</v>
      </c>
      <c r="D531" s="24" t="str">
        <f>IFERROR(IF(VLOOKUP($A531,'Facility Locations'!$A$2:$E$1000,3,FALSE)="","",VLOOKUP($A531,'Facility Locations'!$A$2:$E$1000,3,FALSE)),"")</f>
        <v/>
      </c>
      <c r="E531" s="24" t="str">
        <f>IFERROR(IF(VLOOKUP($A531,'Facility Locations'!$A$2:$E$1000,4,FALSE)="","",VLOOKUP($A531,'Facility Locations'!$A$2:$E$1000,4,FALSE)),"")</f>
        <v/>
      </c>
      <c r="F531" s="24" t="str">
        <f>IFERROR(IF(VLOOKUP($A531,'Facility Locations'!$A$2:$E$1000,5,FALSE)="","",VLOOKUP($A531,'Facility Locations'!$A$2:$E$1000,5,FALSE)),"")</f>
        <v/>
      </c>
      <c r="G531" s="25" t="str">
        <f>IFERROR(VLOOKUP($A531,Counties!$A$2:$C$1000,2,FALSE),"no county listed")</f>
        <v>no county listed</v>
      </c>
      <c r="H531" s="24" t="str">
        <f>IFERROR(VLOOKUP($A531,Counties!$A$2:$C$1000,3,FALSE),"no county listed")</f>
        <v>no county listed</v>
      </c>
      <c r="I531" s="24" t="e">
        <f>VLOOKUP($G531,Rural_Urban!A532:B1530,2,FALSE)</f>
        <v>#N/A</v>
      </c>
      <c r="J531" s="24" t="e">
        <f t="shared" si="40"/>
        <v>#N/A</v>
      </c>
      <c r="K531" s="26" t="str">
        <f>IF($A531="","",_xlfn.LET(_xlpm.x,VLOOKUP($A531,Population!$A$2:$B$1000,2,FALSE),IF(_xlpm.x="","none listed",_xlpm.x)))</f>
        <v/>
      </c>
      <c r="L531" s="24" t="e">
        <f>VLOOKUP($A531,Population!$A$2:$D$1000,4,FALSE)</f>
        <v>#N/A</v>
      </c>
      <c r="M531" s="24">
        <f>VLOOKUP("Population",'Program Priorities&amp;Goals'!$B$5:$E$7,4,FALSE)</f>
        <v>0.66666666666666663</v>
      </c>
      <c r="N531" s="24" t="e">
        <f>VLOOKUP($G531,'SVI Data'!$C$2:$F$200,3,FALSE)</f>
        <v>#N/A</v>
      </c>
      <c r="O531" s="24">
        <f>VLOOKUP("SVI",'Program Priorities&amp;Goals'!$B$5:$E$7,4,FALSE)</f>
        <v>0.66666666666666663</v>
      </c>
      <c r="P531" s="23" t="e">
        <f>VLOOKUP($A531,'Partnership Readiness'!$A$2:$D$1000,5,FALSE)</f>
        <v>#N/A</v>
      </c>
      <c r="Q531" s="24">
        <f>VLOOKUP("Partnership",'Program Priorities&amp;Goals'!$B$5:$E$7,4,FALSE)</f>
        <v>0.66666666666666663</v>
      </c>
      <c r="R531" s="25">
        <f t="shared" si="41"/>
        <v>0</v>
      </c>
      <c r="S531" s="24">
        <f t="shared" si="42"/>
        <v>1</v>
      </c>
      <c r="T531" s="24" t="e">
        <f t="shared" si="43"/>
        <v>#N/A</v>
      </c>
      <c r="U531" s="27" t="e">
        <f t="shared" si="44"/>
        <v>#N/A</v>
      </c>
      <c r="V531" s="24" t="e">
        <f>IF(J531="Urban",IF(U531&lt;='Recommended Sites'!$L$17,"Include",""),IF(J531="Rural",IF(T531&lt;='Recommended Sites'!$L$18,"Include",""),""))</f>
        <v>#N/A</v>
      </c>
      <c r="W531" s="24" t="e">
        <f>IF(V531="Include",COUNTIFS($V$2:$V$999,"Include",$R$2:$R$999,"&gt;"&amp;R531)+COUNTIFS($V$2:V531,"Include",$R$2:R531,R531),"")</f>
        <v>#N/A</v>
      </c>
    </row>
    <row r="532" spans="1:23" ht="15.75" thickBot="1" x14ac:dyDescent="0.3">
      <c r="A532" s="23" t="str">
        <f>IF(Population!$A532="","",Population!$A532)</f>
        <v/>
      </c>
      <c r="B532" s="24" t="str">
        <f>IF($A532="","",IFERROR(VLOOKUP($A532,Facilities!$A$2:$B$1001,2,FALSE),""))</f>
        <v/>
      </c>
      <c r="C532" s="24" t="str">
        <f>IFERROR(IF(VLOOKUP($A532,'Facility Locations'!$A$2:$E$1000,2,FALSE)="","no address",VLOOKUP($A532,'Facility Locations'!$A$2:$E$1000,2,FALSE)),"no address")</f>
        <v>no address</v>
      </c>
      <c r="D532" s="24" t="str">
        <f>IFERROR(IF(VLOOKUP($A532,'Facility Locations'!$A$2:$E$1000,3,FALSE)="","",VLOOKUP($A532,'Facility Locations'!$A$2:$E$1000,3,FALSE)),"")</f>
        <v/>
      </c>
      <c r="E532" s="24" t="str">
        <f>IFERROR(IF(VLOOKUP($A532,'Facility Locations'!$A$2:$E$1000,4,FALSE)="","",VLOOKUP($A532,'Facility Locations'!$A$2:$E$1000,4,FALSE)),"")</f>
        <v/>
      </c>
      <c r="F532" s="24" t="str">
        <f>IFERROR(IF(VLOOKUP($A532,'Facility Locations'!$A$2:$E$1000,5,FALSE)="","",VLOOKUP($A532,'Facility Locations'!$A$2:$E$1000,5,FALSE)),"")</f>
        <v/>
      </c>
      <c r="G532" s="25" t="str">
        <f>IFERROR(VLOOKUP($A532,Counties!$A$2:$C$1000,2,FALSE),"no county listed")</f>
        <v>no county listed</v>
      </c>
      <c r="H532" s="24" t="str">
        <f>IFERROR(VLOOKUP($A532,Counties!$A$2:$C$1000,3,FALSE),"no county listed")</f>
        <v>no county listed</v>
      </c>
      <c r="I532" s="24" t="e">
        <f>VLOOKUP($G532,Rural_Urban!A533:B1531,2,FALSE)</f>
        <v>#N/A</v>
      </c>
      <c r="J532" s="24" t="e">
        <f t="shared" si="40"/>
        <v>#N/A</v>
      </c>
      <c r="K532" s="26" t="str">
        <f>IF($A532="","",_xlfn.LET(_xlpm.x,VLOOKUP($A532,Population!$A$2:$B$1000,2,FALSE),IF(_xlpm.x="","none listed",_xlpm.x)))</f>
        <v/>
      </c>
      <c r="L532" s="24" t="e">
        <f>VLOOKUP($A532,Population!$A$2:$D$1000,4,FALSE)</f>
        <v>#N/A</v>
      </c>
      <c r="M532" s="24">
        <f>VLOOKUP("Population",'Program Priorities&amp;Goals'!$B$5:$E$7,4,FALSE)</f>
        <v>0.66666666666666663</v>
      </c>
      <c r="N532" s="24" t="e">
        <f>VLOOKUP($G532,'SVI Data'!$C$2:$F$200,3,FALSE)</f>
        <v>#N/A</v>
      </c>
      <c r="O532" s="24">
        <f>VLOOKUP("SVI",'Program Priorities&amp;Goals'!$B$5:$E$7,4,FALSE)</f>
        <v>0.66666666666666663</v>
      </c>
      <c r="P532" s="23" t="e">
        <f>VLOOKUP($A532,'Partnership Readiness'!$A$2:$D$1000,5,FALSE)</f>
        <v>#N/A</v>
      </c>
      <c r="Q532" s="24">
        <f>VLOOKUP("Partnership",'Program Priorities&amp;Goals'!$B$5:$E$7,4,FALSE)</f>
        <v>0.66666666666666663</v>
      </c>
      <c r="R532" s="25">
        <f t="shared" si="41"/>
        <v>0</v>
      </c>
      <c r="S532" s="24">
        <f t="shared" si="42"/>
        <v>1</v>
      </c>
      <c r="T532" s="24" t="e">
        <f t="shared" si="43"/>
        <v>#N/A</v>
      </c>
      <c r="U532" s="27" t="e">
        <f t="shared" si="44"/>
        <v>#N/A</v>
      </c>
      <c r="V532" s="24" t="e">
        <f>IF(J532="Urban",IF(U532&lt;='Recommended Sites'!$L$17,"Include",""),IF(J532="Rural",IF(T532&lt;='Recommended Sites'!$L$18,"Include",""),""))</f>
        <v>#N/A</v>
      </c>
      <c r="W532" s="24" t="e">
        <f>IF(V532="Include",COUNTIFS($V$2:$V$999,"Include",$R$2:$R$999,"&gt;"&amp;R532)+COUNTIFS($V$2:V532,"Include",$R$2:R532,R532),"")</f>
        <v>#N/A</v>
      </c>
    </row>
    <row r="533" spans="1:23" ht="15.75" thickBot="1" x14ac:dyDescent="0.3">
      <c r="A533" s="23" t="str">
        <f>IF(Population!$A533="","",Population!$A533)</f>
        <v/>
      </c>
      <c r="B533" s="24" t="str">
        <f>IF($A533="","",IFERROR(VLOOKUP($A533,Facilities!$A$2:$B$1001,2,FALSE),""))</f>
        <v/>
      </c>
      <c r="C533" s="24" t="str">
        <f>IFERROR(IF(VLOOKUP($A533,'Facility Locations'!$A$2:$E$1000,2,FALSE)="","no address",VLOOKUP($A533,'Facility Locations'!$A$2:$E$1000,2,FALSE)),"no address")</f>
        <v>no address</v>
      </c>
      <c r="D533" s="24" t="str">
        <f>IFERROR(IF(VLOOKUP($A533,'Facility Locations'!$A$2:$E$1000,3,FALSE)="","",VLOOKUP($A533,'Facility Locations'!$A$2:$E$1000,3,FALSE)),"")</f>
        <v/>
      </c>
      <c r="E533" s="24" t="str">
        <f>IFERROR(IF(VLOOKUP($A533,'Facility Locations'!$A$2:$E$1000,4,FALSE)="","",VLOOKUP($A533,'Facility Locations'!$A$2:$E$1000,4,FALSE)),"")</f>
        <v/>
      </c>
      <c r="F533" s="24" t="str">
        <f>IFERROR(IF(VLOOKUP($A533,'Facility Locations'!$A$2:$E$1000,5,FALSE)="","",VLOOKUP($A533,'Facility Locations'!$A$2:$E$1000,5,FALSE)),"")</f>
        <v/>
      </c>
      <c r="G533" s="25" t="str">
        <f>IFERROR(VLOOKUP($A533,Counties!$A$2:$C$1000,2,FALSE),"no county listed")</f>
        <v>no county listed</v>
      </c>
      <c r="H533" s="24" t="str">
        <f>IFERROR(VLOOKUP($A533,Counties!$A$2:$C$1000,3,FALSE),"no county listed")</f>
        <v>no county listed</v>
      </c>
      <c r="I533" s="24" t="e">
        <f>VLOOKUP($G533,Rural_Urban!A534:B1532,2,FALSE)</f>
        <v>#N/A</v>
      </c>
      <c r="J533" s="24" t="e">
        <f t="shared" si="40"/>
        <v>#N/A</v>
      </c>
      <c r="K533" s="26" t="str">
        <f>IF($A533="","",_xlfn.LET(_xlpm.x,VLOOKUP($A533,Population!$A$2:$B$1000,2,FALSE),IF(_xlpm.x="","none listed",_xlpm.x)))</f>
        <v/>
      </c>
      <c r="L533" s="24" t="e">
        <f>VLOOKUP($A533,Population!$A$2:$D$1000,4,FALSE)</f>
        <v>#N/A</v>
      </c>
      <c r="M533" s="24">
        <f>VLOOKUP("Population",'Program Priorities&amp;Goals'!$B$5:$E$7,4,FALSE)</f>
        <v>0.66666666666666663</v>
      </c>
      <c r="N533" s="24" t="e">
        <f>VLOOKUP($G533,'SVI Data'!$C$2:$F$200,3,FALSE)</f>
        <v>#N/A</v>
      </c>
      <c r="O533" s="24">
        <f>VLOOKUP("SVI",'Program Priorities&amp;Goals'!$B$5:$E$7,4,FALSE)</f>
        <v>0.66666666666666663</v>
      </c>
      <c r="P533" s="23" t="e">
        <f>VLOOKUP($A533,'Partnership Readiness'!$A$2:$D$1000,5,FALSE)</f>
        <v>#N/A</v>
      </c>
      <c r="Q533" s="24">
        <f>VLOOKUP("Partnership",'Program Priorities&amp;Goals'!$B$5:$E$7,4,FALSE)</f>
        <v>0.66666666666666663</v>
      </c>
      <c r="R533" s="25">
        <f t="shared" si="41"/>
        <v>0</v>
      </c>
      <c r="S533" s="24">
        <f t="shared" si="42"/>
        <v>1</v>
      </c>
      <c r="T533" s="24" t="e">
        <f t="shared" si="43"/>
        <v>#N/A</v>
      </c>
      <c r="U533" s="27" t="e">
        <f t="shared" si="44"/>
        <v>#N/A</v>
      </c>
      <c r="V533" s="24" t="e">
        <f>IF(J533="Urban",IF(U533&lt;='Recommended Sites'!$L$17,"Include",""),IF(J533="Rural",IF(T533&lt;='Recommended Sites'!$L$18,"Include",""),""))</f>
        <v>#N/A</v>
      </c>
      <c r="W533" s="24" t="e">
        <f>IF(V533="Include",COUNTIFS($V$2:$V$999,"Include",$R$2:$R$999,"&gt;"&amp;R533)+COUNTIFS($V$2:V533,"Include",$R$2:R533,R533),"")</f>
        <v>#N/A</v>
      </c>
    </row>
    <row r="534" spans="1:23" ht="15.75" thickBot="1" x14ac:dyDescent="0.3">
      <c r="A534" s="23" t="str">
        <f>IF(Population!$A534="","",Population!$A534)</f>
        <v/>
      </c>
      <c r="B534" s="24" t="str">
        <f>IF($A534="","",IFERROR(VLOOKUP($A534,Facilities!$A$2:$B$1001,2,FALSE),""))</f>
        <v/>
      </c>
      <c r="C534" s="24" t="str">
        <f>IFERROR(IF(VLOOKUP($A534,'Facility Locations'!$A$2:$E$1000,2,FALSE)="","no address",VLOOKUP($A534,'Facility Locations'!$A$2:$E$1000,2,FALSE)),"no address")</f>
        <v>no address</v>
      </c>
      <c r="D534" s="24" t="str">
        <f>IFERROR(IF(VLOOKUP($A534,'Facility Locations'!$A$2:$E$1000,3,FALSE)="","",VLOOKUP($A534,'Facility Locations'!$A$2:$E$1000,3,FALSE)),"")</f>
        <v/>
      </c>
      <c r="E534" s="24" t="str">
        <f>IFERROR(IF(VLOOKUP($A534,'Facility Locations'!$A$2:$E$1000,4,FALSE)="","",VLOOKUP($A534,'Facility Locations'!$A$2:$E$1000,4,FALSE)),"")</f>
        <v/>
      </c>
      <c r="F534" s="24" t="str">
        <f>IFERROR(IF(VLOOKUP($A534,'Facility Locations'!$A$2:$E$1000,5,FALSE)="","",VLOOKUP($A534,'Facility Locations'!$A$2:$E$1000,5,FALSE)),"")</f>
        <v/>
      </c>
      <c r="G534" s="25" t="str">
        <f>IFERROR(VLOOKUP($A534,Counties!$A$2:$C$1000,2,FALSE),"no county listed")</f>
        <v>no county listed</v>
      </c>
      <c r="H534" s="24" t="str">
        <f>IFERROR(VLOOKUP($A534,Counties!$A$2:$C$1000,3,FALSE),"no county listed")</f>
        <v>no county listed</v>
      </c>
      <c r="I534" s="24" t="e">
        <f>VLOOKUP($G534,Rural_Urban!A535:B1533,2,FALSE)</f>
        <v>#N/A</v>
      </c>
      <c r="J534" s="24" t="e">
        <f t="shared" si="40"/>
        <v>#N/A</v>
      </c>
      <c r="K534" s="26" t="str">
        <f>IF($A534="","",_xlfn.LET(_xlpm.x,VLOOKUP($A534,Population!$A$2:$B$1000,2,FALSE),IF(_xlpm.x="","none listed",_xlpm.x)))</f>
        <v/>
      </c>
      <c r="L534" s="24" t="e">
        <f>VLOOKUP($A534,Population!$A$2:$D$1000,4,FALSE)</f>
        <v>#N/A</v>
      </c>
      <c r="M534" s="24">
        <f>VLOOKUP("Population",'Program Priorities&amp;Goals'!$B$5:$E$7,4,FALSE)</f>
        <v>0.66666666666666663</v>
      </c>
      <c r="N534" s="24" t="e">
        <f>VLOOKUP($G534,'SVI Data'!$C$2:$F$200,3,FALSE)</f>
        <v>#N/A</v>
      </c>
      <c r="O534" s="24">
        <f>VLOOKUP("SVI",'Program Priorities&amp;Goals'!$B$5:$E$7,4,FALSE)</f>
        <v>0.66666666666666663</v>
      </c>
      <c r="P534" s="23" t="e">
        <f>VLOOKUP($A534,'Partnership Readiness'!$A$2:$D$1000,5,FALSE)</f>
        <v>#N/A</v>
      </c>
      <c r="Q534" s="24">
        <f>VLOOKUP("Partnership",'Program Priorities&amp;Goals'!$B$5:$E$7,4,FALSE)</f>
        <v>0.66666666666666663</v>
      </c>
      <c r="R534" s="25">
        <f t="shared" si="41"/>
        <v>0</v>
      </c>
      <c r="S534" s="24">
        <f t="shared" si="42"/>
        <v>1</v>
      </c>
      <c r="T534" s="24" t="e">
        <f t="shared" si="43"/>
        <v>#N/A</v>
      </c>
      <c r="U534" s="27" t="e">
        <f t="shared" si="44"/>
        <v>#N/A</v>
      </c>
      <c r="V534" s="24" t="e">
        <f>IF(J534="Urban",IF(U534&lt;='Recommended Sites'!$L$17,"Include",""),IF(J534="Rural",IF(T534&lt;='Recommended Sites'!$L$18,"Include",""),""))</f>
        <v>#N/A</v>
      </c>
      <c r="W534" s="24" t="e">
        <f>IF(V534="Include",COUNTIFS($V$2:$V$999,"Include",$R$2:$R$999,"&gt;"&amp;R534)+COUNTIFS($V$2:V534,"Include",$R$2:R534,R534),"")</f>
        <v>#N/A</v>
      </c>
    </row>
    <row r="535" spans="1:23" ht="15.75" thickBot="1" x14ac:dyDescent="0.3">
      <c r="A535" s="23" t="str">
        <f>IF(Population!$A535="","",Population!$A535)</f>
        <v/>
      </c>
      <c r="B535" s="24" t="str">
        <f>IF($A535="","",IFERROR(VLOOKUP($A535,Facilities!$A$2:$B$1001,2,FALSE),""))</f>
        <v/>
      </c>
      <c r="C535" s="24" t="str">
        <f>IFERROR(IF(VLOOKUP($A535,'Facility Locations'!$A$2:$E$1000,2,FALSE)="","no address",VLOOKUP($A535,'Facility Locations'!$A$2:$E$1000,2,FALSE)),"no address")</f>
        <v>no address</v>
      </c>
      <c r="D535" s="24" t="str">
        <f>IFERROR(IF(VLOOKUP($A535,'Facility Locations'!$A$2:$E$1000,3,FALSE)="","",VLOOKUP($A535,'Facility Locations'!$A$2:$E$1000,3,FALSE)),"")</f>
        <v/>
      </c>
      <c r="E535" s="24" t="str">
        <f>IFERROR(IF(VLOOKUP($A535,'Facility Locations'!$A$2:$E$1000,4,FALSE)="","",VLOOKUP($A535,'Facility Locations'!$A$2:$E$1000,4,FALSE)),"")</f>
        <v/>
      </c>
      <c r="F535" s="24" t="str">
        <f>IFERROR(IF(VLOOKUP($A535,'Facility Locations'!$A$2:$E$1000,5,FALSE)="","",VLOOKUP($A535,'Facility Locations'!$A$2:$E$1000,5,FALSE)),"")</f>
        <v/>
      </c>
      <c r="G535" s="25" t="str">
        <f>IFERROR(VLOOKUP($A535,Counties!$A$2:$C$1000,2,FALSE),"no county listed")</f>
        <v>no county listed</v>
      </c>
      <c r="H535" s="24" t="str">
        <f>IFERROR(VLOOKUP($A535,Counties!$A$2:$C$1000,3,FALSE),"no county listed")</f>
        <v>no county listed</v>
      </c>
      <c r="I535" s="24" t="e">
        <f>VLOOKUP($G535,Rural_Urban!A536:B1534,2,FALSE)</f>
        <v>#N/A</v>
      </c>
      <c r="J535" s="24" t="e">
        <f t="shared" si="40"/>
        <v>#N/A</v>
      </c>
      <c r="K535" s="26" t="str">
        <f>IF($A535="","",_xlfn.LET(_xlpm.x,VLOOKUP($A535,Population!$A$2:$B$1000,2,FALSE),IF(_xlpm.x="","none listed",_xlpm.x)))</f>
        <v/>
      </c>
      <c r="L535" s="24" t="e">
        <f>VLOOKUP($A535,Population!$A$2:$D$1000,4,FALSE)</f>
        <v>#N/A</v>
      </c>
      <c r="M535" s="24">
        <f>VLOOKUP("Population",'Program Priorities&amp;Goals'!$B$5:$E$7,4,FALSE)</f>
        <v>0.66666666666666663</v>
      </c>
      <c r="N535" s="24" t="e">
        <f>VLOOKUP($G535,'SVI Data'!$C$2:$F$200,3,FALSE)</f>
        <v>#N/A</v>
      </c>
      <c r="O535" s="24">
        <f>VLOOKUP("SVI",'Program Priorities&amp;Goals'!$B$5:$E$7,4,FALSE)</f>
        <v>0.66666666666666663</v>
      </c>
      <c r="P535" s="23" t="e">
        <f>VLOOKUP($A535,'Partnership Readiness'!$A$2:$D$1000,5,FALSE)</f>
        <v>#N/A</v>
      </c>
      <c r="Q535" s="24">
        <f>VLOOKUP("Partnership",'Program Priorities&amp;Goals'!$B$5:$E$7,4,FALSE)</f>
        <v>0.66666666666666663</v>
      </c>
      <c r="R535" s="25">
        <f t="shared" si="41"/>
        <v>0</v>
      </c>
      <c r="S535" s="24">
        <f t="shared" si="42"/>
        <v>1</v>
      </c>
      <c r="T535" s="24" t="e">
        <f t="shared" si="43"/>
        <v>#N/A</v>
      </c>
      <c r="U535" s="27" t="e">
        <f t="shared" si="44"/>
        <v>#N/A</v>
      </c>
      <c r="V535" s="24" t="e">
        <f>IF(J535="Urban",IF(U535&lt;='Recommended Sites'!$L$17,"Include",""),IF(J535="Rural",IF(T535&lt;='Recommended Sites'!$L$18,"Include",""),""))</f>
        <v>#N/A</v>
      </c>
      <c r="W535" s="24" t="e">
        <f>IF(V535="Include",COUNTIFS($V$2:$V$999,"Include",$R$2:$R$999,"&gt;"&amp;R535)+COUNTIFS($V$2:V535,"Include",$R$2:R535,R535),"")</f>
        <v>#N/A</v>
      </c>
    </row>
    <row r="536" spans="1:23" ht="15.75" thickBot="1" x14ac:dyDescent="0.3">
      <c r="A536" s="23" t="str">
        <f>IF(Population!$A536="","",Population!$A536)</f>
        <v/>
      </c>
      <c r="B536" s="24" t="str">
        <f>IF($A536="","",IFERROR(VLOOKUP($A536,Facilities!$A$2:$B$1001,2,FALSE),""))</f>
        <v/>
      </c>
      <c r="C536" s="24" t="str">
        <f>IFERROR(IF(VLOOKUP($A536,'Facility Locations'!$A$2:$E$1000,2,FALSE)="","no address",VLOOKUP($A536,'Facility Locations'!$A$2:$E$1000,2,FALSE)),"no address")</f>
        <v>no address</v>
      </c>
      <c r="D536" s="24" t="str">
        <f>IFERROR(IF(VLOOKUP($A536,'Facility Locations'!$A$2:$E$1000,3,FALSE)="","",VLOOKUP($A536,'Facility Locations'!$A$2:$E$1000,3,FALSE)),"")</f>
        <v/>
      </c>
      <c r="E536" s="24" t="str">
        <f>IFERROR(IF(VLOOKUP($A536,'Facility Locations'!$A$2:$E$1000,4,FALSE)="","",VLOOKUP($A536,'Facility Locations'!$A$2:$E$1000,4,FALSE)),"")</f>
        <v/>
      </c>
      <c r="F536" s="24" t="str">
        <f>IFERROR(IF(VLOOKUP($A536,'Facility Locations'!$A$2:$E$1000,5,FALSE)="","",VLOOKUP($A536,'Facility Locations'!$A$2:$E$1000,5,FALSE)),"")</f>
        <v/>
      </c>
      <c r="G536" s="25" t="str">
        <f>IFERROR(VLOOKUP($A536,Counties!$A$2:$C$1000,2,FALSE),"no county listed")</f>
        <v>no county listed</v>
      </c>
      <c r="H536" s="24" t="str">
        <f>IFERROR(VLOOKUP($A536,Counties!$A$2:$C$1000,3,FALSE),"no county listed")</f>
        <v>no county listed</v>
      </c>
      <c r="I536" s="24" t="e">
        <f>VLOOKUP($G536,Rural_Urban!A537:B1535,2,FALSE)</f>
        <v>#N/A</v>
      </c>
      <c r="J536" s="24" t="e">
        <f t="shared" si="40"/>
        <v>#N/A</v>
      </c>
      <c r="K536" s="26" t="str">
        <f>IF($A536="","",_xlfn.LET(_xlpm.x,VLOOKUP($A536,Population!$A$2:$B$1000,2,FALSE),IF(_xlpm.x="","none listed",_xlpm.x)))</f>
        <v/>
      </c>
      <c r="L536" s="24" t="e">
        <f>VLOOKUP($A536,Population!$A$2:$D$1000,4,FALSE)</f>
        <v>#N/A</v>
      </c>
      <c r="M536" s="24">
        <f>VLOOKUP("Population",'Program Priorities&amp;Goals'!$B$5:$E$7,4,FALSE)</f>
        <v>0.66666666666666663</v>
      </c>
      <c r="N536" s="24" t="e">
        <f>VLOOKUP($G536,'SVI Data'!$C$2:$F$200,3,FALSE)</f>
        <v>#N/A</v>
      </c>
      <c r="O536" s="24">
        <f>VLOOKUP("SVI",'Program Priorities&amp;Goals'!$B$5:$E$7,4,FALSE)</f>
        <v>0.66666666666666663</v>
      </c>
      <c r="P536" s="23" t="e">
        <f>VLOOKUP($A536,'Partnership Readiness'!$A$2:$D$1000,5,FALSE)</f>
        <v>#N/A</v>
      </c>
      <c r="Q536" s="24">
        <f>VLOOKUP("Partnership",'Program Priorities&amp;Goals'!$B$5:$E$7,4,FALSE)</f>
        <v>0.66666666666666663</v>
      </c>
      <c r="R536" s="25">
        <f t="shared" si="41"/>
        <v>0</v>
      </c>
      <c r="S536" s="24">
        <f t="shared" si="42"/>
        <v>1</v>
      </c>
      <c r="T536" s="24" t="e">
        <f t="shared" si="43"/>
        <v>#N/A</v>
      </c>
      <c r="U536" s="27" t="e">
        <f t="shared" si="44"/>
        <v>#N/A</v>
      </c>
      <c r="V536" s="24" t="e">
        <f>IF(J536="Urban",IF(U536&lt;='Recommended Sites'!$L$17,"Include",""),IF(J536="Rural",IF(T536&lt;='Recommended Sites'!$L$18,"Include",""),""))</f>
        <v>#N/A</v>
      </c>
      <c r="W536" s="24" t="e">
        <f>IF(V536="Include",COUNTIFS($V$2:$V$999,"Include",$R$2:$R$999,"&gt;"&amp;R536)+COUNTIFS($V$2:V536,"Include",$R$2:R536,R536),"")</f>
        <v>#N/A</v>
      </c>
    </row>
    <row r="537" spans="1:23" ht="15.75" thickBot="1" x14ac:dyDescent="0.3">
      <c r="A537" s="23" t="str">
        <f>IF(Population!$A537="","",Population!$A537)</f>
        <v/>
      </c>
      <c r="B537" s="24" t="str">
        <f>IF($A537="","",IFERROR(VLOOKUP($A537,Facilities!$A$2:$B$1001,2,FALSE),""))</f>
        <v/>
      </c>
      <c r="C537" s="24" t="str">
        <f>IFERROR(IF(VLOOKUP($A537,'Facility Locations'!$A$2:$E$1000,2,FALSE)="","no address",VLOOKUP($A537,'Facility Locations'!$A$2:$E$1000,2,FALSE)),"no address")</f>
        <v>no address</v>
      </c>
      <c r="D537" s="24" t="str">
        <f>IFERROR(IF(VLOOKUP($A537,'Facility Locations'!$A$2:$E$1000,3,FALSE)="","",VLOOKUP($A537,'Facility Locations'!$A$2:$E$1000,3,FALSE)),"")</f>
        <v/>
      </c>
      <c r="E537" s="24" t="str">
        <f>IFERROR(IF(VLOOKUP($A537,'Facility Locations'!$A$2:$E$1000,4,FALSE)="","",VLOOKUP($A537,'Facility Locations'!$A$2:$E$1000,4,FALSE)),"")</f>
        <v/>
      </c>
      <c r="F537" s="24" t="str">
        <f>IFERROR(IF(VLOOKUP($A537,'Facility Locations'!$A$2:$E$1000,5,FALSE)="","",VLOOKUP($A537,'Facility Locations'!$A$2:$E$1000,5,FALSE)),"")</f>
        <v/>
      </c>
      <c r="G537" s="25" t="str">
        <f>IFERROR(VLOOKUP($A537,Counties!$A$2:$C$1000,2,FALSE),"no county listed")</f>
        <v>no county listed</v>
      </c>
      <c r="H537" s="24" t="str">
        <f>IFERROR(VLOOKUP($A537,Counties!$A$2:$C$1000,3,FALSE),"no county listed")</f>
        <v>no county listed</v>
      </c>
      <c r="I537" s="24" t="e">
        <f>VLOOKUP($G537,Rural_Urban!A538:B1536,2,FALSE)</f>
        <v>#N/A</v>
      </c>
      <c r="J537" s="24" t="e">
        <f t="shared" si="40"/>
        <v>#N/A</v>
      </c>
      <c r="K537" s="26" t="str">
        <f>IF($A537="","",_xlfn.LET(_xlpm.x,VLOOKUP($A537,Population!$A$2:$B$1000,2,FALSE),IF(_xlpm.x="","none listed",_xlpm.x)))</f>
        <v/>
      </c>
      <c r="L537" s="24" t="e">
        <f>VLOOKUP($A537,Population!$A$2:$D$1000,4,FALSE)</f>
        <v>#N/A</v>
      </c>
      <c r="M537" s="24">
        <f>VLOOKUP("Population",'Program Priorities&amp;Goals'!$B$5:$E$7,4,FALSE)</f>
        <v>0.66666666666666663</v>
      </c>
      <c r="N537" s="24" t="e">
        <f>VLOOKUP($G537,'SVI Data'!$C$2:$F$200,3,FALSE)</f>
        <v>#N/A</v>
      </c>
      <c r="O537" s="24">
        <f>VLOOKUP("SVI",'Program Priorities&amp;Goals'!$B$5:$E$7,4,FALSE)</f>
        <v>0.66666666666666663</v>
      </c>
      <c r="P537" s="23" t="e">
        <f>VLOOKUP($A537,'Partnership Readiness'!$A$2:$D$1000,5,FALSE)</f>
        <v>#N/A</v>
      </c>
      <c r="Q537" s="24">
        <f>VLOOKUP("Partnership",'Program Priorities&amp;Goals'!$B$5:$E$7,4,FALSE)</f>
        <v>0.66666666666666663</v>
      </c>
      <c r="R537" s="25">
        <f t="shared" si="41"/>
        <v>0</v>
      </c>
      <c r="S537" s="24">
        <f t="shared" si="42"/>
        <v>1</v>
      </c>
      <c r="T537" s="24" t="e">
        <f t="shared" si="43"/>
        <v>#N/A</v>
      </c>
      <c r="U537" s="27" t="e">
        <f t="shared" si="44"/>
        <v>#N/A</v>
      </c>
      <c r="V537" s="24" t="e">
        <f>IF(J537="Urban",IF(U537&lt;='Recommended Sites'!$L$17,"Include",""),IF(J537="Rural",IF(T537&lt;='Recommended Sites'!$L$18,"Include",""),""))</f>
        <v>#N/A</v>
      </c>
      <c r="W537" s="24" t="e">
        <f>IF(V537="Include",COUNTIFS($V$2:$V$999,"Include",$R$2:$R$999,"&gt;"&amp;R537)+COUNTIFS($V$2:V537,"Include",$R$2:R537,R537),"")</f>
        <v>#N/A</v>
      </c>
    </row>
    <row r="538" spans="1:23" ht="15.75" thickBot="1" x14ac:dyDescent="0.3">
      <c r="A538" s="23" t="str">
        <f>IF(Population!$A538="","",Population!$A538)</f>
        <v/>
      </c>
      <c r="B538" s="24" t="str">
        <f>IF($A538="","",IFERROR(VLOOKUP($A538,Facilities!$A$2:$B$1001,2,FALSE),""))</f>
        <v/>
      </c>
      <c r="C538" s="24" t="str">
        <f>IFERROR(IF(VLOOKUP($A538,'Facility Locations'!$A$2:$E$1000,2,FALSE)="","no address",VLOOKUP($A538,'Facility Locations'!$A$2:$E$1000,2,FALSE)),"no address")</f>
        <v>no address</v>
      </c>
      <c r="D538" s="24" t="str">
        <f>IFERROR(IF(VLOOKUP($A538,'Facility Locations'!$A$2:$E$1000,3,FALSE)="","",VLOOKUP($A538,'Facility Locations'!$A$2:$E$1000,3,FALSE)),"")</f>
        <v/>
      </c>
      <c r="E538" s="24" t="str">
        <f>IFERROR(IF(VLOOKUP($A538,'Facility Locations'!$A$2:$E$1000,4,FALSE)="","",VLOOKUP($A538,'Facility Locations'!$A$2:$E$1000,4,FALSE)),"")</f>
        <v/>
      </c>
      <c r="F538" s="24" t="str">
        <f>IFERROR(IF(VLOOKUP($A538,'Facility Locations'!$A$2:$E$1000,5,FALSE)="","",VLOOKUP($A538,'Facility Locations'!$A$2:$E$1000,5,FALSE)),"")</f>
        <v/>
      </c>
      <c r="G538" s="25" t="str">
        <f>IFERROR(VLOOKUP($A538,Counties!$A$2:$C$1000,2,FALSE),"no county listed")</f>
        <v>no county listed</v>
      </c>
      <c r="H538" s="24" t="str">
        <f>IFERROR(VLOOKUP($A538,Counties!$A$2:$C$1000,3,FALSE),"no county listed")</f>
        <v>no county listed</v>
      </c>
      <c r="I538" s="24" t="e">
        <f>VLOOKUP($G538,Rural_Urban!A539:B1537,2,FALSE)</f>
        <v>#N/A</v>
      </c>
      <c r="J538" s="24" t="e">
        <f t="shared" si="40"/>
        <v>#N/A</v>
      </c>
      <c r="K538" s="26" t="str">
        <f>IF($A538="","",_xlfn.LET(_xlpm.x,VLOOKUP($A538,Population!$A$2:$B$1000,2,FALSE),IF(_xlpm.x="","none listed",_xlpm.x)))</f>
        <v/>
      </c>
      <c r="L538" s="24" t="e">
        <f>VLOOKUP($A538,Population!$A$2:$D$1000,4,FALSE)</f>
        <v>#N/A</v>
      </c>
      <c r="M538" s="24">
        <f>VLOOKUP("Population",'Program Priorities&amp;Goals'!$B$5:$E$7,4,FALSE)</f>
        <v>0.66666666666666663</v>
      </c>
      <c r="N538" s="24" t="e">
        <f>VLOOKUP($G538,'SVI Data'!$C$2:$F$200,3,FALSE)</f>
        <v>#N/A</v>
      </c>
      <c r="O538" s="24">
        <f>VLOOKUP("SVI",'Program Priorities&amp;Goals'!$B$5:$E$7,4,FALSE)</f>
        <v>0.66666666666666663</v>
      </c>
      <c r="P538" s="23" t="e">
        <f>VLOOKUP($A538,'Partnership Readiness'!$A$2:$D$1000,5,FALSE)</f>
        <v>#N/A</v>
      </c>
      <c r="Q538" s="24">
        <f>VLOOKUP("Partnership",'Program Priorities&amp;Goals'!$B$5:$E$7,4,FALSE)</f>
        <v>0.66666666666666663</v>
      </c>
      <c r="R538" s="25">
        <f t="shared" si="41"/>
        <v>0</v>
      </c>
      <c r="S538" s="24">
        <f t="shared" si="42"/>
        <v>1</v>
      </c>
      <c r="T538" s="24" t="e">
        <f t="shared" si="43"/>
        <v>#N/A</v>
      </c>
      <c r="U538" s="27" t="e">
        <f t="shared" si="44"/>
        <v>#N/A</v>
      </c>
      <c r="V538" s="24" t="e">
        <f>IF(J538="Urban",IF(U538&lt;='Recommended Sites'!$L$17,"Include",""),IF(J538="Rural",IF(T538&lt;='Recommended Sites'!$L$18,"Include",""),""))</f>
        <v>#N/A</v>
      </c>
      <c r="W538" s="24" t="e">
        <f>IF(V538="Include",COUNTIFS($V$2:$V$999,"Include",$R$2:$R$999,"&gt;"&amp;R538)+COUNTIFS($V$2:V538,"Include",$R$2:R538,R538),"")</f>
        <v>#N/A</v>
      </c>
    </row>
    <row r="539" spans="1:23" ht="15.75" thickBot="1" x14ac:dyDescent="0.3">
      <c r="A539" s="23" t="str">
        <f>IF(Population!$A539="","",Population!$A539)</f>
        <v/>
      </c>
      <c r="B539" s="24" t="str">
        <f>IF($A539="","",IFERROR(VLOOKUP($A539,Facilities!$A$2:$B$1001,2,FALSE),""))</f>
        <v/>
      </c>
      <c r="C539" s="24" t="str">
        <f>IFERROR(IF(VLOOKUP($A539,'Facility Locations'!$A$2:$E$1000,2,FALSE)="","no address",VLOOKUP($A539,'Facility Locations'!$A$2:$E$1000,2,FALSE)),"no address")</f>
        <v>no address</v>
      </c>
      <c r="D539" s="24" t="str">
        <f>IFERROR(IF(VLOOKUP($A539,'Facility Locations'!$A$2:$E$1000,3,FALSE)="","",VLOOKUP($A539,'Facility Locations'!$A$2:$E$1000,3,FALSE)),"")</f>
        <v/>
      </c>
      <c r="E539" s="24" t="str">
        <f>IFERROR(IF(VLOOKUP($A539,'Facility Locations'!$A$2:$E$1000,4,FALSE)="","",VLOOKUP($A539,'Facility Locations'!$A$2:$E$1000,4,FALSE)),"")</f>
        <v/>
      </c>
      <c r="F539" s="24" t="str">
        <f>IFERROR(IF(VLOOKUP($A539,'Facility Locations'!$A$2:$E$1000,5,FALSE)="","",VLOOKUP($A539,'Facility Locations'!$A$2:$E$1000,5,FALSE)),"")</f>
        <v/>
      </c>
      <c r="G539" s="25" t="str">
        <f>IFERROR(VLOOKUP($A539,Counties!$A$2:$C$1000,2,FALSE),"no county listed")</f>
        <v>no county listed</v>
      </c>
      <c r="H539" s="24" t="str">
        <f>IFERROR(VLOOKUP($A539,Counties!$A$2:$C$1000,3,FALSE),"no county listed")</f>
        <v>no county listed</v>
      </c>
      <c r="I539" s="24" t="e">
        <f>VLOOKUP($G539,Rural_Urban!A540:B1538,2,FALSE)</f>
        <v>#N/A</v>
      </c>
      <c r="J539" s="24" t="e">
        <f t="shared" si="40"/>
        <v>#N/A</v>
      </c>
      <c r="K539" s="26" t="str">
        <f>IF($A539="","",_xlfn.LET(_xlpm.x,VLOOKUP($A539,Population!$A$2:$B$1000,2,FALSE),IF(_xlpm.x="","none listed",_xlpm.x)))</f>
        <v/>
      </c>
      <c r="L539" s="24" t="e">
        <f>VLOOKUP($A539,Population!$A$2:$D$1000,4,FALSE)</f>
        <v>#N/A</v>
      </c>
      <c r="M539" s="24">
        <f>VLOOKUP("Population",'Program Priorities&amp;Goals'!$B$5:$E$7,4,FALSE)</f>
        <v>0.66666666666666663</v>
      </c>
      <c r="N539" s="24" t="e">
        <f>VLOOKUP($G539,'SVI Data'!$C$2:$F$200,3,FALSE)</f>
        <v>#N/A</v>
      </c>
      <c r="O539" s="24">
        <f>VLOOKUP("SVI",'Program Priorities&amp;Goals'!$B$5:$E$7,4,FALSE)</f>
        <v>0.66666666666666663</v>
      </c>
      <c r="P539" s="23" t="e">
        <f>VLOOKUP($A539,'Partnership Readiness'!$A$2:$D$1000,5,FALSE)</f>
        <v>#N/A</v>
      </c>
      <c r="Q539" s="24">
        <f>VLOOKUP("Partnership",'Program Priorities&amp;Goals'!$B$5:$E$7,4,FALSE)</f>
        <v>0.66666666666666663</v>
      </c>
      <c r="R539" s="25">
        <f t="shared" si="41"/>
        <v>0</v>
      </c>
      <c r="S539" s="24">
        <f t="shared" si="42"/>
        <v>1</v>
      </c>
      <c r="T539" s="24" t="e">
        <f t="shared" si="43"/>
        <v>#N/A</v>
      </c>
      <c r="U539" s="27" t="e">
        <f t="shared" si="44"/>
        <v>#N/A</v>
      </c>
      <c r="V539" s="24" t="e">
        <f>IF(J539="Urban",IF(U539&lt;='Recommended Sites'!$L$17,"Include",""),IF(J539="Rural",IF(T539&lt;='Recommended Sites'!$L$18,"Include",""),""))</f>
        <v>#N/A</v>
      </c>
      <c r="W539" s="24" t="e">
        <f>IF(V539="Include",COUNTIFS($V$2:$V$999,"Include",$R$2:$R$999,"&gt;"&amp;R539)+COUNTIFS($V$2:V539,"Include",$R$2:R539,R539),"")</f>
        <v>#N/A</v>
      </c>
    </row>
    <row r="540" spans="1:23" ht="15.75" thickBot="1" x14ac:dyDescent="0.3">
      <c r="A540" s="23" t="str">
        <f>IF(Population!$A540="","",Population!$A540)</f>
        <v/>
      </c>
      <c r="B540" s="24" t="str">
        <f>IF($A540="","",IFERROR(VLOOKUP($A540,Facilities!$A$2:$B$1001,2,FALSE),""))</f>
        <v/>
      </c>
      <c r="C540" s="24" t="str">
        <f>IFERROR(IF(VLOOKUP($A540,'Facility Locations'!$A$2:$E$1000,2,FALSE)="","no address",VLOOKUP($A540,'Facility Locations'!$A$2:$E$1000,2,FALSE)),"no address")</f>
        <v>no address</v>
      </c>
      <c r="D540" s="24" t="str">
        <f>IFERROR(IF(VLOOKUP($A540,'Facility Locations'!$A$2:$E$1000,3,FALSE)="","",VLOOKUP($A540,'Facility Locations'!$A$2:$E$1000,3,FALSE)),"")</f>
        <v/>
      </c>
      <c r="E540" s="24" t="str">
        <f>IFERROR(IF(VLOOKUP($A540,'Facility Locations'!$A$2:$E$1000,4,FALSE)="","",VLOOKUP($A540,'Facility Locations'!$A$2:$E$1000,4,FALSE)),"")</f>
        <v/>
      </c>
      <c r="F540" s="24" t="str">
        <f>IFERROR(IF(VLOOKUP($A540,'Facility Locations'!$A$2:$E$1000,5,FALSE)="","",VLOOKUP($A540,'Facility Locations'!$A$2:$E$1000,5,FALSE)),"")</f>
        <v/>
      </c>
      <c r="G540" s="25" t="str">
        <f>IFERROR(VLOOKUP($A540,Counties!$A$2:$C$1000,2,FALSE),"no county listed")</f>
        <v>no county listed</v>
      </c>
      <c r="H540" s="24" t="str">
        <f>IFERROR(VLOOKUP($A540,Counties!$A$2:$C$1000,3,FALSE),"no county listed")</f>
        <v>no county listed</v>
      </c>
      <c r="I540" s="24" t="e">
        <f>VLOOKUP($G540,Rural_Urban!A541:B1539,2,FALSE)</f>
        <v>#N/A</v>
      </c>
      <c r="J540" s="24" t="e">
        <f t="shared" si="40"/>
        <v>#N/A</v>
      </c>
      <c r="K540" s="26" t="str">
        <f>IF($A540="","",_xlfn.LET(_xlpm.x,VLOOKUP($A540,Population!$A$2:$B$1000,2,FALSE),IF(_xlpm.x="","none listed",_xlpm.x)))</f>
        <v/>
      </c>
      <c r="L540" s="24" t="e">
        <f>VLOOKUP($A540,Population!$A$2:$D$1000,4,FALSE)</f>
        <v>#N/A</v>
      </c>
      <c r="M540" s="24">
        <f>VLOOKUP("Population",'Program Priorities&amp;Goals'!$B$5:$E$7,4,FALSE)</f>
        <v>0.66666666666666663</v>
      </c>
      <c r="N540" s="24" t="e">
        <f>VLOOKUP($G540,'SVI Data'!$C$2:$F$200,3,FALSE)</f>
        <v>#N/A</v>
      </c>
      <c r="O540" s="24">
        <f>VLOOKUP("SVI",'Program Priorities&amp;Goals'!$B$5:$E$7,4,FALSE)</f>
        <v>0.66666666666666663</v>
      </c>
      <c r="P540" s="23" t="e">
        <f>VLOOKUP($A540,'Partnership Readiness'!$A$2:$D$1000,5,FALSE)</f>
        <v>#N/A</v>
      </c>
      <c r="Q540" s="24">
        <f>VLOOKUP("Partnership",'Program Priorities&amp;Goals'!$B$5:$E$7,4,FALSE)</f>
        <v>0.66666666666666663</v>
      </c>
      <c r="R540" s="25">
        <f t="shared" si="41"/>
        <v>0</v>
      </c>
      <c r="S540" s="24">
        <f t="shared" si="42"/>
        <v>1</v>
      </c>
      <c r="T540" s="24" t="e">
        <f t="shared" si="43"/>
        <v>#N/A</v>
      </c>
      <c r="U540" s="27" t="e">
        <f t="shared" si="44"/>
        <v>#N/A</v>
      </c>
      <c r="V540" s="24" t="e">
        <f>IF(J540="Urban",IF(U540&lt;='Recommended Sites'!$L$17,"Include",""),IF(J540="Rural",IF(T540&lt;='Recommended Sites'!$L$18,"Include",""),""))</f>
        <v>#N/A</v>
      </c>
      <c r="W540" s="24" t="e">
        <f>IF(V540="Include",COUNTIFS($V$2:$V$999,"Include",$R$2:$R$999,"&gt;"&amp;R540)+COUNTIFS($V$2:V540,"Include",$R$2:R540,R540),"")</f>
        <v>#N/A</v>
      </c>
    </row>
    <row r="541" spans="1:23" ht="15.75" thickBot="1" x14ac:dyDescent="0.3">
      <c r="A541" s="23" t="str">
        <f>IF(Population!$A541="","",Population!$A541)</f>
        <v/>
      </c>
      <c r="B541" s="24" t="str">
        <f>IF($A541="","",IFERROR(VLOOKUP($A541,Facilities!$A$2:$B$1001,2,FALSE),""))</f>
        <v/>
      </c>
      <c r="C541" s="24" t="str">
        <f>IFERROR(IF(VLOOKUP($A541,'Facility Locations'!$A$2:$E$1000,2,FALSE)="","no address",VLOOKUP($A541,'Facility Locations'!$A$2:$E$1000,2,FALSE)),"no address")</f>
        <v>no address</v>
      </c>
      <c r="D541" s="24" t="str">
        <f>IFERROR(IF(VLOOKUP($A541,'Facility Locations'!$A$2:$E$1000,3,FALSE)="","",VLOOKUP($A541,'Facility Locations'!$A$2:$E$1000,3,FALSE)),"")</f>
        <v/>
      </c>
      <c r="E541" s="24" t="str">
        <f>IFERROR(IF(VLOOKUP($A541,'Facility Locations'!$A$2:$E$1000,4,FALSE)="","",VLOOKUP($A541,'Facility Locations'!$A$2:$E$1000,4,FALSE)),"")</f>
        <v/>
      </c>
      <c r="F541" s="24" t="str">
        <f>IFERROR(IF(VLOOKUP($A541,'Facility Locations'!$A$2:$E$1000,5,FALSE)="","",VLOOKUP($A541,'Facility Locations'!$A$2:$E$1000,5,FALSE)),"")</f>
        <v/>
      </c>
      <c r="G541" s="25" t="str">
        <f>IFERROR(VLOOKUP($A541,Counties!$A$2:$C$1000,2,FALSE),"no county listed")</f>
        <v>no county listed</v>
      </c>
      <c r="H541" s="24" t="str">
        <f>IFERROR(VLOOKUP($A541,Counties!$A$2:$C$1000,3,FALSE),"no county listed")</f>
        <v>no county listed</v>
      </c>
      <c r="I541" s="24" t="e">
        <f>VLOOKUP($G541,Rural_Urban!A542:B1540,2,FALSE)</f>
        <v>#N/A</v>
      </c>
      <c r="J541" s="24" t="e">
        <f t="shared" si="40"/>
        <v>#N/A</v>
      </c>
      <c r="K541" s="26" t="str">
        <f>IF($A541="","",_xlfn.LET(_xlpm.x,VLOOKUP($A541,Population!$A$2:$B$1000,2,FALSE),IF(_xlpm.x="","none listed",_xlpm.x)))</f>
        <v/>
      </c>
      <c r="L541" s="24" t="e">
        <f>VLOOKUP($A541,Population!$A$2:$D$1000,4,FALSE)</f>
        <v>#N/A</v>
      </c>
      <c r="M541" s="24">
        <f>VLOOKUP("Population",'Program Priorities&amp;Goals'!$B$5:$E$7,4,FALSE)</f>
        <v>0.66666666666666663</v>
      </c>
      <c r="N541" s="24" t="e">
        <f>VLOOKUP($G541,'SVI Data'!$C$2:$F$200,3,FALSE)</f>
        <v>#N/A</v>
      </c>
      <c r="O541" s="24">
        <f>VLOOKUP("SVI",'Program Priorities&amp;Goals'!$B$5:$E$7,4,FALSE)</f>
        <v>0.66666666666666663</v>
      </c>
      <c r="P541" s="23" t="e">
        <f>VLOOKUP($A541,'Partnership Readiness'!$A$2:$D$1000,5,FALSE)</f>
        <v>#N/A</v>
      </c>
      <c r="Q541" s="24">
        <f>VLOOKUP("Partnership",'Program Priorities&amp;Goals'!$B$5:$E$7,4,FALSE)</f>
        <v>0.66666666666666663</v>
      </c>
      <c r="R541" s="25">
        <f t="shared" si="41"/>
        <v>0</v>
      </c>
      <c r="S541" s="24">
        <f t="shared" si="42"/>
        <v>1</v>
      </c>
      <c r="T541" s="24" t="e">
        <f t="shared" si="43"/>
        <v>#N/A</v>
      </c>
      <c r="U541" s="27" t="e">
        <f t="shared" si="44"/>
        <v>#N/A</v>
      </c>
      <c r="V541" s="24" t="e">
        <f>IF(J541="Urban",IF(U541&lt;='Recommended Sites'!$L$17,"Include",""),IF(J541="Rural",IF(T541&lt;='Recommended Sites'!$L$18,"Include",""),""))</f>
        <v>#N/A</v>
      </c>
      <c r="W541" s="24" t="e">
        <f>IF(V541="Include",COUNTIFS($V$2:$V$999,"Include",$R$2:$R$999,"&gt;"&amp;R541)+COUNTIFS($V$2:V541,"Include",$R$2:R541,R541),"")</f>
        <v>#N/A</v>
      </c>
    </row>
    <row r="542" spans="1:23" ht="15.75" thickBot="1" x14ac:dyDescent="0.3">
      <c r="A542" s="23" t="str">
        <f>IF(Population!$A542="","",Population!$A542)</f>
        <v/>
      </c>
      <c r="B542" s="24" t="str">
        <f>IF($A542="","",IFERROR(VLOOKUP($A542,Facilities!$A$2:$B$1001,2,FALSE),""))</f>
        <v/>
      </c>
      <c r="C542" s="24" t="str">
        <f>IFERROR(IF(VLOOKUP($A542,'Facility Locations'!$A$2:$E$1000,2,FALSE)="","no address",VLOOKUP($A542,'Facility Locations'!$A$2:$E$1000,2,FALSE)),"no address")</f>
        <v>no address</v>
      </c>
      <c r="D542" s="24" t="str">
        <f>IFERROR(IF(VLOOKUP($A542,'Facility Locations'!$A$2:$E$1000,3,FALSE)="","",VLOOKUP($A542,'Facility Locations'!$A$2:$E$1000,3,FALSE)),"")</f>
        <v/>
      </c>
      <c r="E542" s="24" t="str">
        <f>IFERROR(IF(VLOOKUP($A542,'Facility Locations'!$A$2:$E$1000,4,FALSE)="","",VLOOKUP($A542,'Facility Locations'!$A$2:$E$1000,4,FALSE)),"")</f>
        <v/>
      </c>
      <c r="F542" s="24" t="str">
        <f>IFERROR(IF(VLOOKUP($A542,'Facility Locations'!$A$2:$E$1000,5,FALSE)="","",VLOOKUP($A542,'Facility Locations'!$A$2:$E$1000,5,FALSE)),"")</f>
        <v/>
      </c>
      <c r="G542" s="25" t="str">
        <f>IFERROR(VLOOKUP($A542,Counties!$A$2:$C$1000,2,FALSE),"no county listed")</f>
        <v>no county listed</v>
      </c>
      <c r="H542" s="24" t="str">
        <f>IFERROR(VLOOKUP($A542,Counties!$A$2:$C$1000,3,FALSE),"no county listed")</f>
        <v>no county listed</v>
      </c>
      <c r="I542" s="24" t="e">
        <f>VLOOKUP($G542,Rural_Urban!A543:B1541,2,FALSE)</f>
        <v>#N/A</v>
      </c>
      <c r="J542" s="24" t="e">
        <f t="shared" si="40"/>
        <v>#N/A</v>
      </c>
      <c r="K542" s="26" t="str">
        <f>IF($A542="","",_xlfn.LET(_xlpm.x,VLOOKUP($A542,Population!$A$2:$B$1000,2,FALSE),IF(_xlpm.x="","none listed",_xlpm.x)))</f>
        <v/>
      </c>
      <c r="L542" s="24" t="e">
        <f>VLOOKUP($A542,Population!$A$2:$D$1000,4,FALSE)</f>
        <v>#N/A</v>
      </c>
      <c r="M542" s="24">
        <f>VLOOKUP("Population",'Program Priorities&amp;Goals'!$B$5:$E$7,4,FALSE)</f>
        <v>0.66666666666666663</v>
      </c>
      <c r="N542" s="24" t="e">
        <f>VLOOKUP($G542,'SVI Data'!$C$2:$F$200,3,FALSE)</f>
        <v>#N/A</v>
      </c>
      <c r="O542" s="24">
        <f>VLOOKUP("SVI",'Program Priorities&amp;Goals'!$B$5:$E$7,4,FALSE)</f>
        <v>0.66666666666666663</v>
      </c>
      <c r="P542" s="23" t="e">
        <f>VLOOKUP($A542,'Partnership Readiness'!$A$2:$D$1000,5,FALSE)</f>
        <v>#N/A</v>
      </c>
      <c r="Q542" s="24">
        <f>VLOOKUP("Partnership",'Program Priorities&amp;Goals'!$B$5:$E$7,4,FALSE)</f>
        <v>0.66666666666666663</v>
      </c>
      <c r="R542" s="25">
        <f t="shared" si="41"/>
        <v>0</v>
      </c>
      <c r="S542" s="24">
        <f t="shared" si="42"/>
        <v>1</v>
      </c>
      <c r="T542" s="24" t="e">
        <f t="shared" si="43"/>
        <v>#N/A</v>
      </c>
      <c r="U542" s="27" t="e">
        <f t="shared" si="44"/>
        <v>#N/A</v>
      </c>
      <c r="V542" s="24" t="e">
        <f>IF(J542="Urban",IF(U542&lt;='Recommended Sites'!$L$17,"Include",""),IF(J542="Rural",IF(T542&lt;='Recommended Sites'!$L$18,"Include",""),""))</f>
        <v>#N/A</v>
      </c>
      <c r="W542" s="24" t="e">
        <f>IF(V542="Include",COUNTIFS($V$2:$V$999,"Include",$R$2:$R$999,"&gt;"&amp;R542)+COUNTIFS($V$2:V542,"Include",$R$2:R542,R542),"")</f>
        <v>#N/A</v>
      </c>
    </row>
    <row r="543" spans="1:23" ht="15.75" thickBot="1" x14ac:dyDescent="0.3">
      <c r="A543" s="23" t="str">
        <f>IF(Population!$A543="","",Population!$A543)</f>
        <v/>
      </c>
      <c r="B543" s="24" t="str">
        <f>IF($A543="","",IFERROR(VLOOKUP($A543,Facilities!$A$2:$B$1001,2,FALSE),""))</f>
        <v/>
      </c>
      <c r="C543" s="24" t="str">
        <f>IFERROR(IF(VLOOKUP($A543,'Facility Locations'!$A$2:$E$1000,2,FALSE)="","no address",VLOOKUP($A543,'Facility Locations'!$A$2:$E$1000,2,FALSE)),"no address")</f>
        <v>no address</v>
      </c>
      <c r="D543" s="24" t="str">
        <f>IFERROR(IF(VLOOKUP($A543,'Facility Locations'!$A$2:$E$1000,3,FALSE)="","",VLOOKUP($A543,'Facility Locations'!$A$2:$E$1000,3,FALSE)),"")</f>
        <v/>
      </c>
      <c r="E543" s="24" t="str">
        <f>IFERROR(IF(VLOOKUP($A543,'Facility Locations'!$A$2:$E$1000,4,FALSE)="","",VLOOKUP($A543,'Facility Locations'!$A$2:$E$1000,4,FALSE)),"")</f>
        <v/>
      </c>
      <c r="F543" s="24" t="str">
        <f>IFERROR(IF(VLOOKUP($A543,'Facility Locations'!$A$2:$E$1000,5,FALSE)="","",VLOOKUP($A543,'Facility Locations'!$A$2:$E$1000,5,FALSE)),"")</f>
        <v/>
      </c>
      <c r="G543" s="25" t="str">
        <f>IFERROR(VLOOKUP($A543,Counties!$A$2:$C$1000,2,FALSE),"no county listed")</f>
        <v>no county listed</v>
      </c>
      <c r="H543" s="24" t="str">
        <f>IFERROR(VLOOKUP($A543,Counties!$A$2:$C$1000,3,FALSE),"no county listed")</f>
        <v>no county listed</v>
      </c>
      <c r="I543" s="24" t="e">
        <f>VLOOKUP($G543,Rural_Urban!A544:B1542,2,FALSE)</f>
        <v>#N/A</v>
      </c>
      <c r="J543" s="24" t="e">
        <f t="shared" si="40"/>
        <v>#N/A</v>
      </c>
      <c r="K543" s="26" t="str">
        <f>IF($A543="","",_xlfn.LET(_xlpm.x,VLOOKUP($A543,Population!$A$2:$B$1000,2,FALSE),IF(_xlpm.x="","none listed",_xlpm.x)))</f>
        <v/>
      </c>
      <c r="L543" s="24" t="e">
        <f>VLOOKUP($A543,Population!$A$2:$D$1000,4,FALSE)</f>
        <v>#N/A</v>
      </c>
      <c r="M543" s="24">
        <f>VLOOKUP("Population",'Program Priorities&amp;Goals'!$B$5:$E$7,4,FALSE)</f>
        <v>0.66666666666666663</v>
      </c>
      <c r="N543" s="24" t="e">
        <f>VLOOKUP($G543,'SVI Data'!$C$2:$F$200,3,FALSE)</f>
        <v>#N/A</v>
      </c>
      <c r="O543" s="24">
        <f>VLOOKUP("SVI",'Program Priorities&amp;Goals'!$B$5:$E$7,4,FALSE)</f>
        <v>0.66666666666666663</v>
      </c>
      <c r="P543" s="23" t="e">
        <f>VLOOKUP($A543,'Partnership Readiness'!$A$2:$D$1000,5,FALSE)</f>
        <v>#N/A</v>
      </c>
      <c r="Q543" s="24">
        <f>VLOOKUP("Partnership",'Program Priorities&amp;Goals'!$B$5:$E$7,4,FALSE)</f>
        <v>0.66666666666666663</v>
      </c>
      <c r="R543" s="25">
        <f t="shared" si="41"/>
        <v>0</v>
      </c>
      <c r="S543" s="24">
        <f t="shared" si="42"/>
        <v>1</v>
      </c>
      <c r="T543" s="24" t="e">
        <f t="shared" si="43"/>
        <v>#N/A</v>
      </c>
      <c r="U543" s="27" t="e">
        <f t="shared" si="44"/>
        <v>#N/A</v>
      </c>
      <c r="V543" s="24" t="e">
        <f>IF(J543="Urban",IF(U543&lt;='Recommended Sites'!$L$17,"Include",""),IF(J543="Rural",IF(T543&lt;='Recommended Sites'!$L$18,"Include",""),""))</f>
        <v>#N/A</v>
      </c>
      <c r="W543" s="24" t="e">
        <f>IF(V543="Include",COUNTIFS($V$2:$V$999,"Include",$R$2:$R$999,"&gt;"&amp;R543)+COUNTIFS($V$2:V543,"Include",$R$2:R543,R543),"")</f>
        <v>#N/A</v>
      </c>
    </row>
    <row r="544" spans="1:23" ht="15.75" thickBot="1" x14ac:dyDescent="0.3">
      <c r="A544" s="23" t="str">
        <f>IF(Population!$A544="","",Population!$A544)</f>
        <v/>
      </c>
      <c r="B544" s="24" t="str">
        <f>IF($A544="","",IFERROR(VLOOKUP($A544,Facilities!$A$2:$B$1001,2,FALSE),""))</f>
        <v/>
      </c>
      <c r="C544" s="24" t="str">
        <f>IFERROR(IF(VLOOKUP($A544,'Facility Locations'!$A$2:$E$1000,2,FALSE)="","no address",VLOOKUP($A544,'Facility Locations'!$A$2:$E$1000,2,FALSE)),"no address")</f>
        <v>no address</v>
      </c>
      <c r="D544" s="24" t="str">
        <f>IFERROR(IF(VLOOKUP($A544,'Facility Locations'!$A$2:$E$1000,3,FALSE)="","",VLOOKUP($A544,'Facility Locations'!$A$2:$E$1000,3,FALSE)),"")</f>
        <v/>
      </c>
      <c r="E544" s="24" t="str">
        <f>IFERROR(IF(VLOOKUP($A544,'Facility Locations'!$A$2:$E$1000,4,FALSE)="","",VLOOKUP($A544,'Facility Locations'!$A$2:$E$1000,4,FALSE)),"")</f>
        <v/>
      </c>
      <c r="F544" s="24" t="str">
        <f>IFERROR(IF(VLOOKUP($A544,'Facility Locations'!$A$2:$E$1000,5,FALSE)="","",VLOOKUP($A544,'Facility Locations'!$A$2:$E$1000,5,FALSE)),"")</f>
        <v/>
      </c>
      <c r="G544" s="25" t="str">
        <f>IFERROR(VLOOKUP($A544,Counties!$A$2:$C$1000,2,FALSE),"no county listed")</f>
        <v>no county listed</v>
      </c>
      <c r="H544" s="24" t="str">
        <f>IFERROR(VLOOKUP($A544,Counties!$A$2:$C$1000,3,FALSE),"no county listed")</f>
        <v>no county listed</v>
      </c>
      <c r="I544" s="24" t="e">
        <f>VLOOKUP($G544,Rural_Urban!A545:B1543,2,FALSE)</f>
        <v>#N/A</v>
      </c>
      <c r="J544" s="24" t="e">
        <f t="shared" si="40"/>
        <v>#N/A</v>
      </c>
      <c r="K544" s="26" t="str">
        <f>IF($A544="","",_xlfn.LET(_xlpm.x,VLOOKUP($A544,Population!$A$2:$B$1000,2,FALSE),IF(_xlpm.x="","none listed",_xlpm.x)))</f>
        <v/>
      </c>
      <c r="L544" s="24" t="e">
        <f>VLOOKUP($A544,Population!$A$2:$D$1000,4,FALSE)</f>
        <v>#N/A</v>
      </c>
      <c r="M544" s="24">
        <f>VLOOKUP("Population",'Program Priorities&amp;Goals'!$B$5:$E$7,4,FALSE)</f>
        <v>0.66666666666666663</v>
      </c>
      <c r="N544" s="24" t="e">
        <f>VLOOKUP($G544,'SVI Data'!$C$2:$F$200,3,FALSE)</f>
        <v>#N/A</v>
      </c>
      <c r="O544" s="24">
        <f>VLOOKUP("SVI",'Program Priorities&amp;Goals'!$B$5:$E$7,4,FALSE)</f>
        <v>0.66666666666666663</v>
      </c>
      <c r="P544" s="23" t="e">
        <f>VLOOKUP($A544,'Partnership Readiness'!$A$2:$D$1000,5,FALSE)</f>
        <v>#N/A</v>
      </c>
      <c r="Q544" s="24">
        <f>VLOOKUP("Partnership",'Program Priorities&amp;Goals'!$B$5:$E$7,4,FALSE)</f>
        <v>0.66666666666666663</v>
      </c>
      <c r="R544" s="25">
        <f t="shared" si="41"/>
        <v>0</v>
      </c>
      <c r="S544" s="24">
        <f t="shared" si="42"/>
        <v>1</v>
      </c>
      <c r="T544" s="24" t="e">
        <f t="shared" si="43"/>
        <v>#N/A</v>
      </c>
      <c r="U544" s="27" t="e">
        <f t="shared" si="44"/>
        <v>#N/A</v>
      </c>
      <c r="V544" s="24" t="e">
        <f>IF(J544="Urban",IF(U544&lt;='Recommended Sites'!$L$17,"Include",""),IF(J544="Rural",IF(T544&lt;='Recommended Sites'!$L$18,"Include",""),""))</f>
        <v>#N/A</v>
      </c>
      <c r="W544" s="24" t="e">
        <f>IF(V544="Include",COUNTIFS($V$2:$V$999,"Include",$R$2:$R$999,"&gt;"&amp;R544)+COUNTIFS($V$2:V544,"Include",$R$2:R544,R544),"")</f>
        <v>#N/A</v>
      </c>
    </row>
    <row r="545" spans="1:23" ht="15.75" thickBot="1" x14ac:dyDescent="0.3">
      <c r="A545" s="23" t="str">
        <f>IF(Population!$A545="","",Population!$A545)</f>
        <v/>
      </c>
      <c r="B545" s="24" t="str">
        <f>IF($A545="","",IFERROR(VLOOKUP($A545,Facilities!$A$2:$B$1001,2,FALSE),""))</f>
        <v/>
      </c>
      <c r="C545" s="24" t="str">
        <f>IFERROR(IF(VLOOKUP($A545,'Facility Locations'!$A$2:$E$1000,2,FALSE)="","no address",VLOOKUP($A545,'Facility Locations'!$A$2:$E$1000,2,FALSE)),"no address")</f>
        <v>no address</v>
      </c>
      <c r="D545" s="24" t="str">
        <f>IFERROR(IF(VLOOKUP($A545,'Facility Locations'!$A$2:$E$1000,3,FALSE)="","",VLOOKUP($A545,'Facility Locations'!$A$2:$E$1000,3,FALSE)),"")</f>
        <v/>
      </c>
      <c r="E545" s="24" t="str">
        <f>IFERROR(IF(VLOOKUP($A545,'Facility Locations'!$A$2:$E$1000,4,FALSE)="","",VLOOKUP($A545,'Facility Locations'!$A$2:$E$1000,4,FALSE)),"")</f>
        <v/>
      </c>
      <c r="F545" s="24" t="str">
        <f>IFERROR(IF(VLOOKUP($A545,'Facility Locations'!$A$2:$E$1000,5,FALSE)="","",VLOOKUP($A545,'Facility Locations'!$A$2:$E$1000,5,FALSE)),"")</f>
        <v/>
      </c>
      <c r="G545" s="25" t="str">
        <f>IFERROR(VLOOKUP($A545,Counties!$A$2:$C$1000,2,FALSE),"no county listed")</f>
        <v>no county listed</v>
      </c>
      <c r="H545" s="24" t="str">
        <f>IFERROR(VLOOKUP($A545,Counties!$A$2:$C$1000,3,FALSE),"no county listed")</f>
        <v>no county listed</v>
      </c>
      <c r="I545" s="24" t="e">
        <f>VLOOKUP($G545,Rural_Urban!A546:B1544,2,FALSE)</f>
        <v>#N/A</v>
      </c>
      <c r="J545" s="24" t="e">
        <f t="shared" si="40"/>
        <v>#N/A</v>
      </c>
      <c r="K545" s="26" t="str">
        <f>IF($A545="","",_xlfn.LET(_xlpm.x,VLOOKUP($A545,Population!$A$2:$B$1000,2,FALSE),IF(_xlpm.x="","none listed",_xlpm.x)))</f>
        <v/>
      </c>
      <c r="L545" s="24" t="e">
        <f>VLOOKUP($A545,Population!$A$2:$D$1000,4,FALSE)</f>
        <v>#N/A</v>
      </c>
      <c r="M545" s="24">
        <f>VLOOKUP("Population",'Program Priorities&amp;Goals'!$B$5:$E$7,4,FALSE)</f>
        <v>0.66666666666666663</v>
      </c>
      <c r="N545" s="24" t="e">
        <f>VLOOKUP($G545,'SVI Data'!$C$2:$F$200,3,FALSE)</f>
        <v>#N/A</v>
      </c>
      <c r="O545" s="24">
        <f>VLOOKUP("SVI",'Program Priorities&amp;Goals'!$B$5:$E$7,4,FALSE)</f>
        <v>0.66666666666666663</v>
      </c>
      <c r="P545" s="23" t="e">
        <f>VLOOKUP($A545,'Partnership Readiness'!$A$2:$D$1000,5,FALSE)</f>
        <v>#N/A</v>
      </c>
      <c r="Q545" s="24">
        <f>VLOOKUP("Partnership",'Program Priorities&amp;Goals'!$B$5:$E$7,4,FALSE)</f>
        <v>0.66666666666666663</v>
      </c>
      <c r="R545" s="25">
        <f t="shared" si="41"/>
        <v>0</v>
      </c>
      <c r="S545" s="24">
        <f t="shared" si="42"/>
        <v>1</v>
      </c>
      <c r="T545" s="24" t="e">
        <f t="shared" si="43"/>
        <v>#N/A</v>
      </c>
      <c r="U545" s="27" t="e">
        <f t="shared" si="44"/>
        <v>#N/A</v>
      </c>
      <c r="V545" s="24" t="e">
        <f>IF(J545="Urban",IF(U545&lt;='Recommended Sites'!$L$17,"Include",""),IF(J545="Rural",IF(T545&lt;='Recommended Sites'!$L$18,"Include",""),""))</f>
        <v>#N/A</v>
      </c>
      <c r="W545" s="24" t="e">
        <f>IF(V545="Include",COUNTIFS($V$2:$V$999,"Include",$R$2:$R$999,"&gt;"&amp;R545)+COUNTIFS($V$2:V545,"Include",$R$2:R545,R545),"")</f>
        <v>#N/A</v>
      </c>
    </row>
    <row r="546" spans="1:23" ht="15.75" thickBot="1" x14ac:dyDescent="0.3">
      <c r="A546" s="23" t="str">
        <f>IF(Population!$A546="","",Population!$A546)</f>
        <v/>
      </c>
      <c r="B546" s="24" t="str">
        <f>IF($A546="","",IFERROR(VLOOKUP($A546,Facilities!$A$2:$B$1001,2,FALSE),""))</f>
        <v/>
      </c>
      <c r="C546" s="24" t="str">
        <f>IFERROR(IF(VLOOKUP($A546,'Facility Locations'!$A$2:$E$1000,2,FALSE)="","no address",VLOOKUP($A546,'Facility Locations'!$A$2:$E$1000,2,FALSE)),"no address")</f>
        <v>no address</v>
      </c>
      <c r="D546" s="24" t="str">
        <f>IFERROR(IF(VLOOKUP($A546,'Facility Locations'!$A$2:$E$1000,3,FALSE)="","",VLOOKUP($A546,'Facility Locations'!$A$2:$E$1000,3,FALSE)),"")</f>
        <v/>
      </c>
      <c r="E546" s="24" t="str">
        <f>IFERROR(IF(VLOOKUP($A546,'Facility Locations'!$A$2:$E$1000,4,FALSE)="","",VLOOKUP($A546,'Facility Locations'!$A$2:$E$1000,4,FALSE)),"")</f>
        <v/>
      </c>
      <c r="F546" s="24" t="str">
        <f>IFERROR(IF(VLOOKUP($A546,'Facility Locations'!$A$2:$E$1000,5,FALSE)="","",VLOOKUP($A546,'Facility Locations'!$A$2:$E$1000,5,FALSE)),"")</f>
        <v/>
      </c>
      <c r="G546" s="25" t="str">
        <f>IFERROR(VLOOKUP($A546,Counties!$A$2:$C$1000,2,FALSE),"no county listed")</f>
        <v>no county listed</v>
      </c>
      <c r="H546" s="24" t="str">
        <f>IFERROR(VLOOKUP($A546,Counties!$A$2:$C$1000,3,FALSE),"no county listed")</f>
        <v>no county listed</v>
      </c>
      <c r="I546" s="24" t="e">
        <f>VLOOKUP($G546,Rural_Urban!A547:B1545,2,FALSE)</f>
        <v>#N/A</v>
      </c>
      <c r="J546" s="24" t="e">
        <f t="shared" si="40"/>
        <v>#N/A</v>
      </c>
      <c r="K546" s="26" t="str">
        <f>IF($A546="","",_xlfn.LET(_xlpm.x,VLOOKUP($A546,Population!$A$2:$B$1000,2,FALSE),IF(_xlpm.x="","none listed",_xlpm.x)))</f>
        <v/>
      </c>
      <c r="L546" s="24" t="e">
        <f>VLOOKUP($A546,Population!$A$2:$D$1000,4,FALSE)</f>
        <v>#N/A</v>
      </c>
      <c r="M546" s="24">
        <f>VLOOKUP("Population",'Program Priorities&amp;Goals'!$B$5:$E$7,4,FALSE)</f>
        <v>0.66666666666666663</v>
      </c>
      <c r="N546" s="24" t="e">
        <f>VLOOKUP($G546,'SVI Data'!$C$2:$F$200,3,FALSE)</f>
        <v>#N/A</v>
      </c>
      <c r="O546" s="24">
        <f>VLOOKUP("SVI",'Program Priorities&amp;Goals'!$B$5:$E$7,4,FALSE)</f>
        <v>0.66666666666666663</v>
      </c>
      <c r="P546" s="23" t="e">
        <f>VLOOKUP($A546,'Partnership Readiness'!$A$2:$D$1000,5,FALSE)</f>
        <v>#N/A</v>
      </c>
      <c r="Q546" s="24">
        <f>VLOOKUP("Partnership",'Program Priorities&amp;Goals'!$B$5:$E$7,4,FALSE)</f>
        <v>0.66666666666666663</v>
      </c>
      <c r="R546" s="25">
        <f t="shared" si="41"/>
        <v>0</v>
      </c>
      <c r="S546" s="24">
        <f t="shared" si="42"/>
        <v>1</v>
      </c>
      <c r="T546" s="24" t="e">
        <f t="shared" si="43"/>
        <v>#N/A</v>
      </c>
      <c r="U546" s="27" t="e">
        <f t="shared" si="44"/>
        <v>#N/A</v>
      </c>
      <c r="V546" s="24" t="e">
        <f>IF(J546="Urban",IF(U546&lt;='Recommended Sites'!$L$17,"Include",""),IF(J546="Rural",IF(T546&lt;='Recommended Sites'!$L$18,"Include",""),""))</f>
        <v>#N/A</v>
      </c>
      <c r="W546" s="24" t="e">
        <f>IF(V546="Include",COUNTIFS($V$2:$V$999,"Include",$R$2:$R$999,"&gt;"&amp;R546)+COUNTIFS($V$2:V546,"Include",$R$2:R546,R546),"")</f>
        <v>#N/A</v>
      </c>
    </row>
    <row r="547" spans="1:23" ht="15.75" thickBot="1" x14ac:dyDescent="0.3">
      <c r="A547" s="23" t="str">
        <f>IF(Population!$A547="","",Population!$A547)</f>
        <v/>
      </c>
      <c r="B547" s="24" t="str">
        <f>IF($A547="","",IFERROR(VLOOKUP($A547,Facilities!$A$2:$B$1001,2,FALSE),""))</f>
        <v/>
      </c>
      <c r="C547" s="24" t="str">
        <f>IFERROR(IF(VLOOKUP($A547,'Facility Locations'!$A$2:$E$1000,2,FALSE)="","no address",VLOOKUP($A547,'Facility Locations'!$A$2:$E$1000,2,FALSE)),"no address")</f>
        <v>no address</v>
      </c>
      <c r="D547" s="24" t="str">
        <f>IFERROR(IF(VLOOKUP($A547,'Facility Locations'!$A$2:$E$1000,3,FALSE)="","",VLOOKUP($A547,'Facility Locations'!$A$2:$E$1000,3,FALSE)),"")</f>
        <v/>
      </c>
      <c r="E547" s="24" t="str">
        <f>IFERROR(IF(VLOOKUP($A547,'Facility Locations'!$A$2:$E$1000,4,FALSE)="","",VLOOKUP($A547,'Facility Locations'!$A$2:$E$1000,4,FALSE)),"")</f>
        <v/>
      </c>
      <c r="F547" s="24" t="str">
        <f>IFERROR(IF(VLOOKUP($A547,'Facility Locations'!$A$2:$E$1000,5,FALSE)="","",VLOOKUP($A547,'Facility Locations'!$A$2:$E$1000,5,FALSE)),"")</f>
        <v/>
      </c>
      <c r="G547" s="25" t="str">
        <f>IFERROR(VLOOKUP($A547,Counties!$A$2:$C$1000,2,FALSE),"no county listed")</f>
        <v>no county listed</v>
      </c>
      <c r="H547" s="24" t="str">
        <f>IFERROR(VLOOKUP($A547,Counties!$A$2:$C$1000,3,FALSE),"no county listed")</f>
        <v>no county listed</v>
      </c>
      <c r="I547" s="24" t="e">
        <f>VLOOKUP($G547,Rural_Urban!A548:B1546,2,FALSE)</f>
        <v>#N/A</v>
      </c>
      <c r="J547" s="24" t="e">
        <f t="shared" si="40"/>
        <v>#N/A</v>
      </c>
      <c r="K547" s="26" t="str">
        <f>IF($A547="","",_xlfn.LET(_xlpm.x,VLOOKUP($A547,Population!$A$2:$B$1000,2,FALSE),IF(_xlpm.x="","none listed",_xlpm.x)))</f>
        <v/>
      </c>
      <c r="L547" s="24" t="e">
        <f>VLOOKUP($A547,Population!$A$2:$D$1000,4,FALSE)</f>
        <v>#N/A</v>
      </c>
      <c r="M547" s="24">
        <f>VLOOKUP("Population",'Program Priorities&amp;Goals'!$B$5:$E$7,4,FALSE)</f>
        <v>0.66666666666666663</v>
      </c>
      <c r="N547" s="24" t="e">
        <f>VLOOKUP($G547,'SVI Data'!$C$2:$F$200,3,FALSE)</f>
        <v>#N/A</v>
      </c>
      <c r="O547" s="24">
        <f>VLOOKUP("SVI",'Program Priorities&amp;Goals'!$B$5:$E$7,4,FALSE)</f>
        <v>0.66666666666666663</v>
      </c>
      <c r="P547" s="23" t="e">
        <f>VLOOKUP($A547,'Partnership Readiness'!$A$2:$D$1000,5,FALSE)</f>
        <v>#N/A</v>
      </c>
      <c r="Q547" s="24">
        <f>VLOOKUP("Partnership",'Program Priorities&amp;Goals'!$B$5:$E$7,4,FALSE)</f>
        <v>0.66666666666666663</v>
      </c>
      <c r="R547" s="25">
        <f t="shared" si="41"/>
        <v>0</v>
      </c>
      <c r="S547" s="24">
        <f t="shared" si="42"/>
        <v>1</v>
      </c>
      <c r="T547" s="24" t="e">
        <f t="shared" si="43"/>
        <v>#N/A</v>
      </c>
      <c r="U547" s="27" t="e">
        <f t="shared" si="44"/>
        <v>#N/A</v>
      </c>
      <c r="V547" s="24" t="e">
        <f>IF(J547="Urban",IF(U547&lt;='Recommended Sites'!$L$17,"Include",""),IF(J547="Rural",IF(T547&lt;='Recommended Sites'!$L$18,"Include",""),""))</f>
        <v>#N/A</v>
      </c>
      <c r="W547" s="24" t="e">
        <f>IF(V547="Include",COUNTIFS($V$2:$V$999,"Include",$R$2:$R$999,"&gt;"&amp;R547)+COUNTIFS($V$2:V547,"Include",$R$2:R547,R547),"")</f>
        <v>#N/A</v>
      </c>
    </row>
    <row r="548" spans="1:23" ht="15.75" thickBot="1" x14ac:dyDescent="0.3">
      <c r="A548" s="23" t="str">
        <f>IF(Population!$A548="","",Population!$A548)</f>
        <v/>
      </c>
      <c r="B548" s="24" t="str">
        <f>IF($A548="","",IFERROR(VLOOKUP($A548,Facilities!$A$2:$B$1001,2,FALSE),""))</f>
        <v/>
      </c>
      <c r="C548" s="24" t="str">
        <f>IFERROR(IF(VLOOKUP($A548,'Facility Locations'!$A$2:$E$1000,2,FALSE)="","no address",VLOOKUP($A548,'Facility Locations'!$A$2:$E$1000,2,FALSE)),"no address")</f>
        <v>no address</v>
      </c>
      <c r="D548" s="24" t="str">
        <f>IFERROR(IF(VLOOKUP($A548,'Facility Locations'!$A$2:$E$1000,3,FALSE)="","",VLOOKUP($A548,'Facility Locations'!$A$2:$E$1000,3,FALSE)),"")</f>
        <v/>
      </c>
      <c r="E548" s="24" t="str">
        <f>IFERROR(IF(VLOOKUP($A548,'Facility Locations'!$A$2:$E$1000,4,FALSE)="","",VLOOKUP($A548,'Facility Locations'!$A$2:$E$1000,4,FALSE)),"")</f>
        <v/>
      </c>
      <c r="F548" s="24" t="str">
        <f>IFERROR(IF(VLOOKUP($A548,'Facility Locations'!$A$2:$E$1000,5,FALSE)="","",VLOOKUP($A548,'Facility Locations'!$A$2:$E$1000,5,FALSE)),"")</f>
        <v/>
      </c>
      <c r="G548" s="25" t="str">
        <f>IFERROR(VLOOKUP($A548,Counties!$A$2:$C$1000,2,FALSE),"no county listed")</f>
        <v>no county listed</v>
      </c>
      <c r="H548" s="24" t="str">
        <f>IFERROR(VLOOKUP($A548,Counties!$A$2:$C$1000,3,FALSE),"no county listed")</f>
        <v>no county listed</v>
      </c>
      <c r="I548" s="24" t="e">
        <f>VLOOKUP($G548,Rural_Urban!A549:B1547,2,FALSE)</f>
        <v>#N/A</v>
      </c>
      <c r="J548" s="24" t="e">
        <f t="shared" si="40"/>
        <v>#N/A</v>
      </c>
      <c r="K548" s="26" t="str">
        <f>IF($A548="","",_xlfn.LET(_xlpm.x,VLOOKUP($A548,Population!$A$2:$B$1000,2,FALSE),IF(_xlpm.x="","none listed",_xlpm.x)))</f>
        <v/>
      </c>
      <c r="L548" s="24" t="e">
        <f>VLOOKUP($A548,Population!$A$2:$D$1000,4,FALSE)</f>
        <v>#N/A</v>
      </c>
      <c r="M548" s="24">
        <f>VLOOKUP("Population",'Program Priorities&amp;Goals'!$B$5:$E$7,4,FALSE)</f>
        <v>0.66666666666666663</v>
      </c>
      <c r="N548" s="24" t="e">
        <f>VLOOKUP($G548,'SVI Data'!$C$2:$F$200,3,FALSE)</f>
        <v>#N/A</v>
      </c>
      <c r="O548" s="24">
        <f>VLOOKUP("SVI",'Program Priorities&amp;Goals'!$B$5:$E$7,4,FALSE)</f>
        <v>0.66666666666666663</v>
      </c>
      <c r="P548" s="23" t="e">
        <f>VLOOKUP($A548,'Partnership Readiness'!$A$2:$D$1000,5,FALSE)</f>
        <v>#N/A</v>
      </c>
      <c r="Q548" s="24">
        <f>VLOOKUP("Partnership",'Program Priorities&amp;Goals'!$B$5:$E$7,4,FALSE)</f>
        <v>0.66666666666666663</v>
      </c>
      <c r="R548" s="25">
        <f t="shared" si="41"/>
        <v>0</v>
      </c>
      <c r="S548" s="24">
        <f t="shared" si="42"/>
        <v>1</v>
      </c>
      <c r="T548" s="24" t="e">
        <f t="shared" si="43"/>
        <v>#N/A</v>
      </c>
      <c r="U548" s="27" t="e">
        <f t="shared" si="44"/>
        <v>#N/A</v>
      </c>
      <c r="V548" s="24" t="e">
        <f>IF(J548="Urban",IF(U548&lt;='Recommended Sites'!$L$17,"Include",""),IF(J548="Rural",IF(T548&lt;='Recommended Sites'!$L$18,"Include",""),""))</f>
        <v>#N/A</v>
      </c>
      <c r="W548" s="24" t="e">
        <f>IF(V548="Include",COUNTIFS($V$2:$V$999,"Include",$R$2:$R$999,"&gt;"&amp;R548)+COUNTIFS($V$2:V548,"Include",$R$2:R548,R548),"")</f>
        <v>#N/A</v>
      </c>
    </row>
    <row r="549" spans="1:23" ht="15.75" thickBot="1" x14ac:dyDescent="0.3">
      <c r="A549" s="23" t="str">
        <f>IF(Population!$A549="","",Population!$A549)</f>
        <v/>
      </c>
      <c r="B549" s="24" t="str">
        <f>IF($A549="","",IFERROR(VLOOKUP($A549,Facilities!$A$2:$B$1001,2,FALSE),""))</f>
        <v/>
      </c>
      <c r="C549" s="24" t="str">
        <f>IFERROR(IF(VLOOKUP($A549,'Facility Locations'!$A$2:$E$1000,2,FALSE)="","no address",VLOOKUP($A549,'Facility Locations'!$A$2:$E$1000,2,FALSE)),"no address")</f>
        <v>no address</v>
      </c>
      <c r="D549" s="24" t="str">
        <f>IFERROR(IF(VLOOKUP($A549,'Facility Locations'!$A$2:$E$1000,3,FALSE)="","",VLOOKUP($A549,'Facility Locations'!$A$2:$E$1000,3,FALSE)),"")</f>
        <v/>
      </c>
      <c r="E549" s="24" t="str">
        <f>IFERROR(IF(VLOOKUP($A549,'Facility Locations'!$A$2:$E$1000,4,FALSE)="","",VLOOKUP($A549,'Facility Locations'!$A$2:$E$1000,4,FALSE)),"")</f>
        <v/>
      </c>
      <c r="F549" s="24" t="str">
        <f>IFERROR(IF(VLOOKUP($A549,'Facility Locations'!$A$2:$E$1000,5,FALSE)="","",VLOOKUP($A549,'Facility Locations'!$A$2:$E$1000,5,FALSE)),"")</f>
        <v/>
      </c>
      <c r="G549" s="25" t="str">
        <f>IFERROR(VLOOKUP($A549,Counties!$A$2:$C$1000,2,FALSE),"no county listed")</f>
        <v>no county listed</v>
      </c>
      <c r="H549" s="24" t="str">
        <f>IFERROR(VLOOKUP($A549,Counties!$A$2:$C$1000,3,FALSE),"no county listed")</f>
        <v>no county listed</v>
      </c>
      <c r="I549" s="24" t="e">
        <f>VLOOKUP($G549,Rural_Urban!A550:B1548,2,FALSE)</f>
        <v>#N/A</v>
      </c>
      <c r="J549" s="24" t="e">
        <f t="shared" si="40"/>
        <v>#N/A</v>
      </c>
      <c r="K549" s="26" t="str">
        <f>IF($A549="","",_xlfn.LET(_xlpm.x,VLOOKUP($A549,Population!$A$2:$B$1000,2,FALSE),IF(_xlpm.x="","none listed",_xlpm.x)))</f>
        <v/>
      </c>
      <c r="L549" s="24" t="e">
        <f>VLOOKUP($A549,Population!$A$2:$D$1000,4,FALSE)</f>
        <v>#N/A</v>
      </c>
      <c r="M549" s="24">
        <f>VLOOKUP("Population",'Program Priorities&amp;Goals'!$B$5:$E$7,4,FALSE)</f>
        <v>0.66666666666666663</v>
      </c>
      <c r="N549" s="24" t="e">
        <f>VLOOKUP($G549,'SVI Data'!$C$2:$F$200,3,FALSE)</f>
        <v>#N/A</v>
      </c>
      <c r="O549" s="24">
        <f>VLOOKUP("SVI",'Program Priorities&amp;Goals'!$B$5:$E$7,4,FALSE)</f>
        <v>0.66666666666666663</v>
      </c>
      <c r="P549" s="23" t="e">
        <f>VLOOKUP($A549,'Partnership Readiness'!$A$2:$D$1000,5,FALSE)</f>
        <v>#N/A</v>
      </c>
      <c r="Q549" s="24">
        <f>VLOOKUP("Partnership",'Program Priorities&amp;Goals'!$B$5:$E$7,4,FALSE)</f>
        <v>0.66666666666666663</v>
      </c>
      <c r="R549" s="25">
        <f t="shared" si="41"/>
        <v>0</v>
      </c>
      <c r="S549" s="24">
        <f t="shared" si="42"/>
        <v>1</v>
      </c>
      <c r="T549" s="24" t="e">
        <f t="shared" si="43"/>
        <v>#N/A</v>
      </c>
      <c r="U549" s="27" t="e">
        <f t="shared" si="44"/>
        <v>#N/A</v>
      </c>
      <c r="V549" s="24" t="e">
        <f>IF(J549="Urban",IF(U549&lt;='Recommended Sites'!$L$17,"Include",""),IF(J549="Rural",IF(T549&lt;='Recommended Sites'!$L$18,"Include",""),""))</f>
        <v>#N/A</v>
      </c>
      <c r="W549" s="24" t="e">
        <f>IF(V549="Include",COUNTIFS($V$2:$V$999,"Include",$R$2:$R$999,"&gt;"&amp;R549)+COUNTIFS($V$2:V549,"Include",$R$2:R549,R549),"")</f>
        <v>#N/A</v>
      </c>
    </row>
    <row r="550" spans="1:23" ht="15.75" thickBot="1" x14ac:dyDescent="0.3">
      <c r="A550" s="23" t="str">
        <f>IF(Population!$A550="","",Population!$A550)</f>
        <v/>
      </c>
      <c r="B550" s="24" t="str">
        <f>IF($A550="","",IFERROR(VLOOKUP($A550,Facilities!$A$2:$B$1001,2,FALSE),""))</f>
        <v/>
      </c>
      <c r="C550" s="24" t="str">
        <f>IFERROR(IF(VLOOKUP($A550,'Facility Locations'!$A$2:$E$1000,2,FALSE)="","no address",VLOOKUP($A550,'Facility Locations'!$A$2:$E$1000,2,FALSE)),"no address")</f>
        <v>no address</v>
      </c>
      <c r="D550" s="24" t="str">
        <f>IFERROR(IF(VLOOKUP($A550,'Facility Locations'!$A$2:$E$1000,3,FALSE)="","",VLOOKUP($A550,'Facility Locations'!$A$2:$E$1000,3,FALSE)),"")</f>
        <v/>
      </c>
      <c r="E550" s="24" t="str">
        <f>IFERROR(IF(VLOOKUP($A550,'Facility Locations'!$A$2:$E$1000,4,FALSE)="","",VLOOKUP($A550,'Facility Locations'!$A$2:$E$1000,4,FALSE)),"")</f>
        <v/>
      </c>
      <c r="F550" s="24" t="str">
        <f>IFERROR(IF(VLOOKUP($A550,'Facility Locations'!$A$2:$E$1000,5,FALSE)="","",VLOOKUP($A550,'Facility Locations'!$A$2:$E$1000,5,FALSE)),"")</f>
        <v/>
      </c>
      <c r="G550" s="25" t="str">
        <f>IFERROR(VLOOKUP($A550,Counties!$A$2:$C$1000,2,FALSE),"no county listed")</f>
        <v>no county listed</v>
      </c>
      <c r="H550" s="24" t="str">
        <f>IFERROR(VLOOKUP($A550,Counties!$A$2:$C$1000,3,FALSE),"no county listed")</f>
        <v>no county listed</v>
      </c>
      <c r="I550" s="24" t="e">
        <f>VLOOKUP($G550,Rural_Urban!A551:B1549,2,FALSE)</f>
        <v>#N/A</v>
      </c>
      <c r="J550" s="24" t="e">
        <f t="shared" si="40"/>
        <v>#N/A</v>
      </c>
      <c r="K550" s="26" t="str">
        <f>IF($A550="","",_xlfn.LET(_xlpm.x,VLOOKUP($A550,Population!$A$2:$B$1000,2,FALSE),IF(_xlpm.x="","none listed",_xlpm.x)))</f>
        <v/>
      </c>
      <c r="L550" s="24" t="e">
        <f>VLOOKUP($A550,Population!$A$2:$D$1000,4,FALSE)</f>
        <v>#N/A</v>
      </c>
      <c r="M550" s="24">
        <f>VLOOKUP("Population",'Program Priorities&amp;Goals'!$B$5:$E$7,4,FALSE)</f>
        <v>0.66666666666666663</v>
      </c>
      <c r="N550" s="24" t="e">
        <f>VLOOKUP($G550,'SVI Data'!$C$2:$F$200,3,FALSE)</f>
        <v>#N/A</v>
      </c>
      <c r="O550" s="24">
        <f>VLOOKUP("SVI",'Program Priorities&amp;Goals'!$B$5:$E$7,4,FALSE)</f>
        <v>0.66666666666666663</v>
      </c>
      <c r="P550" s="23" t="e">
        <f>VLOOKUP($A550,'Partnership Readiness'!$A$2:$D$1000,5,FALSE)</f>
        <v>#N/A</v>
      </c>
      <c r="Q550" s="24">
        <f>VLOOKUP("Partnership",'Program Priorities&amp;Goals'!$B$5:$E$7,4,FALSE)</f>
        <v>0.66666666666666663</v>
      </c>
      <c r="R550" s="25">
        <f t="shared" si="41"/>
        <v>0</v>
      </c>
      <c r="S550" s="24">
        <f t="shared" si="42"/>
        <v>1</v>
      </c>
      <c r="T550" s="24" t="e">
        <f t="shared" si="43"/>
        <v>#N/A</v>
      </c>
      <c r="U550" s="27" t="e">
        <f t="shared" si="44"/>
        <v>#N/A</v>
      </c>
      <c r="V550" s="24" t="e">
        <f>IF(J550="Urban",IF(U550&lt;='Recommended Sites'!$L$17,"Include",""),IF(J550="Rural",IF(T550&lt;='Recommended Sites'!$L$18,"Include",""),""))</f>
        <v>#N/A</v>
      </c>
      <c r="W550" s="24" t="e">
        <f>IF(V550="Include",COUNTIFS($V$2:$V$999,"Include",$R$2:$R$999,"&gt;"&amp;R550)+COUNTIFS($V$2:V550,"Include",$R$2:R550,R550),"")</f>
        <v>#N/A</v>
      </c>
    </row>
    <row r="551" spans="1:23" ht="15.75" thickBot="1" x14ac:dyDescent="0.3">
      <c r="A551" s="23" t="str">
        <f>IF(Population!$A551="","",Population!$A551)</f>
        <v/>
      </c>
      <c r="B551" s="24" t="str">
        <f>IF($A551="","",IFERROR(VLOOKUP($A551,Facilities!$A$2:$B$1001,2,FALSE),""))</f>
        <v/>
      </c>
      <c r="C551" s="24" t="str">
        <f>IFERROR(IF(VLOOKUP($A551,'Facility Locations'!$A$2:$E$1000,2,FALSE)="","no address",VLOOKUP($A551,'Facility Locations'!$A$2:$E$1000,2,FALSE)),"no address")</f>
        <v>no address</v>
      </c>
      <c r="D551" s="24" t="str">
        <f>IFERROR(IF(VLOOKUP($A551,'Facility Locations'!$A$2:$E$1000,3,FALSE)="","",VLOOKUP($A551,'Facility Locations'!$A$2:$E$1000,3,FALSE)),"")</f>
        <v/>
      </c>
      <c r="E551" s="24" t="str">
        <f>IFERROR(IF(VLOOKUP($A551,'Facility Locations'!$A$2:$E$1000,4,FALSE)="","",VLOOKUP($A551,'Facility Locations'!$A$2:$E$1000,4,FALSE)),"")</f>
        <v/>
      </c>
      <c r="F551" s="24" t="str">
        <f>IFERROR(IF(VLOOKUP($A551,'Facility Locations'!$A$2:$E$1000,5,FALSE)="","",VLOOKUP($A551,'Facility Locations'!$A$2:$E$1000,5,FALSE)),"")</f>
        <v/>
      </c>
      <c r="G551" s="25" t="str">
        <f>IFERROR(VLOOKUP($A551,Counties!$A$2:$C$1000,2,FALSE),"no county listed")</f>
        <v>no county listed</v>
      </c>
      <c r="H551" s="24" t="str">
        <f>IFERROR(VLOOKUP($A551,Counties!$A$2:$C$1000,3,FALSE),"no county listed")</f>
        <v>no county listed</v>
      </c>
      <c r="I551" s="24" t="e">
        <f>VLOOKUP($G551,Rural_Urban!A552:B1550,2,FALSE)</f>
        <v>#N/A</v>
      </c>
      <c r="J551" s="24" t="e">
        <f t="shared" si="40"/>
        <v>#N/A</v>
      </c>
      <c r="K551" s="26" t="str">
        <f>IF($A551="","",_xlfn.LET(_xlpm.x,VLOOKUP($A551,Population!$A$2:$B$1000,2,FALSE),IF(_xlpm.x="","none listed",_xlpm.x)))</f>
        <v/>
      </c>
      <c r="L551" s="24" t="e">
        <f>VLOOKUP($A551,Population!$A$2:$D$1000,4,FALSE)</f>
        <v>#N/A</v>
      </c>
      <c r="M551" s="24">
        <f>VLOOKUP("Population",'Program Priorities&amp;Goals'!$B$5:$E$7,4,FALSE)</f>
        <v>0.66666666666666663</v>
      </c>
      <c r="N551" s="24" t="e">
        <f>VLOOKUP($G551,'SVI Data'!$C$2:$F$200,3,FALSE)</f>
        <v>#N/A</v>
      </c>
      <c r="O551" s="24">
        <f>VLOOKUP("SVI",'Program Priorities&amp;Goals'!$B$5:$E$7,4,FALSE)</f>
        <v>0.66666666666666663</v>
      </c>
      <c r="P551" s="23" t="e">
        <f>VLOOKUP($A551,'Partnership Readiness'!$A$2:$D$1000,5,FALSE)</f>
        <v>#N/A</v>
      </c>
      <c r="Q551" s="24">
        <f>VLOOKUP("Partnership",'Program Priorities&amp;Goals'!$B$5:$E$7,4,FALSE)</f>
        <v>0.66666666666666663</v>
      </c>
      <c r="R551" s="25">
        <f t="shared" si="41"/>
        <v>0</v>
      </c>
      <c r="S551" s="24">
        <f t="shared" si="42"/>
        <v>1</v>
      </c>
      <c r="T551" s="24" t="e">
        <f t="shared" si="43"/>
        <v>#N/A</v>
      </c>
      <c r="U551" s="27" t="e">
        <f t="shared" si="44"/>
        <v>#N/A</v>
      </c>
      <c r="V551" s="24" t="e">
        <f>IF(J551="Urban",IF(U551&lt;='Recommended Sites'!$L$17,"Include",""),IF(J551="Rural",IF(T551&lt;='Recommended Sites'!$L$18,"Include",""),""))</f>
        <v>#N/A</v>
      </c>
      <c r="W551" s="24" t="e">
        <f>IF(V551="Include",COUNTIFS($V$2:$V$999,"Include",$R$2:$R$999,"&gt;"&amp;R551)+COUNTIFS($V$2:V551,"Include",$R$2:R551,R551),"")</f>
        <v>#N/A</v>
      </c>
    </row>
    <row r="552" spans="1:23" ht="15.75" thickBot="1" x14ac:dyDescent="0.3">
      <c r="A552" s="23" t="str">
        <f>IF(Population!$A552="","",Population!$A552)</f>
        <v/>
      </c>
      <c r="B552" s="24" t="str">
        <f>IF($A552="","",IFERROR(VLOOKUP($A552,Facilities!$A$2:$B$1001,2,FALSE),""))</f>
        <v/>
      </c>
      <c r="C552" s="24" t="str">
        <f>IFERROR(IF(VLOOKUP($A552,'Facility Locations'!$A$2:$E$1000,2,FALSE)="","no address",VLOOKUP($A552,'Facility Locations'!$A$2:$E$1000,2,FALSE)),"no address")</f>
        <v>no address</v>
      </c>
      <c r="D552" s="24" t="str">
        <f>IFERROR(IF(VLOOKUP($A552,'Facility Locations'!$A$2:$E$1000,3,FALSE)="","",VLOOKUP($A552,'Facility Locations'!$A$2:$E$1000,3,FALSE)),"")</f>
        <v/>
      </c>
      <c r="E552" s="24" t="str">
        <f>IFERROR(IF(VLOOKUP($A552,'Facility Locations'!$A$2:$E$1000,4,FALSE)="","",VLOOKUP($A552,'Facility Locations'!$A$2:$E$1000,4,FALSE)),"")</f>
        <v/>
      </c>
      <c r="F552" s="24" t="str">
        <f>IFERROR(IF(VLOOKUP($A552,'Facility Locations'!$A$2:$E$1000,5,FALSE)="","",VLOOKUP($A552,'Facility Locations'!$A$2:$E$1000,5,FALSE)),"")</f>
        <v/>
      </c>
      <c r="G552" s="25" t="str">
        <f>IFERROR(VLOOKUP($A552,Counties!$A$2:$C$1000,2,FALSE),"no county listed")</f>
        <v>no county listed</v>
      </c>
      <c r="H552" s="24" t="str">
        <f>IFERROR(VLOOKUP($A552,Counties!$A$2:$C$1000,3,FALSE),"no county listed")</f>
        <v>no county listed</v>
      </c>
      <c r="I552" s="24" t="e">
        <f>VLOOKUP($G552,Rural_Urban!A553:B1551,2,FALSE)</f>
        <v>#N/A</v>
      </c>
      <c r="J552" s="24" t="e">
        <f t="shared" si="40"/>
        <v>#N/A</v>
      </c>
      <c r="K552" s="26" t="str">
        <f>IF($A552="","",_xlfn.LET(_xlpm.x,VLOOKUP($A552,Population!$A$2:$B$1000,2,FALSE),IF(_xlpm.x="","none listed",_xlpm.x)))</f>
        <v/>
      </c>
      <c r="L552" s="24" t="e">
        <f>VLOOKUP($A552,Population!$A$2:$D$1000,4,FALSE)</f>
        <v>#N/A</v>
      </c>
      <c r="M552" s="24">
        <f>VLOOKUP("Population",'Program Priorities&amp;Goals'!$B$5:$E$7,4,FALSE)</f>
        <v>0.66666666666666663</v>
      </c>
      <c r="N552" s="24" t="e">
        <f>VLOOKUP($G552,'SVI Data'!$C$2:$F$200,3,FALSE)</f>
        <v>#N/A</v>
      </c>
      <c r="O552" s="24">
        <f>VLOOKUP("SVI",'Program Priorities&amp;Goals'!$B$5:$E$7,4,FALSE)</f>
        <v>0.66666666666666663</v>
      </c>
      <c r="P552" s="23" t="e">
        <f>VLOOKUP($A552,'Partnership Readiness'!$A$2:$D$1000,5,FALSE)</f>
        <v>#N/A</v>
      </c>
      <c r="Q552" s="24">
        <f>VLOOKUP("Partnership",'Program Priorities&amp;Goals'!$B$5:$E$7,4,FALSE)</f>
        <v>0.66666666666666663</v>
      </c>
      <c r="R552" s="25">
        <f t="shared" si="41"/>
        <v>0</v>
      </c>
      <c r="S552" s="24">
        <f t="shared" si="42"/>
        <v>1</v>
      </c>
      <c r="T552" s="24" t="e">
        <f t="shared" si="43"/>
        <v>#N/A</v>
      </c>
      <c r="U552" s="27" t="e">
        <f t="shared" si="44"/>
        <v>#N/A</v>
      </c>
      <c r="V552" s="24" t="e">
        <f>IF(J552="Urban",IF(U552&lt;='Recommended Sites'!$L$17,"Include",""),IF(J552="Rural",IF(T552&lt;='Recommended Sites'!$L$18,"Include",""),""))</f>
        <v>#N/A</v>
      </c>
      <c r="W552" s="24" t="e">
        <f>IF(V552="Include",COUNTIFS($V$2:$V$999,"Include",$R$2:$R$999,"&gt;"&amp;R552)+COUNTIFS($V$2:V552,"Include",$R$2:R552,R552),"")</f>
        <v>#N/A</v>
      </c>
    </row>
    <row r="553" spans="1:23" ht="15.75" thickBot="1" x14ac:dyDescent="0.3">
      <c r="A553" s="23" t="str">
        <f>IF(Population!$A553="","",Population!$A553)</f>
        <v/>
      </c>
      <c r="B553" s="24" t="str">
        <f>IF($A553="","",IFERROR(VLOOKUP($A553,Facilities!$A$2:$B$1001,2,FALSE),""))</f>
        <v/>
      </c>
      <c r="C553" s="24" t="str">
        <f>IFERROR(IF(VLOOKUP($A553,'Facility Locations'!$A$2:$E$1000,2,FALSE)="","no address",VLOOKUP($A553,'Facility Locations'!$A$2:$E$1000,2,FALSE)),"no address")</f>
        <v>no address</v>
      </c>
      <c r="D553" s="24" t="str">
        <f>IFERROR(IF(VLOOKUP($A553,'Facility Locations'!$A$2:$E$1000,3,FALSE)="","",VLOOKUP($A553,'Facility Locations'!$A$2:$E$1000,3,FALSE)),"")</f>
        <v/>
      </c>
      <c r="E553" s="24" t="str">
        <f>IFERROR(IF(VLOOKUP($A553,'Facility Locations'!$A$2:$E$1000,4,FALSE)="","",VLOOKUP($A553,'Facility Locations'!$A$2:$E$1000,4,FALSE)),"")</f>
        <v/>
      </c>
      <c r="F553" s="24" t="str">
        <f>IFERROR(IF(VLOOKUP($A553,'Facility Locations'!$A$2:$E$1000,5,FALSE)="","",VLOOKUP($A553,'Facility Locations'!$A$2:$E$1000,5,FALSE)),"")</f>
        <v/>
      </c>
      <c r="G553" s="25" t="str">
        <f>IFERROR(VLOOKUP($A553,Counties!$A$2:$C$1000,2,FALSE),"no county listed")</f>
        <v>no county listed</v>
      </c>
      <c r="H553" s="24" t="str">
        <f>IFERROR(VLOOKUP($A553,Counties!$A$2:$C$1000,3,FALSE),"no county listed")</f>
        <v>no county listed</v>
      </c>
      <c r="I553" s="24" t="e">
        <f>VLOOKUP($G553,Rural_Urban!A554:B1552,2,FALSE)</f>
        <v>#N/A</v>
      </c>
      <c r="J553" s="24" t="e">
        <f t="shared" si="40"/>
        <v>#N/A</v>
      </c>
      <c r="K553" s="26" t="str">
        <f>IF($A553="","",_xlfn.LET(_xlpm.x,VLOOKUP($A553,Population!$A$2:$B$1000,2,FALSE),IF(_xlpm.x="","none listed",_xlpm.x)))</f>
        <v/>
      </c>
      <c r="L553" s="24" t="e">
        <f>VLOOKUP($A553,Population!$A$2:$D$1000,4,FALSE)</f>
        <v>#N/A</v>
      </c>
      <c r="M553" s="24">
        <f>VLOOKUP("Population",'Program Priorities&amp;Goals'!$B$5:$E$7,4,FALSE)</f>
        <v>0.66666666666666663</v>
      </c>
      <c r="N553" s="24" t="e">
        <f>VLOOKUP($G553,'SVI Data'!$C$2:$F$200,3,FALSE)</f>
        <v>#N/A</v>
      </c>
      <c r="O553" s="24">
        <f>VLOOKUP("SVI",'Program Priorities&amp;Goals'!$B$5:$E$7,4,FALSE)</f>
        <v>0.66666666666666663</v>
      </c>
      <c r="P553" s="23" t="e">
        <f>VLOOKUP($A553,'Partnership Readiness'!$A$2:$D$1000,5,FALSE)</f>
        <v>#N/A</v>
      </c>
      <c r="Q553" s="24">
        <f>VLOOKUP("Partnership",'Program Priorities&amp;Goals'!$B$5:$E$7,4,FALSE)</f>
        <v>0.66666666666666663</v>
      </c>
      <c r="R553" s="25">
        <f t="shared" si="41"/>
        <v>0</v>
      </c>
      <c r="S553" s="24">
        <f t="shared" si="42"/>
        <v>1</v>
      </c>
      <c r="T553" s="24" t="e">
        <f t="shared" si="43"/>
        <v>#N/A</v>
      </c>
      <c r="U553" s="27" t="e">
        <f t="shared" si="44"/>
        <v>#N/A</v>
      </c>
      <c r="V553" s="24" t="e">
        <f>IF(J553="Urban",IF(U553&lt;='Recommended Sites'!$L$17,"Include",""),IF(J553="Rural",IF(T553&lt;='Recommended Sites'!$L$18,"Include",""),""))</f>
        <v>#N/A</v>
      </c>
      <c r="W553" s="24" t="e">
        <f>IF(V553="Include",COUNTIFS($V$2:$V$999,"Include",$R$2:$R$999,"&gt;"&amp;R553)+COUNTIFS($V$2:V553,"Include",$R$2:R553,R553),"")</f>
        <v>#N/A</v>
      </c>
    </row>
    <row r="554" spans="1:23" ht="15.75" thickBot="1" x14ac:dyDescent="0.3">
      <c r="A554" s="23" t="str">
        <f>IF(Population!$A554="","",Population!$A554)</f>
        <v/>
      </c>
      <c r="B554" s="24" t="str">
        <f>IF($A554="","",IFERROR(VLOOKUP($A554,Facilities!$A$2:$B$1001,2,FALSE),""))</f>
        <v/>
      </c>
      <c r="C554" s="24" t="str">
        <f>IFERROR(IF(VLOOKUP($A554,'Facility Locations'!$A$2:$E$1000,2,FALSE)="","no address",VLOOKUP($A554,'Facility Locations'!$A$2:$E$1000,2,FALSE)),"no address")</f>
        <v>no address</v>
      </c>
      <c r="D554" s="24" t="str">
        <f>IFERROR(IF(VLOOKUP($A554,'Facility Locations'!$A$2:$E$1000,3,FALSE)="","",VLOOKUP($A554,'Facility Locations'!$A$2:$E$1000,3,FALSE)),"")</f>
        <v/>
      </c>
      <c r="E554" s="24" t="str">
        <f>IFERROR(IF(VLOOKUP($A554,'Facility Locations'!$A$2:$E$1000,4,FALSE)="","",VLOOKUP($A554,'Facility Locations'!$A$2:$E$1000,4,FALSE)),"")</f>
        <v/>
      </c>
      <c r="F554" s="24" t="str">
        <f>IFERROR(IF(VLOOKUP($A554,'Facility Locations'!$A$2:$E$1000,5,FALSE)="","",VLOOKUP($A554,'Facility Locations'!$A$2:$E$1000,5,FALSE)),"")</f>
        <v/>
      </c>
      <c r="G554" s="25" t="str">
        <f>IFERROR(VLOOKUP($A554,Counties!$A$2:$C$1000,2,FALSE),"no county listed")</f>
        <v>no county listed</v>
      </c>
      <c r="H554" s="24" t="str">
        <f>IFERROR(VLOOKUP($A554,Counties!$A$2:$C$1000,3,FALSE),"no county listed")</f>
        <v>no county listed</v>
      </c>
      <c r="I554" s="24" t="e">
        <f>VLOOKUP($G554,Rural_Urban!A555:B1553,2,FALSE)</f>
        <v>#N/A</v>
      </c>
      <c r="J554" s="24" t="e">
        <f t="shared" si="40"/>
        <v>#N/A</v>
      </c>
      <c r="K554" s="26" t="str">
        <f>IF($A554="","",_xlfn.LET(_xlpm.x,VLOOKUP($A554,Population!$A$2:$B$1000,2,FALSE),IF(_xlpm.x="","none listed",_xlpm.x)))</f>
        <v/>
      </c>
      <c r="L554" s="24" t="e">
        <f>VLOOKUP($A554,Population!$A$2:$D$1000,4,FALSE)</f>
        <v>#N/A</v>
      </c>
      <c r="M554" s="24">
        <f>VLOOKUP("Population",'Program Priorities&amp;Goals'!$B$5:$E$7,4,FALSE)</f>
        <v>0.66666666666666663</v>
      </c>
      <c r="N554" s="24" t="e">
        <f>VLOOKUP($G554,'SVI Data'!$C$2:$F$200,3,FALSE)</f>
        <v>#N/A</v>
      </c>
      <c r="O554" s="24">
        <f>VLOOKUP("SVI",'Program Priorities&amp;Goals'!$B$5:$E$7,4,FALSE)</f>
        <v>0.66666666666666663</v>
      </c>
      <c r="P554" s="23" t="e">
        <f>VLOOKUP($A554,'Partnership Readiness'!$A$2:$D$1000,5,FALSE)</f>
        <v>#N/A</v>
      </c>
      <c r="Q554" s="24">
        <f>VLOOKUP("Partnership",'Program Priorities&amp;Goals'!$B$5:$E$7,4,FALSE)</f>
        <v>0.66666666666666663</v>
      </c>
      <c r="R554" s="25">
        <f t="shared" si="41"/>
        <v>0</v>
      </c>
      <c r="S554" s="24">
        <f t="shared" si="42"/>
        <v>1</v>
      </c>
      <c r="T554" s="24" t="e">
        <f t="shared" si="43"/>
        <v>#N/A</v>
      </c>
      <c r="U554" s="27" t="e">
        <f t="shared" si="44"/>
        <v>#N/A</v>
      </c>
      <c r="V554" s="24" t="e">
        <f>IF(J554="Urban",IF(U554&lt;='Recommended Sites'!$L$17,"Include",""),IF(J554="Rural",IF(T554&lt;='Recommended Sites'!$L$18,"Include",""),""))</f>
        <v>#N/A</v>
      </c>
      <c r="W554" s="24" t="e">
        <f>IF(V554="Include",COUNTIFS($V$2:$V$999,"Include",$R$2:$R$999,"&gt;"&amp;R554)+COUNTIFS($V$2:V554,"Include",$R$2:R554,R554),"")</f>
        <v>#N/A</v>
      </c>
    </row>
    <row r="555" spans="1:23" ht="15.75" thickBot="1" x14ac:dyDescent="0.3">
      <c r="A555" s="23" t="str">
        <f>IF(Population!$A555="","",Population!$A555)</f>
        <v/>
      </c>
      <c r="B555" s="24" t="str">
        <f>IF($A555="","",IFERROR(VLOOKUP($A555,Facilities!$A$2:$B$1001,2,FALSE),""))</f>
        <v/>
      </c>
      <c r="C555" s="24" t="str">
        <f>IFERROR(IF(VLOOKUP($A555,'Facility Locations'!$A$2:$E$1000,2,FALSE)="","no address",VLOOKUP($A555,'Facility Locations'!$A$2:$E$1000,2,FALSE)),"no address")</f>
        <v>no address</v>
      </c>
      <c r="D555" s="24" t="str">
        <f>IFERROR(IF(VLOOKUP($A555,'Facility Locations'!$A$2:$E$1000,3,FALSE)="","",VLOOKUP($A555,'Facility Locations'!$A$2:$E$1000,3,FALSE)),"")</f>
        <v/>
      </c>
      <c r="E555" s="24" t="str">
        <f>IFERROR(IF(VLOOKUP($A555,'Facility Locations'!$A$2:$E$1000,4,FALSE)="","",VLOOKUP($A555,'Facility Locations'!$A$2:$E$1000,4,FALSE)),"")</f>
        <v/>
      </c>
      <c r="F555" s="24" t="str">
        <f>IFERROR(IF(VLOOKUP($A555,'Facility Locations'!$A$2:$E$1000,5,FALSE)="","",VLOOKUP($A555,'Facility Locations'!$A$2:$E$1000,5,FALSE)),"")</f>
        <v/>
      </c>
      <c r="G555" s="25" t="str">
        <f>IFERROR(VLOOKUP($A555,Counties!$A$2:$C$1000,2,FALSE),"no county listed")</f>
        <v>no county listed</v>
      </c>
      <c r="H555" s="24" t="str">
        <f>IFERROR(VLOOKUP($A555,Counties!$A$2:$C$1000,3,FALSE),"no county listed")</f>
        <v>no county listed</v>
      </c>
      <c r="I555" s="24" t="e">
        <f>VLOOKUP($G555,Rural_Urban!A556:B1554,2,FALSE)</f>
        <v>#N/A</v>
      </c>
      <c r="J555" s="24" t="e">
        <f t="shared" si="40"/>
        <v>#N/A</v>
      </c>
      <c r="K555" s="26" t="str">
        <f>IF($A555="","",_xlfn.LET(_xlpm.x,VLOOKUP($A555,Population!$A$2:$B$1000,2,FALSE),IF(_xlpm.x="","none listed",_xlpm.x)))</f>
        <v/>
      </c>
      <c r="L555" s="24" t="e">
        <f>VLOOKUP($A555,Population!$A$2:$D$1000,4,FALSE)</f>
        <v>#N/A</v>
      </c>
      <c r="M555" s="24">
        <f>VLOOKUP("Population",'Program Priorities&amp;Goals'!$B$5:$E$7,4,FALSE)</f>
        <v>0.66666666666666663</v>
      </c>
      <c r="N555" s="24" t="e">
        <f>VLOOKUP($G555,'SVI Data'!$C$2:$F$200,3,FALSE)</f>
        <v>#N/A</v>
      </c>
      <c r="O555" s="24">
        <f>VLOOKUP("SVI",'Program Priorities&amp;Goals'!$B$5:$E$7,4,FALSE)</f>
        <v>0.66666666666666663</v>
      </c>
      <c r="P555" s="23" t="e">
        <f>VLOOKUP($A555,'Partnership Readiness'!$A$2:$D$1000,5,FALSE)</f>
        <v>#N/A</v>
      </c>
      <c r="Q555" s="24">
        <f>VLOOKUP("Partnership",'Program Priorities&amp;Goals'!$B$5:$E$7,4,FALSE)</f>
        <v>0.66666666666666663</v>
      </c>
      <c r="R555" s="25">
        <f t="shared" si="41"/>
        <v>0</v>
      </c>
      <c r="S555" s="24">
        <f t="shared" si="42"/>
        <v>1</v>
      </c>
      <c r="T555" s="24" t="e">
        <f t="shared" si="43"/>
        <v>#N/A</v>
      </c>
      <c r="U555" s="27" t="e">
        <f t="shared" si="44"/>
        <v>#N/A</v>
      </c>
      <c r="V555" s="24" t="e">
        <f>IF(J555="Urban",IF(U555&lt;='Recommended Sites'!$L$17,"Include",""),IF(J555="Rural",IF(T555&lt;='Recommended Sites'!$L$18,"Include",""),""))</f>
        <v>#N/A</v>
      </c>
      <c r="W555" s="24" t="e">
        <f>IF(V555="Include",COUNTIFS($V$2:$V$999,"Include",$R$2:$R$999,"&gt;"&amp;R555)+COUNTIFS($V$2:V555,"Include",$R$2:R555,R555),"")</f>
        <v>#N/A</v>
      </c>
    </row>
    <row r="556" spans="1:23" ht="15.75" thickBot="1" x14ac:dyDescent="0.3">
      <c r="A556" s="23" t="str">
        <f>IF(Population!$A556="","",Population!$A556)</f>
        <v/>
      </c>
      <c r="B556" s="24" t="str">
        <f>IF($A556="","",IFERROR(VLOOKUP($A556,Facilities!$A$2:$B$1001,2,FALSE),""))</f>
        <v/>
      </c>
      <c r="C556" s="24" t="str">
        <f>IFERROR(IF(VLOOKUP($A556,'Facility Locations'!$A$2:$E$1000,2,FALSE)="","no address",VLOOKUP($A556,'Facility Locations'!$A$2:$E$1000,2,FALSE)),"no address")</f>
        <v>no address</v>
      </c>
      <c r="D556" s="24" t="str">
        <f>IFERROR(IF(VLOOKUP($A556,'Facility Locations'!$A$2:$E$1000,3,FALSE)="","",VLOOKUP($A556,'Facility Locations'!$A$2:$E$1000,3,FALSE)),"")</f>
        <v/>
      </c>
      <c r="E556" s="24" t="str">
        <f>IFERROR(IF(VLOOKUP($A556,'Facility Locations'!$A$2:$E$1000,4,FALSE)="","",VLOOKUP($A556,'Facility Locations'!$A$2:$E$1000,4,FALSE)),"")</f>
        <v/>
      </c>
      <c r="F556" s="24" t="str">
        <f>IFERROR(IF(VLOOKUP($A556,'Facility Locations'!$A$2:$E$1000,5,FALSE)="","",VLOOKUP($A556,'Facility Locations'!$A$2:$E$1000,5,FALSE)),"")</f>
        <v/>
      </c>
      <c r="G556" s="25" t="str">
        <f>IFERROR(VLOOKUP($A556,Counties!$A$2:$C$1000,2,FALSE),"no county listed")</f>
        <v>no county listed</v>
      </c>
      <c r="H556" s="24" t="str">
        <f>IFERROR(VLOOKUP($A556,Counties!$A$2:$C$1000,3,FALSE),"no county listed")</f>
        <v>no county listed</v>
      </c>
      <c r="I556" s="24" t="e">
        <f>VLOOKUP($G556,Rural_Urban!A557:B1555,2,FALSE)</f>
        <v>#N/A</v>
      </c>
      <c r="J556" s="24" t="e">
        <f t="shared" si="40"/>
        <v>#N/A</v>
      </c>
      <c r="K556" s="26" t="str">
        <f>IF($A556="","",_xlfn.LET(_xlpm.x,VLOOKUP($A556,Population!$A$2:$B$1000,2,FALSE),IF(_xlpm.x="","none listed",_xlpm.x)))</f>
        <v/>
      </c>
      <c r="L556" s="24" t="e">
        <f>VLOOKUP($A556,Population!$A$2:$D$1000,4,FALSE)</f>
        <v>#N/A</v>
      </c>
      <c r="M556" s="24">
        <f>VLOOKUP("Population",'Program Priorities&amp;Goals'!$B$5:$E$7,4,FALSE)</f>
        <v>0.66666666666666663</v>
      </c>
      <c r="N556" s="24" t="e">
        <f>VLOOKUP($G556,'SVI Data'!$C$2:$F$200,3,FALSE)</f>
        <v>#N/A</v>
      </c>
      <c r="O556" s="24">
        <f>VLOOKUP("SVI",'Program Priorities&amp;Goals'!$B$5:$E$7,4,FALSE)</f>
        <v>0.66666666666666663</v>
      </c>
      <c r="P556" s="23" t="e">
        <f>VLOOKUP($A556,'Partnership Readiness'!$A$2:$D$1000,5,FALSE)</f>
        <v>#N/A</v>
      </c>
      <c r="Q556" s="24">
        <f>VLOOKUP("Partnership",'Program Priorities&amp;Goals'!$B$5:$E$7,4,FALSE)</f>
        <v>0.66666666666666663</v>
      </c>
      <c r="R556" s="25">
        <f t="shared" si="41"/>
        <v>0</v>
      </c>
      <c r="S556" s="24">
        <f t="shared" si="42"/>
        <v>1</v>
      </c>
      <c r="T556" s="24" t="e">
        <f t="shared" si="43"/>
        <v>#N/A</v>
      </c>
      <c r="U556" s="27" t="e">
        <f t="shared" si="44"/>
        <v>#N/A</v>
      </c>
      <c r="V556" s="24" t="e">
        <f>IF(J556="Urban",IF(U556&lt;='Recommended Sites'!$L$17,"Include",""),IF(J556="Rural",IF(T556&lt;='Recommended Sites'!$L$18,"Include",""),""))</f>
        <v>#N/A</v>
      </c>
      <c r="W556" s="24" t="e">
        <f>IF(V556="Include",COUNTIFS($V$2:$V$999,"Include",$R$2:$R$999,"&gt;"&amp;R556)+COUNTIFS($V$2:V556,"Include",$R$2:R556,R556),"")</f>
        <v>#N/A</v>
      </c>
    </row>
    <row r="557" spans="1:23" ht="15.75" thickBot="1" x14ac:dyDescent="0.3">
      <c r="A557" s="23" t="str">
        <f>IF(Population!$A557="","",Population!$A557)</f>
        <v/>
      </c>
      <c r="B557" s="24" t="str">
        <f>IF($A557="","",IFERROR(VLOOKUP($A557,Facilities!$A$2:$B$1001,2,FALSE),""))</f>
        <v/>
      </c>
      <c r="C557" s="24" t="str">
        <f>IFERROR(IF(VLOOKUP($A557,'Facility Locations'!$A$2:$E$1000,2,FALSE)="","no address",VLOOKUP($A557,'Facility Locations'!$A$2:$E$1000,2,FALSE)),"no address")</f>
        <v>no address</v>
      </c>
      <c r="D557" s="24" t="str">
        <f>IFERROR(IF(VLOOKUP($A557,'Facility Locations'!$A$2:$E$1000,3,FALSE)="","",VLOOKUP($A557,'Facility Locations'!$A$2:$E$1000,3,FALSE)),"")</f>
        <v/>
      </c>
      <c r="E557" s="24" t="str">
        <f>IFERROR(IF(VLOOKUP($A557,'Facility Locations'!$A$2:$E$1000,4,FALSE)="","",VLOOKUP($A557,'Facility Locations'!$A$2:$E$1000,4,FALSE)),"")</f>
        <v/>
      </c>
      <c r="F557" s="24" t="str">
        <f>IFERROR(IF(VLOOKUP($A557,'Facility Locations'!$A$2:$E$1000,5,FALSE)="","",VLOOKUP($A557,'Facility Locations'!$A$2:$E$1000,5,FALSE)),"")</f>
        <v/>
      </c>
      <c r="G557" s="25" t="str">
        <f>IFERROR(VLOOKUP($A557,Counties!$A$2:$C$1000,2,FALSE),"no county listed")</f>
        <v>no county listed</v>
      </c>
      <c r="H557" s="24" t="str">
        <f>IFERROR(VLOOKUP($A557,Counties!$A$2:$C$1000,3,FALSE),"no county listed")</f>
        <v>no county listed</v>
      </c>
      <c r="I557" s="24" t="e">
        <f>VLOOKUP($G557,Rural_Urban!A558:B1556,2,FALSE)</f>
        <v>#N/A</v>
      </c>
      <c r="J557" s="24" t="e">
        <f t="shared" si="40"/>
        <v>#N/A</v>
      </c>
      <c r="K557" s="26" t="str">
        <f>IF($A557="","",_xlfn.LET(_xlpm.x,VLOOKUP($A557,Population!$A$2:$B$1000,2,FALSE),IF(_xlpm.x="","none listed",_xlpm.x)))</f>
        <v/>
      </c>
      <c r="L557" s="24" t="e">
        <f>VLOOKUP($A557,Population!$A$2:$D$1000,4,FALSE)</f>
        <v>#N/A</v>
      </c>
      <c r="M557" s="24">
        <f>VLOOKUP("Population",'Program Priorities&amp;Goals'!$B$5:$E$7,4,FALSE)</f>
        <v>0.66666666666666663</v>
      </c>
      <c r="N557" s="24" t="e">
        <f>VLOOKUP($G557,'SVI Data'!$C$2:$F$200,3,FALSE)</f>
        <v>#N/A</v>
      </c>
      <c r="O557" s="24">
        <f>VLOOKUP("SVI",'Program Priorities&amp;Goals'!$B$5:$E$7,4,FALSE)</f>
        <v>0.66666666666666663</v>
      </c>
      <c r="P557" s="23" t="e">
        <f>VLOOKUP($A557,'Partnership Readiness'!$A$2:$D$1000,5,FALSE)</f>
        <v>#N/A</v>
      </c>
      <c r="Q557" s="24">
        <f>VLOOKUP("Partnership",'Program Priorities&amp;Goals'!$B$5:$E$7,4,FALSE)</f>
        <v>0.66666666666666663</v>
      </c>
      <c r="R557" s="25">
        <f t="shared" si="41"/>
        <v>0</v>
      </c>
      <c r="S557" s="24">
        <f t="shared" si="42"/>
        <v>1</v>
      </c>
      <c r="T557" s="24" t="e">
        <f t="shared" si="43"/>
        <v>#N/A</v>
      </c>
      <c r="U557" s="27" t="e">
        <f t="shared" si="44"/>
        <v>#N/A</v>
      </c>
      <c r="V557" s="24" t="e">
        <f>IF(J557="Urban",IF(U557&lt;='Recommended Sites'!$L$17,"Include",""),IF(J557="Rural",IF(T557&lt;='Recommended Sites'!$L$18,"Include",""),""))</f>
        <v>#N/A</v>
      </c>
      <c r="W557" s="24" t="e">
        <f>IF(V557="Include",COUNTIFS($V$2:$V$999,"Include",$R$2:$R$999,"&gt;"&amp;R557)+COUNTIFS($V$2:V557,"Include",$R$2:R557,R557),"")</f>
        <v>#N/A</v>
      </c>
    </row>
    <row r="558" spans="1:23" ht="15.75" thickBot="1" x14ac:dyDescent="0.3">
      <c r="A558" s="23" t="str">
        <f>IF(Population!$A558="","",Population!$A558)</f>
        <v/>
      </c>
      <c r="B558" s="24" t="str">
        <f>IF($A558="","",IFERROR(VLOOKUP($A558,Facilities!$A$2:$B$1001,2,FALSE),""))</f>
        <v/>
      </c>
      <c r="C558" s="24" t="str">
        <f>IFERROR(IF(VLOOKUP($A558,'Facility Locations'!$A$2:$E$1000,2,FALSE)="","no address",VLOOKUP($A558,'Facility Locations'!$A$2:$E$1000,2,FALSE)),"no address")</f>
        <v>no address</v>
      </c>
      <c r="D558" s="24" t="str">
        <f>IFERROR(IF(VLOOKUP($A558,'Facility Locations'!$A$2:$E$1000,3,FALSE)="","",VLOOKUP($A558,'Facility Locations'!$A$2:$E$1000,3,FALSE)),"")</f>
        <v/>
      </c>
      <c r="E558" s="24" t="str">
        <f>IFERROR(IF(VLOOKUP($A558,'Facility Locations'!$A$2:$E$1000,4,FALSE)="","",VLOOKUP($A558,'Facility Locations'!$A$2:$E$1000,4,FALSE)),"")</f>
        <v/>
      </c>
      <c r="F558" s="24" t="str">
        <f>IFERROR(IF(VLOOKUP($A558,'Facility Locations'!$A$2:$E$1000,5,FALSE)="","",VLOOKUP($A558,'Facility Locations'!$A$2:$E$1000,5,FALSE)),"")</f>
        <v/>
      </c>
      <c r="G558" s="25" t="str">
        <f>IFERROR(VLOOKUP($A558,Counties!$A$2:$C$1000,2,FALSE),"no county listed")</f>
        <v>no county listed</v>
      </c>
      <c r="H558" s="24" t="str">
        <f>IFERROR(VLOOKUP($A558,Counties!$A$2:$C$1000,3,FALSE),"no county listed")</f>
        <v>no county listed</v>
      </c>
      <c r="I558" s="24" t="e">
        <f>VLOOKUP($G558,Rural_Urban!A559:B1557,2,FALSE)</f>
        <v>#N/A</v>
      </c>
      <c r="J558" s="24" t="e">
        <f t="shared" si="40"/>
        <v>#N/A</v>
      </c>
      <c r="K558" s="26" t="str">
        <f>IF($A558="","",_xlfn.LET(_xlpm.x,VLOOKUP($A558,Population!$A$2:$B$1000,2,FALSE),IF(_xlpm.x="","none listed",_xlpm.x)))</f>
        <v/>
      </c>
      <c r="L558" s="24" t="e">
        <f>VLOOKUP($A558,Population!$A$2:$D$1000,4,FALSE)</f>
        <v>#N/A</v>
      </c>
      <c r="M558" s="24">
        <f>VLOOKUP("Population",'Program Priorities&amp;Goals'!$B$5:$E$7,4,FALSE)</f>
        <v>0.66666666666666663</v>
      </c>
      <c r="N558" s="24" t="e">
        <f>VLOOKUP($G558,'SVI Data'!$C$2:$F$200,3,FALSE)</f>
        <v>#N/A</v>
      </c>
      <c r="O558" s="24">
        <f>VLOOKUP("SVI",'Program Priorities&amp;Goals'!$B$5:$E$7,4,FALSE)</f>
        <v>0.66666666666666663</v>
      </c>
      <c r="P558" s="23" t="e">
        <f>VLOOKUP($A558,'Partnership Readiness'!$A$2:$D$1000,5,FALSE)</f>
        <v>#N/A</v>
      </c>
      <c r="Q558" s="24">
        <f>VLOOKUP("Partnership",'Program Priorities&amp;Goals'!$B$5:$E$7,4,FALSE)</f>
        <v>0.66666666666666663</v>
      </c>
      <c r="R558" s="25">
        <f t="shared" si="41"/>
        <v>0</v>
      </c>
      <c r="S558" s="24">
        <f t="shared" si="42"/>
        <v>1</v>
      </c>
      <c r="T558" s="24" t="e">
        <f t="shared" si="43"/>
        <v>#N/A</v>
      </c>
      <c r="U558" s="27" t="e">
        <f t="shared" si="44"/>
        <v>#N/A</v>
      </c>
      <c r="V558" s="24" t="e">
        <f>IF(J558="Urban",IF(U558&lt;='Recommended Sites'!$L$17,"Include",""),IF(J558="Rural",IF(T558&lt;='Recommended Sites'!$L$18,"Include",""),""))</f>
        <v>#N/A</v>
      </c>
      <c r="W558" s="24" t="e">
        <f>IF(V558="Include",COUNTIFS($V$2:$V$999,"Include",$R$2:$R$999,"&gt;"&amp;R558)+COUNTIFS($V$2:V558,"Include",$R$2:R558,R558),"")</f>
        <v>#N/A</v>
      </c>
    </row>
    <row r="559" spans="1:23" ht="15.75" thickBot="1" x14ac:dyDescent="0.3">
      <c r="A559" s="23" t="str">
        <f>IF(Population!$A559="","",Population!$A559)</f>
        <v/>
      </c>
      <c r="B559" s="24" t="str">
        <f>IF($A559="","",IFERROR(VLOOKUP($A559,Facilities!$A$2:$B$1001,2,FALSE),""))</f>
        <v/>
      </c>
      <c r="C559" s="24" t="str">
        <f>IFERROR(IF(VLOOKUP($A559,'Facility Locations'!$A$2:$E$1000,2,FALSE)="","no address",VLOOKUP($A559,'Facility Locations'!$A$2:$E$1000,2,FALSE)),"no address")</f>
        <v>no address</v>
      </c>
      <c r="D559" s="24" t="str">
        <f>IFERROR(IF(VLOOKUP($A559,'Facility Locations'!$A$2:$E$1000,3,FALSE)="","",VLOOKUP($A559,'Facility Locations'!$A$2:$E$1000,3,FALSE)),"")</f>
        <v/>
      </c>
      <c r="E559" s="24" t="str">
        <f>IFERROR(IF(VLOOKUP($A559,'Facility Locations'!$A$2:$E$1000,4,FALSE)="","",VLOOKUP($A559,'Facility Locations'!$A$2:$E$1000,4,FALSE)),"")</f>
        <v/>
      </c>
      <c r="F559" s="24" t="str">
        <f>IFERROR(IF(VLOOKUP($A559,'Facility Locations'!$A$2:$E$1000,5,FALSE)="","",VLOOKUP($A559,'Facility Locations'!$A$2:$E$1000,5,FALSE)),"")</f>
        <v/>
      </c>
      <c r="G559" s="25" t="str">
        <f>IFERROR(VLOOKUP($A559,Counties!$A$2:$C$1000,2,FALSE),"no county listed")</f>
        <v>no county listed</v>
      </c>
      <c r="H559" s="24" t="str">
        <f>IFERROR(VLOOKUP($A559,Counties!$A$2:$C$1000,3,FALSE),"no county listed")</f>
        <v>no county listed</v>
      </c>
      <c r="I559" s="24" t="e">
        <f>VLOOKUP($G559,Rural_Urban!A560:B1558,2,FALSE)</f>
        <v>#N/A</v>
      </c>
      <c r="J559" s="24" t="e">
        <f t="shared" si="40"/>
        <v>#N/A</v>
      </c>
      <c r="K559" s="26" t="str">
        <f>IF($A559="","",_xlfn.LET(_xlpm.x,VLOOKUP($A559,Population!$A$2:$B$1000,2,FALSE),IF(_xlpm.x="","none listed",_xlpm.x)))</f>
        <v/>
      </c>
      <c r="L559" s="24" t="e">
        <f>VLOOKUP($A559,Population!$A$2:$D$1000,4,FALSE)</f>
        <v>#N/A</v>
      </c>
      <c r="M559" s="24">
        <f>VLOOKUP("Population",'Program Priorities&amp;Goals'!$B$5:$E$7,4,FALSE)</f>
        <v>0.66666666666666663</v>
      </c>
      <c r="N559" s="24" t="e">
        <f>VLOOKUP($G559,'SVI Data'!$C$2:$F$200,3,FALSE)</f>
        <v>#N/A</v>
      </c>
      <c r="O559" s="24">
        <f>VLOOKUP("SVI",'Program Priorities&amp;Goals'!$B$5:$E$7,4,FALSE)</f>
        <v>0.66666666666666663</v>
      </c>
      <c r="P559" s="23" t="e">
        <f>VLOOKUP($A559,'Partnership Readiness'!$A$2:$D$1000,5,FALSE)</f>
        <v>#N/A</v>
      </c>
      <c r="Q559" s="24">
        <f>VLOOKUP("Partnership",'Program Priorities&amp;Goals'!$B$5:$E$7,4,FALSE)</f>
        <v>0.66666666666666663</v>
      </c>
      <c r="R559" s="25">
        <f t="shared" si="41"/>
        <v>0</v>
      </c>
      <c r="S559" s="24">
        <f t="shared" si="42"/>
        <v>1</v>
      </c>
      <c r="T559" s="24" t="e">
        <f t="shared" si="43"/>
        <v>#N/A</v>
      </c>
      <c r="U559" s="27" t="e">
        <f t="shared" si="44"/>
        <v>#N/A</v>
      </c>
      <c r="V559" s="24" t="e">
        <f>IF(J559="Urban",IF(U559&lt;='Recommended Sites'!$L$17,"Include",""),IF(J559="Rural",IF(T559&lt;='Recommended Sites'!$L$18,"Include",""),""))</f>
        <v>#N/A</v>
      </c>
      <c r="W559" s="24" t="e">
        <f>IF(V559="Include",COUNTIFS($V$2:$V$999,"Include",$R$2:$R$999,"&gt;"&amp;R559)+COUNTIFS($V$2:V559,"Include",$R$2:R559,R559),"")</f>
        <v>#N/A</v>
      </c>
    </row>
    <row r="560" spans="1:23" ht="15.75" thickBot="1" x14ac:dyDescent="0.3">
      <c r="A560" s="23" t="str">
        <f>IF(Population!$A560="","",Population!$A560)</f>
        <v/>
      </c>
      <c r="B560" s="24" t="str">
        <f>IF($A560="","",IFERROR(VLOOKUP($A560,Facilities!$A$2:$B$1001,2,FALSE),""))</f>
        <v/>
      </c>
      <c r="C560" s="24" t="str">
        <f>IFERROR(IF(VLOOKUP($A560,'Facility Locations'!$A$2:$E$1000,2,FALSE)="","no address",VLOOKUP($A560,'Facility Locations'!$A$2:$E$1000,2,FALSE)),"no address")</f>
        <v>no address</v>
      </c>
      <c r="D560" s="24" t="str">
        <f>IFERROR(IF(VLOOKUP($A560,'Facility Locations'!$A$2:$E$1000,3,FALSE)="","",VLOOKUP($A560,'Facility Locations'!$A$2:$E$1000,3,FALSE)),"")</f>
        <v/>
      </c>
      <c r="E560" s="24" t="str">
        <f>IFERROR(IF(VLOOKUP($A560,'Facility Locations'!$A$2:$E$1000,4,FALSE)="","",VLOOKUP($A560,'Facility Locations'!$A$2:$E$1000,4,FALSE)),"")</f>
        <v/>
      </c>
      <c r="F560" s="24" t="str">
        <f>IFERROR(IF(VLOOKUP($A560,'Facility Locations'!$A$2:$E$1000,5,FALSE)="","",VLOOKUP($A560,'Facility Locations'!$A$2:$E$1000,5,FALSE)),"")</f>
        <v/>
      </c>
      <c r="G560" s="25" t="str">
        <f>IFERROR(VLOOKUP($A560,Counties!$A$2:$C$1000,2,FALSE),"no county listed")</f>
        <v>no county listed</v>
      </c>
      <c r="H560" s="24" t="str">
        <f>IFERROR(VLOOKUP($A560,Counties!$A$2:$C$1000,3,FALSE),"no county listed")</f>
        <v>no county listed</v>
      </c>
      <c r="I560" s="24" t="e">
        <f>VLOOKUP($G560,Rural_Urban!A561:B1559,2,FALSE)</f>
        <v>#N/A</v>
      </c>
      <c r="J560" s="24" t="e">
        <f t="shared" si="40"/>
        <v>#N/A</v>
      </c>
      <c r="K560" s="26" t="str">
        <f>IF($A560="","",_xlfn.LET(_xlpm.x,VLOOKUP($A560,Population!$A$2:$B$1000,2,FALSE),IF(_xlpm.x="","none listed",_xlpm.x)))</f>
        <v/>
      </c>
      <c r="L560" s="24" t="e">
        <f>VLOOKUP($A560,Population!$A$2:$D$1000,4,FALSE)</f>
        <v>#N/A</v>
      </c>
      <c r="M560" s="24">
        <f>VLOOKUP("Population",'Program Priorities&amp;Goals'!$B$5:$E$7,4,FALSE)</f>
        <v>0.66666666666666663</v>
      </c>
      <c r="N560" s="24" t="e">
        <f>VLOOKUP($G560,'SVI Data'!$C$2:$F$200,3,FALSE)</f>
        <v>#N/A</v>
      </c>
      <c r="O560" s="24">
        <f>VLOOKUP("SVI",'Program Priorities&amp;Goals'!$B$5:$E$7,4,FALSE)</f>
        <v>0.66666666666666663</v>
      </c>
      <c r="P560" s="23" t="e">
        <f>VLOOKUP($A560,'Partnership Readiness'!$A$2:$D$1000,5,FALSE)</f>
        <v>#N/A</v>
      </c>
      <c r="Q560" s="24">
        <f>VLOOKUP("Partnership",'Program Priorities&amp;Goals'!$B$5:$E$7,4,FALSE)</f>
        <v>0.66666666666666663</v>
      </c>
      <c r="R560" s="25">
        <f t="shared" si="41"/>
        <v>0</v>
      </c>
      <c r="S560" s="24">
        <f t="shared" si="42"/>
        <v>1</v>
      </c>
      <c r="T560" s="24" t="e">
        <f t="shared" si="43"/>
        <v>#N/A</v>
      </c>
      <c r="U560" s="27" t="e">
        <f t="shared" si="44"/>
        <v>#N/A</v>
      </c>
      <c r="V560" s="24" t="e">
        <f>IF(J560="Urban",IF(U560&lt;='Recommended Sites'!$L$17,"Include",""),IF(J560="Rural",IF(T560&lt;='Recommended Sites'!$L$18,"Include",""),""))</f>
        <v>#N/A</v>
      </c>
      <c r="W560" s="24" t="e">
        <f>IF(V560="Include",COUNTIFS($V$2:$V$999,"Include",$R$2:$R$999,"&gt;"&amp;R560)+COUNTIFS($V$2:V560,"Include",$R$2:R560,R560),"")</f>
        <v>#N/A</v>
      </c>
    </row>
    <row r="561" spans="1:23" ht="15.75" thickBot="1" x14ac:dyDescent="0.3">
      <c r="A561" s="23" t="str">
        <f>IF(Population!$A561="","",Population!$A561)</f>
        <v/>
      </c>
      <c r="B561" s="24" t="str">
        <f>IF($A561="","",IFERROR(VLOOKUP($A561,Facilities!$A$2:$B$1001,2,FALSE),""))</f>
        <v/>
      </c>
      <c r="C561" s="24" t="str">
        <f>IFERROR(IF(VLOOKUP($A561,'Facility Locations'!$A$2:$E$1000,2,FALSE)="","no address",VLOOKUP($A561,'Facility Locations'!$A$2:$E$1000,2,FALSE)),"no address")</f>
        <v>no address</v>
      </c>
      <c r="D561" s="24" t="str">
        <f>IFERROR(IF(VLOOKUP($A561,'Facility Locations'!$A$2:$E$1000,3,FALSE)="","",VLOOKUP($A561,'Facility Locations'!$A$2:$E$1000,3,FALSE)),"")</f>
        <v/>
      </c>
      <c r="E561" s="24" t="str">
        <f>IFERROR(IF(VLOOKUP($A561,'Facility Locations'!$A$2:$E$1000,4,FALSE)="","",VLOOKUP($A561,'Facility Locations'!$A$2:$E$1000,4,FALSE)),"")</f>
        <v/>
      </c>
      <c r="F561" s="24" t="str">
        <f>IFERROR(IF(VLOOKUP($A561,'Facility Locations'!$A$2:$E$1000,5,FALSE)="","",VLOOKUP($A561,'Facility Locations'!$A$2:$E$1000,5,FALSE)),"")</f>
        <v/>
      </c>
      <c r="G561" s="25" t="str">
        <f>IFERROR(VLOOKUP($A561,Counties!$A$2:$C$1000,2,FALSE),"no county listed")</f>
        <v>no county listed</v>
      </c>
      <c r="H561" s="24" t="str">
        <f>IFERROR(VLOOKUP($A561,Counties!$A$2:$C$1000,3,FALSE),"no county listed")</f>
        <v>no county listed</v>
      </c>
      <c r="I561" s="24" t="e">
        <f>VLOOKUP($G561,Rural_Urban!A562:B1560,2,FALSE)</f>
        <v>#N/A</v>
      </c>
      <c r="J561" s="24" t="e">
        <f t="shared" si="40"/>
        <v>#N/A</v>
      </c>
      <c r="K561" s="26" t="str">
        <f>IF($A561="","",_xlfn.LET(_xlpm.x,VLOOKUP($A561,Population!$A$2:$B$1000,2,FALSE),IF(_xlpm.x="","none listed",_xlpm.x)))</f>
        <v/>
      </c>
      <c r="L561" s="24" t="e">
        <f>VLOOKUP($A561,Population!$A$2:$D$1000,4,FALSE)</f>
        <v>#N/A</v>
      </c>
      <c r="M561" s="24">
        <f>VLOOKUP("Population",'Program Priorities&amp;Goals'!$B$5:$E$7,4,FALSE)</f>
        <v>0.66666666666666663</v>
      </c>
      <c r="N561" s="24" t="e">
        <f>VLOOKUP($G561,'SVI Data'!$C$2:$F$200,3,FALSE)</f>
        <v>#N/A</v>
      </c>
      <c r="O561" s="24">
        <f>VLOOKUP("SVI",'Program Priorities&amp;Goals'!$B$5:$E$7,4,FALSE)</f>
        <v>0.66666666666666663</v>
      </c>
      <c r="P561" s="23" t="e">
        <f>VLOOKUP($A561,'Partnership Readiness'!$A$2:$D$1000,5,FALSE)</f>
        <v>#N/A</v>
      </c>
      <c r="Q561" s="24">
        <f>VLOOKUP("Partnership",'Program Priorities&amp;Goals'!$B$5:$E$7,4,FALSE)</f>
        <v>0.66666666666666663</v>
      </c>
      <c r="R561" s="25">
        <f t="shared" si="41"/>
        <v>0</v>
      </c>
      <c r="S561" s="24">
        <f t="shared" si="42"/>
        <v>1</v>
      </c>
      <c r="T561" s="24" t="e">
        <f t="shared" si="43"/>
        <v>#N/A</v>
      </c>
      <c r="U561" s="27" t="e">
        <f t="shared" si="44"/>
        <v>#N/A</v>
      </c>
      <c r="V561" s="24" t="e">
        <f>IF(J561="Urban",IF(U561&lt;='Recommended Sites'!$L$17,"Include",""),IF(J561="Rural",IF(T561&lt;='Recommended Sites'!$L$18,"Include",""),""))</f>
        <v>#N/A</v>
      </c>
      <c r="W561" s="24" t="e">
        <f>IF(V561="Include",COUNTIFS($V$2:$V$999,"Include",$R$2:$R$999,"&gt;"&amp;R561)+COUNTIFS($V$2:V561,"Include",$R$2:R561,R561),"")</f>
        <v>#N/A</v>
      </c>
    </row>
    <row r="562" spans="1:23" ht="15.75" thickBot="1" x14ac:dyDescent="0.3">
      <c r="A562" s="23" t="str">
        <f>IF(Population!$A562="","",Population!$A562)</f>
        <v/>
      </c>
      <c r="B562" s="24" t="str">
        <f>IF($A562="","",IFERROR(VLOOKUP($A562,Facilities!$A$2:$B$1001,2,FALSE),""))</f>
        <v/>
      </c>
      <c r="C562" s="24" t="str">
        <f>IFERROR(IF(VLOOKUP($A562,'Facility Locations'!$A$2:$E$1000,2,FALSE)="","no address",VLOOKUP($A562,'Facility Locations'!$A$2:$E$1000,2,FALSE)),"no address")</f>
        <v>no address</v>
      </c>
      <c r="D562" s="24" t="str">
        <f>IFERROR(IF(VLOOKUP($A562,'Facility Locations'!$A$2:$E$1000,3,FALSE)="","",VLOOKUP($A562,'Facility Locations'!$A$2:$E$1000,3,FALSE)),"")</f>
        <v/>
      </c>
      <c r="E562" s="24" t="str">
        <f>IFERROR(IF(VLOOKUP($A562,'Facility Locations'!$A$2:$E$1000,4,FALSE)="","",VLOOKUP($A562,'Facility Locations'!$A$2:$E$1000,4,FALSE)),"")</f>
        <v/>
      </c>
      <c r="F562" s="24" t="str">
        <f>IFERROR(IF(VLOOKUP($A562,'Facility Locations'!$A$2:$E$1000,5,FALSE)="","",VLOOKUP($A562,'Facility Locations'!$A$2:$E$1000,5,FALSE)),"")</f>
        <v/>
      </c>
      <c r="G562" s="25" t="str">
        <f>IFERROR(VLOOKUP($A562,Counties!$A$2:$C$1000,2,FALSE),"no county listed")</f>
        <v>no county listed</v>
      </c>
      <c r="H562" s="24" t="str">
        <f>IFERROR(VLOOKUP($A562,Counties!$A$2:$C$1000,3,FALSE),"no county listed")</f>
        <v>no county listed</v>
      </c>
      <c r="I562" s="24" t="e">
        <f>VLOOKUP($G562,Rural_Urban!A563:B1561,2,FALSE)</f>
        <v>#N/A</v>
      </c>
      <c r="J562" s="24" t="e">
        <f t="shared" si="40"/>
        <v>#N/A</v>
      </c>
      <c r="K562" s="26" t="str">
        <f>IF($A562="","",_xlfn.LET(_xlpm.x,VLOOKUP($A562,Population!$A$2:$B$1000,2,FALSE),IF(_xlpm.x="","none listed",_xlpm.x)))</f>
        <v/>
      </c>
      <c r="L562" s="24" t="e">
        <f>VLOOKUP($A562,Population!$A$2:$D$1000,4,FALSE)</f>
        <v>#N/A</v>
      </c>
      <c r="M562" s="24">
        <f>VLOOKUP("Population",'Program Priorities&amp;Goals'!$B$5:$E$7,4,FALSE)</f>
        <v>0.66666666666666663</v>
      </c>
      <c r="N562" s="24" t="e">
        <f>VLOOKUP($G562,'SVI Data'!$C$2:$F$200,3,FALSE)</f>
        <v>#N/A</v>
      </c>
      <c r="O562" s="24">
        <f>VLOOKUP("SVI",'Program Priorities&amp;Goals'!$B$5:$E$7,4,FALSE)</f>
        <v>0.66666666666666663</v>
      </c>
      <c r="P562" s="23" t="e">
        <f>VLOOKUP($A562,'Partnership Readiness'!$A$2:$D$1000,5,FALSE)</f>
        <v>#N/A</v>
      </c>
      <c r="Q562" s="24">
        <f>VLOOKUP("Partnership",'Program Priorities&amp;Goals'!$B$5:$E$7,4,FALSE)</f>
        <v>0.66666666666666663</v>
      </c>
      <c r="R562" s="25">
        <f t="shared" si="41"/>
        <v>0</v>
      </c>
      <c r="S562" s="24">
        <f t="shared" si="42"/>
        <v>1</v>
      </c>
      <c r="T562" s="24" t="e">
        <f t="shared" si="43"/>
        <v>#N/A</v>
      </c>
      <c r="U562" s="27" t="e">
        <f t="shared" si="44"/>
        <v>#N/A</v>
      </c>
      <c r="V562" s="24" t="e">
        <f>IF(J562="Urban",IF(U562&lt;='Recommended Sites'!$L$17,"Include",""),IF(J562="Rural",IF(T562&lt;='Recommended Sites'!$L$18,"Include",""),""))</f>
        <v>#N/A</v>
      </c>
      <c r="W562" s="24" t="e">
        <f>IF(V562="Include",COUNTIFS($V$2:$V$999,"Include",$R$2:$R$999,"&gt;"&amp;R562)+COUNTIFS($V$2:V562,"Include",$R$2:R562,R562),"")</f>
        <v>#N/A</v>
      </c>
    </row>
    <row r="563" spans="1:23" ht="15.75" thickBot="1" x14ac:dyDescent="0.3">
      <c r="A563" s="23" t="str">
        <f>IF(Population!$A563="","",Population!$A563)</f>
        <v/>
      </c>
      <c r="B563" s="24" t="str">
        <f>IF($A563="","",IFERROR(VLOOKUP($A563,Facilities!$A$2:$B$1001,2,FALSE),""))</f>
        <v/>
      </c>
      <c r="C563" s="24" t="str">
        <f>IFERROR(IF(VLOOKUP($A563,'Facility Locations'!$A$2:$E$1000,2,FALSE)="","no address",VLOOKUP($A563,'Facility Locations'!$A$2:$E$1000,2,FALSE)),"no address")</f>
        <v>no address</v>
      </c>
      <c r="D563" s="24" t="str">
        <f>IFERROR(IF(VLOOKUP($A563,'Facility Locations'!$A$2:$E$1000,3,FALSE)="","",VLOOKUP($A563,'Facility Locations'!$A$2:$E$1000,3,FALSE)),"")</f>
        <v/>
      </c>
      <c r="E563" s="24" t="str">
        <f>IFERROR(IF(VLOOKUP($A563,'Facility Locations'!$A$2:$E$1000,4,FALSE)="","",VLOOKUP($A563,'Facility Locations'!$A$2:$E$1000,4,FALSE)),"")</f>
        <v/>
      </c>
      <c r="F563" s="24" t="str">
        <f>IFERROR(IF(VLOOKUP($A563,'Facility Locations'!$A$2:$E$1000,5,FALSE)="","",VLOOKUP($A563,'Facility Locations'!$A$2:$E$1000,5,FALSE)),"")</f>
        <v/>
      </c>
      <c r="G563" s="25" t="str">
        <f>IFERROR(VLOOKUP($A563,Counties!$A$2:$C$1000,2,FALSE),"no county listed")</f>
        <v>no county listed</v>
      </c>
      <c r="H563" s="24" t="str">
        <f>IFERROR(VLOOKUP($A563,Counties!$A$2:$C$1000,3,FALSE),"no county listed")</f>
        <v>no county listed</v>
      </c>
      <c r="I563" s="24" t="e">
        <f>VLOOKUP($G563,Rural_Urban!A564:B1562,2,FALSE)</f>
        <v>#N/A</v>
      </c>
      <c r="J563" s="24" t="e">
        <f t="shared" si="40"/>
        <v>#N/A</v>
      </c>
      <c r="K563" s="26" t="str">
        <f>IF($A563="","",_xlfn.LET(_xlpm.x,VLOOKUP($A563,Population!$A$2:$B$1000,2,FALSE),IF(_xlpm.x="","none listed",_xlpm.x)))</f>
        <v/>
      </c>
      <c r="L563" s="24" t="e">
        <f>VLOOKUP($A563,Population!$A$2:$D$1000,4,FALSE)</f>
        <v>#N/A</v>
      </c>
      <c r="M563" s="24">
        <f>VLOOKUP("Population",'Program Priorities&amp;Goals'!$B$5:$E$7,4,FALSE)</f>
        <v>0.66666666666666663</v>
      </c>
      <c r="N563" s="24" t="e">
        <f>VLOOKUP($G563,'SVI Data'!$C$2:$F$200,3,FALSE)</f>
        <v>#N/A</v>
      </c>
      <c r="O563" s="24">
        <f>VLOOKUP("SVI",'Program Priorities&amp;Goals'!$B$5:$E$7,4,FALSE)</f>
        <v>0.66666666666666663</v>
      </c>
      <c r="P563" s="23" t="e">
        <f>VLOOKUP($A563,'Partnership Readiness'!$A$2:$D$1000,5,FALSE)</f>
        <v>#N/A</v>
      </c>
      <c r="Q563" s="24">
        <f>VLOOKUP("Partnership",'Program Priorities&amp;Goals'!$B$5:$E$7,4,FALSE)</f>
        <v>0.66666666666666663</v>
      </c>
      <c r="R563" s="25">
        <f t="shared" si="41"/>
        <v>0</v>
      </c>
      <c r="S563" s="24">
        <f t="shared" si="42"/>
        <v>1</v>
      </c>
      <c r="T563" s="24" t="e">
        <f t="shared" si="43"/>
        <v>#N/A</v>
      </c>
      <c r="U563" s="27" t="e">
        <f t="shared" si="44"/>
        <v>#N/A</v>
      </c>
      <c r="V563" s="24" t="e">
        <f>IF(J563="Urban",IF(U563&lt;='Recommended Sites'!$L$17,"Include",""),IF(J563="Rural",IF(T563&lt;='Recommended Sites'!$L$18,"Include",""),""))</f>
        <v>#N/A</v>
      </c>
      <c r="W563" s="24" t="e">
        <f>IF(V563="Include",COUNTIFS($V$2:$V$999,"Include",$R$2:$R$999,"&gt;"&amp;R563)+COUNTIFS($V$2:V563,"Include",$R$2:R563,R563),"")</f>
        <v>#N/A</v>
      </c>
    </row>
    <row r="564" spans="1:23" ht="15.75" thickBot="1" x14ac:dyDescent="0.3">
      <c r="A564" s="23" t="str">
        <f>IF(Population!$A564="","",Population!$A564)</f>
        <v/>
      </c>
      <c r="B564" s="24" t="str">
        <f>IF($A564="","",IFERROR(VLOOKUP($A564,Facilities!$A$2:$B$1001,2,FALSE),""))</f>
        <v/>
      </c>
      <c r="C564" s="24" t="str">
        <f>IFERROR(IF(VLOOKUP($A564,'Facility Locations'!$A$2:$E$1000,2,FALSE)="","no address",VLOOKUP($A564,'Facility Locations'!$A$2:$E$1000,2,FALSE)),"no address")</f>
        <v>no address</v>
      </c>
      <c r="D564" s="24" t="str">
        <f>IFERROR(IF(VLOOKUP($A564,'Facility Locations'!$A$2:$E$1000,3,FALSE)="","",VLOOKUP($A564,'Facility Locations'!$A$2:$E$1000,3,FALSE)),"")</f>
        <v/>
      </c>
      <c r="E564" s="24" t="str">
        <f>IFERROR(IF(VLOOKUP($A564,'Facility Locations'!$A$2:$E$1000,4,FALSE)="","",VLOOKUP($A564,'Facility Locations'!$A$2:$E$1000,4,FALSE)),"")</f>
        <v/>
      </c>
      <c r="F564" s="24" t="str">
        <f>IFERROR(IF(VLOOKUP($A564,'Facility Locations'!$A$2:$E$1000,5,FALSE)="","",VLOOKUP($A564,'Facility Locations'!$A$2:$E$1000,5,FALSE)),"")</f>
        <v/>
      </c>
      <c r="G564" s="25" t="str">
        <f>IFERROR(VLOOKUP($A564,Counties!$A$2:$C$1000,2,FALSE),"no county listed")</f>
        <v>no county listed</v>
      </c>
      <c r="H564" s="24" t="str">
        <f>IFERROR(VLOOKUP($A564,Counties!$A$2:$C$1000,3,FALSE),"no county listed")</f>
        <v>no county listed</v>
      </c>
      <c r="I564" s="24" t="e">
        <f>VLOOKUP($G564,Rural_Urban!A565:B1563,2,FALSE)</f>
        <v>#N/A</v>
      </c>
      <c r="J564" s="24" t="e">
        <f t="shared" si="40"/>
        <v>#N/A</v>
      </c>
      <c r="K564" s="26" t="str">
        <f>IF($A564="","",_xlfn.LET(_xlpm.x,VLOOKUP($A564,Population!$A$2:$B$1000,2,FALSE),IF(_xlpm.x="","none listed",_xlpm.x)))</f>
        <v/>
      </c>
      <c r="L564" s="24" t="e">
        <f>VLOOKUP($A564,Population!$A$2:$D$1000,4,FALSE)</f>
        <v>#N/A</v>
      </c>
      <c r="M564" s="24">
        <f>VLOOKUP("Population",'Program Priorities&amp;Goals'!$B$5:$E$7,4,FALSE)</f>
        <v>0.66666666666666663</v>
      </c>
      <c r="N564" s="24" t="e">
        <f>VLOOKUP($G564,'SVI Data'!$C$2:$F$200,3,FALSE)</f>
        <v>#N/A</v>
      </c>
      <c r="O564" s="24">
        <f>VLOOKUP("SVI",'Program Priorities&amp;Goals'!$B$5:$E$7,4,FALSE)</f>
        <v>0.66666666666666663</v>
      </c>
      <c r="P564" s="23" t="e">
        <f>VLOOKUP($A564,'Partnership Readiness'!$A$2:$D$1000,5,FALSE)</f>
        <v>#N/A</v>
      </c>
      <c r="Q564" s="24">
        <f>VLOOKUP("Partnership",'Program Priorities&amp;Goals'!$B$5:$E$7,4,FALSE)</f>
        <v>0.66666666666666663</v>
      </c>
      <c r="R564" s="25">
        <f t="shared" si="41"/>
        <v>0</v>
      </c>
      <c r="S564" s="24">
        <f t="shared" si="42"/>
        <v>1</v>
      </c>
      <c r="T564" s="24" t="e">
        <f t="shared" si="43"/>
        <v>#N/A</v>
      </c>
      <c r="U564" s="27" t="e">
        <f t="shared" si="44"/>
        <v>#N/A</v>
      </c>
      <c r="V564" s="24" t="e">
        <f>IF(J564="Urban",IF(U564&lt;='Recommended Sites'!$L$17,"Include",""),IF(J564="Rural",IF(T564&lt;='Recommended Sites'!$L$18,"Include",""),""))</f>
        <v>#N/A</v>
      </c>
      <c r="W564" s="24" t="e">
        <f>IF(V564="Include",COUNTIFS($V$2:$V$999,"Include",$R$2:$R$999,"&gt;"&amp;R564)+COUNTIFS($V$2:V564,"Include",$R$2:R564,R564),"")</f>
        <v>#N/A</v>
      </c>
    </row>
    <row r="565" spans="1:23" ht="15.75" thickBot="1" x14ac:dyDescent="0.3">
      <c r="A565" s="23" t="str">
        <f>IF(Population!$A565="","",Population!$A565)</f>
        <v/>
      </c>
      <c r="B565" s="24" t="str">
        <f>IF($A565="","",IFERROR(VLOOKUP($A565,Facilities!$A$2:$B$1001,2,FALSE),""))</f>
        <v/>
      </c>
      <c r="C565" s="24" t="str">
        <f>IFERROR(IF(VLOOKUP($A565,'Facility Locations'!$A$2:$E$1000,2,FALSE)="","no address",VLOOKUP($A565,'Facility Locations'!$A$2:$E$1000,2,FALSE)),"no address")</f>
        <v>no address</v>
      </c>
      <c r="D565" s="24" t="str">
        <f>IFERROR(IF(VLOOKUP($A565,'Facility Locations'!$A$2:$E$1000,3,FALSE)="","",VLOOKUP($A565,'Facility Locations'!$A$2:$E$1000,3,FALSE)),"")</f>
        <v/>
      </c>
      <c r="E565" s="24" t="str">
        <f>IFERROR(IF(VLOOKUP($A565,'Facility Locations'!$A$2:$E$1000,4,FALSE)="","",VLOOKUP($A565,'Facility Locations'!$A$2:$E$1000,4,FALSE)),"")</f>
        <v/>
      </c>
      <c r="F565" s="24" t="str">
        <f>IFERROR(IF(VLOOKUP($A565,'Facility Locations'!$A$2:$E$1000,5,FALSE)="","",VLOOKUP($A565,'Facility Locations'!$A$2:$E$1000,5,FALSE)),"")</f>
        <v/>
      </c>
      <c r="G565" s="25" t="str">
        <f>IFERROR(VLOOKUP($A565,Counties!$A$2:$C$1000,2,FALSE),"no county listed")</f>
        <v>no county listed</v>
      </c>
      <c r="H565" s="24" t="str">
        <f>IFERROR(VLOOKUP($A565,Counties!$A$2:$C$1000,3,FALSE),"no county listed")</f>
        <v>no county listed</v>
      </c>
      <c r="I565" s="24" t="e">
        <f>VLOOKUP($G565,Rural_Urban!A566:B1564,2,FALSE)</f>
        <v>#N/A</v>
      </c>
      <c r="J565" s="24" t="e">
        <f t="shared" si="40"/>
        <v>#N/A</v>
      </c>
      <c r="K565" s="26" t="str">
        <f>IF($A565="","",_xlfn.LET(_xlpm.x,VLOOKUP($A565,Population!$A$2:$B$1000,2,FALSE),IF(_xlpm.x="","none listed",_xlpm.x)))</f>
        <v/>
      </c>
      <c r="L565" s="24" t="e">
        <f>VLOOKUP($A565,Population!$A$2:$D$1000,4,FALSE)</f>
        <v>#N/A</v>
      </c>
      <c r="M565" s="24">
        <f>VLOOKUP("Population",'Program Priorities&amp;Goals'!$B$5:$E$7,4,FALSE)</f>
        <v>0.66666666666666663</v>
      </c>
      <c r="N565" s="24" t="e">
        <f>VLOOKUP($G565,'SVI Data'!$C$2:$F$200,3,FALSE)</f>
        <v>#N/A</v>
      </c>
      <c r="O565" s="24">
        <f>VLOOKUP("SVI",'Program Priorities&amp;Goals'!$B$5:$E$7,4,FALSE)</f>
        <v>0.66666666666666663</v>
      </c>
      <c r="P565" s="23" t="e">
        <f>VLOOKUP($A565,'Partnership Readiness'!$A$2:$D$1000,5,FALSE)</f>
        <v>#N/A</v>
      </c>
      <c r="Q565" s="24">
        <f>VLOOKUP("Partnership",'Program Priorities&amp;Goals'!$B$5:$E$7,4,FALSE)</f>
        <v>0.66666666666666663</v>
      </c>
      <c r="R565" s="25">
        <f t="shared" si="41"/>
        <v>0</v>
      </c>
      <c r="S565" s="24">
        <f t="shared" si="42"/>
        <v>1</v>
      </c>
      <c r="T565" s="24" t="e">
        <f t="shared" si="43"/>
        <v>#N/A</v>
      </c>
      <c r="U565" s="27" t="e">
        <f t="shared" si="44"/>
        <v>#N/A</v>
      </c>
      <c r="V565" s="24" t="e">
        <f>IF(J565="Urban",IF(U565&lt;='Recommended Sites'!$L$17,"Include",""),IF(J565="Rural",IF(T565&lt;='Recommended Sites'!$L$18,"Include",""),""))</f>
        <v>#N/A</v>
      </c>
      <c r="W565" s="24" t="e">
        <f>IF(V565="Include",COUNTIFS($V$2:$V$999,"Include",$R$2:$R$999,"&gt;"&amp;R565)+COUNTIFS($V$2:V565,"Include",$R$2:R565,R565),"")</f>
        <v>#N/A</v>
      </c>
    </row>
    <row r="566" spans="1:23" ht="15.75" thickBot="1" x14ac:dyDescent="0.3">
      <c r="A566" s="23" t="str">
        <f>IF(Population!$A566="","",Population!$A566)</f>
        <v/>
      </c>
      <c r="B566" s="24" t="str">
        <f>IF($A566="","",IFERROR(VLOOKUP($A566,Facilities!$A$2:$B$1001,2,FALSE),""))</f>
        <v/>
      </c>
      <c r="C566" s="24" t="str">
        <f>IFERROR(IF(VLOOKUP($A566,'Facility Locations'!$A$2:$E$1000,2,FALSE)="","no address",VLOOKUP($A566,'Facility Locations'!$A$2:$E$1000,2,FALSE)),"no address")</f>
        <v>no address</v>
      </c>
      <c r="D566" s="24" t="str">
        <f>IFERROR(IF(VLOOKUP($A566,'Facility Locations'!$A$2:$E$1000,3,FALSE)="","",VLOOKUP($A566,'Facility Locations'!$A$2:$E$1000,3,FALSE)),"")</f>
        <v/>
      </c>
      <c r="E566" s="24" t="str">
        <f>IFERROR(IF(VLOOKUP($A566,'Facility Locations'!$A$2:$E$1000,4,FALSE)="","",VLOOKUP($A566,'Facility Locations'!$A$2:$E$1000,4,FALSE)),"")</f>
        <v/>
      </c>
      <c r="F566" s="24" t="str">
        <f>IFERROR(IF(VLOOKUP($A566,'Facility Locations'!$A$2:$E$1000,5,FALSE)="","",VLOOKUP($A566,'Facility Locations'!$A$2:$E$1000,5,FALSE)),"")</f>
        <v/>
      </c>
      <c r="G566" s="25" t="str">
        <f>IFERROR(VLOOKUP($A566,Counties!$A$2:$C$1000,2,FALSE),"no county listed")</f>
        <v>no county listed</v>
      </c>
      <c r="H566" s="24" t="str">
        <f>IFERROR(VLOOKUP($A566,Counties!$A$2:$C$1000,3,FALSE),"no county listed")</f>
        <v>no county listed</v>
      </c>
      <c r="I566" s="24" t="e">
        <f>VLOOKUP($G566,Rural_Urban!A567:B1565,2,FALSE)</f>
        <v>#N/A</v>
      </c>
      <c r="J566" s="24" t="e">
        <f t="shared" si="40"/>
        <v>#N/A</v>
      </c>
      <c r="K566" s="26" t="str">
        <f>IF($A566="","",_xlfn.LET(_xlpm.x,VLOOKUP($A566,Population!$A$2:$B$1000,2,FALSE),IF(_xlpm.x="","none listed",_xlpm.x)))</f>
        <v/>
      </c>
      <c r="L566" s="24" t="e">
        <f>VLOOKUP($A566,Population!$A$2:$D$1000,4,FALSE)</f>
        <v>#N/A</v>
      </c>
      <c r="M566" s="24">
        <f>VLOOKUP("Population",'Program Priorities&amp;Goals'!$B$5:$E$7,4,FALSE)</f>
        <v>0.66666666666666663</v>
      </c>
      <c r="N566" s="24" t="e">
        <f>VLOOKUP($G566,'SVI Data'!$C$2:$F$200,3,FALSE)</f>
        <v>#N/A</v>
      </c>
      <c r="O566" s="24">
        <f>VLOOKUP("SVI",'Program Priorities&amp;Goals'!$B$5:$E$7,4,FALSE)</f>
        <v>0.66666666666666663</v>
      </c>
      <c r="P566" s="23" t="e">
        <f>VLOOKUP($A566,'Partnership Readiness'!$A$2:$D$1000,5,FALSE)</f>
        <v>#N/A</v>
      </c>
      <c r="Q566" s="24">
        <f>VLOOKUP("Partnership",'Program Priorities&amp;Goals'!$B$5:$E$7,4,FALSE)</f>
        <v>0.66666666666666663</v>
      </c>
      <c r="R566" s="25">
        <f t="shared" si="41"/>
        <v>0</v>
      </c>
      <c r="S566" s="24">
        <f t="shared" si="42"/>
        <v>1</v>
      </c>
      <c r="T566" s="24" t="e">
        <f t="shared" si="43"/>
        <v>#N/A</v>
      </c>
      <c r="U566" s="27" t="e">
        <f t="shared" si="44"/>
        <v>#N/A</v>
      </c>
      <c r="V566" s="24" t="e">
        <f>IF(J566="Urban",IF(U566&lt;='Recommended Sites'!$L$17,"Include",""),IF(J566="Rural",IF(T566&lt;='Recommended Sites'!$L$18,"Include",""),""))</f>
        <v>#N/A</v>
      </c>
      <c r="W566" s="24" t="e">
        <f>IF(V566="Include",COUNTIFS($V$2:$V$999,"Include",$R$2:$R$999,"&gt;"&amp;R566)+COUNTIFS($V$2:V566,"Include",$R$2:R566,R566),"")</f>
        <v>#N/A</v>
      </c>
    </row>
    <row r="567" spans="1:23" ht="15.75" thickBot="1" x14ac:dyDescent="0.3">
      <c r="A567" s="23" t="str">
        <f>IF(Population!$A567="","",Population!$A567)</f>
        <v/>
      </c>
      <c r="B567" s="24" t="str">
        <f>IF($A567="","",IFERROR(VLOOKUP($A567,Facilities!$A$2:$B$1001,2,FALSE),""))</f>
        <v/>
      </c>
      <c r="C567" s="24" t="str">
        <f>IFERROR(IF(VLOOKUP($A567,'Facility Locations'!$A$2:$E$1000,2,FALSE)="","no address",VLOOKUP($A567,'Facility Locations'!$A$2:$E$1000,2,FALSE)),"no address")</f>
        <v>no address</v>
      </c>
      <c r="D567" s="24" t="str">
        <f>IFERROR(IF(VLOOKUP($A567,'Facility Locations'!$A$2:$E$1000,3,FALSE)="","",VLOOKUP($A567,'Facility Locations'!$A$2:$E$1000,3,FALSE)),"")</f>
        <v/>
      </c>
      <c r="E567" s="24" t="str">
        <f>IFERROR(IF(VLOOKUP($A567,'Facility Locations'!$A$2:$E$1000,4,FALSE)="","",VLOOKUP($A567,'Facility Locations'!$A$2:$E$1000,4,FALSE)),"")</f>
        <v/>
      </c>
      <c r="F567" s="24" t="str">
        <f>IFERROR(IF(VLOOKUP($A567,'Facility Locations'!$A$2:$E$1000,5,FALSE)="","",VLOOKUP($A567,'Facility Locations'!$A$2:$E$1000,5,FALSE)),"")</f>
        <v/>
      </c>
      <c r="G567" s="25" t="str">
        <f>IFERROR(VLOOKUP($A567,Counties!$A$2:$C$1000,2,FALSE),"no county listed")</f>
        <v>no county listed</v>
      </c>
      <c r="H567" s="24" t="str">
        <f>IFERROR(VLOOKUP($A567,Counties!$A$2:$C$1000,3,FALSE),"no county listed")</f>
        <v>no county listed</v>
      </c>
      <c r="I567" s="24" t="e">
        <f>VLOOKUP($G567,Rural_Urban!A568:B1566,2,FALSE)</f>
        <v>#N/A</v>
      </c>
      <c r="J567" s="24" t="e">
        <f t="shared" si="40"/>
        <v>#N/A</v>
      </c>
      <c r="K567" s="26" t="str">
        <f>IF($A567="","",_xlfn.LET(_xlpm.x,VLOOKUP($A567,Population!$A$2:$B$1000,2,FALSE),IF(_xlpm.x="","none listed",_xlpm.x)))</f>
        <v/>
      </c>
      <c r="L567" s="24" t="e">
        <f>VLOOKUP($A567,Population!$A$2:$D$1000,4,FALSE)</f>
        <v>#N/A</v>
      </c>
      <c r="M567" s="24">
        <f>VLOOKUP("Population",'Program Priorities&amp;Goals'!$B$5:$E$7,4,FALSE)</f>
        <v>0.66666666666666663</v>
      </c>
      <c r="N567" s="24" t="e">
        <f>VLOOKUP($G567,'SVI Data'!$C$2:$F$200,3,FALSE)</f>
        <v>#N/A</v>
      </c>
      <c r="O567" s="24">
        <f>VLOOKUP("SVI",'Program Priorities&amp;Goals'!$B$5:$E$7,4,FALSE)</f>
        <v>0.66666666666666663</v>
      </c>
      <c r="P567" s="23" t="e">
        <f>VLOOKUP($A567,'Partnership Readiness'!$A$2:$D$1000,5,FALSE)</f>
        <v>#N/A</v>
      </c>
      <c r="Q567" s="24">
        <f>VLOOKUP("Partnership",'Program Priorities&amp;Goals'!$B$5:$E$7,4,FALSE)</f>
        <v>0.66666666666666663</v>
      </c>
      <c r="R567" s="25">
        <f t="shared" si="41"/>
        <v>0</v>
      </c>
      <c r="S567" s="24">
        <f t="shared" si="42"/>
        <v>1</v>
      </c>
      <c r="T567" s="24" t="e">
        <f t="shared" si="43"/>
        <v>#N/A</v>
      </c>
      <c r="U567" s="27" t="e">
        <f t="shared" si="44"/>
        <v>#N/A</v>
      </c>
      <c r="V567" s="24" t="e">
        <f>IF(J567="Urban",IF(U567&lt;='Recommended Sites'!$L$17,"Include",""),IF(J567="Rural",IF(T567&lt;='Recommended Sites'!$L$18,"Include",""),""))</f>
        <v>#N/A</v>
      </c>
      <c r="W567" s="24" t="e">
        <f>IF(V567="Include",COUNTIFS($V$2:$V$999,"Include",$R$2:$R$999,"&gt;"&amp;R567)+COUNTIFS($V$2:V567,"Include",$R$2:R567,R567),"")</f>
        <v>#N/A</v>
      </c>
    </row>
    <row r="568" spans="1:23" ht="15.75" thickBot="1" x14ac:dyDescent="0.3">
      <c r="A568" s="23" t="str">
        <f>IF(Population!$A568="","",Population!$A568)</f>
        <v/>
      </c>
      <c r="B568" s="24" t="str">
        <f>IF($A568="","",IFERROR(VLOOKUP($A568,Facilities!$A$2:$B$1001,2,FALSE),""))</f>
        <v/>
      </c>
      <c r="C568" s="24" t="str">
        <f>IFERROR(IF(VLOOKUP($A568,'Facility Locations'!$A$2:$E$1000,2,FALSE)="","no address",VLOOKUP($A568,'Facility Locations'!$A$2:$E$1000,2,FALSE)),"no address")</f>
        <v>no address</v>
      </c>
      <c r="D568" s="24" t="str">
        <f>IFERROR(IF(VLOOKUP($A568,'Facility Locations'!$A$2:$E$1000,3,FALSE)="","",VLOOKUP($A568,'Facility Locations'!$A$2:$E$1000,3,FALSE)),"")</f>
        <v/>
      </c>
      <c r="E568" s="24" t="str">
        <f>IFERROR(IF(VLOOKUP($A568,'Facility Locations'!$A$2:$E$1000,4,FALSE)="","",VLOOKUP($A568,'Facility Locations'!$A$2:$E$1000,4,FALSE)),"")</f>
        <v/>
      </c>
      <c r="F568" s="24" t="str">
        <f>IFERROR(IF(VLOOKUP($A568,'Facility Locations'!$A$2:$E$1000,5,FALSE)="","",VLOOKUP($A568,'Facility Locations'!$A$2:$E$1000,5,FALSE)),"")</f>
        <v/>
      </c>
      <c r="G568" s="25" t="str">
        <f>IFERROR(VLOOKUP($A568,Counties!$A$2:$C$1000,2,FALSE),"no county listed")</f>
        <v>no county listed</v>
      </c>
      <c r="H568" s="24" t="str">
        <f>IFERROR(VLOOKUP($A568,Counties!$A$2:$C$1000,3,FALSE),"no county listed")</f>
        <v>no county listed</v>
      </c>
      <c r="I568" s="24" t="e">
        <f>VLOOKUP($G568,Rural_Urban!A569:B1567,2,FALSE)</f>
        <v>#N/A</v>
      </c>
      <c r="J568" s="24" t="e">
        <f t="shared" si="40"/>
        <v>#N/A</v>
      </c>
      <c r="K568" s="26" t="str">
        <f>IF($A568="","",_xlfn.LET(_xlpm.x,VLOOKUP($A568,Population!$A$2:$B$1000,2,FALSE),IF(_xlpm.x="","none listed",_xlpm.x)))</f>
        <v/>
      </c>
      <c r="L568" s="24" t="e">
        <f>VLOOKUP($A568,Population!$A$2:$D$1000,4,FALSE)</f>
        <v>#N/A</v>
      </c>
      <c r="M568" s="24">
        <f>VLOOKUP("Population",'Program Priorities&amp;Goals'!$B$5:$E$7,4,FALSE)</f>
        <v>0.66666666666666663</v>
      </c>
      <c r="N568" s="24" t="e">
        <f>VLOOKUP($G568,'SVI Data'!$C$2:$F$200,3,FALSE)</f>
        <v>#N/A</v>
      </c>
      <c r="O568" s="24">
        <f>VLOOKUP("SVI",'Program Priorities&amp;Goals'!$B$5:$E$7,4,FALSE)</f>
        <v>0.66666666666666663</v>
      </c>
      <c r="P568" s="23" t="e">
        <f>VLOOKUP($A568,'Partnership Readiness'!$A$2:$D$1000,5,FALSE)</f>
        <v>#N/A</v>
      </c>
      <c r="Q568" s="24">
        <f>VLOOKUP("Partnership",'Program Priorities&amp;Goals'!$B$5:$E$7,4,FALSE)</f>
        <v>0.66666666666666663</v>
      </c>
      <c r="R568" s="25">
        <f t="shared" si="41"/>
        <v>0</v>
      </c>
      <c r="S568" s="24">
        <f t="shared" si="42"/>
        <v>1</v>
      </c>
      <c r="T568" s="24" t="e">
        <f t="shared" si="43"/>
        <v>#N/A</v>
      </c>
      <c r="U568" s="27" t="e">
        <f t="shared" si="44"/>
        <v>#N/A</v>
      </c>
      <c r="V568" s="24" t="e">
        <f>IF(J568="Urban",IF(U568&lt;='Recommended Sites'!$L$17,"Include",""),IF(J568="Rural",IF(T568&lt;='Recommended Sites'!$L$18,"Include",""),""))</f>
        <v>#N/A</v>
      </c>
      <c r="W568" s="24" t="e">
        <f>IF(V568="Include",COUNTIFS($V$2:$V$999,"Include",$R$2:$R$999,"&gt;"&amp;R568)+COUNTIFS($V$2:V568,"Include",$R$2:R568,R568),"")</f>
        <v>#N/A</v>
      </c>
    </row>
    <row r="569" spans="1:23" ht="15.75" thickBot="1" x14ac:dyDescent="0.3">
      <c r="A569" s="23" t="str">
        <f>IF(Population!$A569="","",Population!$A569)</f>
        <v/>
      </c>
      <c r="B569" s="24" t="str">
        <f>IF($A569="","",IFERROR(VLOOKUP($A569,Facilities!$A$2:$B$1001,2,FALSE),""))</f>
        <v/>
      </c>
      <c r="C569" s="24" t="str">
        <f>IFERROR(IF(VLOOKUP($A569,'Facility Locations'!$A$2:$E$1000,2,FALSE)="","no address",VLOOKUP($A569,'Facility Locations'!$A$2:$E$1000,2,FALSE)),"no address")</f>
        <v>no address</v>
      </c>
      <c r="D569" s="24" t="str">
        <f>IFERROR(IF(VLOOKUP($A569,'Facility Locations'!$A$2:$E$1000,3,FALSE)="","",VLOOKUP($A569,'Facility Locations'!$A$2:$E$1000,3,FALSE)),"")</f>
        <v/>
      </c>
      <c r="E569" s="24" t="str">
        <f>IFERROR(IF(VLOOKUP($A569,'Facility Locations'!$A$2:$E$1000,4,FALSE)="","",VLOOKUP($A569,'Facility Locations'!$A$2:$E$1000,4,FALSE)),"")</f>
        <v/>
      </c>
      <c r="F569" s="24" t="str">
        <f>IFERROR(IF(VLOOKUP($A569,'Facility Locations'!$A$2:$E$1000,5,FALSE)="","",VLOOKUP($A569,'Facility Locations'!$A$2:$E$1000,5,FALSE)),"")</f>
        <v/>
      </c>
      <c r="G569" s="25" t="str">
        <f>IFERROR(VLOOKUP($A569,Counties!$A$2:$C$1000,2,FALSE),"no county listed")</f>
        <v>no county listed</v>
      </c>
      <c r="H569" s="24" t="str">
        <f>IFERROR(VLOOKUP($A569,Counties!$A$2:$C$1000,3,FALSE),"no county listed")</f>
        <v>no county listed</v>
      </c>
      <c r="I569" s="24" t="e">
        <f>VLOOKUP($G569,Rural_Urban!A570:B1568,2,FALSE)</f>
        <v>#N/A</v>
      </c>
      <c r="J569" s="24" t="e">
        <f t="shared" si="40"/>
        <v>#N/A</v>
      </c>
      <c r="K569" s="26" t="str">
        <f>IF($A569="","",_xlfn.LET(_xlpm.x,VLOOKUP($A569,Population!$A$2:$B$1000,2,FALSE),IF(_xlpm.x="","none listed",_xlpm.x)))</f>
        <v/>
      </c>
      <c r="L569" s="24" t="e">
        <f>VLOOKUP($A569,Population!$A$2:$D$1000,4,FALSE)</f>
        <v>#N/A</v>
      </c>
      <c r="M569" s="24">
        <f>VLOOKUP("Population",'Program Priorities&amp;Goals'!$B$5:$E$7,4,FALSE)</f>
        <v>0.66666666666666663</v>
      </c>
      <c r="N569" s="24" t="e">
        <f>VLOOKUP($G569,'SVI Data'!$C$2:$F$200,3,FALSE)</f>
        <v>#N/A</v>
      </c>
      <c r="O569" s="24">
        <f>VLOOKUP("SVI",'Program Priorities&amp;Goals'!$B$5:$E$7,4,FALSE)</f>
        <v>0.66666666666666663</v>
      </c>
      <c r="P569" s="23" t="e">
        <f>VLOOKUP($A569,'Partnership Readiness'!$A$2:$D$1000,5,FALSE)</f>
        <v>#N/A</v>
      </c>
      <c r="Q569" s="24">
        <f>VLOOKUP("Partnership",'Program Priorities&amp;Goals'!$B$5:$E$7,4,FALSE)</f>
        <v>0.66666666666666663</v>
      </c>
      <c r="R569" s="25">
        <f t="shared" si="41"/>
        <v>0</v>
      </c>
      <c r="S569" s="24">
        <f t="shared" si="42"/>
        <v>1</v>
      </c>
      <c r="T569" s="24" t="e">
        <f t="shared" si="43"/>
        <v>#N/A</v>
      </c>
      <c r="U569" s="27" t="e">
        <f t="shared" si="44"/>
        <v>#N/A</v>
      </c>
      <c r="V569" s="24" t="e">
        <f>IF(J569="Urban",IF(U569&lt;='Recommended Sites'!$L$17,"Include",""),IF(J569="Rural",IF(T569&lt;='Recommended Sites'!$L$18,"Include",""),""))</f>
        <v>#N/A</v>
      </c>
      <c r="W569" s="24" t="e">
        <f>IF(V569="Include",COUNTIFS($V$2:$V$999,"Include",$R$2:$R$999,"&gt;"&amp;R569)+COUNTIFS($V$2:V569,"Include",$R$2:R569,R569),"")</f>
        <v>#N/A</v>
      </c>
    </row>
    <row r="570" spans="1:23" ht="15.75" thickBot="1" x14ac:dyDescent="0.3">
      <c r="A570" s="23" t="str">
        <f>IF(Population!$A570="","",Population!$A570)</f>
        <v/>
      </c>
      <c r="B570" s="24" t="str">
        <f>IF($A570="","",IFERROR(VLOOKUP($A570,Facilities!$A$2:$B$1001,2,FALSE),""))</f>
        <v/>
      </c>
      <c r="C570" s="24" t="str">
        <f>IFERROR(IF(VLOOKUP($A570,'Facility Locations'!$A$2:$E$1000,2,FALSE)="","no address",VLOOKUP($A570,'Facility Locations'!$A$2:$E$1000,2,FALSE)),"no address")</f>
        <v>no address</v>
      </c>
      <c r="D570" s="24" t="str">
        <f>IFERROR(IF(VLOOKUP($A570,'Facility Locations'!$A$2:$E$1000,3,FALSE)="","",VLOOKUP($A570,'Facility Locations'!$A$2:$E$1000,3,FALSE)),"")</f>
        <v/>
      </c>
      <c r="E570" s="24" t="str">
        <f>IFERROR(IF(VLOOKUP($A570,'Facility Locations'!$A$2:$E$1000,4,FALSE)="","",VLOOKUP($A570,'Facility Locations'!$A$2:$E$1000,4,FALSE)),"")</f>
        <v/>
      </c>
      <c r="F570" s="24" t="str">
        <f>IFERROR(IF(VLOOKUP($A570,'Facility Locations'!$A$2:$E$1000,5,FALSE)="","",VLOOKUP($A570,'Facility Locations'!$A$2:$E$1000,5,FALSE)),"")</f>
        <v/>
      </c>
      <c r="G570" s="25" t="str">
        <f>IFERROR(VLOOKUP($A570,Counties!$A$2:$C$1000,2,FALSE),"no county listed")</f>
        <v>no county listed</v>
      </c>
      <c r="H570" s="24" t="str">
        <f>IFERROR(VLOOKUP($A570,Counties!$A$2:$C$1000,3,FALSE),"no county listed")</f>
        <v>no county listed</v>
      </c>
      <c r="I570" s="24" t="e">
        <f>VLOOKUP($G570,Rural_Urban!A571:B1569,2,FALSE)</f>
        <v>#N/A</v>
      </c>
      <c r="J570" s="24" t="e">
        <f t="shared" si="40"/>
        <v>#N/A</v>
      </c>
      <c r="K570" s="26" t="str">
        <f>IF($A570="","",_xlfn.LET(_xlpm.x,VLOOKUP($A570,Population!$A$2:$B$1000,2,FALSE),IF(_xlpm.x="","none listed",_xlpm.x)))</f>
        <v/>
      </c>
      <c r="L570" s="24" t="e">
        <f>VLOOKUP($A570,Population!$A$2:$D$1000,4,FALSE)</f>
        <v>#N/A</v>
      </c>
      <c r="M570" s="24">
        <f>VLOOKUP("Population",'Program Priorities&amp;Goals'!$B$5:$E$7,4,FALSE)</f>
        <v>0.66666666666666663</v>
      </c>
      <c r="N570" s="24" t="e">
        <f>VLOOKUP($G570,'SVI Data'!$C$2:$F$200,3,FALSE)</f>
        <v>#N/A</v>
      </c>
      <c r="O570" s="24">
        <f>VLOOKUP("SVI",'Program Priorities&amp;Goals'!$B$5:$E$7,4,FALSE)</f>
        <v>0.66666666666666663</v>
      </c>
      <c r="P570" s="23" t="e">
        <f>VLOOKUP($A570,'Partnership Readiness'!$A$2:$D$1000,5,FALSE)</f>
        <v>#N/A</v>
      </c>
      <c r="Q570" s="24">
        <f>VLOOKUP("Partnership",'Program Priorities&amp;Goals'!$B$5:$E$7,4,FALSE)</f>
        <v>0.66666666666666663</v>
      </c>
      <c r="R570" s="25">
        <f t="shared" si="41"/>
        <v>0</v>
      </c>
      <c r="S570" s="24">
        <f t="shared" si="42"/>
        <v>1</v>
      </c>
      <c r="T570" s="24" t="e">
        <f t="shared" si="43"/>
        <v>#N/A</v>
      </c>
      <c r="U570" s="27" t="e">
        <f t="shared" si="44"/>
        <v>#N/A</v>
      </c>
      <c r="V570" s="24" t="e">
        <f>IF(J570="Urban",IF(U570&lt;='Recommended Sites'!$L$17,"Include",""),IF(J570="Rural",IF(T570&lt;='Recommended Sites'!$L$18,"Include",""),""))</f>
        <v>#N/A</v>
      </c>
      <c r="W570" s="24" t="e">
        <f>IF(V570="Include",COUNTIFS($V$2:$V$999,"Include",$R$2:$R$999,"&gt;"&amp;R570)+COUNTIFS($V$2:V570,"Include",$R$2:R570,R570),"")</f>
        <v>#N/A</v>
      </c>
    </row>
    <row r="571" spans="1:23" ht="15.75" thickBot="1" x14ac:dyDescent="0.3">
      <c r="A571" s="23" t="str">
        <f>IF(Population!$A571="","",Population!$A571)</f>
        <v/>
      </c>
      <c r="B571" s="24" t="str">
        <f>IF($A571="","",IFERROR(VLOOKUP($A571,Facilities!$A$2:$B$1001,2,FALSE),""))</f>
        <v/>
      </c>
      <c r="C571" s="24" t="str">
        <f>IFERROR(IF(VLOOKUP($A571,'Facility Locations'!$A$2:$E$1000,2,FALSE)="","no address",VLOOKUP($A571,'Facility Locations'!$A$2:$E$1000,2,FALSE)),"no address")</f>
        <v>no address</v>
      </c>
      <c r="D571" s="24" t="str">
        <f>IFERROR(IF(VLOOKUP($A571,'Facility Locations'!$A$2:$E$1000,3,FALSE)="","",VLOOKUP($A571,'Facility Locations'!$A$2:$E$1000,3,FALSE)),"")</f>
        <v/>
      </c>
      <c r="E571" s="24" t="str">
        <f>IFERROR(IF(VLOOKUP($A571,'Facility Locations'!$A$2:$E$1000,4,FALSE)="","",VLOOKUP($A571,'Facility Locations'!$A$2:$E$1000,4,FALSE)),"")</f>
        <v/>
      </c>
      <c r="F571" s="24" t="str">
        <f>IFERROR(IF(VLOOKUP($A571,'Facility Locations'!$A$2:$E$1000,5,FALSE)="","",VLOOKUP($A571,'Facility Locations'!$A$2:$E$1000,5,FALSE)),"")</f>
        <v/>
      </c>
      <c r="G571" s="25" t="str">
        <f>IFERROR(VLOOKUP($A571,Counties!$A$2:$C$1000,2,FALSE),"no county listed")</f>
        <v>no county listed</v>
      </c>
      <c r="H571" s="24" t="str">
        <f>IFERROR(VLOOKUP($A571,Counties!$A$2:$C$1000,3,FALSE),"no county listed")</f>
        <v>no county listed</v>
      </c>
      <c r="I571" s="24" t="e">
        <f>VLOOKUP($G571,Rural_Urban!A572:B1570,2,FALSE)</f>
        <v>#N/A</v>
      </c>
      <c r="J571" s="24" t="e">
        <f t="shared" si="40"/>
        <v>#N/A</v>
      </c>
      <c r="K571" s="26" t="str">
        <f>IF($A571="","",_xlfn.LET(_xlpm.x,VLOOKUP($A571,Population!$A$2:$B$1000,2,FALSE),IF(_xlpm.x="","none listed",_xlpm.x)))</f>
        <v/>
      </c>
      <c r="L571" s="24" t="e">
        <f>VLOOKUP($A571,Population!$A$2:$D$1000,4,FALSE)</f>
        <v>#N/A</v>
      </c>
      <c r="M571" s="24">
        <f>VLOOKUP("Population",'Program Priorities&amp;Goals'!$B$5:$E$7,4,FALSE)</f>
        <v>0.66666666666666663</v>
      </c>
      <c r="N571" s="24" t="e">
        <f>VLOOKUP($G571,'SVI Data'!$C$2:$F$200,3,FALSE)</f>
        <v>#N/A</v>
      </c>
      <c r="O571" s="24">
        <f>VLOOKUP("SVI",'Program Priorities&amp;Goals'!$B$5:$E$7,4,FALSE)</f>
        <v>0.66666666666666663</v>
      </c>
      <c r="P571" s="23" t="e">
        <f>VLOOKUP($A571,'Partnership Readiness'!$A$2:$D$1000,5,FALSE)</f>
        <v>#N/A</v>
      </c>
      <c r="Q571" s="24">
        <f>VLOOKUP("Partnership",'Program Priorities&amp;Goals'!$B$5:$E$7,4,FALSE)</f>
        <v>0.66666666666666663</v>
      </c>
      <c r="R571" s="25">
        <f t="shared" si="41"/>
        <v>0</v>
      </c>
      <c r="S571" s="24">
        <f t="shared" si="42"/>
        <v>1</v>
      </c>
      <c r="T571" s="24" t="e">
        <f t="shared" si="43"/>
        <v>#N/A</v>
      </c>
      <c r="U571" s="27" t="e">
        <f t="shared" si="44"/>
        <v>#N/A</v>
      </c>
      <c r="V571" s="24" t="e">
        <f>IF(J571="Urban",IF(U571&lt;='Recommended Sites'!$L$17,"Include",""),IF(J571="Rural",IF(T571&lt;='Recommended Sites'!$L$18,"Include",""),""))</f>
        <v>#N/A</v>
      </c>
      <c r="W571" s="24" t="e">
        <f>IF(V571="Include",COUNTIFS($V$2:$V$999,"Include",$R$2:$R$999,"&gt;"&amp;R571)+COUNTIFS($V$2:V571,"Include",$R$2:R571,R571),"")</f>
        <v>#N/A</v>
      </c>
    </row>
    <row r="572" spans="1:23" ht="15.75" thickBot="1" x14ac:dyDescent="0.3">
      <c r="A572" s="23" t="str">
        <f>IF(Population!$A572="","",Population!$A572)</f>
        <v/>
      </c>
      <c r="B572" s="24" t="str">
        <f>IF($A572="","",IFERROR(VLOOKUP($A572,Facilities!$A$2:$B$1001,2,FALSE),""))</f>
        <v/>
      </c>
      <c r="C572" s="24" t="str">
        <f>IFERROR(IF(VLOOKUP($A572,'Facility Locations'!$A$2:$E$1000,2,FALSE)="","no address",VLOOKUP($A572,'Facility Locations'!$A$2:$E$1000,2,FALSE)),"no address")</f>
        <v>no address</v>
      </c>
      <c r="D572" s="24" t="str">
        <f>IFERROR(IF(VLOOKUP($A572,'Facility Locations'!$A$2:$E$1000,3,FALSE)="","",VLOOKUP($A572,'Facility Locations'!$A$2:$E$1000,3,FALSE)),"")</f>
        <v/>
      </c>
      <c r="E572" s="24" t="str">
        <f>IFERROR(IF(VLOOKUP($A572,'Facility Locations'!$A$2:$E$1000,4,FALSE)="","",VLOOKUP($A572,'Facility Locations'!$A$2:$E$1000,4,FALSE)),"")</f>
        <v/>
      </c>
      <c r="F572" s="24" t="str">
        <f>IFERROR(IF(VLOOKUP($A572,'Facility Locations'!$A$2:$E$1000,5,FALSE)="","",VLOOKUP($A572,'Facility Locations'!$A$2:$E$1000,5,FALSE)),"")</f>
        <v/>
      </c>
      <c r="G572" s="25" t="str">
        <f>IFERROR(VLOOKUP($A572,Counties!$A$2:$C$1000,2,FALSE),"no county listed")</f>
        <v>no county listed</v>
      </c>
      <c r="H572" s="24" t="str">
        <f>IFERROR(VLOOKUP($A572,Counties!$A$2:$C$1000,3,FALSE),"no county listed")</f>
        <v>no county listed</v>
      </c>
      <c r="I572" s="24" t="e">
        <f>VLOOKUP($G572,Rural_Urban!A573:B1571,2,FALSE)</f>
        <v>#N/A</v>
      </c>
      <c r="J572" s="24" t="e">
        <f t="shared" si="40"/>
        <v>#N/A</v>
      </c>
      <c r="K572" s="26" t="str">
        <f>IF($A572="","",_xlfn.LET(_xlpm.x,VLOOKUP($A572,Population!$A$2:$B$1000,2,FALSE),IF(_xlpm.x="","none listed",_xlpm.x)))</f>
        <v/>
      </c>
      <c r="L572" s="24" t="e">
        <f>VLOOKUP($A572,Population!$A$2:$D$1000,4,FALSE)</f>
        <v>#N/A</v>
      </c>
      <c r="M572" s="24">
        <f>VLOOKUP("Population",'Program Priorities&amp;Goals'!$B$5:$E$7,4,FALSE)</f>
        <v>0.66666666666666663</v>
      </c>
      <c r="N572" s="24" t="e">
        <f>VLOOKUP($G572,'SVI Data'!$C$2:$F$200,3,FALSE)</f>
        <v>#N/A</v>
      </c>
      <c r="O572" s="24">
        <f>VLOOKUP("SVI",'Program Priorities&amp;Goals'!$B$5:$E$7,4,FALSE)</f>
        <v>0.66666666666666663</v>
      </c>
      <c r="P572" s="23" t="e">
        <f>VLOOKUP($A572,'Partnership Readiness'!$A$2:$D$1000,5,FALSE)</f>
        <v>#N/A</v>
      </c>
      <c r="Q572" s="24">
        <f>VLOOKUP("Partnership",'Program Priorities&amp;Goals'!$B$5:$E$7,4,FALSE)</f>
        <v>0.66666666666666663</v>
      </c>
      <c r="R572" s="25">
        <f t="shared" si="41"/>
        <v>0</v>
      </c>
      <c r="S572" s="24">
        <f t="shared" si="42"/>
        <v>1</v>
      </c>
      <c r="T572" s="24" t="e">
        <f t="shared" si="43"/>
        <v>#N/A</v>
      </c>
      <c r="U572" s="27" t="e">
        <f t="shared" si="44"/>
        <v>#N/A</v>
      </c>
      <c r="V572" s="24" t="e">
        <f>IF(J572="Urban",IF(U572&lt;='Recommended Sites'!$L$17,"Include",""),IF(J572="Rural",IF(T572&lt;='Recommended Sites'!$L$18,"Include",""),""))</f>
        <v>#N/A</v>
      </c>
      <c r="W572" s="24" t="e">
        <f>IF(V572="Include",COUNTIFS($V$2:$V$999,"Include",$R$2:$R$999,"&gt;"&amp;R572)+COUNTIFS($V$2:V572,"Include",$R$2:R572,R572),"")</f>
        <v>#N/A</v>
      </c>
    </row>
    <row r="573" spans="1:23" ht="15.75" thickBot="1" x14ac:dyDescent="0.3">
      <c r="A573" s="23" t="str">
        <f>IF(Population!$A573="","",Population!$A573)</f>
        <v/>
      </c>
      <c r="B573" s="24" t="str">
        <f>IF($A573="","",IFERROR(VLOOKUP($A573,Facilities!$A$2:$B$1001,2,FALSE),""))</f>
        <v/>
      </c>
      <c r="C573" s="24" t="str">
        <f>IFERROR(IF(VLOOKUP($A573,'Facility Locations'!$A$2:$E$1000,2,FALSE)="","no address",VLOOKUP($A573,'Facility Locations'!$A$2:$E$1000,2,FALSE)),"no address")</f>
        <v>no address</v>
      </c>
      <c r="D573" s="24" t="str">
        <f>IFERROR(IF(VLOOKUP($A573,'Facility Locations'!$A$2:$E$1000,3,FALSE)="","",VLOOKUP($A573,'Facility Locations'!$A$2:$E$1000,3,FALSE)),"")</f>
        <v/>
      </c>
      <c r="E573" s="24" t="str">
        <f>IFERROR(IF(VLOOKUP($A573,'Facility Locations'!$A$2:$E$1000,4,FALSE)="","",VLOOKUP($A573,'Facility Locations'!$A$2:$E$1000,4,FALSE)),"")</f>
        <v/>
      </c>
      <c r="F573" s="24" t="str">
        <f>IFERROR(IF(VLOOKUP($A573,'Facility Locations'!$A$2:$E$1000,5,FALSE)="","",VLOOKUP($A573,'Facility Locations'!$A$2:$E$1000,5,FALSE)),"")</f>
        <v/>
      </c>
      <c r="G573" s="25" t="str">
        <f>IFERROR(VLOOKUP($A573,Counties!$A$2:$C$1000,2,FALSE),"no county listed")</f>
        <v>no county listed</v>
      </c>
      <c r="H573" s="24" t="str">
        <f>IFERROR(VLOOKUP($A573,Counties!$A$2:$C$1000,3,FALSE),"no county listed")</f>
        <v>no county listed</v>
      </c>
      <c r="I573" s="24" t="e">
        <f>VLOOKUP($G573,Rural_Urban!A574:B1572,2,FALSE)</f>
        <v>#N/A</v>
      </c>
      <c r="J573" s="24" t="e">
        <f t="shared" si="40"/>
        <v>#N/A</v>
      </c>
      <c r="K573" s="26" t="str">
        <f>IF($A573="","",_xlfn.LET(_xlpm.x,VLOOKUP($A573,Population!$A$2:$B$1000,2,FALSE),IF(_xlpm.x="","none listed",_xlpm.x)))</f>
        <v/>
      </c>
      <c r="L573" s="24" t="e">
        <f>VLOOKUP($A573,Population!$A$2:$D$1000,4,FALSE)</f>
        <v>#N/A</v>
      </c>
      <c r="M573" s="24">
        <f>VLOOKUP("Population",'Program Priorities&amp;Goals'!$B$5:$E$7,4,FALSE)</f>
        <v>0.66666666666666663</v>
      </c>
      <c r="N573" s="24" t="e">
        <f>VLOOKUP($G573,'SVI Data'!$C$2:$F$200,3,FALSE)</f>
        <v>#N/A</v>
      </c>
      <c r="O573" s="24">
        <f>VLOOKUP("SVI",'Program Priorities&amp;Goals'!$B$5:$E$7,4,FALSE)</f>
        <v>0.66666666666666663</v>
      </c>
      <c r="P573" s="23" t="e">
        <f>VLOOKUP($A573,'Partnership Readiness'!$A$2:$D$1000,5,FALSE)</f>
        <v>#N/A</v>
      </c>
      <c r="Q573" s="24">
        <f>VLOOKUP("Partnership",'Program Priorities&amp;Goals'!$B$5:$E$7,4,FALSE)</f>
        <v>0.66666666666666663</v>
      </c>
      <c r="R573" s="25">
        <f t="shared" si="41"/>
        <v>0</v>
      </c>
      <c r="S573" s="24">
        <f t="shared" si="42"/>
        <v>1</v>
      </c>
      <c r="T573" s="24" t="e">
        <f t="shared" si="43"/>
        <v>#N/A</v>
      </c>
      <c r="U573" s="27" t="e">
        <f t="shared" si="44"/>
        <v>#N/A</v>
      </c>
      <c r="V573" s="24" t="e">
        <f>IF(J573="Urban",IF(U573&lt;='Recommended Sites'!$L$17,"Include",""),IF(J573="Rural",IF(T573&lt;='Recommended Sites'!$L$18,"Include",""),""))</f>
        <v>#N/A</v>
      </c>
      <c r="W573" s="24" t="e">
        <f>IF(V573="Include",COUNTIFS($V$2:$V$999,"Include",$R$2:$R$999,"&gt;"&amp;R573)+COUNTIFS($V$2:V573,"Include",$R$2:R573,R573),"")</f>
        <v>#N/A</v>
      </c>
    </row>
    <row r="574" spans="1:23" ht="15.75" thickBot="1" x14ac:dyDescent="0.3">
      <c r="A574" s="23" t="str">
        <f>IF(Population!$A574="","",Population!$A574)</f>
        <v/>
      </c>
      <c r="B574" s="24" t="str">
        <f>IF($A574="","",IFERROR(VLOOKUP($A574,Facilities!$A$2:$B$1001,2,FALSE),""))</f>
        <v/>
      </c>
      <c r="C574" s="24" t="str">
        <f>IFERROR(IF(VLOOKUP($A574,'Facility Locations'!$A$2:$E$1000,2,FALSE)="","no address",VLOOKUP($A574,'Facility Locations'!$A$2:$E$1000,2,FALSE)),"no address")</f>
        <v>no address</v>
      </c>
      <c r="D574" s="24" t="str">
        <f>IFERROR(IF(VLOOKUP($A574,'Facility Locations'!$A$2:$E$1000,3,FALSE)="","",VLOOKUP($A574,'Facility Locations'!$A$2:$E$1000,3,FALSE)),"")</f>
        <v/>
      </c>
      <c r="E574" s="24" t="str">
        <f>IFERROR(IF(VLOOKUP($A574,'Facility Locations'!$A$2:$E$1000,4,FALSE)="","",VLOOKUP($A574,'Facility Locations'!$A$2:$E$1000,4,FALSE)),"")</f>
        <v/>
      </c>
      <c r="F574" s="24" t="str">
        <f>IFERROR(IF(VLOOKUP($A574,'Facility Locations'!$A$2:$E$1000,5,FALSE)="","",VLOOKUP($A574,'Facility Locations'!$A$2:$E$1000,5,FALSE)),"")</f>
        <v/>
      </c>
      <c r="G574" s="25" t="str">
        <f>IFERROR(VLOOKUP($A574,Counties!$A$2:$C$1000,2,FALSE),"no county listed")</f>
        <v>no county listed</v>
      </c>
      <c r="H574" s="24" t="str">
        <f>IFERROR(VLOOKUP($A574,Counties!$A$2:$C$1000,3,FALSE),"no county listed")</f>
        <v>no county listed</v>
      </c>
      <c r="I574" s="24" t="e">
        <f>VLOOKUP($G574,Rural_Urban!A575:B1573,2,FALSE)</f>
        <v>#N/A</v>
      </c>
      <c r="J574" s="24" t="e">
        <f t="shared" si="40"/>
        <v>#N/A</v>
      </c>
      <c r="K574" s="26" t="str">
        <f>IF($A574="","",_xlfn.LET(_xlpm.x,VLOOKUP($A574,Population!$A$2:$B$1000,2,FALSE),IF(_xlpm.x="","none listed",_xlpm.x)))</f>
        <v/>
      </c>
      <c r="L574" s="24" t="e">
        <f>VLOOKUP($A574,Population!$A$2:$D$1000,4,FALSE)</f>
        <v>#N/A</v>
      </c>
      <c r="M574" s="24">
        <f>VLOOKUP("Population",'Program Priorities&amp;Goals'!$B$5:$E$7,4,FALSE)</f>
        <v>0.66666666666666663</v>
      </c>
      <c r="N574" s="24" t="e">
        <f>VLOOKUP($G574,'SVI Data'!$C$2:$F$200,3,FALSE)</f>
        <v>#N/A</v>
      </c>
      <c r="O574" s="24">
        <f>VLOOKUP("SVI",'Program Priorities&amp;Goals'!$B$5:$E$7,4,FALSE)</f>
        <v>0.66666666666666663</v>
      </c>
      <c r="P574" s="23" t="e">
        <f>VLOOKUP($A574,'Partnership Readiness'!$A$2:$D$1000,5,FALSE)</f>
        <v>#N/A</v>
      </c>
      <c r="Q574" s="24">
        <f>VLOOKUP("Partnership",'Program Priorities&amp;Goals'!$B$5:$E$7,4,FALSE)</f>
        <v>0.66666666666666663</v>
      </c>
      <c r="R574" s="25">
        <f t="shared" si="41"/>
        <v>0</v>
      </c>
      <c r="S574" s="24">
        <f t="shared" si="42"/>
        <v>1</v>
      </c>
      <c r="T574" s="24" t="e">
        <f t="shared" si="43"/>
        <v>#N/A</v>
      </c>
      <c r="U574" s="27" t="e">
        <f t="shared" si="44"/>
        <v>#N/A</v>
      </c>
      <c r="V574" s="24" t="e">
        <f>IF(J574="Urban",IF(U574&lt;='Recommended Sites'!$L$17,"Include",""),IF(J574="Rural",IF(T574&lt;='Recommended Sites'!$L$18,"Include",""),""))</f>
        <v>#N/A</v>
      </c>
      <c r="W574" s="24" t="e">
        <f>IF(V574="Include",COUNTIFS($V$2:$V$999,"Include",$R$2:$R$999,"&gt;"&amp;R574)+COUNTIFS($V$2:V574,"Include",$R$2:R574,R574),"")</f>
        <v>#N/A</v>
      </c>
    </row>
    <row r="575" spans="1:23" ht="15.75" thickBot="1" x14ac:dyDescent="0.3">
      <c r="A575" s="23" t="str">
        <f>IF(Population!$A575="","",Population!$A575)</f>
        <v/>
      </c>
      <c r="B575" s="24" t="str">
        <f>IF($A575="","",IFERROR(VLOOKUP($A575,Facilities!$A$2:$B$1001,2,FALSE),""))</f>
        <v/>
      </c>
      <c r="C575" s="24" t="str">
        <f>IFERROR(IF(VLOOKUP($A575,'Facility Locations'!$A$2:$E$1000,2,FALSE)="","no address",VLOOKUP($A575,'Facility Locations'!$A$2:$E$1000,2,FALSE)),"no address")</f>
        <v>no address</v>
      </c>
      <c r="D575" s="24" t="str">
        <f>IFERROR(IF(VLOOKUP($A575,'Facility Locations'!$A$2:$E$1000,3,FALSE)="","",VLOOKUP($A575,'Facility Locations'!$A$2:$E$1000,3,FALSE)),"")</f>
        <v/>
      </c>
      <c r="E575" s="24" t="str">
        <f>IFERROR(IF(VLOOKUP($A575,'Facility Locations'!$A$2:$E$1000,4,FALSE)="","",VLOOKUP($A575,'Facility Locations'!$A$2:$E$1000,4,FALSE)),"")</f>
        <v/>
      </c>
      <c r="F575" s="24" t="str">
        <f>IFERROR(IF(VLOOKUP($A575,'Facility Locations'!$A$2:$E$1000,5,FALSE)="","",VLOOKUP($A575,'Facility Locations'!$A$2:$E$1000,5,FALSE)),"")</f>
        <v/>
      </c>
      <c r="G575" s="25" t="str">
        <f>IFERROR(VLOOKUP($A575,Counties!$A$2:$C$1000,2,FALSE),"no county listed")</f>
        <v>no county listed</v>
      </c>
      <c r="H575" s="24" t="str">
        <f>IFERROR(VLOOKUP($A575,Counties!$A$2:$C$1000,3,FALSE),"no county listed")</f>
        <v>no county listed</v>
      </c>
      <c r="I575" s="24" t="e">
        <f>VLOOKUP($G575,Rural_Urban!A576:B1574,2,FALSE)</f>
        <v>#N/A</v>
      </c>
      <c r="J575" s="24" t="e">
        <f t="shared" si="40"/>
        <v>#N/A</v>
      </c>
      <c r="K575" s="26" t="str">
        <f>IF($A575="","",_xlfn.LET(_xlpm.x,VLOOKUP($A575,Population!$A$2:$B$1000,2,FALSE),IF(_xlpm.x="","none listed",_xlpm.x)))</f>
        <v/>
      </c>
      <c r="L575" s="24" t="e">
        <f>VLOOKUP($A575,Population!$A$2:$D$1000,4,FALSE)</f>
        <v>#N/A</v>
      </c>
      <c r="M575" s="24">
        <f>VLOOKUP("Population",'Program Priorities&amp;Goals'!$B$5:$E$7,4,FALSE)</f>
        <v>0.66666666666666663</v>
      </c>
      <c r="N575" s="24" t="e">
        <f>VLOOKUP($G575,'SVI Data'!$C$2:$F$200,3,FALSE)</f>
        <v>#N/A</v>
      </c>
      <c r="O575" s="24">
        <f>VLOOKUP("SVI",'Program Priorities&amp;Goals'!$B$5:$E$7,4,FALSE)</f>
        <v>0.66666666666666663</v>
      </c>
      <c r="P575" s="23" t="e">
        <f>VLOOKUP($A575,'Partnership Readiness'!$A$2:$D$1000,5,FALSE)</f>
        <v>#N/A</v>
      </c>
      <c r="Q575" s="24">
        <f>VLOOKUP("Partnership",'Program Priorities&amp;Goals'!$B$5:$E$7,4,FALSE)</f>
        <v>0.66666666666666663</v>
      </c>
      <c r="R575" s="25">
        <f t="shared" si="41"/>
        <v>0</v>
      </c>
      <c r="S575" s="24">
        <f t="shared" si="42"/>
        <v>1</v>
      </c>
      <c r="T575" s="24" t="e">
        <f t="shared" si="43"/>
        <v>#N/A</v>
      </c>
      <c r="U575" s="27" t="e">
        <f t="shared" si="44"/>
        <v>#N/A</v>
      </c>
      <c r="V575" s="24" t="e">
        <f>IF(J575="Urban",IF(U575&lt;='Recommended Sites'!$L$17,"Include",""),IF(J575="Rural",IF(T575&lt;='Recommended Sites'!$L$18,"Include",""),""))</f>
        <v>#N/A</v>
      </c>
      <c r="W575" s="24" t="e">
        <f>IF(V575="Include",COUNTIFS($V$2:$V$999,"Include",$R$2:$R$999,"&gt;"&amp;R575)+COUNTIFS($V$2:V575,"Include",$R$2:R575,R575),"")</f>
        <v>#N/A</v>
      </c>
    </row>
    <row r="576" spans="1:23" ht="15.75" thickBot="1" x14ac:dyDescent="0.3">
      <c r="A576" s="23" t="str">
        <f>IF(Population!$A576="","",Population!$A576)</f>
        <v/>
      </c>
      <c r="B576" s="24" t="str">
        <f>IF($A576="","",IFERROR(VLOOKUP($A576,Facilities!$A$2:$B$1001,2,FALSE),""))</f>
        <v/>
      </c>
      <c r="C576" s="24" t="str">
        <f>IFERROR(IF(VLOOKUP($A576,'Facility Locations'!$A$2:$E$1000,2,FALSE)="","no address",VLOOKUP($A576,'Facility Locations'!$A$2:$E$1000,2,FALSE)),"no address")</f>
        <v>no address</v>
      </c>
      <c r="D576" s="24" t="str">
        <f>IFERROR(IF(VLOOKUP($A576,'Facility Locations'!$A$2:$E$1000,3,FALSE)="","",VLOOKUP($A576,'Facility Locations'!$A$2:$E$1000,3,FALSE)),"")</f>
        <v/>
      </c>
      <c r="E576" s="24" t="str">
        <f>IFERROR(IF(VLOOKUP($A576,'Facility Locations'!$A$2:$E$1000,4,FALSE)="","",VLOOKUP($A576,'Facility Locations'!$A$2:$E$1000,4,FALSE)),"")</f>
        <v/>
      </c>
      <c r="F576" s="24" t="str">
        <f>IFERROR(IF(VLOOKUP($A576,'Facility Locations'!$A$2:$E$1000,5,FALSE)="","",VLOOKUP($A576,'Facility Locations'!$A$2:$E$1000,5,FALSE)),"")</f>
        <v/>
      </c>
      <c r="G576" s="25" t="str">
        <f>IFERROR(VLOOKUP($A576,Counties!$A$2:$C$1000,2,FALSE),"no county listed")</f>
        <v>no county listed</v>
      </c>
      <c r="H576" s="24" t="str">
        <f>IFERROR(VLOOKUP($A576,Counties!$A$2:$C$1000,3,FALSE),"no county listed")</f>
        <v>no county listed</v>
      </c>
      <c r="I576" s="24" t="e">
        <f>VLOOKUP($G576,Rural_Urban!A577:B1575,2,FALSE)</f>
        <v>#N/A</v>
      </c>
      <c r="J576" s="24" t="e">
        <f t="shared" si="40"/>
        <v>#N/A</v>
      </c>
      <c r="K576" s="26" t="str">
        <f>IF($A576="","",_xlfn.LET(_xlpm.x,VLOOKUP($A576,Population!$A$2:$B$1000,2,FALSE),IF(_xlpm.x="","none listed",_xlpm.x)))</f>
        <v/>
      </c>
      <c r="L576" s="24" t="e">
        <f>VLOOKUP($A576,Population!$A$2:$D$1000,4,FALSE)</f>
        <v>#N/A</v>
      </c>
      <c r="M576" s="24">
        <f>VLOOKUP("Population",'Program Priorities&amp;Goals'!$B$5:$E$7,4,FALSE)</f>
        <v>0.66666666666666663</v>
      </c>
      <c r="N576" s="24" t="e">
        <f>VLOOKUP($G576,'SVI Data'!$C$2:$F$200,3,FALSE)</f>
        <v>#N/A</v>
      </c>
      <c r="O576" s="24">
        <f>VLOOKUP("SVI",'Program Priorities&amp;Goals'!$B$5:$E$7,4,FALSE)</f>
        <v>0.66666666666666663</v>
      </c>
      <c r="P576" s="23" t="e">
        <f>VLOOKUP($A576,'Partnership Readiness'!$A$2:$D$1000,5,FALSE)</f>
        <v>#N/A</v>
      </c>
      <c r="Q576" s="24">
        <f>VLOOKUP("Partnership",'Program Priorities&amp;Goals'!$B$5:$E$7,4,FALSE)</f>
        <v>0.66666666666666663</v>
      </c>
      <c r="R576" s="25">
        <f t="shared" si="41"/>
        <v>0</v>
      </c>
      <c r="S576" s="24">
        <f t="shared" si="42"/>
        <v>1</v>
      </c>
      <c r="T576" s="24" t="e">
        <f t="shared" si="43"/>
        <v>#N/A</v>
      </c>
      <c r="U576" s="27" t="e">
        <f t="shared" si="44"/>
        <v>#N/A</v>
      </c>
      <c r="V576" s="24" t="e">
        <f>IF(J576="Urban",IF(U576&lt;='Recommended Sites'!$L$17,"Include",""),IF(J576="Rural",IF(T576&lt;='Recommended Sites'!$L$18,"Include",""),""))</f>
        <v>#N/A</v>
      </c>
      <c r="W576" s="24" t="e">
        <f>IF(V576="Include",COUNTIFS($V$2:$V$999,"Include",$R$2:$R$999,"&gt;"&amp;R576)+COUNTIFS($V$2:V576,"Include",$R$2:R576,R576),"")</f>
        <v>#N/A</v>
      </c>
    </row>
    <row r="577" spans="1:23" ht="15.75" thickBot="1" x14ac:dyDescent="0.3">
      <c r="A577" s="23" t="str">
        <f>IF(Population!$A577="","",Population!$A577)</f>
        <v/>
      </c>
      <c r="B577" s="24" t="str">
        <f>IF($A577="","",IFERROR(VLOOKUP($A577,Facilities!$A$2:$B$1001,2,FALSE),""))</f>
        <v/>
      </c>
      <c r="C577" s="24" t="str">
        <f>IFERROR(IF(VLOOKUP($A577,'Facility Locations'!$A$2:$E$1000,2,FALSE)="","no address",VLOOKUP($A577,'Facility Locations'!$A$2:$E$1000,2,FALSE)),"no address")</f>
        <v>no address</v>
      </c>
      <c r="D577" s="24" t="str">
        <f>IFERROR(IF(VLOOKUP($A577,'Facility Locations'!$A$2:$E$1000,3,FALSE)="","",VLOOKUP($A577,'Facility Locations'!$A$2:$E$1000,3,FALSE)),"")</f>
        <v/>
      </c>
      <c r="E577" s="24" t="str">
        <f>IFERROR(IF(VLOOKUP($A577,'Facility Locations'!$A$2:$E$1000,4,FALSE)="","",VLOOKUP($A577,'Facility Locations'!$A$2:$E$1000,4,FALSE)),"")</f>
        <v/>
      </c>
      <c r="F577" s="24" t="str">
        <f>IFERROR(IF(VLOOKUP($A577,'Facility Locations'!$A$2:$E$1000,5,FALSE)="","",VLOOKUP($A577,'Facility Locations'!$A$2:$E$1000,5,FALSE)),"")</f>
        <v/>
      </c>
      <c r="G577" s="25" t="str">
        <f>IFERROR(VLOOKUP($A577,Counties!$A$2:$C$1000,2,FALSE),"no county listed")</f>
        <v>no county listed</v>
      </c>
      <c r="H577" s="24" t="str">
        <f>IFERROR(VLOOKUP($A577,Counties!$A$2:$C$1000,3,FALSE),"no county listed")</f>
        <v>no county listed</v>
      </c>
      <c r="I577" s="24" t="e">
        <f>VLOOKUP($G577,Rural_Urban!A578:B1576,2,FALSE)</f>
        <v>#N/A</v>
      </c>
      <c r="J577" s="24" t="e">
        <f t="shared" si="40"/>
        <v>#N/A</v>
      </c>
      <c r="K577" s="26" t="str">
        <f>IF($A577="","",_xlfn.LET(_xlpm.x,VLOOKUP($A577,Population!$A$2:$B$1000,2,FALSE),IF(_xlpm.x="","none listed",_xlpm.x)))</f>
        <v/>
      </c>
      <c r="L577" s="24" t="e">
        <f>VLOOKUP($A577,Population!$A$2:$D$1000,4,FALSE)</f>
        <v>#N/A</v>
      </c>
      <c r="M577" s="24">
        <f>VLOOKUP("Population",'Program Priorities&amp;Goals'!$B$5:$E$7,4,FALSE)</f>
        <v>0.66666666666666663</v>
      </c>
      <c r="N577" s="24" t="e">
        <f>VLOOKUP($G577,'SVI Data'!$C$2:$F$200,3,FALSE)</f>
        <v>#N/A</v>
      </c>
      <c r="O577" s="24">
        <f>VLOOKUP("SVI",'Program Priorities&amp;Goals'!$B$5:$E$7,4,FALSE)</f>
        <v>0.66666666666666663</v>
      </c>
      <c r="P577" s="23" t="e">
        <f>VLOOKUP($A577,'Partnership Readiness'!$A$2:$D$1000,5,FALSE)</f>
        <v>#N/A</v>
      </c>
      <c r="Q577" s="24">
        <f>VLOOKUP("Partnership",'Program Priorities&amp;Goals'!$B$5:$E$7,4,FALSE)</f>
        <v>0.66666666666666663</v>
      </c>
      <c r="R577" s="25">
        <f t="shared" si="41"/>
        <v>0</v>
      </c>
      <c r="S577" s="24">
        <f t="shared" si="42"/>
        <v>1</v>
      </c>
      <c r="T577" s="24" t="e">
        <f t="shared" si="43"/>
        <v>#N/A</v>
      </c>
      <c r="U577" s="27" t="e">
        <f t="shared" si="44"/>
        <v>#N/A</v>
      </c>
      <c r="V577" s="24" t="e">
        <f>IF(J577="Urban",IF(U577&lt;='Recommended Sites'!$L$17,"Include",""),IF(J577="Rural",IF(T577&lt;='Recommended Sites'!$L$18,"Include",""),""))</f>
        <v>#N/A</v>
      </c>
      <c r="W577" s="24" t="e">
        <f>IF(V577="Include",COUNTIFS($V$2:$V$999,"Include",$R$2:$R$999,"&gt;"&amp;R577)+COUNTIFS($V$2:V577,"Include",$R$2:R577,R577),"")</f>
        <v>#N/A</v>
      </c>
    </row>
    <row r="578" spans="1:23" ht="15.75" thickBot="1" x14ac:dyDescent="0.3">
      <c r="A578" s="23" t="str">
        <f>IF(Population!$A578="","",Population!$A578)</f>
        <v/>
      </c>
      <c r="B578" s="24" t="str">
        <f>IF($A578="","",IFERROR(VLOOKUP($A578,Facilities!$A$2:$B$1001,2,FALSE),""))</f>
        <v/>
      </c>
      <c r="C578" s="24" t="str">
        <f>IFERROR(IF(VLOOKUP($A578,'Facility Locations'!$A$2:$E$1000,2,FALSE)="","no address",VLOOKUP($A578,'Facility Locations'!$A$2:$E$1000,2,FALSE)),"no address")</f>
        <v>no address</v>
      </c>
      <c r="D578" s="24" t="str">
        <f>IFERROR(IF(VLOOKUP($A578,'Facility Locations'!$A$2:$E$1000,3,FALSE)="","",VLOOKUP($A578,'Facility Locations'!$A$2:$E$1000,3,FALSE)),"")</f>
        <v/>
      </c>
      <c r="E578" s="24" t="str">
        <f>IFERROR(IF(VLOOKUP($A578,'Facility Locations'!$A$2:$E$1000,4,FALSE)="","",VLOOKUP($A578,'Facility Locations'!$A$2:$E$1000,4,FALSE)),"")</f>
        <v/>
      </c>
      <c r="F578" s="24" t="str">
        <f>IFERROR(IF(VLOOKUP($A578,'Facility Locations'!$A$2:$E$1000,5,FALSE)="","",VLOOKUP($A578,'Facility Locations'!$A$2:$E$1000,5,FALSE)),"")</f>
        <v/>
      </c>
      <c r="G578" s="25" t="str">
        <f>IFERROR(VLOOKUP($A578,Counties!$A$2:$C$1000,2,FALSE),"no county listed")</f>
        <v>no county listed</v>
      </c>
      <c r="H578" s="24" t="str">
        <f>IFERROR(VLOOKUP($A578,Counties!$A$2:$C$1000,3,FALSE),"no county listed")</f>
        <v>no county listed</v>
      </c>
      <c r="I578" s="24" t="e">
        <f>VLOOKUP($G578,Rural_Urban!A579:B1577,2,FALSE)</f>
        <v>#N/A</v>
      </c>
      <c r="J578" s="24" t="e">
        <f t="shared" ref="J578:J641" si="45">IF(I578&lt;=3,"Urban","Rural")</f>
        <v>#N/A</v>
      </c>
      <c r="K578" s="26" t="str">
        <f>IF($A578="","",_xlfn.LET(_xlpm.x,VLOOKUP($A578,Population!$A$2:$B$1000,2,FALSE),IF(_xlpm.x="","none listed",_xlpm.x)))</f>
        <v/>
      </c>
      <c r="L578" s="24" t="e">
        <f>VLOOKUP($A578,Population!$A$2:$D$1000,4,FALSE)</f>
        <v>#N/A</v>
      </c>
      <c r="M578" s="24">
        <f>VLOOKUP("Population",'Program Priorities&amp;Goals'!$B$5:$E$7,4,FALSE)</f>
        <v>0.66666666666666663</v>
      </c>
      <c r="N578" s="24" t="e">
        <f>VLOOKUP($G578,'SVI Data'!$C$2:$F$200,3,FALSE)</f>
        <v>#N/A</v>
      </c>
      <c r="O578" s="24">
        <f>VLOOKUP("SVI",'Program Priorities&amp;Goals'!$B$5:$E$7,4,FALSE)</f>
        <v>0.66666666666666663</v>
      </c>
      <c r="P578" s="23" t="e">
        <f>VLOOKUP($A578,'Partnership Readiness'!$A$2:$D$1000,5,FALSE)</f>
        <v>#N/A</v>
      </c>
      <c r="Q578" s="24">
        <f>VLOOKUP("Partnership",'Program Priorities&amp;Goals'!$B$5:$E$7,4,FALSE)</f>
        <v>0.66666666666666663</v>
      </c>
      <c r="R578" s="25">
        <f t="shared" ref="R578:R641" si="46">IFERROR(SUM($L578*$M578,$N578*$O578,$P578*$Q578),0)</f>
        <v>0</v>
      </c>
      <c r="S578" s="24">
        <f t="shared" ref="S578:S641" si="47">_xlfn.IFNA(_xlfn.RANK.EQ(R578,$R$2:$R$999,0),"incomplete data")</f>
        <v>1</v>
      </c>
      <c r="T578" s="24" t="e">
        <f t="shared" ref="T578:T641" si="48">IF(J578="Rural",COUNTIFS($J$2:$J$999,"Rural",$R$2:$R$999,"&gt;"&amp;R578)+1,"")</f>
        <v>#N/A</v>
      </c>
      <c r="U578" s="27" t="e">
        <f t="shared" ref="U578:U641" si="49">IF(J578="Urban",COUNTIFS($J$2:$J$999,"Urban",$R$2:$R$999,"&gt;"&amp;R578)+1,"")</f>
        <v>#N/A</v>
      </c>
      <c r="V578" s="24" t="e">
        <f>IF(J578="Urban",IF(U578&lt;='Recommended Sites'!$L$17,"Include",""),IF(J578="Rural",IF(T578&lt;='Recommended Sites'!$L$18,"Include",""),""))</f>
        <v>#N/A</v>
      </c>
      <c r="W578" s="24" t="e">
        <f>IF(V578="Include",COUNTIFS($V$2:$V$999,"Include",$R$2:$R$999,"&gt;"&amp;R578)+COUNTIFS($V$2:V578,"Include",$R$2:R578,R578),"")</f>
        <v>#N/A</v>
      </c>
    </row>
    <row r="579" spans="1:23" ht="15.75" thickBot="1" x14ac:dyDescent="0.3">
      <c r="A579" s="23" t="str">
        <f>IF(Population!$A579="","",Population!$A579)</f>
        <v/>
      </c>
      <c r="B579" s="24" t="str">
        <f>IF($A579="","",IFERROR(VLOOKUP($A579,Facilities!$A$2:$B$1001,2,FALSE),""))</f>
        <v/>
      </c>
      <c r="C579" s="24" t="str">
        <f>IFERROR(IF(VLOOKUP($A579,'Facility Locations'!$A$2:$E$1000,2,FALSE)="","no address",VLOOKUP($A579,'Facility Locations'!$A$2:$E$1000,2,FALSE)),"no address")</f>
        <v>no address</v>
      </c>
      <c r="D579" s="24" t="str">
        <f>IFERROR(IF(VLOOKUP($A579,'Facility Locations'!$A$2:$E$1000,3,FALSE)="","",VLOOKUP($A579,'Facility Locations'!$A$2:$E$1000,3,FALSE)),"")</f>
        <v/>
      </c>
      <c r="E579" s="24" t="str">
        <f>IFERROR(IF(VLOOKUP($A579,'Facility Locations'!$A$2:$E$1000,4,FALSE)="","",VLOOKUP($A579,'Facility Locations'!$A$2:$E$1000,4,FALSE)),"")</f>
        <v/>
      </c>
      <c r="F579" s="24" t="str">
        <f>IFERROR(IF(VLOOKUP($A579,'Facility Locations'!$A$2:$E$1000,5,FALSE)="","",VLOOKUP($A579,'Facility Locations'!$A$2:$E$1000,5,FALSE)),"")</f>
        <v/>
      </c>
      <c r="G579" s="25" t="str">
        <f>IFERROR(VLOOKUP($A579,Counties!$A$2:$C$1000,2,FALSE),"no county listed")</f>
        <v>no county listed</v>
      </c>
      <c r="H579" s="24" t="str">
        <f>IFERROR(VLOOKUP($A579,Counties!$A$2:$C$1000,3,FALSE),"no county listed")</f>
        <v>no county listed</v>
      </c>
      <c r="I579" s="24" t="e">
        <f>VLOOKUP($G579,Rural_Urban!A580:B1578,2,FALSE)</f>
        <v>#N/A</v>
      </c>
      <c r="J579" s="24" t="e">
        <f t="shared" si="45"/>
        <v>#N/A</v>
      </c>
      <c r="K579" s="26" t="str">
        <f>IF($A579="","",_xlfn.LET(_xlpm.x,VLOOKUP($A579,Population!$A$2:$B$1000,2,FALSE),IF(_xlpm.x="","none listed",_xlpm.x)))</f>
        <v/>
      </c>
      <c r="L579" s="24" t="e">
        <f>VLOOKUP($A579,Population!$A$2:$D$1000,4,FALSE)</f>
        <v>#N/A</v>
      </c>
      <c r="M579" s="24">
        <f>VLOOKUP("Population",'Program Priorities&amp;Goals'!$B$5:$E$7,4,FALSE)</f>
        <v>0.66666666666666663</v>
      </c>
      <c r="N579" s="24" t="e">
        <f>VLOOKUP($G579,'SVI Data'!$C$2:$F$200,3,FALSE)</f>
        <v>#N/A</v>
      </c>
      <c r="O579" s="24">
        <f>VLOOKUP("SVI",'Program Priorities&amp;Goals'!$B$5:$E$7,4,FALSE)</f>
        <v>0.66666666666666663</v>
      </c>
      <c r="P579" s="23" t="e">
        <f>VLOOKUP($A579,'Partnership Readiness'!$A$2:$D$1000,5,FALSE)</f>
        <v>#N/A</v>
      </c>
      <c r="Q579" s="24">
        <f>VLOOKUP("Partnership",'Program Priorities&amp;Goals'!$B$5:$E$7,4,FALSE)</f>
        <v>0.66666666666666663</v>
      </c>
      <c r="R579" s="25">
        <f t="shared" si="46"/>
        <v>0</v>
      </c>
      <c r="S579" s="24">
        <f t="shared" si="47"/>
        <v>1</v>
      </c>
      <c r="T579" s="24" t="e">
        <f t="shared" si="48"/>
        <v>#N/A</v>
      </c>
      <c r="U579" s="27" t="e">
        <f t="shared" si="49"/>
        <v>#N/A</v>
      </c>
      <c r="V579" s="24" t="e">
        <f>IF(J579="Urban",IF(U579&lt;='Recommended Sites'!$L$17,"Include",""),IF(J579="Rural",IF(T579&lt;='Recommended Sites'!$L$18,"Include",""),""))</f>
        <v>#N/A</v>
      </c>
      <c r="W579" s="24" t="e">
        <f>IF(V579="Include",COUNTIFS($V$2:$V$999,"Include",$R$2:$R$999,"&gt;"&amp;R579)+COUNTIFS($V$2:V579,"Include",$R$2:R579,R579),"")</f>
        <v>#N/A</v>
      </c>
    </row>
    <row r="580" spans="1:23" ht="15.75" thickBot="1" x14ac:dyDescent="0.3">
      <c r="A580" s="23" t="str">
        <f>IF(Population!$A580="","",Population!$A580)</f>
        <v/>
      </c>
      <c r="B580" s="24" t="str">
        <f>IF($A580="","",IFERROR(VLOOKUP($A580,Facilities!$A$2:$B$1001,2,FALSE),""))</f>
        <v/>
      </c>
      <c r="C580" s="24" t="str">
        <f>IFERROR(IF(VLOOKUP($A580,'Facility Locations'!$A$2:$E$1000,2,FALSE)="","no address",VLOOKUP($A580,'Facility Locations'!$A$2:$E$1000,2,FALSE)),"no address")</f>
        <v>no address</v>
      </c>
      <c r="D580" s="24" t="str">
        <f>IFERROR(IF(VLOOKUP($A580,'Facility Locations'!$A$2:$E$1000,3,FALSE)="","",VLOOKUP($A580,'Facility Locations'!$A$2:$E$1000,3,FALSE)),"")</f>
        <v/>
      </c>
      <c r="E580" s="24" t="str">
        <f>IFERROR(IF(VLOOKUP($A580,'Facility Locations'!$A$2:$E$1000,4,FALSE)="","",VLOOKUP($A580,'Facility Locations'!$A$2:$E$1000,4,FALSE)),"")</f>
        <v/>
      </c>
      <c r="F580" s="24" t="str">
        <f>IFERROR(IF(VLOOKUP($A580,'Facility Locations'!$A$2:$E$1000,5,FALSE)="","",VLOOKUP($A580,'Facility Locations'!$A$2:$E$1000,5,FALSE)),"")</f>
        <v/>
      </c>
      <c r="G580" s="25" t="str">
        <f>IFERROR(VLOOKUP($A580,Counties!$A$2:$C$1000,2,FALSE),"no county listed")</f>
        <v>no county listed</v>
      </c>
      <c r="H580" s="24" t="str">
        <f>IFERROR(VLOOKUP($A580,Counties!$A$2:$C$1000,3,FALSE),"no county listed")</f>
        <v>no county listed</v>
      </c>
      <c r="I580" s="24" t="e">
        <f>VLOOKUP($G580,Rural_Urban!A581:B1579,2,FALSE)</f>
        <v>#N/A</v>
      </c>
      <c r="J580" s="24" t="e">
        <f t="shared" si="45"/>
        <v>#N/A</v>
      </c>
      <c r="K580" s="26" t="str">
        <f>IF($A580="","",_xlfn.LET(_xlpm.x,VLOOKUP($A580,Population!$A$2:$B$1000,2,FALSE),IF(_xlpm.x="","none listed",_xlpm.x)))</f>
        <v/>
      </c>
      <c r="L580" s="24" t="e">
        <f>VLOOKUP($A580,Population!$A$2:$D$1000,4,FALSE)</f>
        <v>#N/A</v>
      </c>
      <c r="M580" s="24">
        <f>VLOOKUP("Population",'Program Priorities&amp;Goals'!$B$5:$E$7,4,FALSE)</f>
        <v>0.66666666666666663</v>
      </c>
      <c r="N580" s="24" t="e">
        <f>VLOOKUP($G580,'SVI Data'!$C$2:$F$200,3,FALSE)</f>
        <v>#N/A</v>
      </c>
      <c r="O580" s="24">
        <f>VLOOKUP("SVI",'Program Priorities&amp;Goals'!$B$5:$E$7,4,FALSE)</f>
        <v>0.66666666666666663</v>
      </c>
      <c r="P580" s="23" t="e">
        <f>VLOOKUP($A580,'Partnership Readiness'!$A$2:$D$1000,5,FALSE)</f>
        <v>#N/A</v>
      </c>
      <c r="Q580" s="24">
        <f>VLOOKUP("Partnership",'Program Priorities&amp;Goals'!$B$5:$E$7,4,FALSE)</f>
        <v>0.66666666666666663</v>
      </c>
      <c r="R580" s="25">
        <f t="shared" si="46"/>
        <v>0</v>
      </c>
      <c r="S580" s="24">
        <f t="shared" si="47"/>
        <v>1</v>
      </c>
      <c r="T580" s="24" t="e">
        <f t="shared" si="48"/>
        <v>#N/A</v>
      </c>
      <c r="U580" s="27" t="e">
        <f t="shared" si="49"/>
        <v>#N/A</v>
      </c>
      <c r="V580" s="24" t="e">
        <f>IF(J580="Urban",IF(U580&lt;='Recommended Sites'!$L$17,"Include",""),IF(J580="Rural",IF(T580&lt;='Recommended Sites'!$L$18,"Include",""),""))</f>
        <v>#N/A</v>
      </c>
      <c r="W580" s="24" t="e">
        <f>IF(V580="Include",COUNTIFS($V$2:$V$999,"Include",$R$2:$R$999,"&gt;"&amp;R580)+COUNTIFS($V$2:V580,"Include",$R$2:R580,R580),"")</f>
        <v>#N/A</v>
      </c>
    </row>
    <row r="581" spans="1:23" ht="15.75" thickBot="1" x14ac:dyDescent="0.3">
      <c r="A581" s="23" t="str">
        <f>IF(Population!$A581="","",Population!$A581)</f>
        <v/>
      </c>
      <c r="B581" s="24" t="str">
        <f>IF($A581="","",IFERROR(VLOOKUP($A581,Facilities!$A$2:$B$1001,2,FALSE),""))</f>
        <v/>
      </c>
      <c r="C581" s="24" t="str">
        <f>IFERROR(IF(VLOOKUP($A581,'Facility Locations'!$A$2:$E$1000,2,FALSE)="","no address",VLOOKUP($A581,'Facility Locations'!$A$2:$E$1000,2,FALSE)),"no address")</f>
        <v>no address</v>
      </c>
      <c r="D581" s="24" t="str">
        <f>IFERROR(IF(VLOOKUP($A581,'Facility Locations'!$A$2:$E$1000,3,FALSE)="","",VLOOKUP($A581,'Facility Locations'!$A$2:$E$1000,3,FALSE)),"")</f>
        <v/>
      </c>
      <c r="E581" s="24" t="str">
        <f>IFERROR(IF(VLOOKUP($A581,'Facility Locations'!$A$2:$E$1000,4,FALSE)="","",VLOOKUP($A581,'Facility Locations'!$A$2:$E$1000,4,FALSE)),"")</f>
        <v/>
      </c>
      <c r="F581" s="24" t="str">
        <f>IFERROR(IF(VLOOKUP($A581,'Facility Locations'!$A$2:$E$1000,5,FALSE)="","",VLOOKUP($A581,'Facility Locations'!$A$2:$E$1000,5,FALSE)),"")</f>
        <v/>
      </c>
      <c r="G581" s="25" t="str">
        <f>IFERROR(VLOOKUP($A581,Counties!$A$2:$C$1000,2,FALSE),"no county listed")</f>
        <v>no county listed</v>
      </c>
      <c r="H581" s="24" t="str">
        <f>IFERROR(VLOOKUP($A581,Counties!$A$2:$C$1000,3,FALSE),"no county listed")</f>
        <v>no county listed</v>
      </c>
      <c r="I581" s="24" t="e">
        <f>VLOOKUP($G581,Rural_Urban!A582:B1580,2,FALSE)</f>
        <v>#N/A</v>
      </c>
      <c r="J581" s="24" t="e">
        <f t="shared" si="45"/>
        <v>#N/A</v>
      </c>
      <c r="K581" s="26" t="str">
        <f>IF($A581="","",_xlfn.LET(_xlpm.x,VLOOKUP($A581,Population!$A$2:$B$1000,2,FALSE),IF(_xlpm.x="","none listed",_xlpm.x)))</f>
        <v/>
      </c>
      <c r="L581" s="24" t="e">
        <f>VLOOKUP($A581,Population!$A$2:$D$1000,4,FALSE)</f>
        <v>#N/A</v>
      </c>
      <c r="M581" s="24">
        <f>VLOOKUP("Population",'Program Priorities&amp;Goals'!$B$5:$E$7,4,FALSE)</f>
        <v>0.66666666666666663</v>
      </c>
      <c r="N581" s="24" t="e">
        <f>VLOOKUP($G581,'SVI Data'!$C$2:$F$200,3,FALSE)</f>
        <v>#N/A</v>
      </c>
      <c r="O581" s="24">
        <f>VLOOKUP("SVI",'Program Priorities&amp;Goals'!$B$5:$E$7,4,FALSE)</f>
        <v>0.66666666666666663</v>
      </c>
      <c r="P581" s="23" t="e">
        <f>VLOOKUP($A581,'Partnership Readiness'!$A$2:$D$1000,5,FALSE)</f>
        <v>#N/A</v>
      </c>
      <c r="Q581" s="24">
        <f>VLOOKUP("Partnership",'Program Priorities&amp;Goals'!$B$5:$E$7,4,FALSE)</f>
        <v>0.66666666666666663</v>
      </c>
      <c r="R581" s="25">
        <f t="shared" si="46"/>
        <v>0</v>
      </c>
      <c r="S581" s="24">
        <f t="shared" si="47"/>
        <v>1</v>
      </c>
      <c r="T581" s="24" t="e">
        <f t="shared" si="48"/>
        <v>#N/A</v>
      </c>
      <c r="U581" s="27" t="e">
        <f t="shared" si="49"/>
        <v>#N/A</v>
      </c>
      <c r="V581" s="24" t="e">
        <f>IF(J581="Urban",IF(U581&lt;='Recommended Sites'!$L$17,"Include",""),IF(J581="Rural",IF(T581&lt;='Recommended Sites'!$L$18,"Include",""),""))</f>
        <v>#N/A</v>
      </c>
      <c r="W581" s="24" t="e">
        <f>IF(V581="Include",COUNTIFS($V$2:$V$999,"Include",$R$2:$R$999,"&gt;"&amp;R581)+COUNTIFS($V$2:V581,"Include",$R$2:R581,R581),"")</f>
        <v>#N/A</v>
      </c>
    </row>
    <row r="582" spans="1:23" ht="15.75" thickBot="1" x14ac:dyDescent="0.3">
      <c r="A582" s="23" t="str">
        <f>IF(Population!$A582="","",Population!$A582)</f>
        <v/>
      </c>
      <c r="B582" s="24" t="str">
        <f>IF($A582="","",IFERROR(VLOOKUP($A582,Facilities!$A$2:$B$1001,2,FALSE),""))</f>
        <v/>
      </c>
      <c r="C582" s="24" t="str">
        <f>IFERROR(IF(VLOOKUP($A582,'Facility Locations'!$A$2:$E$1000,2,FALSE)="","no address",VLOOKUP($A582,'Facility Locations'!$A$2:$E$1000,2,FALSE)),"no address")</f>
        <v>no address</v>
      </c>
      <c r="D582" s="24" t="str">
        <f>IFERROR(IF(VLOOKUP($A582,'Facility Locations'!$A$2:$E$1000,3,FALSE)="","",VLOOKUP($A582,'Facility Locations'!$A$2:$E$1000,3,FALSE)),"")</f>
        <v/>
      </c>
      <c r="E582" s="24" t="str">
        <f>IFERROR(IF(VLOOKUP($A582,'Facility Locations'!$A$2:$E$1000,4,FALSE)="","",VLOOKUP($A582,'Facility Locations'!$A$2:$E$1000,4,FALSE)),"")</f>
        <v/>
      </c>
      <c r="F582" s="24" t="str">
        <f>IFERROR(IF(VLOOKUP($A582,'Facility Locations'!$A$2:$E$1000,5,FALSE)="","",VLOOKUP($A582,'Facility Locations'!$A$2:$E$1000,5,FALSE)),"")</f>
        <v/>
      </c>
      <c r="G582" s="25" t="str">
        <f>IFERROR(VLOOKUP($A582,Counties!$A$2:$C$1000,2,FALSE),"no county listed")</f>
        <v>no county listed</v>
      </c>
      <c r="H582" s="24" t="str">
        <f>IFERROR(VLOOKUP($A582,Counties!$A$2:$C$1000,3,FALSE),"no county listed")</f>
        <v>no county listed</v>
      </c>
      <c r="I582" s="24" t="e">
        <f>VLOOKUP($G582,Rural_Urban!A583:B1581,2,FALSE)</f>
        <v>#N/A</v>
      </c>
      <c r="J582" s="24" t="e">
        <f t="shared" si="45"/>
        <v>#N/A</v>
      </c>
      <c r="K582" s="26" t="str">
        <f>IF($A582="","",_xlfn.LET(_xlpm.x,VLOOKUP($A582,Population!$A$2:$B$1000,2,FALSE),IF(_xlpm.x="","none listed",_xlpm.x)))</f>
        <v/>
      </c>
      <c r="L582" s="24" t="e">
        <f>VLOOKUP($A582,Population!$A$2:$D$1000,4,FALSE)</f>
        <v>#N/A</v>
      </c>
      <c r="M582" s="24">
        <f>VLOOKUP("Population",'Program Priorities&amp;Goals'!$B$5:$E$7,4,FALSE)</f>
        <v>0.66666666666666663</v>
      </c>
      <c r="N582" s="24" t="e">
        <f>VLOOKUP($G582,'SVI Data'!$C$2:$F$200,3,FALSE)</f>
        <v>#N/A</v>
      </c>
      <c r="O582" s="24">
        <f>VLOOKUP("SVI",'Program Priorities&amp;Goals'!$B$5:$E$7,4,FALSE)</f>
        <v>0.66666666666666663</v>
      </c>
      <c r="P582" s="23" t="e">
        <f>VLOOKUP($A582,'Partnership Readiness'!$A$2:$D$1000,5,FALSE)</f>
        <v>#N/A</v>
      </c>
      <c r="Q582" s="24">
        <f>VLOOKUP("Partnership",'Program Priorities&amp;Goals'!$B$5:$E$7,4,FALSE)</f>
        <v>0.66666666666666663</v>
      </c>
      <c r="R582" s="25">
        <f t="shared" si="46"/>
        <v>0</v>
      </c>
      <c r="S582" s="24">
        <f t="shared" si="47"/>
        <v>1</v>
      </c>
      <c r="T582" s="24" t="e">
        <f t="shared" si="48"/>
        <v>#N/A</v>
      </c>
      <c r="U582" s="27" t="e">
        <f t="shared" si="49"/>
        <v>#N/A</v>
      </c>
      <c r="V582" s="24" t="e">
        <f>IF(J582="Urban",IF(U582&lt;='Recommended Sites'!$L$17,"Include",""),IF(J582="Rural",IF(T582&lt;='Recommended Sites'!$L$18,"Include",""),""))</f>
        <v>#N/A</v>
      </c>
      <c r="W582" s="24" t="e">
        <f>IF(V582="Include",COUNTIFS($V$2:$V$999,"Include",$R$2:$R$999,"&gt;"&amp;R582)+COUNTIFS($V$2:V582,"Include",$R$2:R582,R582),"")</f>
        <v>#N/A</v>
      </c>
    </row>
    <row r="583" spans="1:23" ht="15.75" thickBot="1" x14ac:dyDescent="0.3">
      <c r="A583" s="23" t="str">
        <f>IF(Population!$A583="","",Population!$A583)</f>
        <v/>
      </c>
      <c r="B583" s="24" t="str">
        <f>IF($A583="","",IFERROR(VLOOKUP($A583,Facilities!$A$2:$B$1001,2,FALSE),""))</f>
        <v/>
      </c>
      <c r="C583" s="24" t="str">
        <f>IFERROR(IF(VLOOKUP($A583,'Facility Locations'!$A$2:$E$1000,2,FALSE)="","no address",VLOOKUP($A583,'Facility Locations'!$A$2:$E$1000,2,FALSE)),"no address")</f>
        <v>no address</v>
      </c>
      <c r="D583" s="24" t="str">
        <f>IFERROR(IF(VLOOKUP($A583,'Facility Locations'!$A$2:$E$1000,3,FALSE)="","",VLOOKUP($A583,'Facility Locations'!$A$2:$E$1000,3,FALSE)),"")</f>
        <v/>
      </c>
      <c r="E583" s="24" t="str">
        <f>IFERROR(IF(VLOOKUP($A583,'Facility Locations'!$A$2:$E$1000,4,FALSE)="","",VLOOKUP($A583,'Facility Locations'!$A$2:$E$1000,4,FALSE)),"")</f>
        <v/>
      </c>
      <c r="F583" s="24" t="str">
        <f>IFERROR(IF(VLOOKUP($A583,'Facility Locations'!$A$2:$E$1000,5,FALSE)="","",VLOOKUP($A583,'Facility Locations'!$A$2:$E$1000,5,FALSE)),"")</f>
        <v/>
      </c>
      <c r="G583" s="25" t="str">
        <f>IFERROR(VLOOKUP($A583,Counties!$A$2:$C$1000,2,FALSE),"no county listed")</f>
        <v>no county listed</v>
      </c>
      <c r="H583" s="24" t="str">
        <f>IFERROR(VLOOKUP($A583,Counties!$A$2:$C$1000,3,FALSE),"no county listed")</f>
        <v>no county listed</v>
      </c>
      <c r="I583" s="24" t="e">
        <f>VLOOKUP($G583,Rural_Urban!A584:B1582,2,FALSE)</f>
        <v>#N/A</v>
      </c>
      <c r="J583" s="24" t="e">
        <f t="shared" si="45"/>
        <v>#N/A</v>
      </c>
      <c r="K583" s="26" t="str">
        <f>IF($A583="","",_xlfn.LET(_xlpm.x,VLOOKUP($A583,Population!$A$2:$B$1000,2,FALSE),IF(_xlpm.x="","none listed",_xlpm.x)))</f>
        <v/>
      </c>
      <c r="L583" s="24" t="e">
        <f>VLOOKUP($A583,Population!$A$2:$D$1000,4,FALSE)</f>
        <v>#N/A</v>
      </c>
      <c r="M583" s="24">
        <f>VLOOKUP("Population",'Program Priorities&amp;Goals'!$B$5:$E$7,4,FALSE)</f>
        <v>0.66666666666666663</v>
      </c>
      <c r="N583" s="24" t="e">
        <f>VLOOKUP($G583,'SVI Data'!$C$2:$F$200,3,FALSE)</f>
        <v>#N/A</v>
      </c>
      <c r="O583" s="24">
        <f>VLOOKUP("SVI",'Program Priorities&amp;Goals'!$B$5:$E$7,4,FALSE)</f>
        <v>0.66666666666666663</v>
      </c>
      <c r="P583" s="23" t="e">
        <f>VLOOKUP($A583,'Partnership Readiness'!$A$2:$D$1000,5,FALSE)</f>
        <v>#N/A</v>
      </c>
      <c r="Q583" s="24">
        <f>VLOOKUP("Partnership",'Program Priorities&amp;Goals'!$B$5:$E$7,4,FALSE)</f>
        <v>0.66666666666666663</v>
      </c>
      <c r="R583" s="25">
        <f t="shared" si="46"/>
        <v>0</v>
      </c>
      <c r="S583" s="24">
        <f t="shared" si="47"/>
        <v>1</v>
      </c>
      <c r="T583" s="24" t="e">
        <f t="shared" si="48"/>
        <v>#N/A</v>
      </c>
      <c r="U583" s="27" t="e">
        <f t="shared" si="49"/>
        <v>#N/A</v>
      </c>
      <c r="V583" s="24" t="e">
        <f>IF(J583="Urban",IF(U583&lt;='Recommended Sites'!$L$17,"Include",""),IF(J583="Rural",IF(T583&lt;='Recommended Sites'!$L$18,"Include",""),""))</f>
        <v>#N/A</v>
      </c>
      <c r="W583" s="24" t="e">
        <f>IF(V583="Include",COUNTIFS($V$2:$V$999,"Include",$R$2:$R$999,"&gt;"&amp;R583)+COUNTIFS($V$2:V583,"Include",$R$2:R583,R583),"")</f>
        <v>#N/A</v>
      </c>
    </row>
    <row r="584" spans="1:23" ht="15.75" thickBot="1" x14ac:dyDescent="0.3">
      <c r="A584" s="23" t="str">
        <f>IF(Population!$A584="","",Population!$A584)</f>
        <v/>
      </c>
      <c r="B584" s="24" t="str">
        <f>IF($A584="","",IFERROR(VLOOKUP($A584,Facilities!$A$2:$B$1001,2,FALSE),""))</f>
        <v/>
      </c>
      <c r="C584" s="24" t="str">
        <f>IFERROR(IF(VLOOKUP($A584,'Facility Locations'!$A$2:$E$1000,2,FALSE)="","no address",VLOOKUP($A584,'Facility Locations'!$A$2:$E$1000,2,FALSE)),"no address")</f>
        <v>no address</v>
      </c>
      <c r="D584" s="24" t="str">
        <f>IFERROR(IF(VLOOKUP($A584,'Facility Locations'!$A$2:$E$1000,3,FALSE)="","",VLOOKUP($A584,'Facility Locations'!$A$2:$E$1000,3,FALSE)),"")</f>
        <v/>
      </c>
      <c r="E584" s="24" t="str">
        <f>IFERROR(IF(VLOOKUP($A584,'Facility Locations'!$A$2:$E$1000,4,FALSE)="","",VLOOKUP($A584,'Facility Locations'!$A$2:$E$1000,4,FALSE)),"")</f>
        <v/>
      </c>
      <c r="F584" s="24" t="str">
        <f>IFERROR(IF(VLOOKUP($A584,'Facility Locations'!$A$2:$E$1000,5,FALSE)="","",VLOOKUP($A584,'Facility Locations'!$A$2:$E$1000,5,FALSE)),"")</f>
        <v/>
      </c>
      <c r="G584" s="25" t="str">
        <f>IFERROR(VLOOKUP($A584,Counties!$A$2:$C$1000,2,FALSE),"no county listed")</f>
        <v>no county listed</v>
      </c>
      <c r="H584" s="24" t="str">
        <f>IFERROR(VLOOKUP($A584,Counties!$A$2:$C$1000,3,FALSE),"no county listed")</f>
        <v>no county listed</v>
      </c>
      <c r="I584" s="24" t="e">
        <f>VLOOKUP($G584,Rural_Urban!A585:B1583,2,FALSE)</f>
        <v>#N/A</v>
      </c>
      <c r="J584" s="24" t="e">
        <f t="shared" si="45"/>
        <v>#N/A</v>
      </c>
      <c r="K584" s="26" t="str">
        <f>IF($A584="","",_xlfn.LET(_xlpm.x,VLOOKUP($A584,Population!$A$2:$B$1000,2,FALSE),IF(_xlpm.x="","none listed",_xlpm.x)))</f>
        <v/>
      </c>
      <c r="L584" s="24" t="e">
        <f>VLOOKUP($A584,Population!$A$2:$D$1000,4,FALSE)</f>
        <v>#N/A</v>
      </c>
      <c r="M584" s="24">
        <f>VLOOKUP("Population",'Program Priorities&amp;Goals'!$B$5:$E$7,4,FALSE)</f>
        <v>0.66666666666666663</v>
      </c>
      <c r="N584" s="24" t="e">
        <f>VLOOKUP($G584,'SVI Data'!$C$2:$F$200,3,FALSE)</f>
        <v>#N/A</v>
      </c>
      <c r="O584" s="24">
        <f>VLOOKUP("SVI",'Program Priorities&amp;Goals'!$B$5:$E$7,4,FALSE)</f>
        <v>0.66666666666666663</v>
      </c>
      <c r="P584" s="23" t="e">
        <f>VLOOKUP($A584,'Partnership Readiness'!$A$2:$D$1000,5,FALSE)</f>
        <v>#N/A</v>
      </c>
      <c r="Q584" s="24">
        <f>VLOOKUP("Partnership",'Program Priorities&amp;Goals'!$B$5:$E$7,4,FALSE)</f>
        <v>0.66666666666666663</v>
      </c>
      <c r="R584" s="25">
        <f t="shared" si="46"/>
        <v>0</v>
      </c>
      <c r="S584" s="24">
        <f t="shared" si="47"/>
        <v>1</v>
      </c>
      <c r="T584" s="24" t="e">
        <f t="shared" si="48"/>
        <v>#N/A</v>
      </c>
      <c r="U584" s="27" t="e">
        <f t="shared" si="49"/>
        <v>#N/A</v>
      </c>
      <c r="V584" s="24" t="e">
        <f>IF(J584="Urban",IF(U584&lt;='Recommended Sites'!$L$17,"Include",""),IF(J584="Rural",IF(T584&lt;='Recommended Sites'!$L$18,"Include",""),""))</f>
        <v>#N/A</v>
      </c>
      <c r="W584" s="24" t="e">
        <f>IF(V584="Include",COUNTIFS($V$2:$V$999,"Include",$R$2:$R$999,"&gt;"&amp;R584)+COUNTIFS($V$2:V584,"Include",$R$2:R584,R584),"")</f>
        <v>#N/A</v>
      </c>
    </row>
    <row r="585" spans="1:23" ht="15.75" thickBot="1" x14ac:dyDescent="0.3">
      <c r="A585" s="23" t="str">
        <f>IF(Population!$A585="","",Population!$A585)</f>
        <v/>
      </c>
      <c r="B585" s="24" t="str">
        <f>IF($A585="","",IFERROR(VLOOKUP($A585,Facilities!$A$2:$B$1001,2,FALSE),""))</f>
        <v/>
      </c>
      <c r="C585" s="24" t="str">
        <f>IFERROR(IF(VLOOKUP($A585,'Facility Locations'!$A$2:$E$1000,2,FALSE)="","no address",VLOOKUP($A585,'Facility Locations'!$A$2:$E$1000,2,FALSE)),"no address")</f>
        <v>no address</v>
      </c>
      <c r="D585" s="24" t="str">
        <f>IFERROR(IF(VLOOKUP($A585,'Facility Locations'!$A$2:$E$1000,3,FALSE)="","",VLOOKUP($A585,'Facility Locations'!$A$2:$E$1000,3,FALSE)),"")</f>
        <v/>
      </c>
      <c r="E585" s="24" t="str">
        <f>IFERROR(IF(VLOOKUP($A585,'Facility Locations'!$A$2:$E$1000,4,FALSE)="","",VLOOKUP($A585,'Facility Locations'!$A$2:$E$1000,4,FALSE)),"")</f>
        <v/>
      </c>
      <c r="F585" s="24" t="str">
        <f>IFERROR(IF(VLOOKUP($A585,'Facility Locations'!$A$2:$E$1000,5,FALSE)="","",VLOOKUP($A585,'Facility Locations'!$A$2:$E$1000,5,FALSE)),"")</f>
        <v/>
      </c>
      <c r="G585" s="25" t="str">
        <f>IFERROR(VLOOKUP($A585,Counties!$A$2:$C$1000,2,FALSE),"no county listed")</f>
        <v>no county listed</v>
      </c>
      <c r="H585" s="24" t="str">
        <f>IFERROR(VLOOKUP($A585,Counties!$A$2:$C$1000,3,FALSE),"no county listed")</f>
        <v>no county listed</v>
      </c>
      <c r="I585" s="24" t="e">
        <f>VLOOKUP($G585,Rural_Urban!A586:B1584,2,FALSE)</f>
        <v>#N/A</v>
      </c>
      <c r="J585" s="24" t="e">
        <f t="shared" si="45"/>
        <v>#N/A</v>
      </c>
      <c r="K585" s="26" t="str">
        <f>IF($A585="","",_xlfn.LET(_xlpm.x,VLOOKUP($A585,Population!$A$2:$B$1000,2,FALSE),IF(_xlpm.x="","none listed",_xlpm.x)))</f>
        <v/>
      </c>
      <c r="L585" s="24" t="e">
        <f>VLOOKUP($A585,Population!$A$2:$D$1000,4,FALSE)</f>
        <v>#N/A</v>
      </c>
      <c r="M585" s="24">
        <f>VLOOKUP("Population",'Program Priorities&amp;Goals'!$B$5:$E$7,4,FALSE)</f>
        <v>0.66666666666666663</v>
      </c>
      <c r="N585" s="24" t="e">
        <f>VLOOKUP($G585,'SVI Data'!$C$2:$F$200,3,FALSE)</f>
        <v>#N/A</v>
      </c>
      <c r="O585" s="24">
        <f>VLOOKUP("SVI",'Program Priorities&amp;Goals'!$B$5:$E$7,4,FALSE)</f>
        <v>0.66666666666666663</v>
      </c>
      <c r="P585" s="23" t="e">
        <f>VLOOKUP($A585,'Partnership Readiness'!$A$2:$D$1000,5,FALSE)</f>
        <v>#N/A</v>
      </c>
      <c r="Q585" s="24">
        <f>VLOOKUP("Partnership",'Program Priorities&amp;Goals'!$B$5:$E$7,4,FALSE)</f>
        <v>0.66666666666666663</v>
      </c>
      <c r="R585" s="25">
        <f t="shared" si="46"/>
        <v>0</v>
      </c>
      <c r="S585" s="24">
        <f t="shared" si="47"/>
        <v>1</v>
      </c>
      <c r="T585" s="24" t="e">
        <f t="shared" si="48"/>
        <v>#N/A</v>
      </c>
      <c r="U585" s="27" t="e">
        <f t="shared" si="49"/>
        <v>#N/A</v>
      </c>
      <c r="V585" s="24" t="e">
        <f>IF(J585="Urban",IF(U585&lt;='Recommended Sites'!$L$17,"Include",""),IF(J585="Rural",IF(T585&lt;='Recommended Sites'!$L$18,"Include",""),""))</f>
        <v>#N/A</v>
      </c>
      <c r="W585" s="24" t="e">
        <f>IF(V585="Include",COUNTIFS($V$2:$V$999,"Include",$R$2:$R$999,"&gt;"&amp;R585)+COUNTIFS($V$2:V585,"Include",$R$2:R585,R585),"")</f>
        <v>#N/A</v>
      </c>
    </row>
    <row r="586" spans="1:23" ht="15.75" thickBot="1" x14ac:dyDescent="0.3">
      <c r="A586" s="23" t="str">
        <f>IF(Population!$A586="","",Population!$A586)</f>
        <v/>
      </c>
      <c r="B586" s="24" t="str">
        <f>IF($A586="","",IFERROR(VLOOKUP($A586,Facilities!$A$2:$B$1001,2,FALSE),""))</f>
        <v/>
      </c>
      <c r="C586" s="24" t="str">
        <f>IFERROR(IF(VLOOKUP($A586,'Facility Locations'!$A$2:$E$1000,2,FALSE)="","no address",VLOOKUP($A586,'Facility Locations'!$A$2:$E$1000,2,FALSE)),"no address")</f>
        <v>no address</v>
      </c>
      <c r="D586" s="24" t="str">
        <f>IFERROR(IF(VLOOKUP($A586,'Facility Locations'!$A$2:$E$1000,3,FALSE)="","",VLOOKUP($A586,'Facility Locations'!$A$2:$E$1000,3,FALSE)),"")</f>
        <v/>
      </c>
      <c r="E586" s="24" t="str">
        <f>IFERROR(IF(VLOOKUP($A586,'Facility Locations'!$A$2:$E$1000,4,FALSE)="","",VLOOKUP($A586,'Facility Locations'!$A$2:$E$1000,4,FALSE)),"")</f>
        <v/>
      </c>
      <c r="F586" s="24" t="str">
        <f>IFERROR(IF(VLOOKUP($A586,'Facility Locations'!$A$2:$E$1000,5,FALSE)="","",VLOOKUP($A586,'Facility Locations'!$A$2:$E$1000,5,FALSE)),"")</f>
        <v/>
      </c>
      <c r="G586" s="25" t="str">
        <f>IFERROR(VLOOKUP($A586,Counties!$A$2:$C$1000,2,FALSE),"no county listed")</f>
        <v>no county listed</v>
      </c>
      <c r="H586" s="24" t="str">
        <f>IFERROR(VLOOKUP($A586,Counties!$A$2:$C$1000,3,FALSE),"no county listed")</f>
        <v>no county listed</v>
      </c>
      <c r="I586" s="24" t="e">
        <f>VLOOKUP($G586,Rural_Urban!A587:B1585,2,FALSE)</f>
        <v>#N/A</v>
      </c>
      <c r="J586" s="24" t="e">
        <f t="shared" si="45"/>
        <v>#N/A</v>
      </c>
      <c r="K586" s="26" t="str">
        <f>IF($A586="","",_xlfn.LET(_xlpm.x,VLOOKUP($A586,Population!$A$2:$B$1000,2,FALSE),IF(_xlpm.x="","none listed",_xlpm.x)))</f>
        <v/>
      </c>
      <c r="L586" s="24" t="e">
        <f>VLOOKUP($A586,Population!$A$2:$D$1000,4,FALSE)</f>
        <v>#N/A</v>
      </c>
      <c r="M586" s="24">
        <f>VLOOKUP("Population",'Program Priorities&amp;Goals'!$B$5:$E$7,4,FALSE)</f>
        <v>0.66666666666666663</v>
      </c>
      <c r="N586" s="24" t="e">
        <f>VLOOKUP($G586,'SVI Data'!$C$2:$F$200,3,FALSE)</f>
        <v>#N/A</v>
      </c>
      <c r="O586" s="24">
        <f>VLOOKUP("SVI",'Program Priorities&amp;Goals'!$B$5:$E$7,4,FALSE)</f>
        <v>0.66666666666666663</v>
      </c>
      <c r="P586" s="23" t="e">
        <f>VLOOKUP($A586,'Partnership Readiness'!$A$2:$D$1000,5,FALSE)</f>
        <v>#N/A</v>
      </c>
      <c r="Q586" s="24">
        <f>VLOOKUP("Partnership",'Program Priorities&amp;Goals'!$B$5:$E$7,4,FALSE)</f>
        <v>0.66666666666666663</v>
      </c>
      <c r="R586" s="25">
        <f t="shared" si="46"/>
        <v>0</v>
      </c>
      <c r="S586" s="24">
        <f t="shared" si="47"/>
        <v>1</v>
      </c>
      <c r="T586" s="24" t="e">
        <f t="shared" si="48"/>
        <v>#N/A</v>
      </c>
      <c r="U586" s="27" t="e">
        <f t="shared" si="49"/>
        <v>#N/A</v>
      </c>
      <c r="V586" s="24" t="e">
        <f>IF(J586="Urban",IF(U586&lt;='Recommended Sites'!$L$17,"Include",""),IF(J586="Rural",IF(T586&lt;='Recommended Sites'!$L$18,"Include",""),""))</f>
        <v>#N/A</v>
      </c>
      <c r="W586" s="24" t="e">
        <f>IF(V586="Include",COUNTIFS($V$2:$V$999,"Include",$R$2:$R$999,"&gt;"&amp;R586)+COUNTIFS($V$2:V586,"Include",$R$2:R586,R586),"")</f>
        <v>#N/A</v>
      </c>
    </row>
    <row r="587" spans="1:23" ht="15.75" thickBot="1" x14ac:dyDescent="0.3">
      <c r="A587" s="23" t="str">
        <f>IF(Population!$A587="","",Population!$A587)</f>
        <v/>
      </c>
      <c r="B587" s="24" t="str">
        <f>IF($A587="","",IFERROR(VLOOKUP($A587,Facilities!$A$2:$B$1001,2,FALSE),""))</f>
        <v/>
      </c>
      <c r="C587" s="24" t="str">
        <f>IFERROR(IF(VLOOKUP($A587,'Facility Locations'!$A$2:$E$1000,2,FALSE)="","no address",VLOOKUP($A587,'Facility Locations'!$A$2:$E$1000,2,FALSE)),"no address")</f>
        <v>no address</v>
      </c>
      <c r="D587" s="24" t="str">
        <f>IFERROR(IF(VLOOKUP($A587,'Facility Locations'!$A$2:$E$1000,3,FALSE)="","",VLOOKUP($A587,'Facility Locations'!$A$2:$E$1000,3,FALSE)),"")</f>
        <v/>
      </c>
      <c r="E587" s="24" t="str">
        <f>IFERROR(IF(VLOOKUP($A587,'Facility Locations'!$A$2:$E$1000,4,FALSE)="","",VLOOKUP($A587,'Facility Locations'!$A$2:$E$1000,4,FALSE)),"")</f>
        <v/>
      </c>
      <c r="F587" s="24" t="str">
        <f>IFERROR(IF(VLOOKUP($A587,'Facility Locations'!$A$2:$E$1000,5,FALSE)="","",VLOOKUP($A587,'Facility Locations'!$A$2:$E$1000,5,FALSE)),"")</f>
        <v/>
      </c>
      <c r="G587" s="25" t="str">
        <f>IFERROR(VLOOKUP($A587,Counties!$A$2:$C$1000,2,FALSE),"no county listed")</f>
        <v>no county listed</v>
      </c>
      <c r="H587" s="24" t="str">
        <f>IFERROR(VLOOKUP($A587,Counties!$A$2:$C$1000,3,FALSE),"no county listed")</f>
        <v>no county listed</v>
      </c>
      <c r="I587" s="24" t="e">
        <f>VLOOKUP($G587,Rural_Urban!A588:B1586,2,FALSE)</f>
        <v>#N/A</v>
      </c>
      <c r="J587" s="24" t="e">
        <f t="shared" si="45"/>
        <v>#N/A</v>
      </c>
      <c r="K587" s="26" t="str">
        <f>IF($A587="","",_xlfn.LET(_xlpm.x,VLOOKUP($A587,Population!$A$2:$B$1000,2,FALSE),IF(_xlpm.x="","none listed",_xlpm.x)))</f>
        <v/>
      </c>
      <c r="L587" s="24" t="e">
        <f>VLOOKUP($A587,Population!$A$2:$D$1000,4,FALSE)</f>
        <v>#N/A</v>
      </c>
      <c r="M587" s="24">
        <f>VLOOKUP("Population",'Program Priorities&amp;Goals'!$B$5:$E$7,4,FALSE)</f>
        <v>0.66666666666666663</v>
      </c>
      <c r="N587" s="24" t="e">
        <f>VLOOKUP($G587,'SVI Data'!$C$2:$F$200,3,FALSE)</f>
        <v>#N/A</v>
      </c>
      <c r="O587" s="24">
        <f>VLOOKUP("SVI",'Program Priorities&amp;Goals'!$B$5:$E$7,4,FALSE)</f>
        <v>0.66666666666666663</v>
      </c>
      <c r="P587" s="23" t="e">
        <f>VLOOKUP($A587,'Partnership Readiness'!$A$2:$D$1000,5,FALSE)</f>
        <v>#N/A</v>
      </c>
      <c r="Q587" s="24">
        <f>VLOOKUP("Partnership",'Program Priorities&amp;Goals'!$B$5:$E$7,4,FALSE)</f>
        <v>0.66666666666666663</v>
      </c>
      <c r="R587" s="25">
        <f t="shared" si="46"/>
        <v>0</v>
      </c>
      <c r="S587" s="24">
        <f t="shared" si="47"/>
        <v>1</v>
      </c>
      <c r="T587" s="24" t="e">
        <f t="shared" si="48"/>
        <v>#N/A</v>
      </c>
      <c r="U587" s="27" t="e">
        <f t="shared" si="49"/>
        <v>#N/A</v>
      </c>
      <c r="V587" s="24" t="e">
        <f>IF(J587="Urban",IF(U587&lt;='Recommended Sites'!$L$17,"Include",""),IF(J587="Rural",IF(T587&lt;='Recommended Sites'!$L$18,"Include",""),""))</f>
        <v>#N/A</v>
      </c>
      <c r="W587" s="24" t="e">
        <f>IF(V587="Include",COUNTIFS($V$2:$V$999,"Include",$R$2:$R$999,"&gt;"&amp;R587)+COUNTIFS($V$2:V587,"Include",$R$2:R587,R587),"")</f>
        <v>#N/A</v>
      </c>
    </row>
    <row r="588" spans="1:23" ht="15.75" thickBot="1" x14ac:dyDescent="0.3">
      <c r="A588" s="23" t="str">
        <f>IF(Population!$A588="","",Population!$A588)</f>
        <v/>
      </c>
      <c r="B588" s="24" t="str">
        <f>IF($A588="","",IFERROR(VLOOKUP($A588,Facilities!$A$2:$B$1001,2,FALSE),""))</f>
        <v/>
      </c>
      <c r="C588" s="24" t="str">
        <f>IFERROR(IF(VLOOKUP($A588,'Facility Locations'!$A$2:$E$1000,2,FALSE)="","no address",VLOOKUP($A588,'Facility Locations'!$A$2:$E$1000,2,FALSE)),"no address")</f>
        <v>no address</v>
      </c>
      <c r="D588" s="24" t="str">
        <f>IFERROR(IF(VLOOKUP($A588,'Facility Locations'!$A$2:$E$1000,3,FALSE)="","",VLOOKUP($A588,'Facility Locations'!$A$2:$E$1000,3,FALSE)),"")</f>
        <v/>
      </c>
      <c r="E588" s="24" t="str">
        <f>IFERROR(IF(VLOOKUP($A588,'Facility Locations'!$A$2:$E$1000,4,FALSE)="","",VLOOKUP($A588,'Facility Locations'!$A$2:$E$1000,4,FALSE)),"")</f>
        <v/>
      </c>
      <c r="F588" s="24" t="str">
        <f>IFERROR(IF(VLOOKUP($A588,'Facility Locations'!$A$2:$E$1000,5,FALSE)="","",VLOOKUP($A588,'Facility Locations'!$A$2:$E$1000,5,FALSE)),"")</f>
        <v/>
      </c>
      <c r="G588" s="25" t="str">
        <f>IFERROR(VLOOKUP($A588,Counties!$A$2:$C$1000,2,FALSE),"no county listed")</f>
        <v>no county listed</v>
      </c>
      <c r="H588" s="24" t="str">
        <f>IFERROR(VLOOKUP($A588,Counties!$A$2:$C$1000,3,FALSE),"no county listed")</f>
        <v>no county listed</v>
      </c>
      <c r="I588" s="24" t="e">
        <f>VLOOKUP($G588,Rural_Urban!A589:B1587,2,FALSE)</f>
        <v>#N/A</v>
      </c>
      <c r="J588" s="24" t="e">
        <f t="shared" si="45"/>
        <v>#N/A</v>
      </c>
      <c r="K588" s="26" t="str">
        <f>IF($A588="","",_xlfn.LET(_xlpm.x,VLOOKUP($A588,Population!$A$2:$B$1000,2,FALSE),IF(_xlpm.x="","none listed",_xlpm.x)))</f>
        <v/>
      </c>
      <c r="L588" s="24" t="e">
        <f>VLOOKUP($A588,Population!$A$2:$D$1000,4,FALSE)</f>
        <v>#N/A</v>
      </c>
      <c r="M588" s="24">
        <f>VLOOKUP("Population",'Program Priorities&amp;Goals'!$B$5:$E$7,4,FALSE)</f>
        <v>0.66666666666666663</v>
      </c>
      <c r="N588" s="24" t="e">
        <f>VLOOKUP($G588,'SVI Data'!$C$2:$F$200,3,FALSE)</f>
        <v>#N/A</v>
      </c>
      <c r="O588" s="24">
        <f>VLOOKUP("SVI",'Program Priorities&amp;Goals'!$B$5:$E$7,4,FALSE)</f>
        <v>0.66666666666666663</v>
      </c>
      <c r="P588" s="23" t="e">
        <f>VLOOKUP($A588,'Partnership Readiness'!$A$2:$D$1000,5,FALSE)</f>
        <v>#N/A</v>
      </c>
      <c r="Q588" s="24">
        <f>VLOOKUP("Partnership",'Program Priorities&amp;Goals'!$B$5:$E$7,4,FALSE)</f>
        <v>0.66666666666666663</v>
      </c>
      <c r="R588" s="25">
        <f t="shared" si="46"/>
        <v>0</v>
      </c>
      <c r="S588" s="24">
        <f t="shared" si="47"/>
        <v>1</v>
      </c>
      <c r="T588" s="24" t="e">
        <f t="shared" si="48"/>
        <v>#N/A</v>
      </c>
      <c r="U588" s="27" t="e">
        <f t="shared" si="49"/>
        <v>#N/A</v>
      </c>
      <c r="V588" s="24" t="e">
        <f>IF(J588="Urban",IF(U588&lt;='Recommended Sites'!$L$17,"Include",""),IF(J588="Rural",IF(T588&lt;='Recommended Sites'!$L$18,"Include",""),""))</f>
        <v>#N/A</v>
      </c>
      <c r="W588" s="24" t="e">
        <f>IF(V588="Include",COUNTIFS($V$2:$V$999,"Include",$R$2:$R$999,"&gt;"&amp;R588)+COUNTIFS($V$2:V588,"Include",$R$2:R588,R588),"")</f>
        <v>#N/A</v>
      </c>
    </row>
    <row r="589" spans="1:23" ht="15.75" thickBot="1" x14ac:dyDescent="0.3">
      <c r="A589" s="23" t="str">
        <f>IF(Population!$A589="","",Population!$A589)</f>
        <v/>
      </c>
      <c r="B589" s="24" t="str">
        <f>IF($A589="","",IFERROR(VLOOKUP($A589,Facilities!$A$2:$B$1001,2,FALSE),""))</f>
        <v/>
      </c>
      <c r="C589" s="24" t="str">
        <f>IFERROR(IF(VLOOKUP($A589,'Facility Locations'!$A$2:$E$1000,2,FALSE)="","no address",VLOOKUP($A589,'Facility Locations'!$A$2:$E$1000,2,FALSE)),"no address")</f>
        <v>no address</v>
      </c>
      <c r="D589" s="24" t="str">
        <f>IFERROR(IF(VLOOKUP($A589,'Facility Locations'!$A$2:$E$1000,3,FALSE)="","",VLOOKUP($A589,'Facility Locations'!$A$2:$E$1000,3,FALSE)),"")</f>
        <v/>
      </c>
      <c r="E589" s="24" t="str">
        <f>IFERROR(IF(VLOOKUP($A589,'Facility Locations'!$A$2:$E$1000,4,FALSE)="","",VLOOKUP($A589,'Facility Locations'!$A$2:$E$1000,4,FALSE)),"")</f>
        <v/>
      </c>
      <c r="F589" s="24" t="str">
        <f>IFERROR(IF(VLOOKUP($A589,'Facility Locations'!$A$2:$E$1000,5,FALSE)="","",VLOOKUP($A589,'Facility Locations'!$A$2:$E$1000,5,FALSE)),"")</f>
        <v/>
      </c>
      <c r="G589" s="25" t="str">
        <f>IFERROR(VLOOKUP($A589,Counties!$A$2:$C$1000,2,FALSE),"no county listed")</f>
        <v>no county listed</v>
      </c>
      <c r="H589" s="24" t="str">
        <f>IFERROR(VLOOKUP($A589,Counties!$A$2:$C$1000,3,FALSE),"no county listed")</f>
        <v>no county listed</v>
      </c>
      <c r="I589" s="24" t="e">
        <f>VLOOKUP($G589,Rural_Urban!A590:B1588,2,FALSE)</f>
        <v>#N/A</v>
      </c>
      <c r="J589" s="24" t="e">
        <f t="shared" si="45"/>
        <v>#N/A</v>
      </c>
      <c r="K589" s="26" t="str">
        <f>IF($A589="","",_xlfn.LET(_xlpm.x,VLOOKUP($A589,Population!$A$2:$B$1000,2,FALSE),IF(_xlpm.x="","none listed",_xlpm.x)))</f>
        <v/>
      </c>
      <c r="L589" s="24" t="e">
        <f>VLOOKUP($A589,Population!$A$2:$D$1000,4,FALSE)</f>
        <v>#N/A</v>
      </c>
      <c r="M589" s="24">
        <f>VLOOKUP("Population",'Program Priorities&amp;Goals'!$B$5:$E$7,4,FALSE)</f>
        <v>0.66666666666666663</v>
      </c>
      <c r="N589" s="24" t="e">
        <f>VLOOKUP($G589,'SVI Data'!$C$2:$F$200,3,FALSE)</f>
        <v>#N/A</v>
      </c>
      <c r="O589" s="24">
        <f>VLOOKUP("SVI",'Program Priorities&amp;Goals'!$B$5:$E$7,4,FALSE)</f>
        <v>0.66666666666666663</v>
      </c>
      <c r="P589" s="23" t="e">
        <f>VLOOKUP($A589,'Partnership Readiness'!$A$2:$D$1000,5,FALSE)</f>
        <v>#N/A</v>
      </c>
      <c r="Q589" s="24">
        <f>VLOOKUP("Partnership",'Program Priorities&amp;Goals'!$B$5:$E$7,4,FALSE)</f>
        <v>0.66666666666666663</v>
      </c>
      <c r="R589" s="25">
        <f t="shared" si="46"/>
        <v>0</v>
      </c>
      <c r="S589" s="24">
        <f t="shared" si="47"/>
        <v>1</v>
      </c>
      <c r="T589" s="24" t="e">
        <f t="shared" si="48"/>
        <v>#N/A</v>
      </c>
      <c r="U589" s="27" t="e">
        <f t="shared" si="49"/>
        <v>#N/A</v>
      </c>
      <c r="V589" s="24" t="e">
        <f>IF(J589="Urban",IF(U589&lt;='Recommended Sites'!$L$17,"Include",""),IF(J589="Rural",IF(T589&lt;='Recommended Sites'!$L$18,"Include",""),""))</f>
        <v>#N/A</v>
      </c>
      <c r="W589" s="24" t="e">
        <f>IF(V589="Include",COUNTIFS($V$2:$V$999,"Include",$R$2:$R$999,"&gt;"&amp;R589)+COUNTIFS($V$2:V589,"Include",$R$2:R589,R589),"")</f>
        <v>#N/A</v>
      </c>
    </row>
    <row r="590" spans="1:23" ht="15.75" thickBot="1" x14ac:dyDescent="0.3">
      <c r="A590" s="23" t="str">
        <f>IF(Population!$A590="","",Population!$A590)</f>
        <v/>
      </c>
      <c r="B590" s="24" t="str">
        <f>IF($A590="","",IFERROR(VLOOKUP($A590,Facilities!$A$2:$B$1001,2,FALSE),""))</f>
        <v/>
      </c>
      <c r="C590" s="24" t="str">
        <f>IFERROR(IF(VLOOKUP($A590,'Facility Locations'!$A$2:$E$1000,2,FALSE)="","no address",VLOOKUP($A590,'Facility Locations'!$A$2:$E$1000,2,FALSE)),"no address")</f>
        <v>no address</v>
      </c>
      <c r="D590" s="24" t="str">
        <f>IFERROR(IF(VLOOKUP($A590,'Facility Locations'!$A$2:$E$1000,3,FALSE)="","",VLOOKUP($A590,'Facility Locations'!$A$2:$E$1000,3,FALSE)),"")</f>
        <v/>
      </c>
      <c r="E590" s="24" t="str">
        <f>IFERROR(IF(VLOOKUP($A590,'Facility Locations'!$A$2:$E$1000,4,FALSE)="","",VLOOKUP($A590,'Facility Locations'!$A$2:$E$1000,4,FALSE)),"")</f>
        <v/>
      </c>
      <c r="F590" s="24" t="str">
        <f>IFERROR(IF(VLOOKUP($A590,'Facility Locations'!$A$2:$E$1000,5,FALSE)="","",VLOOKUP($A590,'Facility Locations'!$A$2:$E$1000,5,FALSE)),"")</f>
        <v/>
      </c>
      <c r="G590" s="25" t="str">
        <f>IFERROR(VLOOKUP($A590,Counties!$A$2:$C$1000,2,FALSE),"no county listed")</f>
        <v>no county listed</v>
      </c>
      <c r="H590" s="24" t="str">
        <f>IFERROR(VLOOKUP($A590,Counties!$A$2:$C$1000,3,FALSE),"no county listed")</f>
        <v>no county listed</v>
      </c>
      <c r="I590" s="24" t="e">
        <f>VLOOKUP($G590,Rural_Urban!A591:B1589,2,FALSE)</f>
        <v>#N/A</v>
      </c>
      <c r="J590" s="24" t="e">
        <f t="shared" si="45"/>
        <v>#N/A</v>
      </c>
      <c r="K590" s="26" t="str">
        <f>IF($A590="","",_xlfn.LET(_xlpm.x,VLOOKUP($A590,Population!$A$2:$B$1000,2,FALSE),IF(_xlpm.x="","none listed",_xlpm.x)))</f>
        <v/>
      </c>
      <c r="L590" s="24" t="e">
        <f>VLOOKUP($A590,Population!$A$2:$D$1000,4,FALSE)</f>
        <v>#N/A</v>
      </c>
      <c r="M590" s="24">
        <f>VLOOKUP("Population",'Program Priorities&amp;Goals'!$B$5:$E$7,4,FALSE)</f>
        <v>0.66666666666666663</v>
      </c>
      <c r="N590" s="24" t="e">
        <f>VLOOKUP($G590,'SVI Data'!$C$2:$F$200,3,FALSE)</f>
        <v>#N/A</v>
      </c>
      <c r="O590" s="24">
        <f>VLOOKUP("SVI",'Program Priorities&amp;Goals'!$B$5:$E$7,4,FALSE)</f>
        <v>0.66666666666666663</v>
      </c>
      <c r="P590" s="23" t="e">
        <f>VLOOKUP($A590,'Partnership Readiness'!$A$2:$D$1000,5,FALSE)</f>
        <v>#N/A</v>
      </c>
      <c r="Q590" s="24">
        <f>VLOOKUP("Partnership",'Program Priorities&amp;Goals'!$B$5:$E$7,4,FALSE)</f>
        <v>0.66666666666666663</v>
      </c>
      <c r="R590" s="25">
        <f t="shared" si="46"/>
        <v>0</v>
      </c>
      <c r="S590" s="24">
        <f t="shared" si="47"/>
        <v>1</v>
      </c>
      <c r="T590" s="24" t="e">
        <f t="shared" si="48"/>
        <v>#N/A</v>
      </c>
      <c r="U590" s="27" t="e">
        <f t="shared" si="49"/>
        <v>#N/A</v>
      </c>
      <c r="V590" s="24" t="e">
        <f>IF(J590="Urban",IF(U590&lt;='Recommended Sites'!$L$17,"Include",""),IF(J590="Rural",IF(T590&lt;='Recommended Sites'!$L$18,"Include",""),""))</f>
        <v>#N/A</v>
      </c>
      <c r="W590" s="24" t="e">
        <f>IF(V590="Include",COUNTIFS($V$2:$V$999,"Include",$R$2:$R$999,"&gt;"&amp;R590)+COUNTIFS($V$2:V590,"Include",$R$2:R590,R590),"")</f>
        <v>#N/A</v>
      </c>
    </row>
    <row r="591" spans="1:23" ht="15.75" thickBot="1" x14ac:dyDescent="0.3">
      <c r="A591" s="23" t="str">
        <f>IF(Population!$A591="","",Population!$A591)</f>
        <v/>
      </c>
      <c r="B591" s="24" t="str">
        <f>IF($A591="","",IFERROR(VLOOKUP($A591,Facilities!$A$2:$B$1001,2,FALSE),""))</f>
        <v/>
      </c>
      <c r="C591" s="24" t="str">
        <f>IFERROR(IF(VLOOKUP($A591,'Facility Locations'!$A$2:$E$1000,2,FALSE)="","no address",VLOOKUP($A591,'Facility Locations'!$A$2:$E$1000,2,FALSE)),"no address")</f>
        <v>no address</v>
      </c>
      <c r="D591" s="24" t="str">
        <f>IFERROR(IF(VLOOKUP($A591,'Facility Locations'!$A$2:$E$1000,3,FALSE)="","",VLOOKUP($A591,'Facility Locations'!$A$2:$E$1000,3,FALSE)),"")</f>
        <v/>
      </c>
      <c r="E591" s="24" t="str">
        <f>IFERROR(IF(VLOOKUP($A591,'Facility Locations'!$A$2:$E$1000,4,FALSE)="","",VLOOKUP($A591,'Facility Locations'!$A$2:$E$1000,4,FALSE)),"")</f>
        <v/>
      </c>
      <c r="F591" s="24" t="str">
        <f>IFERROR(IF(VLOOKUP($A591,'Facility Locations'!$A$2:$E$1000,5,FALSE)="","",VLOOKUP($A591,'Facility Locations'!$A$2:$E$1000,5,FALSE)),"")</f>
        <v/>
      </c>
      <c r="G591" s="25" t="str">
        <f>IFERROR(VLOOKUP($A591,Counties!$A$2:$C$1000,2,FALSE),"no county listed")</f>
        <v>no county listed</v>
      </c>
      <c r="H591" s="24" t="str">
        <f>IFERROR(VLOOKUP($A591,Counties!$A$2:$C$1000,3,FALSE),"no county listed")</f>
        <v>no county listed</v>
      </c>
      <c r="I591" s="24" t="e">
        <f>VLOOKUP($G591,Rural_Urban!A592:B1590,2,FALSE)</f>
        <v>#N/A</v>
      </c>
      <c r="J591" s="24" t="e">
        <f t="shared" si="45"/>
        <v>#N/A</v>
      </c>
      <c r="K591" s="26" t="str">
        <f>IF($A591="","",_xlfn.LET(_xlpm.x,VLOOKUP($A591,Population!$A$2:$B$1000,2,FALSE),IF(_xlpm.x="","none listed",_xlpm.x)))</f>
        <v/>
      </c>
      <c r="L591" s="24" t="e">
        <f>VLOOKUP($A591,Population!$A$2:$D$1000,4,FALSE)</f>
        <v>#N/A</v>
      </c>
      <c r="M591" s="24">
        <f>VLOOKUP("Population",'Program Priorities&amp;Goals'!$B$5:$E$7,4,FALSE)</f>
        <v>0.66666666666666663</v>
      </c>
      <c r="N591" s="24" t="e">
        <f>VLOOKUP($G591,'SVI Data'!$C$2:$F$200,3,FALSE)</f>
        <v>#N/A</v>
      </c>
      <c r="O591" s="24">
        <f>VLOOKUP("SVI",'Program Priorities&amp;Goals'!$B$5:$E$7,4,FALSE)</f>
        <v>0.66666666666666663</v>
      </c>
      <c r="P591" s="23" t="e">
        <f>VLOOKUP($A591,'Partnership Readiness'!$A$2:$D$1000,5,FALSE)</f>
        <v>#N/A</v>
      </c>
      <c r="Q591" s="24">
        <f>VLOOKUP("Partnership",'Program Priorities&amp;Goals'!$B$5:$E$7,4,FALSE)</f>
        <v>0.66666666666666663</v>
      </c>
      <c r="R591" s="25">
        <f t="shared" si="46"/>
        <v>0</v>
      </c>
      <c r="S591" s="24">
        <f t="shared" si="47"/>
        <v>1</v>
      </c>
      <c r="T591" s="24" t="e">
        <f t="shared" si="48"/>
        <v>#N/A</v>
      </c>
      <c r="U591" s="27" t="e">
        <f t="shared" si="49"/>
        <v>#N/A</v>
      </c>
      <c r="V591" s="24" t="e">
        <f>IF(J591="Urban",IF(U591&lt;='Recommended Sites'!$L$17,"Include",""),IF(J591="Rural",IF(T591&lt;='Recommended Sites'!$L$18,"Include",""),""))</f>
        <v>#N/A</v>
      </c>
      <c r="W591" s="24" t="e">
        <f>IF(V591="Include",COUNTIFS($V$2:$V$999,"Include",$R$2:$R$999,"&gt;"&amp;R591)+COUNTIFS($V$2:V591,"Include",$R$2:R591,R591),"")</f>
        <v>#N/A</v>
      </c>
    </row>
    <row r="592" spans="1:23" ht="15.75" thickBot="1" x14ac:dyDescent="0.3">
      <c r="A592" s="23" t="str">
        <f>IF(Population!$A592="","",Population!$A592)</f>
        <v/>
      </c>
      <c r="B592" s="24" t="str">
        <f>IF($A592="","",IFERROR(VLOOKUP($A592,Facilities!$A$2:$B$1001,2,FALSE),""))</f>
        <v/>
      </c>
      <c r="C592" s="24" t="str">
        <f>IFERROR(IF(VLOOKUP($A592,'Facility Locations'!$A$2:$E$1000,2,FALSE)="","no address",VLOOKUP($A592,'Facility Locations'!$A$2:$E$1000,2,FALSE)),"no address")</f>
        <v>no address</v>
      </c>
      <c r="D592" s="24" t="str">
        <f>IFERROR(IF(VLOOKUP($A592,'Facility Locations'!$A$2:$E$1000,3,FALSE)="","",VLOOKUP($A592,'Facility Locations'!$A$2:$E$1000,3,FALSE)),"")</f>
        <v/>
      </c>
      <c r="E592" s="24" t="str">
        <f>IFERROR(IF(VLOOKUP($A592,'Facility Locations'!$A$2:$E$1000,4,FALSE)="","",VLOOKUP($A592,'Facility Locations'!$A$2:$E$1000,4,FALSE)),"")</f>
        <v/>
      </c>
      <c r="F592" s="24" t="str">
        <f>IFERROR(IF(VLOOKUP($A592,'Facility Locations'!$A$2:$E$1000,5,FALSE)="","",VLOOKUP($A592,'Facility Locations'!$A$2:$E$1000,5,FALSE)),"")</f>
        <v/>
      </c>
      <c r="G592" s="25" t="str">
        <f>IFERROR(VLOOKUP($A592,Counties!$A$2:$C$1000,2,FALSE),"no county listed")</f>
        <v>no county listed</v>
      </c>
      <c r="H592" s="24" t="str">
        <f>IFERROR(VLOOKUP($A592,Counties!$A$2:$C$1000,3,FALSE),"no county listed")</f>
        <v>no county listed</v>
      </c>
      <c r="I592" s="24" t="e">
        <f>VLOOKUP($G592,Rural_Urban!A593:B1591,2,FALSE)</f>
        <v>#N/A</v>
      </c>
      <c r="J592" s="24" t="e">
        <f t="shared" si="45"/>
        <v>#N/A</v>
      </c>
      <c r="K592" s="26" t="str">
        <f>IF($A592="","",_xlfn.LET(_xlpm.x,VLOOKUP($A592,Population!$A$2:$B$1000,2,FALSE),IF(_xlpm.x="","none listed",_xlpm.x)))</f>
        <v/>
      </c>
      <c r="L592" s="24" t="e">
        <f>VLOOKUP($A592,Population!$A$2:$D$1000,4,FALSE)</f>
        <v>#N/A</v>
      </c>
      <c r="M592" s="24">
        <f>VLOOKUP("Population",'Program Priorities&amp;Goals'!$B$5:$E$7,4,FALSE)</f>
        <v>0.66666666666666663</v>
      </c>
      <c r="N592" s="24" t="e">
        <f>VLOOKUP($G592,'SVI Data'!$C$2:$F$200,3,FALSE)</f>
        <v>#N/A</v>
      </c>
      <c r="O592" s="24">
        <f>VLOOKUP("SVI",'Program Priorities&amp;Goals'!$B$5:$E$7,4,FALSE)</f>
        <v>0.66666666666666663</v>
      </c>
      <c r="P592" s="23" t="e">
        <f>VLOOKUP($A592,'Partnership Readiness'!$A$2:$D$1000,5,FALSE)</f>
        <v>#N/A</v>
      </c>
      <c r="Q592" s="24">
        <f>VLOOKUP("Partnership",'Program Priorities&amp;Goals'!$B$5:$E$7,4,FALSE)</f>
        <v>0.66666666666666663</v>
      </c>
      <c r="R592" s="25">
        <f t="shared" si="46"/>
        <v>0</v>
      </c>
      <c r="S592" s="24">
        <f t="shared" si="47"/>
        <v>1</v>
      </c>
      <c r="T592" s="24" t="e">
        <f t="shared" si="48"/>
        <v>#N/A</v>
      </c>
      <c r="U592" s="27" t="e">
        <f t="shared" si="49"/>
        <v>#N/A</v>
      </c>
      <c r="V592" s="24" t="e">
        <f>IF(J592="Urban",IF(U592&lt;='Recommended Sites'!$L$17,"Include",""),IF(J592="Rural",IF(T592&lt;='Recommended Sites'!$L$18,"Include",""),""))</f>
        <v>#N/A</v>
      </c>
      <c r="W592" s="24" t="e">
        <f>IF(V592="Include",COUNTIFS($V$2:$V$999,"Include",$R$2:$R$999,"&gt;"&amp;R592)+COUNTIFS($V$2:V592,"Include",$R$2:R592,R592),"")</f>
        <v>#N/A</v>
      </c>
    </row>
    <row r="593" spans="1:23" ht="15.75" thickBot="1" x14ac:dyDescent="0.3">
      <c r="A593" s="23" t="str">
        <f>IF(Population!$A593="","",Population!$A593)</f>
        <v/>
      </c>
      <c r="B593" s="24" t="str">
        <f>IF($A593="","",IFERROR(VLOOKUP($A593,Facilities!$A$2:$B$1001,2,FALSE),""))</f>
        <v/>
      </c>
      <c r="C593" s="24" t="str">
        <f>IFERROR(IF(VLOOKUP($A593,'Facility Locations'!$A$2:$E$1000,2,FALSE)="","no address",VLOOKUP($A593,'Facility Locations'!$A$2:$E$1000,2,FALSE)),"no address")</f>
        <v>no address</v>
      </c>
      <c r="D593" s="24" t="str">
        <f>IFERROR(IF(VLOOKUP($A593,'Facility Locations'!$A$2:$E$1000,3,FALSE)="","",VLOOKUP($A593,'Facility Locations'!$A$2:$E$1000,3,FALSE)),"")</f>
        <v/>
      </c>
      <c r="E593" s="24" t="str">
        <f>IFERROR(IF(VLOOKUP($A593,'Facility Locations'!$A$2:$E$1000,4,FALSE)="","",VLOOKUP($A593,'Facility Locations'!$A$2:$E$1000,4,FALSE)),"")</f>
        <v/>
      </c>
      <c r="F593" s="24" t="str">
        <f>IFERROR(IF(VLOOKUP($A593,'Facility Locations'!$A$2:$E$1000,5,FALSE)="","",VLOOKUP($A593,'Facility Locations'!$A$2:$E$1000,5,FALSE)),"")</f>
        <v/>
      </c>
      <c r="G593" s="25" t="str">
        <f>IFERROR(VLOOKUP($A593,Counties!$A$2:$C$1000,2,FALSE),"no county listed")</f>
        <v>no county listed</v>
      </c>
      <c r="H593" s="24" t="str">
        <f>IFERROR(VLOOKUP($A593,Counties!$A$2:$C$1000,3,FALSE),"no county listed")</f>
        <v>no county listed</v>
      </c>
      <c r="I593" s="24" t="e">
        <f>VLOOKUP($G593,Rural_Urban!A594:B1592,2,FALSE)</f>
        <v>#N/A</v>
      </c>
      <c r="J593" s="24" t="e">
        <f t="shared" si="45"/>
        <v>#N/A</v>
      </c>
      <c r="K593" s="26" t="str">
        <f>IF($A593="","",_xlfn.LET(_xlpm.x,VLOOKUP($A593,Population!$A$2:$B$1000,2,FALSE),IF(_xlpm.x="","none listed",_xlpm.x)))</f>
        <v/>
      </c>
      <c r="L593" s="24" t="e">
        <f>VLOOKUP($A593,Population!$A$2:$D$1000,4,FALSE)</f>
        <v>#N/A</v>
      </c>
      <c r="M593" s="24">
        <f>VLOOKUP("Population",'Program Priorities&amp;Goals'!$B$5:$E$7,4,FALSE)</f>
        <v>0.66666666666666663</v>
      </c>
      <c r="N593" s="24" t="e">
        <f>VLOOKUP($G593,'SVI Data'!$C$2:$F$200,3,FALSE)</f>
        <v>#N/A</v>
      </c>
      <c r="O593" s="24">
        <f>VLOOKUP("SVI",'Program Priorities&amp;Goals'!$B$5:$E$7,4,FALSE)</f>
        <v>0.66666666666666663</v>
      </c>
      <c r="P593" s="23" t="e">
        <f>VLOOKUP($A593,'Partnership Readiness'!$A$2:$D$1000,5,FALSE)</f>
        <v>#N/A</v>
      </c>
      <c r="Q593" s="24">
        <f>VLOOKUP("Partnership",'Program Priorities&amp;Goals'!$B$5:$E$7,4,FALSE)</f>
        <v>0.66666666666666663</v>
      </c>
      <c r="R593" s="25">
        <f t="shared" si="46"/>
        <v>0</v>
      </c>
      <c r="S593" s="24">
        <f t="shared" si="47"/>
        <v>1</v>
      </c>
      <c r="T593" s="24" t="e">
        <f t="shared" si="48"/>
        <v>#N/A</v>
      </c>
      <c r="U593" s="27" t="e">
        <f t="shared" si="49"/>
        <v>#N/A</v>
      </c>
      <c r="V593" s="24" t="e">
        <f>IF(J593="Urban",IF(U593&lt;='Recommended Sites'!$L$17,"Include",""),IF(J593="Rural",IF(T593&lt;='Recommended Sites'!$L$18,"Include",""),""))</f>
        <v>#N/A</v>
      </c>
      <c r="W593" s="24" t="e">
        <f>IF(V593="Include",COUNTIFS($V$2:$V$999,"Include",$R$2:$R$999,"&gt;"&amp;R593)+COUNTIFS($V$2:V593,"Include",$R$2:R593,R593),"")</f>
        <v>#N/A</v>
      </c>
    </row>
    <row r="594" spans="1:23" ht="15.75" thickBot="1" x14ac:dyDescent="0.3">
      <c r="A594" s="23" t="str">
        <f>IF(Population!$A594="","",Population!$A594)</f>
        <v/>
      </c>
      <c r="B594" s="24" t="str">
        <f>IF($A594="","",IFERROR(VLOOKUP($A594,Facilities!$A$2:$B$1001,2,FALSE),""))</f>
        <v/>
      </c>
      <c r="C594" s="24" t="str">
        <f>IFERROR(IF(VLOOKUP($A594,'Facility Locations'!$A$2:$E$1000,2,FALSE)="","no address",VLOOKUP($A594,'Facility Locations'!$A$2:$E$1000,2,FALSE)),"no address")</f>
        <v>no address</v>
      </c>
      <c r="D594" s="24" t="str">
        <f>IFERROR(IF(VLOOKUP($A594,'Facility Locations'!$A$2:$E$1000,3,FALSE)="","",VLOOKUP($A594,'Facility Locations'!$A$2:$E$1000,3,FALSE)),"")</f>
        <v/>
      </c>
      <c r="E594" s="24" t="str">
        <f>IFERROR(IF(VLOOKUP($A594,'Facility Locations'!$A$2:$E$1000,4,FALSE)="","",VLOOKUP($A594,'Facility Locations'!$A$2:$E$1000,4,FALSE)),"")</f>
        <v/>
      </c>
      <c r="F594" s="24" t="str">
        <f>IFERROR(IF(VLOOKUP($A594,'Facility Locations'!$A$2:$E$1000,5,FALSE)="","",VLOOKUP($A594,'Facility Locations'!$A$2:$E$1000,5,FALSE)),"")</f>
        <v/>
      </c>
      <c r="G594" s="25" t="str">
        <f>IFERROR(VLOOKUP($A594,Counties!$A$2:$C$1000,2,FALSE),"no county listed")</f>
        <v>no county listed</v>
      </c>
      <c r="H594" s="24" t="str">
        <f>IFERROR(VLOOKUP($A594,Counties!$A$2:$C$1000,3,FALSE),"no county listed")</f>
        <v>no county listed</v>
      </c>
      <c r="I594" s="24" t="e">
        <f>VLOOKUP($G594,Rural_Urban!A595:B1593,2,FALSE)</f>
        <v>#N/A</v>
      </c>
      <c r="J594" s="24" t="e">
        <f t="shared" si="45"/>
        <v>#N/A</v>
      </c>
      <c r="K594" s="26" t="str">
        <f>IF($A594="","",_xlfn.LET(_xlpm.x,VLOOKUP($A594,Population!$A$2:$B$1000,2,FALSE),IF(_xlpm.x="","none listed",_xlpm.x)))</f>
        <v/>
      </c>
      <c r="L594" s="24" t="e">
        <f>VLOOKUP($A594,Population!$A$2:$D$1000,4,FALSE)</f>
        <v>#N/A</v>
      </c>
      <c r="M594" s="24">
        <f>VLOOKUP("Population",'Program Priorities&amp;Goals'!$B$5:$E$7,4,FALSE)</f>
        <v>0.66666666666666663</v>
      </c>
      <c r="N594" s="24" t="e">
        <f>VLOOKUP($G594,'SVI Data'!$C$2:$F$200,3,FALSE)</f>
        <v>#N/A</v>
      </c>
      <c r="O594" s="24">
        <f>VLOOKUP("SVI",'Program Priorities&amp;Goals'!$B$5:$E$7,4,FALSE)</f>
        <v>0.66666666666666663</v>
      </c>
      <c r="P594" s="23" t="e">
        <f>VLOOKUP($A594,'Partnership Readiness'!$A$2:$D$1000,5,FALSE)</f>
        <v>#N/A</v>
      </c>
      <c r="Q594" s="24">
        <f>VLOOKUP("Partnership",'Program Priorities&amp;Goals'!$B$5:$E$7,4,FALSE)</f>
        <v>0.66666666666666663</v>
      </c>
      <c r="R594" s="25">
        <f t="shared" si="46"/>
        <v>0</v>
      </c>
      <c r="S594" s="24">
        <f t="shared" si="47"/>
        <v>1</v>
      </c>
      <c r="T594" s="24" t="e">
        <f t="shared" si="48"/>
        <v>#N/A</v>
      </c>
      <c r="U594" s="27" t="e">
        <f t="shared" si="49"/>
        <v>#N/A</v>
      </c>
      <c r="V594" s="24" t="e">
        <f>IF(J594="Urban",IF(U594&lt;='Recommended Sites'!$L$17,"Include",""),IF(J594="Rural",IF(T594&lt;='Recommended Sites'!$L$18,"Include",""),""))</f>
        <v>#N/A</v>
      </c>
      <c r="W594" s="24" t="e">
        <f>IF(V594="Include",COUNTIFS($V$2:$V$999,"Include",$R$2:$R$999,"&gt;"&amp;R594)+COUNTIFS($V$2:V594,"Include",$R$2:R594,R594),"")</f>
        <v>#N/A</v>
      </c>
    </row>
    <row r="595" spans="1:23" ht="15.75" thickBot="1" x14ac:dyDescent="0.3">
      <c r="A595" s="23" t="str">
        <f>IF(Population!$A595="","",Population!$A595)</f>
        <v/>
      </c>
      <c r="B595" s="24" t="str">
        <f>IF($A595="","",IFERROR(VLOOKUP($A595,Facilities!$A$2:$B$1001,2,FALSE),""))</f>
        <v/>
      </c>
      <c r="C595" s="24" t="str">
        <f>IFERROR(IF(VLOOKUP($A595,'Facility Locations'!$A$2:$E$1000,2,FALSE)="","no address",VLOOKUP($A595,'Facility Locations'!$A$2:$E$1000,2,FALSE)),"no address")</f>
        <v>no address</v>
      </c>
      <c r="D595" s="24" t="str">
        <f>IFERROR(IF(VLOOKUP($A595,'Facility Locations'!$A$2:$E$1000,3,FALSE)="","",VLOOKUP($A595,'Facility Locations'!$A$2:$E$1000,3,FALSE)),"")</f>
        <v/>
      </c>
      <c r="E595" s="24" t="str">
        <f>IFERROR(IF(VLOOKUP($A595,'Facility Locations'!$A$2:$E$1000,4,FALSE)="","",VLOOKUP($A595,'Facility Locations'!$A$2:$E$1000,4,FALSE)),"")</f>
        <v/>
      </c>
      <c r="F595" s="24" t="str">
        <f>IFERROR(IF(VLOOKUP($A595,'Facility Locations'!$A$2:$E$1000,5,FALSE)="","",VLOOKUP($A595,'Facility Locations'!$A$2:$E$1000,5,FALSE)),"")</f>
        <v/>
      </c>
      <c r="G595" s="25" t="str">
        <f>IFERROR(VLOOKUP($A595,Counties!$A$2:$C$1000,2,FALSE),"no county listed")</f>
        <v>no county listed</v>
      </c>
      <c r="H595" s="24" t="str">
        <f>IFERROR(VLOOKUP($A595,Counties!$A$2:$C$1000,3,FALSE),"no county listed")</f>
        <v>no county listed</v>
      </c>
      <c r="I595" s="24" t="e">
        <f>VLOOKUP($G595,Rural_Urban!A596:B1594,2,FALSE)</f>
        <v>#N/A</v>
      </c>
      <c r="J595" s="24" t="e">
        <f t="shared" si="45"/>
        <v>#N/A</v>
      </c>
      <c r="K595" s="26" t="str">
        <f>IF($A595="","",_xlfn.LET(_xlpm.x,VLOOKUP($A595,Population!$A$2:$B$1000,2,FALSE),IF(_xlpm.x="","none listed",_xlpm.x)))</f>
        <v/>
      </c>
      <c r="L595" s="24" t="e">
        <f>VLOOKUP($A595,Population!$A$2:$D$1000,4,FALSE)</f>
        <v>#N/A</v>
      </c>
      <c r="M595" s="24">
        <f>VLOOKUP("Population",'Program Priorities&amp;Goals'!$B$5:$E$7,4,FALSE)</f>
        <v>0.66666666666666663</v>
      </c>
      <c r="N595" s="24" t="e">
        <f>VLOOKUP($G595,'SVI Data'!$C$2:$F$200,3,FALSE)</f>
        <v>#N/A</v>
      </c>
      <c r="O595" s="24">
        <f>VLOOKUP("SVI",'Program Priorities&amp;Goals'!$B$5:$E$7,4,FALSE)</f>
        <v>0.66666666666666663</v>
      </c>
      <c r="P595" s="23" t="e">
        <f>VLOOKUP($A595,'Partnership Readiness'!$A$2:$D$1000,5,FALSE)</f>
        <v>#N/A</v>
      </c>
      <c r="Q595" s="24">
        <f>VLOOKUP("Partnership",'Program Priorities&amp;Goals'!$B$5:$E$7,4,FALSE)</f>
        <v>0.66666666666666663</v>
      </c>
      <c r="R595" s="25">
        <f t="shared" si="46"/>
        <v>0</v>
      </c>
      <c r="S595" s="24">
        <f t="shared" si="47"/>
        <v>1</v>
      </c>
      <c r="T595" s="24" t="e">
        <f t="shared" si="48"/>
        <v>#N/A</v>
      </c>
      <c r="U595" s="27" t="e">
        <f t="shared" si="49"/>
        <v>#N/A</v>
      </c>
      <c r="V595" s="24" t="e">
        <f>IF(J595="Urban",IF(U595&lt;='Recommended Sites'!$L$17,"Include",""),IF(J595="Rural",IF(T595&lt;='Recommended Sites'!$L$18,"Include",""),""))</f>
        <v>#N/A</v>
      </c>
      <c r="W595" s="24" t="e">
        <f>IF(V595="Include",COUNTIFS($V$2:$V$999,"Include",$R$2:$R$999,"&gt;"&amp;R595)+COUNTIFS($V$2:V595,"Include",$R$2:R595,R595),"")</f>
        <v>#N/A</v>
      </c>
    </row>
    <row r="596" spans="1:23" ht="15.75" thickBot="1" x14ac:dyDescent="0.3">
      <c r="A596" s="23" t="str">
        <f>IF(Population!$A596="","",Population!$A596)</f>
        <v/>
      </c>
      <c r="B596" s="24" t="str">
        <f>IF($A596="","",IFERROR(VLOOKUP($A596,Facilities!$A$2:$B$1001,2,FALSE),""))</f>
        <v/>
      </c>
      <c r="C596" s="24" t="str">
        <f>IFERROR(IF(VLOOKUP($A596,'Facility Locations'!$A$2:$E$1000,2,FALSE)="","no address",VLOOKUP($A596,'Facility Locations'!$A$2:$E$1000,2,FALSE)),"no address")</f>
        <v>no address</v>
      </c>
      <c r="D596" s="24" t="str">
        <f>IFERROR(IF(VLOOKUP($A596,'Facility Locations'!$A$2:$E$1000,3,FALSE)="","",VLOOKUP($A596,'Facility Locations'!$A$2:$E$1000,3,FALSE)),"")</f>
        <v/>
      </c>
      <c r="E596" s="24" t="str">
        <f>IFERROR(IF(VLOOKUP($A596,'Facility Locations'!$A$2:$E$1000,4,FALSE)="","",VLOOKUP($A596,'Facility Locations'!$A$2:$E$1000,4,FALSE)),"")</f>
        <v/>
      </c>
      <c r="F596" s="24" t="str">
        <f>IFERROR(IF(VLOOKUP($A596,'Facility Locations'!$A$2:$E$1000,5,FALSE)="","",VLOOKUP($A596,'Facility Locations'!$A$2:$E$1000,5,FALSE)),"")</f>
        <v/>
      </c>
      <c r="G596" s="25" t="str">
        <f>IFERROR(VLOOKUP($A596,Counties!$A$2:$C$1000,2,FALSE),"no county listed")</f>
        <v>no county listed</v>
      </c>
      <c r="H596" s="24" t="str">
        <f>IFERROR(VLOOKUP($A596,Counties!$A$2:$C$1000,3,FALSE),"no county listed")</f>
        <v>no county listed</v>
      </c>
      <c r="I596" s="24" t="e">
        <f>VLOOKUP($G596,Rural_Urban!A597:B1595,2,FALSE)</f>
        <v>#N/A</v>
      </c>
      <c r="J596" s="24" t="e">
        <f t="shared" si="45"/>
        <v>#N/A</v>
      </c>
      <c r="K596" s="26" t="str">
        <f>IF($A596="","",_xlfn.LET(_xlpm.x,VLOOKUP($A596,Population!$A$2:$B$1000,2,FALSE),IF(_xlpm.x="","none listed",_xlpm.x)))</f>
        <v/>
      </c>
      <c r="L596" s="24" t="e">
        <f>VLOOKUP($A596,Population!$A$2:$D$1000,4,FALSE)</f>
        <v>#N/A</v>
      </c>
      <c r="M596" s="24">
        <f>VLOOKUP("Population",'Program Priorities&amp;Goals'!$B$5:$E$7,4,FALSE)</f>
        <v>0.66666666666666663</v>
      </c>
      <c r="N596" s="24" t="e">
        <f>VLOOKUP($G596,'SVI Data'!$C$2:$F$200,3,FALSE)</f>
        <v>#N/A</v>
      </c>
      <c r="O596" s="24">
        <f>VLOOKUP("SVI",'Program Priorities&amp;Goals'!$B$5:$E$7,4,FALSE)</f>
        <v>0.66666666666666663</v>
      </c>
      <c r="P596" s="23" t="e">
        <f>VLOOKUP($A596,'Partnership Readiness'!$A$2:$D$1000,5,FALSE)</f>
        <v>#N/A</v>
      </c>
      <c r="Q596" s="24">
        <f>VLOOKUP("Partnership",'Program Priorities&amp;Goals'!$B$5:$E$7,4,FALSE)</f>
        <v>0.66666666666666663</v>
      </c>
      <c r="R596" s="25">
        <f t="shared" si="46"/>
        <v>0</v>
      </c>
      <c r="S596" s="24">
        <f t="shared" si="47"/>
        <v>1</v>
      </c>
      <c r="T596" s="24" t="e">
        <f t="shared" si="48"/>
        <v>#N/A</v>
      </c>
      <c r="U596" s="27" t="e">
        <f t="shared" si="49"/>
        <v>#N/A</v>
      </c>
      <c r="V596" s="24" t="e">
        <f>IF(J596="Urban",IF(U596&lt;='Recommended Sites'!$L$17,"Include",""),IF(J596="Rural",IF(T596&lt;='Recommended Sites'!$L$18,"Include",""),""))</f>
        <v>#N/A</v>
      </c>
      <c r="W596" s="24" t="e">
        <f>IF(V596="Include",COUNTIFS($V$2:$V$999,"Include",$R$2:$R$999,"&gt;"&amp;R596)+COUNTIFS($V$2:V596,"Include",$R$2:R596,R596),"")</f>
        <v>#N/A</v>
      </c>
    </row>
    <row r="597" spans="1:23" ht="15.75" thickBot="1" x14ac:dyDescent="0.3">
      <c r="A597" s="23" t="str">
        <f>IF(Population!$A597="","",Population!$A597)</f>
        <v/>
      </c>
      <c r="B597" s="24" t="str">
        <f>IF($A597="","",IFERROR(VLOOKUP($A597,Facilities!$A$2:$B$1001,2,FALSE),""))</f>
        <v/>
      </c>
      <c r="C597" s="24" t="str">
        <f>IFERROR(IF(VLOOKUP($A597,'Facility Locations'!$A$2:$E$1000,2,FALSE)="","no address",VLOOKUP($A597,'Facility Locations'!$A$2:$E$1000,2,FALSE)),"no address")</f>
        <v>no address</v>
      </c>
      <c r="D597" s="24" t="str">
        <f>IFERROR(IF(VLOOKUP($A597,'Facility Locations'!$A$2:$E$1000,3,FALSE)="","",VLOOKUP($A597,'Facility Locations'!$A$2:$E$1000,3,FALSE)),"")</f>
        <v/>
      </c>
      <c r="E597" s="24" t="str">
        <f>IFERROR(IF(VLOOKUP($A597,'Facility Locations'!$A$2:$E$1000,4,FALSE)="","",VLOOKUP($A597,'Facility Locations'!$A$2:$E$1000,4,FALSE)),"")</f>
        <v/>
      </c>
      <c r="F597" s="24" t="str">
        <f>IFERROR(IF(VLOOKUP($A597,'Facility Locations'!$A$2:$E$1000,5,FALSE)="","",VLOOKUP($A597,'Facility Locations'!$A$2:$E$1000,5,FALSE)),"")</f>
        <v/>
      </c>
      <c r="G597" s="25" t="str">
        <f>IFERROR(VLOOKUP($A597,Counties!$A$2:$C$1000,2,FALSE),"no county listed")</f>
        <v>no county listed</v>
      </c>
      <c r="H597" s="24" t="str">
        <f>IFERROR(VLOOKUP($A597,Counties!$A$2:$C$1000,3,FALSE),"no county listed")</f>
        <v>no county listed</v>
      </c>
      <c r="I597" s="24" t="e">
        <f>VLOOKUP($G597,Rural_Urban!A598:B1596,2,FALSE)</f>
        <v>#N/A</v>
      </c>
      <c r="J597" s="24" t="e">
        <f t="shared" si="45"/>
        <v>#N/A</v>
      </c>
      <c r="K597" s="26" t="str">
        <f>IF($A597="","",_xlfn.LET(_xlpm.x,VLOOKUP($A597,Population!$A$2:$B$1000,2,FALSE),IF(_xlpm.x="","none listed",_xlpm.x)))</f>
        <v/>
      </c>
      <c r="L597" s="24" t="e">
        <f>VLOOKUP($A597,Population!$A$2:$D$1000,4,FALSE)</f>
        <v>#N/A</v>
      </c>
      <c r="M597" s="24">
        <f>VLOOKUP("Population",'Program Priorities&amp;Goals'!$B$5:$E$7,4,FALSE)</f>
        <v>0.66666666666666663</v>
      </c>
      <c r="N597" s="24" t="e">
        <f>VLOOKUP($G597,'SVI Data'!$C$2:$F$200,3,FALSE)</f>
        <v>#N/A</v>
      </c>
      <c r="O597" s="24">
        <f>VLOOKUP("SVI",'Program Priorities&amp;Goals'!$B$5:$E$7,4,FALSE)</f>
        <v>0.66666666666666663</v>
      </c>
      <c r="P597" s="23" t="e">
        <f>VLOOKUP($A597,'Partnership Readiness'!$A$2:$D$1000,5,FALSE)</f>
        <v>#N/A</v>
      </c>
      <c r="Q597" s="24">
        <f>VLOOKUP("Partnership",'Program Priorities&amp;Goals'!$B$5:$E$7,4,FALSE)</f>
        <v>0.66666666666666663</v>
      </c>
      <c r="R597" s="25">
        <f t="shared" si="46"/>
        <v>0</v>
      </c>
      <c r="S597" s="24">
        <f t="shared" si="47"/>
        <v>1</v>
      </c>
      <c r="T597" s="24" t="e">
        <f t="shared" si="48"/>
        <v>#N/A</v>
      </c>
      <c r="U597" s="27" t="e">
        <f t="shared" si="49"/>
        <v>#N/A</v>
      </c>
      <c r="V597" s="24" t="e">
        <f>IF(J597="Urban",IF(U597&lt;='Recommended Sites'!$L$17,"Include",""),IF(J597="Rural",IF(T597&lt;='Recommended Sites'!$L$18,"Include",""),""))</f>
        <v>#N/A</v>
      </c>
      <c r="W597" s="24" t="e">
        <f>IF(V597="Include",COUNTIFS($V$2:$V$999,"Include",$R$2:$R$999,"&gt;"&amp;R597)+COUNTIFS($V$2:V597,"Include",$R$2:R597,R597),"")</f>
        <v>#N/A</v>
      </c>
    </row>
    <row r="598" spans="1:23" ht="15.75" thickBot="1" x14ac:dyDescent="0.3">
      <c r="A598" s="23" t="str">
        <f>IF(Population!$A598="","",Population!$A598)</f>
        <v/>
      </c>
      <c r="B598" s="24" t="str">
        <f>IF($A598="","",IFERROR(VLOOKUP($A598,Facilities!$A$2:$B$1001,2,FALSE),""))</f>
        <v/>
      </c>
      <c r="C598" s="24" t="str">
        <f>IFERROR(IF(VLOOKUP($A598,'Facility Locations'!$A$2:$E$1000,2,FALSE)="","no address",VLOOKUP($A598,'Facility Locations'!$A$2:$E$1000,2,FALSE)),"no address")</f>
        <v>no address</v>
      </c>
      <c r="D598" s="24" t="str">
        <f>IFERROR(IF(VLOOKUP($A598,'Facility Locations'!$A$2:$E$1000,3,FALSE)="","",VLOOKUP($A598,'Facility Locations'!$A$2:$E$1000,3,FALSE)),"")</f>
        <v/>
      </c>
      <c r="E598" s="24" t="str">
        <f>IFERROR(IF(VLOOKUP($A598,'Facility Locations'!$A$2:$E$1000,4,FALSE)="","",VLOOKUP($A598,'Facility Locations'!$A$2:$E$1000,4,FALSE)),"")</f>
        <v/>
      </c>
      <c r="F598" s="24" t="str">
        <f>IFERROR(IF(VLOOKUP($A598,'Facility Locations'!$A$2:$E$1000,5,FALSE)="","",VLOOKUP($A598,'Facility Locations'!$A$2:$E$1000,5,FALSE)),"")</f>
        <v/>
      </c>
      <c r="G598" s="25" t="str">
        <f>IFERROR(VLOOKUP($A598,Counties!$A$2:$C$1000,2,FALSE),"no county listed")</f>
        <v>no county listed</v>
      </c>
      <c r="H598" s="24" t="str">
        <f>IFERROR(VLOOKUP($A598,Counties!$A$2:$C$1000,3,FALSE),"no county listed")</f>
        <v>no county listed</v>
      </c>
      <c r="I598" s="24" t="e">
        <f>VLOOKUP($G598,Rural_Urban!A599:B1597,2,FALSE)</f>
        <v>#N/A</v>
      </c>
      <c r="J598" s="24" t="e">
        <f t="shared" si="45"/>
        <v>#N/A</v>
      </c>
      <c r="K598" s="26" t="str">
        <f>IF($A598="","",_xlfn.LET(_xlpm.x,VLOOKUP($A598,Population!$A$2:$B$1000,2,FALSE),IF(_xlpm.x="","none listed",_xlpm.x)))</f>
        <v/>
      </c>
      <c r="L598" s="24" t="e">
        <f>VLOOKUP($A598,Population!$A$2:$D$1000,4,FALSE)</f>
        <v>#N/A</v>
      </c>
      <c r="M598" s="24">
        <f>VLOOKUP("Population",'Program Priorities&amp;Goals'!$B$5:$E$7,4,FALSE)</f>
        <v>0.66666666666666663</v>
      </c>
      <c r="N598" s="24" t="e">
        <f>VLOOKUP($G598,'SVI Data'!$C$2:$F$200,3,FALSE)</f>
        <v>#N/A</v>
      </c>
      <c r="O598" s="24">
        <f>VLOOKUP("SVI",'Program Priorities&amp;Goals'!$B$5:$E$7,4,FALSE)</f>
        <v>0.66666666666666663</v>
      </c>
      <c r="P598" s="23" t="e">
        <f>VLOOKUP($A598,'Partnership Readiness'!$A$2:$D$1000,5,FALSE)</f>
        <v>#N/A</v>
      </c>
      <c r="Q598" s="24">
        <f>VLOOKUP("Partnership",'Program Priorities&amp;Goals'!$B$5:$E$7,4,FALSE)</f>
        <v>0.66666666666666663</v>
      </c>
      <c r="R598" s="25">
        <f t="shared" si="46"/>
        <v>0</v>
      </c>
      <c r="S598" s="24">
        <f t="shared" si="47"/>
        <v>1</v>
      </c>
      <c r="T598" s="24" t="e">
        <f t="shared" si="48"/>
        <v>#N/A</v>
      </c>
      <c r="U598" s="27" t="e">
        <f t="shared" si="49"/>
        <v>#N/A</v>
      </c>
      <c r="V598" s="24" t="e">
        <f>IF(J598="Urban",IF(U598&lt;='Recommended Sites'!$L$17,"Include",""),IF(J598="Rural",IF(T598&lt;='Recommended Sites'!$L$18,"Include",""),""))</f>
        <v>#N/A</v>
      </c>
      <c r="W598" s="24" t="e">
        <f>IF(V598="Include",COUNTIFS($V$2:$V$999,"Include",$R$2:$R$999,"&gt;"&amp;R598)+COUNTIFS($V$2:V598,"Include",$R$2:R598,R598),"")</f>
        <v>#N/A</v>
      </c>
    </row>
    <row r="599" spans="1:23" ht="15.75" thickBot="1" x14ac:dyDescent="0.3">
      <c r="A599" s="23" t="str">
        <f>IF(Population!$A599="","",Population!$A599)</f>
        <v/>
      </c>
      <c r="B599" s="24" t="str">
        <f>IF($A599="","",IFERROR(VLOOKUP($A599,Facilities!$A$2:$B$1001,2,FALSE),""))</f>
        <v/>
      </c>
      <c r="C599" s="24" t="str">
        <f>IFERROR(IF(VLOOKUP($A599,'Facility Locations'!$A$2:$E$1000,2,FALSE)="","no address",VLOOKUP($A599,'Facility Locations'!$A$2:$E$1000,2,FALSE)),"no address")</f>
        <v>no address</v>
      </c>
      <c r="D599" s="24" t="str">
        <f>IFERROR(IF(VLOOKUP($A599,'Facility Locations'!$A$2:$E$1000,3,FALSE)="","",VLOOKUP($A599,'Facility Locations'!$A$2:$E$1000,3,FALSE)),"")</f>
        <v/>
      </c>
      <c r="E599" s="24" t="str">
        <f>IFERROR(IF(VLOOKUP($A599,'Facility Locations'!$A$2:$E$1000,4,FALSE)="","",VLOOKUP($A599,'Facility Locations'!$A$2:$E$1000,4,FALSE)),"")</f>
        <v/>
      </c>
      <c r="F599" s="24" t="str">
        <f>IFERROR(IF(VLOOKUP($A599,'Facility Locations'!$A$2:$E$1000,5,FALSE)="","",VLOOKUP($A599,'Facility Locations'!$A$2:$E$1000,5,FALSE)),"")</f>
        <v/>
      </c>
      <c r="G599" s="25" t="str">
        <f>IFERROR(VLOOKUP($A599,Counties!$A$2:$C$1000,2,FALSE),"no county listed")</f>
        <v>no county listed</v>
      </c>
      <c r="H599" s="24" t="str">
        <f>IFERROR(VLOOKUP($A599,Counties!$A$2:$C$1000,3,FALSE),"no county listed")</f>
        <v>no county listed</v>
      </c>
      <c r="I599" s="24" t="e">
        <f>VLOOKUP($G599,Rural_Urban!A600:B1598,2,FALSE)</f>
        <v>#N/A</v>
      </c>
      <c r="J599" s="24" t="e">
        <f t="shared" si="45"/>
        <v>#N/A</v>
      </c>
      <c r="K599" s="26" t="str">
        <f>IF($A599="","",_xlfn.LET(_xlpm.x,VLOOKUP($A599,Population!$A$2:$B$1000,2,FALSE),IF(_xlpm.x="","none listed",_xlpm.x)))</f>
        <v/>
      </c>
      <c r="L599" s="24" t="e">
        <f>VLOOKUP($A599,Population!$A$2:$D$1000,4,FALSE)</f>
        <v>#N/A</v>
      </c>
      <c r="M599" s="24">
        <f>VLOOKUP("Population",'Program Priorities&amp;Goals'!$B$5:$E$7,4,FALSE)</f>
        <v>0.66666666666666663</v>
      </c>
      <c r="N599" s="24" t="e">
        <f>VLOOKUP($G599,'SVI Data'!$C$2:$F$200,3,FALSE)</f>
        <v>#N/A</v>
      </c>
      <c r="O599" s="24">
        <f>VLOOKUP("SVI",'Program Priorities&amp;Goals'!$B$5:$E$7,4,FALSE)</f>
        <v>0.66666666666666663</v>
      </c>
      <c r="P599" s="23" t="e">
        <f>VLOOKUP($A599,'Partnership Readiness'!$A$2:$D$1000,5,FALSE)</f>
        <v>#N/A</v>
      </c>
      <c r="Q599" s="24">
        <f>VLOOKUP("Partnership",'Program Priorities&amp;Goals'!$B$5:$E$7,4,FALSE)</f>
        <v>0.66666666666666663</v>
      </c>
      <c r="R599" s="25">
        <f t="shared" si="46"/>
        <v>0</v>
      </c>
      <c r="S599" s="24">
        <f t="shared" si="47"/>
        <v>1</v>
      </c>
      <c r="T599" s="24" t="e">
        <f t="shared" si="48"/>
        <v>#N/A</v>
      </c>
      <c r="U599" s="27" t="e">
        <f t="shared" si="49"/>
        <v>#N/A</v>
      </c>
      <c r="V599" s="24" t="e">
        <f>IF(J599="Urban",IF(U599&lt;='Recommended Sites'!$L$17,"Include",""),IF(J599="Rural",IF(T599&lt;='Recommended Sites'!$L$18,"Include",""),""))</f>
        <v>#N/A</v>
      </c>
      <c r="W599" s="24" t="e">
        <f>IF(V599="Include",COUNTIFS($V$2:$V$999,"Include",$R$2:$R$999,"&gt;"&amp;R599)+COUNTIFS($V$2:V599,"Include",$R$2:R599,R599),"")</f>
        <v>#N/A</v>
      </c>
    </row>
    <row r="600" spans="1:23" ht="15.75" thickBot="1" x14ac:dyDescent="0.3">
      <c r="A600" s="23" t="str">
        <f>IF(Population!$A600="","",Population!$A600)</f>
        <v/>
      </c>
      <c r="B600" s="24" t="str">
        <f>IF($A600="","",IFERROR(VLOOKUP($A600,Facilities!$A$2:$B$1001,2,FALSE),""))</f>
        <v/>
      </c>
      <c r="C600" s="24" t="str">
        <f>IFERROR(IF(VLOOKUP($A600,'Facility Locations'!$A$2:$E$1000,2,FALSE)="","no address",VLOOKUP($A600,'Facility Locations'!$A$2:$E$1000,2,FALSE)),"no address")</f>
        <v>no address</v>
      </c>
      <c r="D600" s="24" t="str">
        <f>IFERROR(IF(VLOOKUP($A600,'Facility Locations'!$A$2:$E$1000,3,FALSE)="","",VLOOKUP($A600,'Facility Locations'!$A$2:$E$1000,3,FALSE)),"")</f>
        <v/>
      </c>
      <c r="E600" s="24" t="str">
        <f>IFERROR(IF(VLOOKUP($A600,'Facility Locations'!$A$2:$E$1000,4,FALSE)="","",VLOOKUP($A600,'Facility Locations'!$A$2:$E$1000,4,FALSE)),"")</f>
        <v/>
      </c>
      <c r="F600" s="24" t="str">
        <f>IFERROR(IF(VLOOKUP($A600,'Facility Locations'!$A$2:$E$1000,5,FALSE)="","",VLOOKUP($A600,'Facility Locations'!$A$2:$E$1000,5,FALSE)),"")</f>
        <v/>
      </c>
      <c r="G600" s="25" t="str">
        <f>IFERROR(VLOOKUP($A600,Counties!$A$2:$C$1000,2,FALSE),"no county listed")</f>
        <v>no county listed</v>
      </c>
      <c r="H600" s="24" t="str">
        <f>IFERROR(VLOOKUP($A600,Counties!$A$2:$C$1000,3,FALSE),"no county listed")</f>
        <v>no county listed</v>
      </c>
      <c r="I600" s="24" t="e">
        <f>VLOOKUP($G600,Rural_Urban!A601:B1599,2,FALSE)</f>
        <v>#N/A</v>
      </c>
      <c r="J600" s="24" t="e">
        <f t="shared" si="45"/>
        <v>#N/A</v>
      </c>
      <c r="K600" s="26" t="str">
        <f>IF($A600="","",_xlfn.LET(_xlpm.x,VLOOKUP($A600,Population!$A$2:$B$1000,2,FALSE),IF(_xlpm.x="","none listed",_xlpm.x)))</f>
        <v/>
      </c>
      <c r="L600" s="24" t="e">
        <f>VLOOKUP($A600,Population!$A$2:$D$1000,4,FALSE)</f>
        <v>#N/A</v>
      </c>
      <c r="M600" s="24">
        <f>VLOOKUP("Population",'Program Priorities&amp;Goals'!$B$5:$E$7,4,FALSE)</f>
        <v>0.66666666666666663</v>
      </c>
      <c r="N600" s="24" t="e">
        <f>VLOOKUP($G600,'SVI Data'!$C$2:$F$200,3,FALSE)</f>
        <v>#N/A</v>
      </c>
      <c r="O600" s="24">
        <f>VLOOKUP("SVI",'Program Priorities&amp;Goals'!$B$5:$E$7,4,FALSE)</f>
        <v>0.66666666666666663</v>
      </c>
      <c r="P600" s="23" t="e">
        <f>VLOOKUP($A600,'Partnership Readiness'!$A$2:$D$1000,5,FALSE)</f>
        <v>#N/A</v>
      </c>
      <c r="Q600" s="24">
        <f>VLOOKUP("Partnership",'Program Priorities&amp;Goals'!$B$5:$E$7,4,FALSE)</f>
        <v>0.66666666666666663</v>
      </c>
      <c r="R600" s="25">
        <f t="shared" si="46"/>
        <v>0</v>
      </c>
      <c r="S600" s="24">
        <f t="shared" si="47"/>
        <v>1</v>
      </c>
      <c r="T600" s="24" t="e">
        <f t="shared" si="48"/>
        <v>#N/A</v>
      </c>
      <c r="U600" s="27" t="e">
        <f t="shared" si="49"/>
        <v>#N/A</v>
      </c>
      <c r="V600" s="24" t="e">
        <f>IF(J600="Urban",IF(U600&lt;='Recommended Sites'!$L$17,"Include",""),IF(J600="Rural",IF(T600&lt;='Recommended Sites'!$L$18,"Include",""),""))</f>
        <v>#N/A</v>
      </c>
      <c r="W600" s="24" t="e">
        <f>IF(V600="Include",COUNTIFS($V$2:$V$999,"Include",$R$2:$R$999,"&gt;"&amp;R600)+COUNTIFS($V$2:V600,"Include",$R$2:R600,R600),"")</f>
        <v>#N/A</v>
      </c>
    </row>
    <row r="601" spans="1:23" ht="15.75" thickBot="1" x14ac:dyDescent="0.3">
      <c r="A601" s="23" t="str">
        <f>IF(Population!$A601="","",Population!$A601)</f>
        <v/>
      </c>
      <c r="B601" s="24" t="str">
        <f>IF($A601="","",IFERROR(VLOOKUP($A601,Facilities!$A$2:$B$1001,2,FALSE),""))</f>
        <v/>
      </c>
      <c r="C601" s="24" t="str">
        <f>IFERROR(IF(VLOOKUP($A601,'Facility Locations'!$A$2:$E$1000,2,FALSE)="","no address",VLOOKUP($A601,'Facility Locations'!$A$2:$E$1000,2,FALSE)),"no address")</f>
        <v>no address</v>
      </c>
      <c r="D601" s="24" t="str">
        <f>IFERROR(IF(VLOOKUP($A601,'Facility Locations'!$A$2:$E$1000,3,FALSE)="","",VLOOKUP($A601,'Facility Locations'!$A$2:$E$1000,3,FALSE)),"")</f>
        <v/>
      </c>
      <c r="E601" s="24" t="str">
        <f>IFERROR(IF(VLOOKUP($A601,'Facility Locations'!$A$2:$E$1000,4,FALSE)="","",VLOOKUP($A601,'Facility Locations'!$A$2:$E$1000,4,FALSE)),"")</f>
        <v/>
      </c>
      <c r="F601" s="24" t="str">
        <f>IFERROR(IF(VLOOKUP($A601,'Facility Locations'!$A$2:$E$1000,5,FALSE)="","",VLOOKUP($A601,'Facility Locations'!$A$2:$E$1000,5,FALSE)),"")</f>
        <v/>
      </c>
      <c r="G601" s="25" t="str">
        <f>IFERROR(VLOOKUP($A601,Counties!$A$2:$C$1000,2,FALSE),"no county listed")</f>
        <v>no county listed</v>
      </c>
      <c r="H601" s="24" t="str">
        <f>IFERROR(VLOOKUP($A601,Counties!$A$2:$C$1000,3,FALSE),"no county listed")</f>
        <v>no county listed</v>
      </c>
      <c r="I601" s="24" t="e">
        <f>VLOOKUP($G601,Rural_Urban!A602:B1600,2,FALSE)</f>
        <v>#N/A</v>
      </c>
      <c r="J601" s="24" t="e">
        <f t="shared" si="45"/>
        <v>#N/A</v>
      </c>
      <c r="K601" s="26" t="str">
        <f>IF($A601="","",_xlfn.LET(_xlpm.x,VLOOKUP($A601,Population!$A$2:$B$1000,2,FALSE),IF(_xlpm.x="","none listed",_xlpm.x)))</f>
        <v/>
      </c>
      <c r="L601" s="24" t="e">
        <f>VLOOKUP($A601,Population!$A$2:$D$1000,4,FALSE)</f>
        <v>#N/A</v>
      </c>
      <c r="M601" s="24">
        <f>VLOOKUP("Population",'Program Priorities&amp;Goals'!$B$5:$E$7,4,FALSE)</f>
        <v>0.66666666666666663</v>
      </c>
      <c r="N601" s="24" t="e">
        <f>VLOOKUP($G601,'SVI Data'!$C$2:$F$200,3,FALSE)</f>
        <v>#N/A</v>
      </c>
      <c r="O601" s="24">
        <f>VLOOKUP("SVI",'Program Priorities&amp;Goals'!$B$5:$E$7,4,FALSE)</f>
        <v>0.66666666666666663</v>
      </c>
      <c r="P601" s="23" t="e">
        <f>VLOOKUP($A601,'Partnership Readiness'!$A$2:$D$1000,5,FALSE)</f>
        <v>#N/A</v>
      </c>
      <c r="Q601" s="24">
        <f>VLOOKUP("Partnership",'Program Priorities&amp;Goals'!$B$5:$E$7,4,FALSE)</f>
        <v>0.66666666666666663</v>
      </c>
      <c r="R601" s="25">
        <f t="shared" si="46"/>
        <v>0</v>
      </c>
      <c r="S601" s="24">
        <f t="shared" si="47"/>
        <v>1</v>
      </c>
      <c r="T601" s="24" t="e">
        <f t="shared" si="48"/>
        <v>#N/A</v>
      </c>
      <c r="U601" s="27" t="e">
        <f t="shared" si="49"/>
        <v>#N/A</v>
      </c>
      <c r="V601" s="24" t="e">
        <f>IF(J601="Urban",IF(U601&lt;='Recommended Sites'!$L$17,"Include",""),IF(J601="Rural",IF(T601&lt;='Recommended Sites'!$L$18,"Include",""),""))</f>
        <v>#N/A</v>
      </c>
      <c r="W601" s="24" t="e">
        <f>IF(V601="Include",COUNTIFS($V$2:$V$999,"Include",$R$2:$R$999,"&gt;"&amp;R601)+COUNTIFS($V$2:V601,"Include",$R$2:R601,R601),"")</f>
        <v>#N/A</v>
      </c>
    </row>
    <row r="602" spans="1:23" ht="15.75" thickBot="1" x14ac:dyDescent="0.3">
      <c r="A602" s="23" t="str">
        <f>IF(Population!$A602="","",Population!$A602)</f>
        <v/>
      </c>
      <c r="B602" s="24" t="str">
        <f>IF($A602="","",IFERROR(VLOOKUP($A602,Facilities!$A$2:$B$1001,2,FALSE),""))</f>
        <v/>
      </c>
      <c r="C602" s="24" t="str">
        <f>IFERROR(IF(VLOOKUP($A602,'Facility Locations'!$A$2:$E$1000,2,FALSE)="","no address",VLOOKUP($A602,'Facility Locations'!$A$2:$E$1000,2,FALSE)),"no address")</f>
        <v>no address</v>
      </c>
      <c r="D602" s="24" t="str">
        <f>IFERROR(IF(VLOOKUP($A602,'Facility Locations'!$A$2:$E$1000,3,FALSE)="","",VLOOKUP($A602,'Facility Locations'!$A$2:$E$1000,3,FALSE)),"")</f>
        <v/>
      </c>
      <c r="E602" s="24" t="str">
        <f>IFERROR(IF(VLOOKUP($A602,'Facility Locations'!$A$2:$E$1000,4,FALSE)="","",VLOOKUP($A602,'Facility Locations'!$A$2:$E$1000,4,FALSE)),"")</f>
        <v/>
      </c>
      <c r="F602" s="24" t="str">
        <f>IFERROR(IF(VLOOKUP($A602,'Facility Locations'!$A$2:$E$1000,5,FALSE)="","",VLOOKUP($A602,'Facility Locations'!$A$2:$E$1000,5,FALSE)),"")</f>
        <v/>
      </c>
      <c r="G602" s="25" t="str">
        <f>IFERROR(VLOOKUP($A602,Counties!$A$2:$C$1000,2,FALSE),"no county listed")</f>
        <v>no county listed</v>
      </c>
      <c r="H602" s="24" t="str">
        <f>IFERROR(VLOOKUP($A602,Counties!$A$2:$C$1000,3,FALSE),"no county listed")</f>
        <v>no county listed</v>
      </c>
      <c r="I602" s="24" t="e">
        <f>VLOOKUP($G602,Rural_Urban!A603:B1601,2,FALSE)</f>
        <v>#N/A</v>
      </c>
      <c r="J602" s="24" t="e">
        <f t="shared" si="45"/>
        <v>#N/A</v>
      </c>
      <c r="K602" s="26" t="str">
        <f>IF($A602="","",_xlfn.LET(_xlpm.x,VLOOKUP($A602,Population!$A$2:$B$1000,2,FALSE),IF(_xlpm.x="","none listed",_xlpm.x)))</f>
        <v/>
      </c>
      <c r="L602" s="24" t="e">
        <f>VLOOKUP($A602,Population!$A$2:$D$1000,4,FALSE)</f>
        <v>#N/A</v>
      </c>
      <c r="M602" s="24">
        <f>VLOOKUP("Population",'Program Priorities&amp;Goals'!$B$5:$E$7,4,FALSE)</f>
        <v>0.66666666666666663</v>
      </c>
      <c r="N602" s="24" t="e">
        <f>VLOOKUP($G602,'SVI Data'!$C$2:$F$200,3,FALSE)</f>
        <v>#N/A</v>
      </c>
      <c r="O602" s="24">
        <f>VLOOKUP("SVI",'Program Priorities&amp;Goals'!$B$5:$E$7,4,FALSE)</f>
        <v>0.66666666666666663</v>
      </c>
      <c r="P602" s="23" t="e">
        <f>VLOOKUP($A602,'Partnership Readiness'!$A$2:$D$1000,5,FALSE)</f>
        <v>#N/A</v>
      </c>
      <c r="Q602" s="24">
        <f>VLOOKUP("Partnership",'Program Priorities&amp;Goals'!$B$5:$E$7,4,FALSE)</f>
        <v>0.66666666666666663</v>
      </c>
      <c r="R602" s="25">
        <f t="shared" si="46"/>
        <v>0</v>
      </c>
      <c r="S602" s="24">
        <f t="shared" si="47"/>
        <v>1</v>
      </c>
      <c r="T602" s="24" t="e">
        <f t="shared" si="48"/>
        <v>#N/A</v>
      </c>
      <c r="U602" s="27" t="e">
        <f t="shared" si="49"/>
        <v>#N/A</v>
      </c>
      <c r="V602" s="24" t="e">
        <f>IF(J602="Urban",IF(U602&lt;='Recommended Sites'!$L$17,"Include",""),IF(J602="Rural",IF(T602&lt;='Recommended Sites'!$L$18,"Include",""),""))</f>
        <v>#N/A</v>
      </c>
      <c r="W602" s="24" t="e">
        <f>IF(V602="Include",COUNTIFS($V$2:$V$999,"Include",$R$2:$R$999,"&gt;"&amp;R602)+COUNTIFS($V$2:V602,"Include",$R$2:R602,R602),"")</f>
        <v>#N/A</v>
      </c>
    </row>
    <row r="603" spans="1:23" ht="15.75" thickBot="1" x14ac:dyDescent="0.3">
      <c r="A603" s="23" t="str">
        <f>IF(Population!$A603="","",Population!$A603)</f>
        <v/>
      </c>
      <c r="B603" s="24" t="str">
        <f>IF($A603="","",IFERROR(VLOOKUP($A603,Facilities!$A$2:$B$1001,2,FALSE),""))</f>
        <v/>
      </c>
      <c r="C603" s="24" t="str">
        <f>IFERROR(IF(VLOOKUP($A603,'Facility Locations'!$A$2:$E$1000,2,FALSE)="","no address",VLOOKUP($A603,'Facility Locations'!$A$2:$E$1000,2,FALSE)),"no address")</f>
        <v>no address</v>
      </c>
      <c r="D603" s="24" t="str">
        <f>IFERROR(IF(VLOOKUP($A603,'Facility Locations'!$A$2:$E$1000,3,FALSE)="","",VLOOKUP($A603,'Facility Locations'!$A$2:$E$1000,3,FALSE)),"")</f>
        <v/>
      </c>
      <c r="E603" s="24" t="str">
        <f>IFERROR(IF(VLOOKUP($A603,'Facility Locations'!$A$2:$E$1000,4,FALSE)="","",VLOOKUP($A603,'Facility Locations'!$A$2:$E$1000,4,FALSE)),"")</f>
        <v/>
      </c>
      <c r="F603" s="24" t="str">
        <f>IFERROR(IF(VLOOKUP($A603,'Facility Locations'!$A$2:$E$1000,5,FALSE)="","",VLOOKUP($A603,'Facility Locations'!$A$2:$E$1000,5,FALSE)),"")</f>
        <v/>
      </c>
      <c r="G603" s="25" t="str">
        <f>IFERROR(VLOOKUP($A603,Counties!$A$2:$C$1000,2,FALSE),"no county listed")</f>
        <v>no county listed</v>
      </c>
      <c r="H603" s="24" t="str">
        <f>IFERROR(VLOOKUP($A603,Counties!$A$2:$C$1000,3,FALSE),"no county listed")</f>
        <v>no county listed</v>
      </c>
      <c r="I603" s="24" t="e">
        <f>VLOOKUP($G603,Rural_Urban!A604:B1602,2,FALSE)</f>
        <v>#N/A</v>
      </c>
      <c r="J603" s="24" t="e">
        <f t="shared" si="45"/>
        <v>#N/A</v>
      </c>
      <c r="K603" s="26" t="str">
        <f>IF($A603="","",_xlfn.LET(_xlpm.x,VLOOKUP($A603,Population!$A$2:$B$1000,2,FALSE),IF(_xlpm.x="","none listed",_xlpm.x)))</f>
        <v/>
      </c>
      <c r="L603" s="24" t="e">
        <f>VLOOKUP($A603,Population!$A$2:$D$1000,4,FALSE)</f>
        <v>#N/A</v>
      </c>
      <c r="M603" s="24">
        <f>VLOOKUP("Population",'Program Priorities&amp;Goals'!$B$5:$E$7,4,FALSE)</f>
        <v>0.66666666666666663</v>
      </c>
      <c r="N603" s="24" t="e">
        <f>VLOOKUP($G603,'SVI Data'!$C$2:$F$200,3,FALSE)</f>
        <v>#N/A</v>
      </c>
      <c r="O603" s="24">
        <f>VLOOKUP("SVI",'Program Priorities&amp;Goals'!$B$5:$E$7,4,FALSE)</f>
        <v>0.66666666666666663</v>
      </c>
      <c r="P603" s="23" t="e">
        <f>VLOOKUP($A603,'Partnership Readiness'!$A$2:$D$1000,5,FALSE)</f>
        <v>#N/A</v>
      </c>
      <c r="Q603" s="24">
        <f>VLOOKUP("Partnership",'Program Priorities&amp;Goals'!$B$5:$E$7,4,FALSE)</f>
        <v>0.66666666666666663</v>
      </c>
      <c r="R603" s="25">
        <f t="shared" si="46"/>
        <v>0</v>
      </c>
      <c r="S603" s="24">
        <f t="shared" si="47"/>
        <v>1</v>
      </c>
      <c r="T603" s="24" t="e">
        <f t="shared" si="48"/>
        <v>#N/A</v>
      </c>
      <c r="U603" s="27" t="e">
        <f t="shared" si="49"/>
        <v>#N/A</v>
      </c>
      <c r="V603" s="24" t="e">
        <f>IF(J603="Urban",IF(U603&lt;='Recommended Sites'!$L$17,"Include",""),IF(J603="Rural",IF(T603&lt;='Recommended Sites'!$L$18,"Include",""),""))</f>
        <v>#N/A</v>
      </c>
      <c r="W603" s="24" t="e">
        <f>IF(V603="Include",COUNTIFS($V$2:$V$999,"Include",$R$2:$R$999,"&gt;"&amp;R603)+COUNTIFS($V$2:V603,"Include",$R$2:R603,R603),"")</f>
        <v>#N/A</v>
      </c>
    </row>
    <row r="604" spans="1:23" ht="15.75" thickBot="1" x14ac:dyDescent="0.3">
      <c r="A604" s="23" t="str">
        <f>IF(Population!$A604="","",Population!$A604)</f>
        <v/>
      </c>
      <c r="B604" s="24" t="str">
        <f>IF($A604="","",IFERROR(VLOOKUP($A604,Facilities!$A$2:$B$1001,2,FALSE),""))</f>
        <v/>
      </c>
      <c r="C604" s="24" t="str">
        <f>IFERROR(IF(VLOOKUP($A604,'Facility Locations'!$A$2:$E$1000,2,FALSE)="","no address",VLOOKUP($A604,'Facility Locations'!$A$2:$E$1000,2,FALSE)),"no address")</f>
        <v>no address</v>
      </c>
      <c r="D604" s="24" t="str">
        <f>IFERROR(IF(VLOOKUP($A604,'Facility Locations'!$A$2:$E$1000,3,FALSE)="","",VLOOKUP($A604,'Facility Locations'!$A$2:$E$1000,3,FALSE)),"")</f>
        <v/>
      </c>
      <c r="E604" s="24" t="str">
        <f>IFERROR(IF(VLOOKUP($A604,'Facility Locations'!$A$2:$E$1000,4,FALSE)="","",VLOOKUP($A604,'Facility Locations'!$A$2:$E$1000,4,FALSE)),"")</f>
        <v/>
      </c>
      <c r="F604" s="24" t="str">
        <f>IFERROR(IF(VLOOKUP($A604,'Facility Locations'!$A$2:$E$1000,5,FALSE)="","",VLOOKUP($A604,'Facility Locations'!$A$2:$E$1000,5,FALSE)),"")</f>
        <v/>
      </c>
      <c r="G604" s="25" t="str">
        <f>IFERROR(VLOOKUP($A604,Counties!$A$2:$C$1000,2,FALSE),"no county listed")</f>
        <v>no county listed</v>
      </c>
      <c r="H604" s="24" t="str">
        <f>IFERROR(VLOOKUP($A604,Counties!$A$2:$C$1000,3,FALSE),"no county listed")</f>
        <v>no county listed</v>
      </c>
      <c r="I604" s="24" t="e">
        <f>VLOOKUP($G604,Rural_Urban!A605:B1603,2,FALSE)</f>
        <v>#N/A</v>
      </c>
      <c r="J604" s="24" t="e">
        <f t="shared" si="45"/>
        <v>#N/A</v>
      </c>
      <c r="K604" s="26" t="str">
        <f>IF($A604="","",_xlfn.LET(_xlpm.x,VLOOKUP($A604,Population!$A$2:$B$1000,2,FALSE),IF(_xlpm.x="","none listed",_xlpm.x)))</f>
        <v/>
      </c>
      <c r="L604" s="24" t="e">
        <f>VLOOKUP($A604,Population!$A$2:$D$1000,4,FALSE)</f>
        <v>#N/A</v>
      </c>
      <c r="M604" s="24">
        <f>VLOOKUP("Population",'Program Priorities&amp;Goals'!$B$5:$E$7,4,FALSE)</f>
        <v>0.66666666666666663</v>
      </c>
      <c r="N604" s="24" t="e">
        <f>VLOOKUP($G604,'SVI Data'!$C$2:$F$200,3,FALSE)</f>
        <v>#N/A</v>
      </c>
      <c r="O604" s="24">
        <f>VLOOKUP("SVI",'Program Priorities&amp;Goals'!$B$5:$E$7,4,FALSE)</f>
        <v>0.66666666666666663</v>
      </c>
      <c r="P604" s="23" t="e">
        <f>VLOOKUP($A604,'Partnership Readiness'!$A$2:$D$1000,5,FALSE)</f>
        <v>#N/A</v>
      </c>
      <c r="Q604" s="24">
        <f>VLOOKUP("Partnership",'Program Priorities&amp;Goals'!$B$5:$E$7,4,FALSE)</f>
        <v>0.66666666666666663</v>
      </c>
      <c r="R604" s="25">
        <f t="shared" si="46"/>
        <v>0</v>
      </c>
      <c r="S604" s="24">
        <f t="shared" si="47"/>
        <v>1</v>
      </c>
      <c r="T604" s="24" t="e">
        <f t="shared" si="48"/>
        <v>#N/A</v>
      </c>
      <c r="U604" s="27" t="e">
        <f t="shared" si="49"/>
        <v>#N/A</v>
      </c>
      <c r="V604" s="24" t="e">
        <f>IF(J604="Urban",IF(U604&lt;='Recommended Sites'!$L$17,"Include",""),IF(J604="Rural",IF(T604&lt;='Recommended Sites'!$L$18,"Include",""),""))</f>
        <v>#N/A</v>
      </c>
      <c r="W604" s="24" t="e">
        <f>IF(V604="Include",COUNTIFS($V$2:$V$999,"Include",$R$2:$R$999,"&gt;"&amp;R604)+COUNTIFS($V$2:V604,"Include",$R$2:R604,R604),"")</f>
        <v>#N/A</v>
      </c>
    </row>
    <row r="605" spans="1:23" ht="15.75" thickBot="1" x14ac:dyDescent="0.3">
      <c r="A605" s="23" t="str">
        <f>IF(Population!$A605="","",Population!$A605)</f>
        <v/>
      </c>
      <c r="B605" s="24" t="str">
        <f>IF($A605="","",IFERROR(VLOOKUP($A605,Facilities!$A$2:$B$1001,2,FALSE),""))</f>
        <v/>
      </c>
      <c r="C605" s="24" t="str">
        <f>IFERROR(IF(VLOOKUP($A605,'Facility Locations'!$A$2:$E$1000,2,FALSE)="","no address",VLOOKUP($A605,'Facility Locations'!$A$2:$E$1000,2,FALSE)),"no address")</f>
        <v>no address</v>
      </c>
      <c r="D605" s="24" t="str">
        <f>IFERROR(IF(VLOOKUP($A605,'Facility Locations'!$A$2:$E$1000,3,FALSE)="","",VLOOKUP($A605,'Facility Locations'!$A$2:$E$1000,3,FALSE)),"")</f>
        <v/>
      </c>
      <c r="E605" s="24" t="str">
        <f>IFERROR(IF(VLOOKUP($A605,'Facility Locations'!$A$2:$E$1000,4,FALSE)="","",VLOOKUP($A605,'Facility Locations'!$A$2:$E$1000,4,FALSE)),"")</f>
        <v/>
      </c>
      <c r="F605" s="24" t="str">
        <f>IFERROR(IF(VLOOKUP($A605,'Facility Locations'!$A$2:$E$1000,5,FALSE)="","",VLOOKUP($A605,'Facility Locations'!$A$2:$E$1000,5,FALSE)),"")</f>
        <v/>
      </c>
      <c r="G605" s="25" t="str">
        <f>IFERROR(VLOOKUP($A605,Counties!$A$2:$C$1000,2,FALSE),"no county listed")</f>
        <v>no county listed</v>
      </c>
      <c r="H605" s="24" t="str">
        <f>IFERROR(VLOOKUP($A605,Counties!$A$2:$C$1000,3,FALSE),"no county listed")</f>
        <v>no county listed</v>
      </c>
      <c r="I605" s="24" t="e">
        <f>VLOOKUP($G605,Rural_Urban!A606:B1604,2,FALSE)</f>
        <v>#N/A</v>
      </c>
      <c r="J605" s="24" t="e">
        <f t="shared" si="45"/>
        <v>#N/A</v>
      </c>
      <c r="K605" s="26" t="str">
        <f>IF($A605="","",_xlfn.LET(_xlpm.x,VLOOKUP($A605,Population!$A$2:$B$1000,2,FALSE),IF(_xlpm.x="","none listed",_xlpm.x)))</f>
        <v/>
      </c>
      <c r="L605" s="24" t="e">
        <f>VLOOKUP($A605,Population!$A$2:$D$1000,4,FALSE)</f>
        <v>#N/A</v>
      </c>
      <c r="M605" s="24">
        <f>VLOOKUP("Population",'Program Priorities&amp;Goals'!$B$5:$E$7,4,FALSE)</f>
        <v>0.66666666666666663</v>
      </c>
      <c r="N605" s="24" t="e">
        <f>VLOOKUP($G605,'SVI Data'!$C$2:$F$200,3,FALSE)</f>
        <v>#N/A</v>
      </c>
      <c r="O605" s="24">
        <f>VLOOKUP("SVI",'Program Priorities&amp;Goals'!$B$5:$E$7,4,FALSE)</f>
        <v>0.66666666666666663</v>
      </c>
      <c r="P605" s="23" t="e">
        <f>VLOOKUP($A605,'Partnership Readiness'!$A$2:$D$1000,5,FALSE)</f>
        <v>#N/A</v>
      </c>
      <c r="Q605" s="24">
        <f>VLOOKUP("Partnership",'Program Priorities&amp;Goals'!$B$5:$E$7,4,FALSE)</f>
        <v>0.66666666666666663</v>
      </c>
      <c r="R605" s="25">
        <f t="shared" si="46"/>
        <v>0</v>
      </c>
      <c r="S605" s="24">
        <f t="shared" si="47"/>
        <v>1</v>
      </c>
      <c r="T605" s="24" t="e">
        <f t="shared" si="48"/>
        <v>#N/A</v>
      </c>
      <c r="U605" s="27" t="e">
        <f t="shared" si="49"/>
        <v>#N/A</v>
      </c>
      <c r="V605" s="24" t="e">
        <f>IF(J605="Urban",IF(U605&lt;='Recommended Sites'!$L$17,"Include",""),IF(J605="Rural",IF(T605&lt;='Recommended Sites'!$L$18,"Include",""),""))</f>
        <v>#N/A</v>
      </c>
      <c r="W605" s="24" t="e">
        <f>IF(V605="Include",COUNTIFS($V$2:$V$999,"Include",$R$2:$R$999,"&gt;"&amp;R605)+COUNTIFS($V$2:V605,"Include",$R$2:R605,R605),"")</f>
        <v>#N/A</v>
      </c>
    </row>
    <row r="606" spans="1:23" ht="15.75" thickBot="1" x14ac:dyDescent="0.3">
      <c r="A606" s="23" t="str">
        <f>IF(Population!$A606="","",Population!$A606)</f>
        <v/>
      </c>
      <c r="B606" s="24" t="str">
        <f>IF($A606="","",IFERROR(VLOOKUP($A606,Facilities!$A$2:$B$1001,2,FALSE),""))</f>
        <v/>
      </c>
      <c r="C606" s="24" t="str">
        <f>IFERROR(IF(VLOOKUP($A606,'Facility Locations'!$A$2:$E$1000,2,FALSE)="","no address",VLOOKUP($A606,'Facility Locations'!$A$2:$E$1000,2,FALSE)),"no address")</f>
        <v>no address</v>
      </c>
      <c r="D606" s="24" t="str">
        <f>IFERROR(IF(VLOOKUP($A606,'Facility Locations'!$A$2:$E$1000,3,FALSE)="","",VLOOKUP($A606,'Facility Locations'!$A$2:$E$1000,3,FALSE)),"")</f>
        <v/>
      </c>
      <c r="E606" s="24" t="str">
        <f>IFERROR(IF(VLOOKUP($A606,'Facility Locations'!$A$2:$E$1000,4,FALSE)="","",VLOOKUP($A606,'Facility Locations'!$A$2:$E$1000,4,FALSE)),"")</f>
        <v/>
      </c>
      <c r="F606" s="24" t="str">
        <f>IFERROR(IF(VLOOKUP($A606,'Facility Locations'!$A$2:$E$1000,5,FALSE)="","",VLOOKUP($A606,'Facility Locations'!$A$2:$E$1000,5,FALSE)),"")</f>
        <v/>
      </c>
      <c r="G606" s="25" t="str">
        <f>IFERROR(VLOOKUP($A606,Counties!$A$2:$C$1000,2,FALSE),"no county listed")</f>
        <v>no county listed</v>
      </c>
      <c r="H606" s="24" t="str">
        <f>IFERROR(VLOOKUP($A606,Counties!$A$2:$C$1000,3,FALSE),"no county listed")</f>
        <v>no county listed</v>
      </c>
      <c r="I606" s="24" t="e">
        <f>VLOOKUP($G606,Rural_Urban!A607:B1605,2,FALSE)</f>
        <v>#N/A</v>
      </c>
      <c r="J606" s="24" t="e">
        <f t="shared" si="45"/>
        <v>#N/A</v>
      </c>
      <c r="K606" s="26" t="str">
        <f>IF($A606="","",_xlfn.LET(_xlpm.x,VLOOKUP($A606,Population!$A$2:$B$1000,2,FALSE),IF(_xlpm.x="","none listed",_xlpm.x)))</f>
        <v/>
      </c>
      <c r="L606" s="24" t="e">
        <f>VLOOKUP($A606,Population!$A$2:$D$1000,4,FALSE)</f>
        <v>#N/A</v>
      </c>
      <c r="M606" s="24">
        <f>VLOOKUP("Population",'Program Priorities&amp;Goals'!$B$5:$E$7,4,FALSE)</f>
        <v>0.66666666666666663</v>
      </c>
      <c r="N606" s="24" t="e">
        <f>VLOOKUP($G606,'SVI Data'!$C$2:$F$200,3,FALSE)</f>
        <v>#N/A</v>
      </c>
      <c r="O606" s="24">
        <f>VLOOKUP("SVI",'Program Priorities&amp;Goals'!$B$5:$E$7,4,FALSE)</f>
        <v>0.66666666666666663</v>
      </c>
      <c r="P606" s="23" t="e">
        <f>VLOOKUP($A606,'Partnership Readiness'!$A$2:$D$1000,5,FALSE)</f>
        <v>#N/A</v>
      </c>
      <c r="Q606" s="24">
        <f>VLOOKUP("Partnership",'Program Priorities&amp;Goals'!$B$5:$E$7,4,FALSE)</f>
        <v>0.66666666666666663</v>
      </c>
      <c r="R606" s="25">
        <f t="shared" si="46"/>
        <v>0</v>
      </c>
      <c r="S606" s="24">
        <f t="shared" si="47"/>
        <v>1</v>
      </c>
      <c r="T606" s="24" t="e">
        <f t="shared" si="48"/>
        <v>#N/A</v>
      </c>
      <c r="U606" s="27" t="e">
        <f t="shared" si="49"/>
        <v>#N/A</v>
      </c>
      <c r="V606" s="24" t="e">
        <f>IF(J606="Urban",IF(U606&lt;='Recommended Sites'!$L$17,"Include",""),IF(J606="Rural",IF(T606&lt;='Recommended Sites'!$L$18,"Include",""),""))</f>
        <v>#N/A</v>
      </c>
      <c r="W606" s="24" t="e">
        <f>IF(V606="Include",COUNTIFS($V$2:$V$999,"Include",$R$2:$R$999,"&gt;"&amp;R606)+COUNTIFS($V$2:V606,"Include",$R$2:R606,R606),"")</f>
        <v>#N/A</v>
      </c>
    </row>
    <row r="607" spans="1:23" ht="15.75" thickBot="1" x14ac:dyDescent="0.3">
      <c r="A607" s="23" t="str">
        <f>IF(Population!$A607="","",Population!$A607)</f>
        <v/>
      </c>
      <c r="B607" s="24" t="str">
        <f>IF($A607="","",IFERROR(VLOOKUP($A607,Facilities!$A$2:$B$1001,2,FALSE),""))</f>
        <v/>
      </c>
      <c r="C607" s="24" t="str">
        <f>IFERROR(IF(VLOOKUP($A607,'Facility Locations'!$A$2:$E$1000,2,FALSE)="","no address",VLOOKUP($A607,'Facility Locations'!$A$2:$E$1000,2,FALSE)),"no address")</f>
        <v>no address</v>
      </c>
      <c r="D607" s="24" t="str">
        <f>IFERROR(IF(VLOOKUP($A607,'Facility Locations'!$A$2:$E$1000,3,FALSE)="","",VLOOKUP($A607,'Facility Locations'!$A$2:$E$1000,3,FALSE)),"")</f>
        <v/>
      </c>
      <c r="E607" s="24" t="str">
        <f>IFERROR(IF(VLOOKUP($A607,'Facility Locations'!$A$2:$E$1000,4,FALSE)="","",VLOOKUP($A607,'Facility Locations'!$A$2:$E$1000,4,FALSE)),"")</f>
        <v/>
      </c>
      <c r="F607" s="24" t="str">
        <f>IFERROR(IF(VLOOKUP($A607,'Facility Locations'!$A$2:$E$1000,5,FALSE)="","",VLOOKUP($A607,'Facility Locations'!$A$2:$E$1000,5,FALSE)),"")</f>
        <v/>
      </c>
      <c r="G607" s="25" t="str">
        <f>IFERROR(VLOOKUP($A607,Counties!$A$2:$C$1000,2,FALSE),"no county listed")</f>
        <v>no county listed</v>
      </c>
      <c r="H607" s="24" t="str">
        <f>IFERROR(VLOOKUP($A607,Counties!$A$2:$C$1000,3,FALSE),"no county listed")</f>
        <v>no county listed</v>
      </c>
      <c r="I607" s="24" t="e">
        <f>VLOOKUP($G607,Rural_Urban!A608:B1606,2,FALSE)</f>
        <v>#N/A</v>
      </c>
      <c r="J607" s="24" t="e">
        <f t="shared" si="45"/>
        <v>#N/A</v>
      </c>
      <c r="K607" s="26" t="str">
        <f>IF($A607="","",_xlfn.LET(_xlpm.x,VLOOKUP($A607,Population!$A$2:$B$1000,2,FALSE),IF(_xlpm.x="","none listed",_xlpm.x)))</f>
        <v/>
      </c>
      <c r="L607" s="24" t="e">
        <f>VLOOKUP($A607,Population!$A$2:$D$1000,4,FALSE)</f>
        <v>#N/A</v>
      </c>
      <c r="M607" s="24">
        <f>VLOOKUP("Population",'Program Priorities&amp;Goals'!$B$5:$E$7,4,FALSE)</f>
        <v>0.66666666666666663</v>
      </c>
      <c r="N607" s="24" t="e">
        <f>VLOOKUP($G607,'SVI Data'!$C$2:$F$200,3,FALSE)</f>
        <v>#N/A</v>
      </c>
      <c r="O607" s="24">
        <f>VLOOKUP("SVI",'Program Priorities&amp;Goals'!$B$5:$E$7,4,FALSE)</f>
        <v>0.66666666666666663</v>
      </c>
      <c r="P607" s="23" t="e">
        <f>VLOOKUP($A607,'Partnership Readiness'!$A$2:$D$1000,5,FALSE)</f>
        <v>#N/A</v>
      </c>
      <c r="Q607" s="24">
        <f>VLOOKUP("Partnership",'Program Priorities&amp;Goals'!$B$5:$E$7,4,FALSE)</f>
        <v>0.66666666666666663</v>
      </c>
      <c r="R607" s="25">
        <f t="shared" si="46"/>
        <v>0</v>
      </c>
      <c r="S607" s="24">
        <f t="shared" si="47"/>
        <v>1</v>
      </c>
      <c r="T607" s="24" t="e">
        <f t="shared" si="48"/>
        <v>#N/A</v>
      </c>
      <c r="U607" s="27" t="e">
        <f t="shared" si="49"/>
        <v>#N/A</v>
      </c>
      <c r="V607" s="24" t="e">
        <f>IF(J607="Urban",IF(U607&lt;='Recommended Sites'!$L$17,"Include",""),IF(J607="Rural",IF(T607&lt;='Recommended Sites'!$L$18,"Include",""),""))</f>
        <v>#N/A</v>
      </c>
      <c r="W607" s="24" t="e">
        <f>IF(V607="Include",COUNTIFS($V$2:$V$999,"Include",$R$2:$R$999,"&gt;"&amp;R607)+COUNTIFS($V$2:V607,"Include",$R$2:R607,R607),"")</f>
        <v>#N/A</v>
      </c>
    </row>
    <row r="608" spans="1:23" ht="15.75" thickBot="1" x14ac:dyDescent="0.3">
      <c r="A608" s="23" t="str">
        <f>IF(Population!$A608="","",Population!$A608)</f>
        <v/>
      </c>
      <c r="B608" s="24" t="str">
        <f>IF($A608="","",IFERROR(VLOOKUP($A608,Facilities!$A$2:$B$1001,2,FALSE),""))</f>
        <v/>
      </c>
      <c r="C608" s="24" t="str">
        <f>IFERROR(IF(VLOOKUP($A608,'Facility Locations'!$A$2:$E$1000,2,FALSE)="","no address",VLOOKUP($A608,'Facility Locations'!$A$2:$E$1000,2,FALSE)),"no address")</f>
        <v>no address</v>
      </c>
      <c r="D608" s="24" t="str">
        <f>IFERROR(IF(VLOOKUP($A608,'Facility Locations'!$A$2:$E$1000,3,FALSE)="","",VLOOKUP($A608,'Facility Locations'!$A$2:$E$1000,3,FALSE)),"")</f>
        <v/>
      </c>
      <c r="E608" s="24" t="str">
        <f>IFERROR(IF(VLOOKUP($A608,'Facility Locations'!$A$2:$E$1000,4,FALSE)="","",VLOOKUP($A608,'Facility Locations'!$A$2:$E$1000,4,FALSE)),"")</f>
        <v/>
      </c>
      <c r="F608" s="24" t="str">
        <f>IFERROR(IF(VLOOKUP($A608,'Facility Locations'!$A$2:$E$1000,5,FALSE)="","",VLOOKUP($A608,'Facility Locations'!$A$2:$E$1000,5,FALSE)),"")</f>
        <v/>
      </c>
      <c r="G608" s="25" t="str">
        <f>IFERROR(VLOOKUP($A608,Counties!$A$2:$C$1000,2,FALSE),"no county listed")</f>
        <v>no county listed</v>
      </c>
      <c r="H608" s="24" t="str">
        <f>IFERROR(VLOOKUP($A608,Counties!$A$2:$C$1000,3,FALSE),"no county listed")</f>
        <v>no county listed</v>
      </c>
      <c r="I608" s="24" t="e">
        <f>VLOOKUP($G608,Rural_Urban!A609:B1607,2,FALSE)</f>
        <v>#N/A</v>
      </c>
      <c r="J608" s="24" t="e">
        <f t="shared" si="45"/>
        <v>#N/A</v>
      </c>
      <c r="K608" s="26" t="str">
        <f>IF($A608="","",_xlfn.LET(_xlpm.x,VLOOKUP($A608,Population!$A$2:$B$1000,2,FALSE),IF(_xlpm.x="","none listed",_xlpm.x)))</f>
        <v/>
      </c>
      <c r="L608" s="24" t="e">
        <f>VLOOKUP($A608,Population!$A$2:$D$1000,4,FALSE)</f>
        <v>#N/A</v>
      </c>
      <c r="M608" s="24">
        <f>VLOOKUP("Population",'Program Priorities&amp;Goals'!$B$5:$E$7,4,FALSE)</f>
        <v>0.66666666666666663</v>
      </c>
      <c r="N608" s="24" t="e">
        <f>VLOOKUP($G608,'SVI Data'!$C$2:$F$200,3,FALSE)</f>
        <v>#N/A</v>
      </c>
      <c r="O608" s="24">
        <f>VLOOKUP("SVI",'Program Priorities&amp;Goals'!$B$5:$E$7,4,FALSE)</f>
        <v>0.66666666666666663</v>
      </c>
      <c r="P608" s="23" t="e">
        <f>VLOOKUP($A608,'Partnership Readiness'!$A$2:$D$1000,5,FALSE)</f>
        <v>#N/A</v>
      </c>
      <c r="Q608" s="24">
        <f>VLOOKUP("Partnership",'Program Priorities&amp;Goals'!$B$5:$E$7,4,FALSE)</f>
        <v>0.66666666666666663</v>
      </c>
      <c r="R608" s="25">
        <f t="shared" si="46"/>
        <v>0</v>
      </c>
      <c r="S608" s="24">
        <f t="shared" si="47"/>
        <v>1</v>
      </c>
      <c r="T608" s="24" t="e">
        <f t="shared" si="48"/>
        <v>#N/A</v>
      </c>
      <c r="U608" s="27" t="e">
        <f t="shared" si="49"/>
        <v>#N/A</v>
      </c>
      <c r="V608" s="24" t="e">
        <f>IF(J608="Urban",IF(U608&lt;='Recommended Sites'!$L$17,"Include",""),IF(J608="Rural",IF(T608&lt;='Recommended Sites'!$L$18,"Include",""),""))</f>
        <v>#N/A</v>
      </c>
      <c r="W608" s="24" t="e">
        <f>IF(V608="Include",COUNTIFS($V$2:$V$999,"Include",$R$2:$R$999,"&gt;"&amp;R608)+COUNTIFS($V$2:V608,"Include",$R$2:R608,R608),"")</f>
        <v>#N/A</v>
      </c>
    </row>
    <row r="609" spans="1:23" ht="15.75" thickBot="1" x14ac:dyDescent="0.3">
      <c r="A609" s="23" t="str">
        <f>IF(Population!$A609="","",Population!$A609)</f>
        <v/>
      </c>
      <c r="B609" s="24" t="str">
        <f>IF($A609="","",IFERROR(VLOOKUP($A609,Facilities!$A$2:$B$1001,2,FALSE),""))</f>
        <v/>
      </c>
      <c r="C609" s="24" t="str">
        <f>IFERROR(IF(VLOOKUP($A609,'Facility Locations'!$A$2:$E$1000,2,FALSE)="","no address",VLOOKUP($A609,'Facility Locations'!$A$2:$E$1000,2,FALSE)),"no address")</f>
        <v>no address</v>
      </c>
      <c r="D609" s="24" t="str">
        <f>IFERROR(IF(VLOOKUP($A609,'Facility Locations'!$A$2:$E$1000,3,FALSE)="","",VLOOKUP($A609,'Facility Locations'!$A$2:$E$1000,3,FALSE)),"")</f>
        <v/>
      </c>
      <c r="E609" s="24" t="str">
        <f>IFERROR(IF(VLOOKUP($A609,'Facility Locations'!$A$2:$E$1000,4,FALSE)="","",VLOOKUP($A609,'Facility Locations'!$A$2:$E$1000,4,FALSE)),"")</f>
        <v/>
      </c>
      <c r="F609" s="24" t="str">
        <f>IFERROR(IF(VLOOKUP($A609,'Facility Locations'!$A$2:$E$1000,5,FALSE)="","",VLOOKUP($A609,'Facility Locations'!$A$2:$E$1000,5,FALSE)),"")</f>
        <v/>
      </c>
      <c r="G609" s="25" t="str">
        <f>IFERROR(VLOOKUP($A609,Counties!$A$2:$C$1000,2,FALSE),"no county listed")</f>
        <v>no county listed</v>
      </c>
      <c r="H609" s="24" t="str">
        <f>IFERROR(VLOOKUP($A609,Counties!$A$2:$C$1000,3,FALSE),"no county listed")</f>
        <v>no county listed</v>
      </c>
      <c r="I609" s="24" t="e">
        <f>VLOOKUP($G609,Rural_Urban!A610:B1608,2,FALSE)</f>
        <v>#N/A</v>
      </c>
      <c r="J609" s="24" t="e">
        <f t="shared" si="45"/>
        <v>#N/A</v>
      </c>
      <c r="K609" s="26" t="str">
        <f>IF($A609="","",_xlfn.LET(_xlpm.x,VLOOKUP($A609,Population!$A$2:$B$1000,2,FALSE),IF(_xlpm.x="","none listed",_xlpm.x)))</f>
        <v/>
      </c>
      <c r="L609" s="24" t="e">
        <f>VLOOKUP($A609,Population!$A$2:$D$1000,4,FALSE)</f>
        <v>#N/A</v>
      </c>
      <c r="M609" s="24">
        <f>VLOOKUP("Population",'Program Priorities&amp;Goals'!$B$5:$E$7,4,FALSE)</f>
        <v>0.66666666666666663</v>
      </c>
      <c r="N609" s="24" t="e">
        <f>VLOOKUP($G609,'SVI Data'!$C$2:$F$200,3,FALSE)</f>
        <v>#N/A</v>
      </c>
      <c r="O609" s="24">
        <f>VLOOKUP("SVI",'Program Priorities&amp;Goals'!$B$5:$E$7,4,FALSE)</f>
        <v>0.66666666666666663</v>
      </c>
      <c r="P609" s="23" t="e">
        <f>VLOOKUP($A609,'Partnership Readiness'!$A$2:$D$1000,5,FALSE)</f>
        <v>#N/A</v>
      </c>
      <c r="Q609" s="24">
        <f>VLOOKUP("Partnership",'Program Priorities&amp;Goals'!$B$5:$E$7,4,FALSE)</f>
        <v>0.66666666666666663</v>
      </c>
      <c r="R609" s="25">
        <f t="shared" si="46"/>
        <v>0</v>
      </c>
      <c r="S609" s="24">
        <f t="shared" si="47"/>
        <v>1</v>
      </c>
      <c r="T609" s="24" t="e">
        <f t="shared" si="48"/>
        <v>#N/A</v>
      </c>
      <c r="U609" s="27" t="e">
        <f t="shared" si="49"/>
        <v>#N/A</v>
      </c>
      <c r="V609" s="24" t="e">
        <f>IF(J609="Urban",IF(U609&lt;='Recommended Sites'!$L$17,"Include",""),IF(J609="Rural",IF(T609&lt;='Recommended Sites'!$L$18,"Include",""),""))</f>
        <v>#N/A</v>
      </c>
      <c r="W609" s="24" t="e">
        <f>IF(V609="Include",COUNTIFS($V$2:$V$999,"Include",$R$2:$R$999,"&gt;"&amp;R609)+COUNTIFS($V$2:V609,"Include",$R$2:R609,R609),"")</f>
        <v>#N/A</v>
      </c>
    </row>
    <row r="610" spans="1:23" ht="15.75" thickBot="1" x14ac:dyDescent="0.3">
      <c r="A610" s="23" t="str">
        <f>IF(Population!$A610="","",Population!$A610)</f>
        <v/>
      </c>
      <c r="B610" s="24" t="str">
        <f>IF($A610="","",IFERROR(VLOOKUP($A610,Facilities!$A$2:$B$1001,2,FALSE),""))</f>
        <v/>
      </c>
      <c r="C610" s="24" t="str">
        <f>IFERROR(IF(VLOOKUP($A610,'Facility Locations'!$A$2:$E$1000,2,FALSE)="","no address",VLOOKUP($A610,'Facility Locations'!$A$2:$E$1000,2,FALSE)),"no address")</f>
        <v>no address</v>
      </c>
      <c r="D610" s="24" t="str">
        <f>IFERROR(IF(VLOOKUP($A610,'Facility Locations'!$A$2:$E$1000,3,FALSE)="","",VLOOKUP($A610,'Facility Locations'!$A$2:$E$1000,3,FALSE)),"")</f>
        <v/>
      </c>
      <c r="E610" s="24" t="str">
        <f>IFERROR(IF(VLOOKUP($A610,'Facility Locations'!$A$2:$E$1000,4,FALSE)="","",VLOOKUP($A610,'Facility Locations'!$A$2:$E$1000,4,FALSE)),"")</f>
        <v/>
      </c>
      <c r="F610" s="24" t="str">
        <f>IFERROR(IF(VLOOKUP($A610,'Facility Locations'!$A$2:$E$1000,5,FALSE)="","",VLOOKUP($A610,'Facility Locations'!$A$2:$E$1000,5,FALSE)),"")</f>
        <v/>
      </c>
      <c r="G610" s="25" t="str">
        <f>IFERROR(VLOOKUP($A610,Counties!$A$2:$C$1000,2,FALSE),"no county listed")</f>
        <v>no county listed</v>
      </c>
      <c r="H610" s="24" t="str">
        <f>IFERROR(VLOOKUP($A610,Counties!$A$2:$C$1000,3,FALSE),"no county listed")</f>
        <v>no county listed</v>
      </c>
      <c r="I610" s="24" t="e">
        <f>VLOOKUP($G610,Rural_Urban!A611:B1609,2,FALSE)</f>
        <v>#N/A</v>
      </c>
      <c r="J610" s="24" t="e">
        <f t="shared" si="45"/>
        <v>#N/A</v>
      </c>
      <c r="K610" s="26" t="str">
        <f>IF($A610="","",_xlfn.LET(_xlpm.x,VLOOKUP($A610,Population!$A$2:$B$1000,2,FALSE),IF(_xlpm.x="","none listed",_xlpm.x)))</f>
        <v/>
      </c>
      <c r="L610" s="24" t="e">
        <f>VLOOKUP($A610,Population!$A$2:$D$1000,4,FALSE)</f>
        <v>#N/A</v>
      </c>
      <c r="M610" s="24">
        <f>VLOOKUP("Population",'Program Priorities&amp;Goals'!$B$5:$E$7,4,FALSE)</f>
        <v>0.66666666666666663</v>
      </c>
      <c r="N610" s="24" t="e">
        <f>VLOOKUP($G610,'SVI Data'!$C$2:$F$200,3,FALSE)</f>
        <v>#N/A</v>
      </c>
      <c r="O610" s="24">
        <f>VLOOKUP("SVI",'Program Priorities&amp;Goals'!$B$5:$E$7,4,FALSE)</f>
        <v>0.66666666666666663</v>
      </c>
      <c r="P610" s="23" t="e">
        <f>VLOOKUP($A610,'Partnership Readiness'!$A$2:$D$1000,5,FALSE)</f>
        <v>#N/A</v>
      </c>
      <c r="Q610" s="24">
        <f>VLOOKUP("Partnership",'Program Priorities&amp;Goals'!$B$5:$E$7,4,FALSE)</f>
        <v>0.66666666666666663</v>
      </c>
      <c r="R610" s="25">
        <f t="shared" si="46"/>
        <v>0</v>
      </c>
      <c r="S610" s="24">
        <f t="shared" si="47"/>
        <v>1</v>
      </c>
      <c r="T610" s="24" t="e">
        <f t="shared" si="48"/>
        <v>#N/A</v>
      </c>
      <c r="U610" s="27" t="e">
        <f t="shared" si="49"/>
        <v>#N/A</v>
      </c>
      <c r="V610" s="24" t="e">
        <f>IF(J610="Urban",IF(U610&lt;='Recommended Sites'!$L$17,"Include",""),IF(J610="Rural",IF(T610&lt;='Recommended Sites'!$L$18,"Include",""),""))</f>
        <v>#N/A</v>
      </c>
      <c r="W610" s="24" t="e">
        <f>IF(V610="Include",COUNTIFS($V$2:$V$999,"Include",$R$2:$R$999,"&gt;"&amp;R610)+COUNTIFS($V$2:V610,"Include",$R$2:R610,R610),"")</f>
        <v>#N/A</v>
      </c>
    </row>
    <row r="611" spans="1:23" ht="15.75" thickBot="1" x14ac:dyDescent="0.3">
      <c r="A611" s="23" t="str">
        <f>IF(Population!$A611="","",Population!$A611)</f>
        <v/>
      </c>
      <c r="B611" s="24" t="str">
        <f>IF($A611="","",IFERROR(VLOOKUP($A611,Facilities!$A$2:$B$1001,2,FALSE),""))</f>
        <v/>
      </c>
      <c r="C611" s="24" t="str">
        <f>IFERROR(IF(VLOOKUP($A611,'Facility Locations'!$A$2:$E$1000,2,FALSE)="","no address",VLOOKUP($A611,'Facility Locations'!$A$2:$E$1000,2,FALSE)),"no address")</f>
        <v>no address</v>
      </c>
      <c r="D611" s="24" t="str">
        <f>IFERROR(IF(VLOOKUP($A611,'Facility Locations'!$A$2:$E$1000,3,FALSE)="","",VLOOKUP($A611,'Facility Locations'!$A$2:$E$1000,3,FALSE)),"")</f>
        <v/>
      </c>
      <c r="E611" s="24" t="str">
        <f>IFERROR(IF(VLOOKUP($A611,'Facility Locations'!$A$2:$E$1000,4,FALSE)="","",VLOOKUP($A611,'Facility Locations'!$A$2:$E$1000,4,FALSE)),"")</f>
        <v/>
      </c>
      <c r="F611" s="24" t="str">
        <f>IFERROR(IF(VLOOKUP($A611,'Facility Locations'!$A$2:$E$1000,5,FALSE)="","",VLOOKUP($A611,'Facility Locations'!$A$2:$E$1000,5,FALSE)),"")</f>
        <v/>
      </c>
      <c r="G611" s="25" t="str">
        <f>IFERROR(VLOOKUP($A611,Counties!$A$2:$C$1000,2,FALSE),"no county listed")</f>
        <v>no county listed</v>
      </c>
      <c r="H611" s="24" t="str">
        <f>IFERROR(VLOOKUP($A611,Counties!$A$2:$C$1000,3,FALSE),"no county listed")</f>
        <v>no county listed</v>
      </c>
      <c r="I611" s="24" t="e">
        <f>VLOOKUP($G611,Rural_Urban!A612:B1610,2,FALSE)</f>
        <v>#N/A</v>
      </c>
      <c r="J611" s="24" t="e">
        <f t="shared" si="45"/>
        <v>#N/A</v>
      </c>
      <c r="K611" s="26" t="str">
        <f>IF($A611="","",_xlfn.LET(_xlpm.x,VLOOKUP($A611,Population!$A$2:$B$1000,2,FALSE),IF(_xlpm.x="","none listed",_xlpm.x)))</f>
        <v/>
      </c>
      <c r="L611" s="24" t="e">
        <f>VLOOKUP($A611,Population!$A$2:$D$1000,4,FALSE)</f>
        <v>#N/A</v>
      </c>
      <c r="M611" s="24">
        <f>VLOOKUP("Population",'Program Priorities&amp;Goals'!$B$5:$E$7,4,FALSE)</f>
        <v>0.66666666666666663</v>
      </c>
      <c r="N611" s="24" t="e">
        <f>VLOOKUP($G611,'SVI Data'!$C$2:$F$200,3,FALSE)</f>
        <v>#N/A</v>
      </c>
      <c r="O611" s="24">
        <f>VLOOKUP("SVI",'Program Priorities&amp;Goals'!$B$5:$E$7,4,FALSE)</f>
        <v>0.66666666666666663</v>
      </c>
      <c r="P611" s="23" t="e">
        <f>VLOOKUP($A611,'Partnership Readiness'!$A$2:$D$1000,5,FALSE)</f>
        <v>#N/A</v>
      </c>
      <c r="Q611" s="24">
        <f>VLOOKUP("Partnership",'Program Priorities&amp;Goals'!$B$5:$E$7,4,FALSE)</f>
        <v>0.66666666666666663</v>
      </c>
      <c r="R611" s="25">
        <f t="shared" si="46"/>
        <v>0</v>
      </c>
      <c r="S611" s="24">
        <f t="shared" si="47"/>
        <v>1</v>
      </c>
      <c r="T611" s="24" t="e">
        <f t="shared" si="48"/>
        <v>#N/A</v>
      </c>
      <c r="U611" s="27" t="e">
        <f t="shared" si="49"/>
        <v>#N/A</v>
      </c>
      <c r="V611" s="24" t="e">
        <f>IF(J611="Urban",IF(U611&lt;='Recommended Sites'!$L$17,"Include",""),IF(J611="Rural",IF(T611&lt;='Recommended Sites'!$L$18,"Include",""),""))</f>
        <v>#N/A</v>
      </c>
      <c r="W611" s="24" t="e">
        <f>IF(V611="Include",COUNTIFS($V$2:$V$999,"Include",$R$2:$R$999,"&gt;"&amp;R611)+COUNTIFS($V$2:V611,"Include",$R$2:R611,R611),"")</f>
        <v>#N/A</v>
      </c>
    </row>
    <row r="612" spans="1:23" ht="15.75" thickBot="1" x14ac:dyDescent="0.3">
      <c r="A612" s="23" t="str">
        <f>IF(Population!$A612="","",Population!$A612)</f>
        <v/>
      </c>
      <c r="B612" s="24" t="str">
        <f>IF($A612="","",IFERROR(VLOOKUP($A612,Facilities!$A$2:$B$1001,2,FALSE),""))</f>
        <v/>
      </c>
      <c r="C612" s="24" t="str">
        <f>IFERROR(IF(VLOOKUP($A612,'Facility Locations'!$A$2:$E$1000,2,FALSE)="","no address",VLOOKUP($A612,'Facility Locations'!$A$2:$E$1000,2,FALSE)),"no address")</f>
        <v>no address</v>
      </c>
      <c r="D612" s="24" t="str">
        <f>IFERROR(IF(VLOOKUP($A612,'Facility Locations'!$A$2:$E$1000,3,FALSE)="","",VLOOKUP($A612,'Facility Locations'!$A$2:$E$1000,3,FALSE)),"")</f>
        <v/>
      </c>
      <c r="E612" s="24" t="str">
        <f>IFERROR(IF(VLOOKUP($A612,'Facility Locations'!$A$2:$E$1000,4,FALSE)="","",VLOOKUP($A612,'Facility Locations'!$A$2:$E$1000,4,FALSE)),"")</f>
        <v/>
      </c>
      <c r="F612" s="24" t="str">
        <f>IFERROR(IF(VLOOKUP($A612,'Facility Locations'!$A$2:$E$1000,5,FALSE)="","",VLOOKUP($A612,'Facility Locations'!$A$2:$E$1000,5,FALSE)),"")</f>
        <v/>
      </c>
      <c r="G612" s="25" t="str">
        <f>IFERROR(VLOOKUP($A612,Counties!$A$2:$C$1000,2,FALSE),"no county listed")</f>
        <v>no county listed</v>
      </c>
      <c r="H612" s="24" t="str">
        <f>IFERROR(VLOOKUP($A612,Counties!$A$2:$C$1000,3,FALSE),"no county listed")</f>
        <v>no county listed</v>
      </c>
      <c r="I612" s="24" t="e">
        <f>VLOOKUP($G612,Rural_Urban!A613:B1611,2,FALSE)</f>
        <v>#N/A</v>
      </c>
      <c r="J612" s="24" t="e">
        <f t="shared" si="45"/>
        <v>#N/A</v>
      </c>
      <c r="K612" s="26" t="str">
        <f>IF($A612="","",_xlfn.LET(_xlpm.x,VLOOKUP($A612,Population!$A$2:$B$1000,2,FALSE),IF(_xlpm.x="","none listed",_xlpm.x)))</f>
        <v/>
      </c>
      <c r="L612" s="24" t="e">
        <f>VLOOKUP($A612,Population!$A$2:$D$1000,4,FALSE)</f>
        <v>#N/A</v>
      </c>
      <c r="M612" s="24">
        <f>VLOOKUP("Population",'Program Priorities&amp;Goals'!$B$5:$E$7,4,FALSE)</f>
        <v>0.66666666666666663</v>
      </c>
      <c r="N612" s="24" t="e">
        <f>VLOOKUP($G612,'SVI Data'!$C$2:$F$200,3,FALSE)</f>
        <v>#N/A</v>
      </c>
      <c r="O612" s="24">
        <f>VLOOKUP("SVI",'Program Priorities&amp;Goals'!$B$5:$E$7,4,FALSE)</f>
        <v>0.66666666666666663</v>
      </c>
      <c r="P612" s="23" t="e">
        <f>VLOOKUP($A612,'Partnership Readiness'!$A$2:$D$1000,5,FALSE)</f>
        <v>#N/A</v>
      </c>
      <c r="Q612" s="24">
        <f>VLOOKUP("Partnership",'Program Priorities&amp;Goals'!$B$5:$E$7,4,FALSE)</f>
        <v>0.66666666666666663</v>
      </c>
      <c r="R612" s="25">
        <f t="shared" si="46"/>
        <v>0</v>
      </c>
      <c r="S612" s="24">
        <f t="shared" si="47"/>
        <v>1</v>
      </c>
      <c r="T612" s="24" t="e">
        <f t="shared" si="48"/>
        <v>#N/A</v>
      </c>
      <c r="U612" s="27" t="e">
        <f t="shared" si="49"/>
        <v>#N/A</v>
      </c>
      <c r="V612" s="24" t="e">
        <f>IF(J612="Urban",IF(U612&lt;='Recommended Sites'!$L$17,"Include",""),IF(J612="Rural",IF(T612&lt;='Recommended Sites'!$L$18,"Include",""),""))</f>
        <v>#N/A</v>
      </c>
      <c r="W612" s="24" t="e">
        <f>IF(V612="Include",COUNTIFS($V$2:$V$999,"Include",$R$2:$R$999,"&gt;"&amp;R612)+COUNTIFS($V$2:V612,"Include",$R$2:R612,R612),"")</f>
        <v>#N/A</v>
      </c>
    </row>
    <row r="613" spans="1:23" ht="15.75" thickBot="1" x14ac:dyDescent="0.3">
      <c r="A613" s="23" t="str">
        <f>IF(Population!$A613="","",Population!$A613)</f>
        <v/>
      </c>
      <c r="B613" s="24" t="str">
        <f>IF($A613="","",IFERROR(VLOOKUP($A613,Facilities!$A$2:$B$1001,2,FALSE),""))</f>
        <v/>
      </c>
      <c r="C613" s="24" t="str">
        <f>IFERROR(IF(VLOOKUP($A613,'Facility Locations'!$A$2:$E$1000,2,FALSE)="","no address",VLOOKUP($A613,'Facility Locations'!$A$2:$E$1000,2,FALSE)),"no address")</f>
        <v>no address</v>
      </c>
      <c r="D613" s="24" t="str">
        <f>IFERROR(IF(VLOOKUP($A613,'Facility Locations'!$A$2:$E$1000,3,FALSE)="","",VLOOKUP($A613,'Facility Locations'!$A$2:$E$1000,3,FALSE)),"")</f>
        <v/>
      </c>
      <c r="E613" s="24" t="str">
        <f>IFERROR(IF(VLOOKUP($A613,'Facility Locations'!$A$2:$E$1000,4,FALSE)="","",VLOOKUP($A613,'Facility Locations'!$A$2:$E$1000,4,FALSE)),"")</f>
        <v/>
      </c>
      <c r="F613" s="24" t="str">
        <f>IFERROR(IF(VLOOKUP($A613,'Facility Locations'!$A$2:$E$1000,5,FALSE)="","",VLOOKUP($A613,'Facility Locations'!$A$2:$E$1000,5,FALSE)),"")</f>
        <v/>
      </c>
      <c r="G613" s="25" t="str">
        <f>IFERROR(VLOOKUP($A613,Counties!$A$2:$C$1000,2,FALSE),"no county listed")</f>
        <v>no county listed</v>
      </c>
      <c r="H613" s="24" t="str">
        <f>IFERROR(VLOOKUP($A613,Counties!$A$2:$C$1000,3,FALSE),"no county listed")</f>
        <v>no county listed</v>
      </c>
      <c r="I613" s="24" t="e">
        <f>VLOOKUP($G613,Rural_Urban!A614:B1612,2,FALSE)</f>
        <v>#N/A</v>
      </c>
      <c r="J613" s="24" t="e">
        <f t="shared" si="45"/>
        <v>#N/A</v>
      </c>
      <c r="K613" s="26" t="str">
        <f>IF($A613="","",_xlfn.LET(_xlpm.x,VLOOKUP($A613,Population!$A$2:$B$1000,2,FALSE),IF(_xlpm.x="","none listed",_xlpm.x)))</f>
        <v/>
      </c>
      <c r="L613" s="24" t="e">
        <f>VLOOKUP($A613,Population!$A$2:$D$1000,4,FALSE)</f>
        <v>#N/A</v>
      </c>
      <c r="M613" s="24">
        <f>VLOOKUP("Population",'Program Priorities&amp;Goals'!$B$5:$E$7,4,FALSE)</f>
        <v>0.66666666666666663</v>
      </c>
      <c r="N613" s="24" t="e">
        <f>VLOOKUP($G613,'SVI Data'!$C$2:$F$200,3,FALSE)</f>
        <v>#N/A</v>
      </c>
      <c r="O613" s="24">
        <f>VLOOKUP("SVI",'Program Priorities&amp;Goals'!$B$5:$E$7,4,FALSE)</f>
        <v>0.66666666666666663</v>
      </c>
      <c r="P613" s="23" t="e">
        <f>VLOOKUP($A613,'Partnership Readiness'!$A$2:$D$1000,5,FALSE)</f>
        <v>#N/A</v>
      </c>
      <c r="Q613" s="24">
        <f>VLOOKUP("Partnership",'Program Priorities&amp;Goals'!$B$5:$E$7,4,FALSE)</f>
        <v>0.66666666666666663</v>
      </c>
      <c r="R613" s="25">
        <f t="shared" si="46"/>
        <v>0</v>
      </c>
      <c r="S613" s="24">
        <f t="shared" si="47"/>
        <v>1</v>
      </c>
      <c r="T613" s="24" t="e">
        <f t="shared" si="48"/>
        <v>#N/A</v>
      </c>
      <c r="U613" s="27" t="e">
        <f t="shared" si="49"/>
        <v>#N/A</v>
      </c>
      <c r="V613" s="24" t="e">
        <f>IF(J613="Urban",IF(U613&lt;='Recommended Sites'!$L$17,"Include",""),IF(J613="Rural",IF(T613&lt;='Recommended Sites'!$L$18,"Include",""),""))</f>
        <v>#N/A</v>
      </c>
      <c r="W613" s="24" t="e">
        <f>IF(V613="Include",COUNTIFS($V$2:$V$999,"Include",$R$2:$R$999,"&gt;"&amp;R613)+COUNTIFS($V$2:V613,"Include",$R$2:R613,R613),"")</f>
        <v>#N/A</v>
      </c>
    </row>
    <row r="614" spans="1:23" ht="15.75" thickBot="1" x14ac:dyDescent="0.3">
      <c r="A614" s="23" t="str">
        <f>IF(Population!$A614="","",Population!$A614)</f>
        <v/>
      </c>
      <c r="B614" s="24" t="str">
        <f>IF($A614="","",IFERROR(VLOOKUP($A614,Facilities!$A$2:$B$1001,2,FALSE),""))</f>
        <v/>
      </c>
      <c r="C614" s="24" t="str">
        <f>IFERROR(IF(VLOOKUP($A614,'Facility Locations'!$A$2:$E$1000,2,FALSE)="","no address",VLOOKUP($A614,'Facility Locations'!$A$2:$E$1000,2,FALSE)),"no address")</f>
        <v>no address</v>
      </c>
      <c r="D614" s="24" t="str">
        <f>IFERROR(IF(VLOOKUP($A614,'Facility Locations'!$A$2:$E$1000,3,FALSE)="","",VLOOKUP($A614,'Facility Locations'!$A$2:$E$1000,3,FALSE)),"")</f>
        <v/>
      </c>
      <c r="E614" s="24" t="str">
        <f>IFERROR(IF(VLOOKUP($A614,'Facility Locations'!$A$2:$E$1000,4,FALSE)="","",VLOOKUP($A614,'Facility Locations'!$A$2:$E$1000,4,FALSE)),"")</f>
        <v/>
      </c>
      <c r="F614" s="24" t="str">
        <f>IFERROR(IF(VLOOKUP($A614,'Facility Locations'!$A$2:$E$1000,5,FALSE)="","",VLOOKUP($A614,'Facility Locations'!$A$2:$E$1000,5,FALSE)),"")</f>
        <v/>
      </c>
      <c r="G614" s="25" t="str">
        <f>IFERROR(VLOOKUP($A614,Counties!$A$2:$C$1000,2,FALSE),"no county listed")</f>
        <v>no county listed</v>
      </c>
      <c r="H614" s="24" t="str">
        <f>IFERROR(VLOOKUP($A614,Counties!$A$2:$C$1000,3,FALSE),"no county listed")</f>
        <v>no county listed</v>
      </c>
      <c r="I614" s="24" t="e">
        <f>VLOOKUP($G614,Rural_Urban!A615:B1613,2,FALSE)</f>
        <v>#N/A</v>
      </c>
      <c r="J614" s="24" t="e">
        <f t="shared" si="45"/>
        <v>#N/A</v>
      </c>
      <c r="K614" s="26" t="str">
        <f>IF($A614="","",_xlfn.LET(_xlpm.x,VLOOKUP($A614,Population!$A$2:$B$1000,2,FALSE),IF(_xlpm.x="","none listed",_xlpm.x)))</f>
        <v/>
      </c>
      <c r="L614" s="24" t="e">
        <f>VLOOKUP($A614,Population!$A$2:$D$1000,4,FALSE)</f>
        <v>#N/A</v>
      </c>
      <c r="M614" s="24">
        <f>VLOOKUP("Population",'Program Priorities&amp;Goals'!$B$5:$E$7,4,FALSE)</f>
        <v>0.66666666666666663</v>
      </c>
      <c r="N614" s="24" t="e">
        <f>VLOOKUP($G614,'SVI Data'!$C$2:$F$200,3,FALSE)</f>
        <v>#N/A</v>
      </c>
      <c r="O614" s="24">
        <f>VLOOKUP("SVI",'Program Priorities&amp;Goals'!$B$5:$E$7,4,FALSE)</f>
        <v>0.66666666666666663</v>
      </c>
      <c r="P614" s="23" t="e">
        <f>VLOOKUP($A614,'Partnership Readiness'!$A$2:$D$1000,5,FALSE)</f>
        <v>#N/A</v>
      </c>
      <c r="Q614" s="24">
        <f>VLOOKUP("Partnership",'Program Priorities&amp;Goals'!$B$5:$E$7,4,FALSE)</f>
        <v>0.66666666666666663</v>
      </c>
      <c r="R614" s="25">
        <f t="shared" si="46"/>
        <v>0</v>
      </c>
      <c r="S614" s="24">
        <f t="shared" si="47"/>
        <v>1</v>
      </c>
      <c r="T614" s="24" t="e">
        <f t="shared" si="48"/>
        <v>#N/A</v>
      </c>
      <c r="U614" s="27" t="e">
        <f t="shared" si="49"/>
        <v>#N/A</v>
      </c>
      <c r="V614" s="24" t="e">
        <f>IF(J614="Urban",IF(U614&lt;='Recommended Sites'!$L$17,"Include",""),IF(J614="Rural",IF(T614&lt;='Recommended Sites'!$L$18,"Include",""),""))</f>
        <v>#N/A</v>
      </c>
      <c r="W614" s="24" t="e">
        <f>IF(V614="Include",COUNTIFS($V$2:$V$999,"Include",$R$2:$R$999,"&gt;"&amp;R614)+COUNTIFS($V$2:V614,"Include",$R$2:R614,R614),"")</f>
        <v>#N/A</v>
      </c>
    </row>
    <row r="615" spans="1:23" ht="15.75" thickBot="1" x14ac:dyDescent="0.3">
      <c r="A615" s="23" t="str">
        <f>IF(Population!$A615="","",Population!$A615)</f>
        <v/>
      </c>
      <c r="B615" s="24" t="str">
        <f>IF($A615="","",IFERROR(VLOOKUP($A615,Facilities!$A$2:$B$1001,2,FALSE),""))</f>
        <v/>
      </c>
      <c r="C615" s="24" t="str">
        <f>IFERROR(IF(VLOOKUP($A615,'Facility Locations'!$A$2:$E$1000,2,FALSE)="","no address",VLOOKUP($A615,'Facility Locations'!$A$2:$E$1000,2,FALSE)),"no address")</f>
        <v>no address</v>
      </c>
      <c r="D615" s="24" t="str">
        <f>IFERROR(IF(VLOOKUP($A615,'Facility Locations'!$A$2:$E$1000,3,FALSE)="","",VLOOKUP($A615,'Facility Locations'!$A$2:$E$1000,3,FALSE)),"")</f>
        <v/>
      </c>
      <c r="E615" s="24" t="str">
        <f>IFERROR(IF(VLOOKUP($A615,'Facility Locations'!$A$2:$E$1000,4,FALSE)="","",VLOOKUP($A615,'Facility Locations'!$A$2:$E$1000,4,FALSE)),"")</f>
        <v/>
      </c>
      <c r="F615" s="24" t="str">
        <f>IFERROR(IF(VLOOKUP($A615,'Facility Locations'!$A$2:$E$1000,5,FALSE)="","",VLOOKUP($A615,'Facility Locations'!$A$2:$E$1000,5,FALSE)),"")</f>
        <v/>
      </c>
      <c r="G615" s="25" t="str">
        <f>IFERROR(VLOOKUP($A615,Counties!$A$2:$C$1000,2,FALSE),"no county listed")</f>
        <v>no county listed</v>
      </c>
      <c r="H615" s="24" t="str">
        <f>IFERROR(VLOOKUP($A615,Counties!$A$2:$C$1000,3,FALSE),"no county listed")</f>
        <v>no county listed</v>
      </c>
      <c r="I615" s="24" t="e">
        <f>VLOOKUP($G615,Rural_Urban!A616:B1614,2,FALSE)</f>
        <v>#N/A</v>
      </c>
      <c r="J615" s="24" t="e">
        <f t="shared" si="45"/>
        <v>#N/A</v>
      </c>
      <c r="K615" s="26" t="str">
        <f>IF($A615="","",_xlfn.LET(_xlpm.x,VLOOKUP($A615,Population!$A$2:$B$1000,2,FALSE),IF(_xlpm.x="","none listed",_xlpm.x)))</f>
        <v/>
      </c>
      <c r="L615" s="24" t="e">
        <f>VLOOKUP($A615,Population!$A$2:$D$1000,4,FALSE)</f>
        <v>#N/A</v>
      </c>
      <c r="M615" s="24">
        <f>VLOOKUP("Population",'Program Priorities&amp;Goals'!$B$5:$E$7,4,FALSE)</f>
        <v>0.66666666666666663</v>
      </c>
      <c r="N615" s="24" t="e">
        <f>VLOOKUP($G615,'SVI Data'!$C$2:$F$200,3,FALSE)</f>
        <v>#N/A</v>
      </c>
      <c r="O615" s="24">
        <f>VLOOKUP("SVI",'Program Priorities&amp;Goals'!$B$5:$E$7,4,FALSE)</f>
        <v>0.66666666666666663</v>
      </c>
      <c r="P615" s="23" t="e">
        <f>VLOOKUP($A615,'Partnership Readiness'!$A$2:$D$1000,5,FALSE)</f>
        <v>#N/A</v>
      </c>
      <c r="Q615" s="24">
        <f>VLOOKUP("Partnership",'Program Priorities&amp;Goals'!$B$5:$E$7,4,FALSE)</f>
        <v>0.66666666666666663</v>
      </c>
      <c r="R615" s="25">
        <f t="shared" si="46"/>
        <v>0</v>
      </c>
      <c r="S615" s="24">
        <f t="shared" si="47"/>
        <v>1</v>
      </c>
      <c r="T615" s="24" t="e">
        <f t="shared" si="48"/>
        <v>#N/A</v>
      </c>
      <c r="U615" s="27" t="e">
        <f t="shared" si="49"/>
        <v>#N/A</v>
      </c>
      <c r="V615" s="24" t="e">
        <f>IF(J615="Urban",IF(U615&lt;='Recommended Sites'!$L$17,"Include",""),IF(J615="Rural",IF(T615&lt;='Recommended Sites'!$L$18,"Include",""),""))</f>
        <v>#N/A</v>
      </c>
      <c r="W615" s="24" t="e">
        <f>IF(V615="Include",COUNTIFS($V$2:$V$999,"Include",$R$2:$R$999,"&gt;"&amp;R615)+COUNTIFS($V$2:V615,"Include",$R$2:R615,R615),"")</f>
        <v>#N/A</v>
      </c>
    </row>
    <row r="616" spans="1:23" ht="15.75" thickBot="1" x14ac:dyDescent="0.3">
      <c r="A616" s="23" t="str">
        <f>IF(Population!$A616="","",Population!$A616)</f>
        <v/>
      </c>
      <c r="B616" s="24" t="str">
        <f>IF($A616="","",IFERROR(VLOOKUP($A616,Facilities!$A$2:$B$1001,2,FALSE),""))</f>
        <v/>
      </c>
      <c r="C616" s="24" t="str">
        <f>IFERROR(IF(VLOOKUP($A616,'Facility Locations'!$A$2:$E$1000,2,FALSE)="","no address",VLOOKUP($A616,'Facility Locations'!$A$2:$E$1000,2,FALSE)),"no address")</f>
        <v>no address</v>
      </c>
      <c r="D616" s="24" t="str">
        <f>IFERROR(IF(VLOOKUP($A616,'Facility Locations'!$A$2:$E$1000,3,FALSE)="","",VLOOKUP($A616,'Facility Locations'!$A$2:$E$1000,3,FALSE)),"")</f>
        <v/>
      </c>
      <c r="E616" s="24" t="str">
        <f>IFERROR(IF(VLOOKUP($A616,'Facility Locations'!$A$2:$E$1000,4,FALSE)="","",VLOOKUP($A616,'Facility Locations'!$A$2:$E$1000,4,FALSE)),"")</f>
        <v/>
      </c>
      <c r="F616" s="24" t="str">
        <f>IFERROR(IF(VLOOKUP($A616,'Facility Locations'!$A$2:$E$1000,5,FALSE)="","",VLOOKUP($A616,'Facility Locations'!$A$2:$E$1000,5,FALSE)),"")</f>
        <v/>
      </c>
      <c r="G616" s="25" t="str">
        <f>IFERROR(VLOOKUP($A616,Counties!$A$2:$C$1000,2,FALSE),"no county listed")</f>
        <v>no county listed</v>
      </c>
      <c r="H616" s="24" t="str">
        <f>IFERROR(VLOOKUP($A616,Counties!$A$2:$C$1000,3,FALSE),"no county listed")</f>
        <v>no county listed</v>
      </c>
      <c r="I616" s="24" t="e">
        <f>VLOOKUP($G616,Rural_Urban!A617:B1615,2,FALSE)</f>
        <v>#N/A</v>
      </c>
      <c r="J616" s="24" t="e">
        <f t="shared" si="45"/>
        <v>#N/A</v>
      </c>
      <c r="K616" s="26" t="str">
        <f>IF($A616="","",_xlfn.LET(_xlpm.x,VLOOKUP($A616,Population!$A$2:$B$1000,2,FALSE),IF(_xlpm.x="","none listed",_xlpm.x)))</f>
        <v/>
      </c>
      <c r="L616" s="24" t="e">
        <f>VLOOKUP($A616,Population!$A$2:$D$1000,4,FALSE)</f>
        <v>#N/A</v>
      </c>
      <c r="M616" s="24">
        <f>VLOOKUP("Population",'Program Priorities&amp;Goals'!$B$5:$E$7,4,FALSE)</f>
        <v>0.66666666666666663</v>
      </c>
      <c r="N616" s="24" t="e">
        <f>VLOOKUP($G616,'SVI Data'!$C$2:$F$200,3,FALSE)</f>
        <v>#N/A</v>
      </c>
      <c r="O616" s="24">
        <f>VLOOKUP("SVI",'Program Priorities&amp;Goals'!$B$5:$E$7,4,FALSE)</f>
        <v>0.66666666666666663</v>
      </c>
      <c r="P616" s="23" t="e">
        <f>VLOOKUP($A616,'Partnership Readiness'!$A$2:$D$1000,5,FALSE)</f>
        <v>#N/A</v>
      </c>
      <c r="Q616" s="24">
        <f>VLOOKUP("Partnership",'Program Priorities&amp;Goals'!$B$5:$E$7,4,FALSE)</f>
        <v>0.66666666666666663</v>
      </c>
      <c r="R616" s="25">
        <f t="shared" si="46"/>
        <v>0</v>
      </c>
      <c r="S616" s="24">
        <f t="shared" si="47"/>
        <v>1</v>
      </c>
      <c r="T616" s="24" t="e">
        <f t="shared" si="48"/>
        <v>#N/A</v>
      </c>
      <c r="U616" s="27" t="e">
        <f t="shared" si="49"/>
        <v>#N/A</v>
      </c>
      <c r="V616" s="24" t="e">
        <f>IF(J616="Urban",IF(U616&lt;='Recommended Sites'!$L$17,"Include",""),IF(J616="Rural",IF(T616&lt;='Recommended Sites'!$L$18,"Include",""),""))</f>
        <v>#N/A</v>
      </c>
      <c r="W616" s="24" t="e">
        <f>IF(V616="Include",COUNTIFS($V$2:$V$999,"Include",$R$2:$R$999,"&gt;"&amp;R616)+COUNTIFS($V$2:V616,"Include",$R$2:R616,R616),"")</f>
        <v>#N/A</v>
      </c>
    </row>
    <row r="617" spans="1:23" ht="15.75" thickBot="1" x14ac:dyDescent="0.3">
      <c r="A617" s="23" t="str">
        <f>IF(Population!$A617="","",Population!$A617)</f>
        <v/>
      </c>
      <c r="B617" s="24" t="str">
        <f>IF($A617="","",IFERROR(VLOOKUP($A617,Facilities!$A$2:$B$1001,2,FALSE),""))</f>
        <v/>
      </c>
      <c r="C617" s="24" t="str">
        <f>IFERROR(IF(VLOOKUP($A617,'Facility Locations'!$A$2:$E$1000,2,FALSE)="","no address",VLOOKUP($A617,'Facility Locations'!$A$2:$E$1000,2,FALSE)),"no address")</f>
        <v>no address</v>
      </c>
      <c r="D617" s="24" t="str">
        <f>IFERROR(IF(VLOOKUP($A617,'Facility Locations'!$A$2:$E$1000,3,FALSE)="","",VLOOKUP($A617,'Facility Locations'!$A$2:$E$1000,3,FALSE)),"")</f>
        <v/>
      </c>
      <c r="E617" s="24" t="str">
        <f>IFERROR(IF(VLOOKUP($A617,'Facility Locations'!$A$2:$E$1000,4,FALSE)="","",VLOOKUP($A617,'Facility Locations'!$A$2:$E$1000,4,FALSE)),"")</f>
        <v/>
      </c>
      <c r="F617" s="24" t="str">
        <f>IFERROR(IF(VLOOKUP($A617,'Facility Locations'!$A$2:$E$1000,5,FALSE)="","",VLOOKUP($A617,'Facility Locations'!$A$2:$E$1000,5,FALSE)),"")</f>
        <v/>
      </c>
      <c r="G617" s="25" t="str">
        <f>IFERROR(VLOOKUP($A617,Counties!$A$2:$C$1000,2,FALSE),"no county listed")</f>
        <v>no county listed</v>
      </c>
      <c r="H617" s="24" t="str">
        <f>IFERROR(VLOOKUP($A617,Counties!$A$2:$C$1000,3,FALSE),"no county listed")</f>
        <v>no county listed</v>
      </c>
      <c r="I617" s="24" t="e">
        <f>VLOOKUP($G617,Rural_Urban!A618:B1616,2,FALSE)</f>
        <v>#N/A</v>
      </c>
      <c r="J617" s="24" t="e">
        <f t="shared" si="45"/>
        <v>#N/A</v>
      </c>
      <c r="K617" s="26" t="str">
        <f>IF($A617="","",_xlfn.LET(_xlpm.x,VLOOKUP($A617,Population!$A$2:$B$1000,2,FALSE),IF(_xlpm.x="","none listed",_xlpm.x)))</f>
        <v/>
      </c>
      <c r="L617" s="24" t="e">
        <f>VLOOKUP($A617,Population!$A$2:$D$1000,4,FALSE)</f>
        <v>#N/A</v>
      </c>
      <c r="M617" s="24">
        <f>VLOOKUP("Population",'Program Priorities&amp;Goals'!$B$5:$E$7,4,FALSE)</f>
        <v>0.66666666666666663</v>
      </c>
      <c r="N617" s="24" t="e">
        <f>VLOOKUP($G617,'SVI Data'!$C$2:$F$200,3,FALSE)</f>
        <v>#N/A</v>
      </c>
      <c r="O617" s="24">
        <f>VLOOKUP("SVI",'Program Priorities&amp;Goals'!$B$5:$E$7,4,FALSE)</f>
        <v>0.66666666666666663</v>
      </c>
      <c r="P617" s="23" t="e">
        <f>VLOOKUP($A617,'Partnership Readiness'!$A$2:$D$1000,5,FALSE)</f>
        <v>#N/A</v>
      </c>
      <c r="Q617" s="24">
        <f>VLOOKUP("Partnership",'Program Priorities&amp;Goals'!$B$5:$E$7,4,FALSE)</f>
        <v>0.66666666666666663</v>
      </c>
      <c r="R617" s="25">
        <f t="shared" si="46"/>
        <v>0</v>
      </c>
      <c r="S617" s="24">
        <f t="shared" si="47"/>
        <v>1</v>
      </c>
      <c r="T617" s="24" t="e">
        <f t="shared" si="48"/>
        <v>#N/A</v>
      </c>
      <c r="U617" s="27" t="e">
        <f t="shared" si="49"/>
        <v>#N/A</v>
      </c>
      <c r="V617" s="24" t="e">
        <f>IF(J617="Urban",IF(U617&lt;='Recommended Sites'!$L$17,"Include",""),IF(J617="Rural",IF(T617&lt;='Recommended Sites'!$L$18,"Include",""),""))</f>
        <v>#N/A</v>
      </c>
      <c r="W617" s="24" t="e">
        <f>IF(V617="Include",COUNTIFS($V$2:$V$999,"Include",$R$2:$R$999,"&gt;"&amp;R617)+COUNTIFS($V$2:V617,"Include",$R$2:R617,R617),"")</f>
        <v>#N/A</v>
      </c>
    </row>
    <row r="618" spans="1:23" ht="15.75" thickBot="1" x14ac:dyDescent="0.3">
      <c r="A618" s="23" t="str">
        <f>IF(Population!$A618="","",Population!$A618)</f>
        <v/>
      </c>
      <c r="B618" s="24" t="str">
        <f>IF($A618="","",IFERROR(VLOOKUP($A618,Facilities!$A$2:$B$1001,2,FALSE),""))</f>
        <v/>
      </c>
      <c r="C618" s="24" t="str">
        <f>IFERROR(IF(VLOOKUP($A618,'Facility Locations'!$A$2:$E$1000,2,FALSE)="","no address",VLOOKUP($A618,'Facility Locations'!$A$2:$E$1000,2,FALSE)),"no address")</f>
        <v>no address</v>
      </c>
      <c r="D618" s="24" t="str">
        <f>IFERROR(IF(VLOOKUP($A618,'Facility Locations'!$A$2:$E$1000,3,FALSE)="","",VLOOKUP($A618,'Facility Locations'!$A$2:$E$1000,3,FALSE)),"")</f>
        <v/>
      </c>
      <c r="E618" s="24" t="str">
        <f>IFERROR(IF(VLOOKUP($A618,'Facility Locations'!$A$2:$E$1000,4,FALSE)="","",VLOOKUP($A618,'Facility Locations'!$A$2:$E$1000,4,FALSE)),"")</f>
        <v/>
      </c>
      <c r="F618" s="24" t="str">
        <f>IFERROR(IF(VLOOKUP($A618,'Facility Locations'!$A$2:$E$1000,5,FALSE)="","",VLOOKUP($A618,'Facility Locations'!$A$2:$E$1000,5,FALSE)),"")</f>
        <v/>
      </c>
      <c r="G618" s="25" t="str">
        <f>IFERROR(VLOOKUP($A618,Counties!$A$2:$C$1000,2,FALSE),"no county listed")</f>
        <v>no county listed</v>
      </c>
      <c r="H618" s="24" t="str">
        <f>IFERROR(VLOOKUP($A618,Counties!$A$2:$C$1000,3,FALSE),"no county listed")</f>
        <v>no county listed</v>
      </c>
      <c r="I618" s="24" t="e">
        <f>VLOOKUP($G618,Rural_Urban!A619:B1617,2,FALSE)</f>
        <v>#N/A</v>
      </c>
      <c r="J618" s="24" t="e">
        <f t="shared" si="45"/>
        <v>#N/A</v>
      </c>
      <c r="K618" s="26" t="str">
        <f>IF($A618="","",_xlfn.LET(_xlpm.x,VLOOKUP($A618,Population!$A$2:$B$1000,2,FALSE),IF(_xlpm.x="","none listed",_xlpm.x)))</f>
        <v/>
      </c>
      <c r="L618" s="24" t="e">
        <f>VLOOKUP($A618,Population!$A$2:$D$1000,4,FALSE)</f>
        <v>#N/A</v>
      </c>
      <c r="M618" s="24">
        <f>VLOOKUP("Population",'Program Priorities&amp;Goals'!$B$5:$E$7,4,FALSE)</f>
        <v>0.66666666666666663</v>
      </c>
      <c r="N618" s="24" t="e">
        <f>VLOOKUP($G618,'SVI Data'!$C$2:$F$200,3,FALSE)</f>
        <v>#N/A</v>
      </c>
      <c r="O618" s="24">
        <f>VLOOKUP("SVI",'Program Priorities&amp;Goals'!$B$5:$E$7,4,FALSE)</f>
        <v>0.66666666666666663</v>
      </c>
      <c r="P618" s="23" t="e">
        <f>VLOOKUP($A618,'Partnership Readiness'!$A$2:$D$1000,5,FALSE)</f>
        <v>#N/A</v>
      </c>
      <c r="Q618" s="24">
        <f>VLOOKUP("Partnership",'Program Priorities&amp;Goals'!$B$5:$E$7,4,FALSE)</f>
        <v>0.66666666666666663</v>
      </c>
      <c r="R618" s="25">
        <f t="shared" si="46"/>
        <v>0</v>
      </c>
      <c r="S618" s="24">
        <f t="shared" si="47"/>
        <v>1</v>
      </c>
      <c r="T618" s="24" t="e">
        <f t="shared" si="48"/>
        <v>#N/A</v>
      </c>
      <c r="U618" s="27" t="e">
        <f t="shared" si="49"/>
        <v>#N/A</v>
      </c>
      <c r="V618" s="24" t="e">
        <f>IF(J618="Urban",IF(U618&lt;='Recommended Sites'!$L$17,"Include",""),IF(J618="Rural",IF(T618&lt;='Recommended Sites'!$L$18,"Include",""),""))</f>
        <v>#N/A</v>
      </c>
      <c r="W618" s="24" t="e">
        <f>IF(V618="Include",COUNTIFS($V$2:$V$999,"Include",$R$2:$R$999,"&gt;"&amp;R618)+COUNTIFS($V$2:V618,"Include",$R$2:R618,R618),"")</f>
        <v>#N/A</v>
      </c>
    </row>
    <row r="619" spans="1:23" ht="15.75" thickBot="1" x14ac:dyDescent="0.3">
      <c r="A619" s="23" t="str">
        <f>IF(Population!$A619="","",Population!$A619)</f>
        <v/>
      </c>
      <c r="B619" s="24" t="str">
        <f>IF($A619="","",IFERROR(VLOOKUP($A619,Facilities!$A$2:$B$1001,2,FALSE),""))</f>
        <v/>
      </c>
      <c r="C619" s="24" t="str">
        <f>IFERROR(IF(VLOOKUP($A619,'Facility Locations'!$A$2:$E$1000,2,FALSE)="","no address",VLOOKUP($A619,'Facility Locations'!$A$2:$E$1000,2,FALSE)),"no address")</f>
        <v>no address</v>
      </c>
      <c r="D619" s="24" t="str">
        <f>IFERROR(IF(VLOOKUP($A619,'Facility Locations'!$A$2:$E$1000,3,FALSE)="","",VLOOKUP($A619,'Facility Locations'!$A$2:$E$1000,3,FALSE)),"")</f>
        <v/>
      </c>
      <c r="E619" s="24" t="str">
        <f>IFERROR(IF(VLOOKUP($A619,'Facility Locations'!$A$2:$E$1000,4,FALSE)="","",VLOOKUP($A619,'Facility Locations'!$A$2:$E$1000,4,FALSE)),"")</f>
        <v/>
      </c>
      <c r="F619" s="24" t="str">
        <f>IFERROR(IF(VLOOKUP($A619,'Facility Locations'!$A$2:$E$1000,5,FALSE)="","",VLOOKUP($A619,'Facility Locations'!$A$2:$E$1000,5,FALSE)),"")</f>
        <v/>
      </c>
      <c r="G619" s="25" t="str">
        <f>IFERROR(VLOOKUP($A619,Counties!$A$2:$C$1000,2,FALSE),"no county listed")</f>
        <v>no county listed</v>
      </c>
      <c r="H619" s="24" t="str">
        <f>IFERROR(VLOOKUP($A619,Counties!$A$2:$C$1000,3,FALSE),"no county listed")</f>
        <v>no county listed</v>
      </c>
      <c r="I619" s="24" t="e">
        <f>VLOOKUP($G619,Rural_Urban!A620:B1618,2,FALSE)</f>
        <v>#N/A</v>
      </c>
      <c r="J619" s="24" t="e">
        <f t="shared" si="45"/>
        <v>#N/A</v>
      </c>
      <c r="K619" s="26" t="str">
        <f>IF($A619="","",_xlfn.LET(_xlpm.x,VLOOKUP($A619,Population!$A$2:$B$1000,2,FALSE),IF(_xlpm.x="","none listed",_xlpm.x)))</f>
        <v/>
      </c>
      <c r="L619" s="24" t="e">
        <f>VLOOKUP($A619,Population!$A$2:$D$1000,4,FALSE)</f>
        <v>#N/A</v>
      </c>
      <c r="M619" s="24">
        <f>VLOOKUP("Population",'Program Priorities&amp;Goals'!$B$5:$E$7,4,FALSE)</f>
        <v>0.66666666666666663</v>
      </c>
      <c r="N619" s="24" t="e">
        <f>VLOOKUP($G619,'SVI Data'!$C$2:$F$200,3,FALSE)</f>
        <v>#N/A</v>
      </c>
      <c r="O619" s="24">
        <f>VLOOKUP("SVI",'Program Priorities&amp;Goals'!$B$5:$E$7,4,FALSE)</f>
        <v>0.66666666666666663</v>
      </c>
      <c r="P619" s="23" t="e">
        <f>VLOOKUP($A619,'Partnership Readiness'!$A$2:$D$1000,5,FALSE)</f>
        <v>#N/A</v>
      </c>
      <c r="Q619" s="24">
        <f>VLOOKUP("Partnership",'Program Priorities&amp;Goals'!$B$5:$E$7,4,FALSE)</f>
        <v>0.66666666666666663</v>
      </c>
      <c r="R619" s="25">
        <f t="shared" si="46"/>
        <v>0</v>
      </c>
      <c r="S619" s="24">
        <f t="shared" si="47"/>
        <v>1</v>
      </c>
      <c r="T619" s="24" t="e">
        <f t="shared" si="48"/>
        <v>#N/A</v>
      </c>
      <c r="U619" s="27" t="e">
        <f t="shared" si="49"/>
        <v>#N/A</v>
      </c>
      <c r="V619" s="24" t="e">
        <f>IF(J619="Urban",IF(U619&lt;='Recommended Sites'!$L$17,"Include",""),IF(J619="Rural",IF(T619&lt;='Recommended Sites'!$L$18,"Include",""),""))</f>
        <v>#N/A</v>
      </c>
      <c r="W619" s="24" t="e">
        <f>IF(V619="Include",COUNTIFS($V$2:$V$999,"Include",$R$2:$R$999,"&gt;"&amp;R619)+COUNTIFS($V$2:V619,"Include",$R$2:R619,R619),"")</f>
        <v>#N/A</v>
      </c>
    </row>
    <row r="620" spans="1:23" ht="15.75" thickBot="1" x14ac:dyDescent="0.3">
      <c r="A620" s="23" t="str">
        <f>IF(Population!$A620="","",Population!$A620)</f>
        <v/>
      </c>
      <c r="B620" s="24" t="str">
        <f>IF($A620="","",IFERROR(VLOOKUP($A620,Facilities!$A$2:$B$1001,2,FALSE),""))</f>
        <v/>
      </c>
      <c r="C620" s="24" t="str">
        <f>IFERROR(IF(VLOOKUP($A620,'Facility Locations'!$A$2:$E$1000,2,FALSE)="","no address",VLOOKUP($A620,'Facility Locations'!$A$2:$E$1000,2,FALSE)),"no address")</f>
        <v>no address</v>
      </c>
      <c r="D620" s="24" t="str">
        <f>IFERROR(IF(VLOOKUP($A620,'Facility Locations'!$A$2:$E$1000,3,FALSE)="","",VLOOKUP($A620,'Facility Locations'!$A$2:$E$1000,3,FALSE)),"")</f>
        <v/>
      </c>
      <c r="E620" s="24" t="str">
        <f>IFERROR(IF(VLOOKUP($A620,'Facility Locations'!$A$2:$E$1000,4,FALSE)="","",VLOOKUP($A620,'Facility Locations'!$A$2:$E$1000,4,FALSE)),"")</f>
        <v/>
      </c>
      <c r="F620" s="24" t="str">
        <f>IFERROR(IF(VLOOKUP($A620,'Facility Locations'!$A$2:$E$1000,5,FALSE)="","",VLOOKUP($A620,'Facility Locations'!$A$2:$E$1000,5,FALSE)),"")</f>
        <v/>
      </c>
      <c r="G620" s="25" t="str">
        <f>IFERROR(VLOOKUP($A620,Counties!$A$2:$C$1000,2,FALSE),"no county listed")</f>
        <v>no county listed</v>
      </c>
      <c r="H620" s="24" t="str">
        <f>IFERROR(VLOOKUP($A620,Counties!$A$2:$C$1000,3,FALSE),"no county listed")</f>
        <v>no county listed</v>
      </c>
      <c r="I620" s="24" t="e">
        <f>VLOOKUP($G620,Rural_Urban!A621:B1619,2,FALSE)</f>
        <v>#N/A</v>
      </c>
      <c r="J620" s="24" t="e">
        <f t="shared" si="45"/>
        <v>#N/A</v>
      </c>
      <c r="K620" s="26" t="str">
        <f>IF($A620="","",_xlfn.LET(_xlpm.x,VLOOKUP($A620,Population!$A$2:$B$1000,2,FALSE),IF(_xlpm.x="","none listed",_xlpm.x)))</f>
        <v/>
      </c>
      <c r="L620" s="24" t="e">
        <f>VLOOKUP($A620,Population!$A$2:$D$1000,4,FALSE)</f>
        <v>#N/A</v>
      </c>
      <c r="M620" s="24">
        <f>VLOOKUP("Population",'Program Priorities&amp;Goals'!$B$5:$E$7,4,FALSE)</f>
        <v>0.66666666666666663</v>
      </c>
      <c r="N620" s="24" t="e">
        <f>VLOOKUP($G620,'SVI Data'!$C$2:$F$200,3,FALSE)</f>
        <v>#N/A</v>
      </c>
      <c r="O620" s="24">
        <f>VLOOKUP("SVI",'Program Priorities&amp;Goals'!$B$5:$E$7,4,FALSE)</f>
        <v>0.66666666666666663</v>
      </c>
      <c r="P620" s="23" t="e">
        <f>VLOOKUP($A620,'Partnership Readiness'!$A$2:$D$1000,5,FALSE)</f>
        <v>#N/A</v>
      </c>
      <c r="Q620" s="24">
        <f>VLOOKUP("Partnership",'Program Priorities&amp;Goals'!$B$5:$E$7,4,FALSE)</f>
        <v>0.66666666666666663</v>
      </c>
      <c r="R620" s="25">
        <f t="shared" si="46"/>
        <v>0</v>
      </c>
      <c r="S620" s="24">
        <f t="shared" si="47"/>
        <v>1</v>
      </c>
      <c r="T620" s="24" t="e">
        <f t="shared" si="48"/>
        <v>#N/A</v>
      </c>
      <c r="U620" s="27" t="e">
        <f t="shared" si="49"/>
        <v>#N/A</v>
      </c>
      <c r="V620" s="24" t="e">
        <f>IF(J620="Urban",IF(U620&lt;='Recommended Sites'!$L$17,"Include",""),IF(J620="Rural",IF(T620&lt;='Recommended Sites'!$L$18,"Include",""),""))</f>
        <v>#N/A</v>
      </c>
      <c r="W620" s="24" t="e">
        <f>IF(V620="Include",COUNTIFS($V$2:$V$999,"Include",$R$2:$R$999,"&gt;"&amp;R620)+COUNTIFS($V$2:V620,"Include",$R$2:R620,R620),"")</f>
        <v>#N/A</v>
      </c>
    </row>
    <row r="621" spans="1:23" ht="15.75" thickBot="1" x14ac:dyDescent="0.3">
      <c r="A621" s="23" t="str">
        <f>IF(Population!$A621="","",Population!$A621)</f>
        <v/>
      </c>
      <c r="B621" s="24" t="str">
        <f>IF($A621="","",IFERROR(VLOOKUP($A621,Facilities!$A$2:$B$1001,2,FALSE),""))</f>
        <v/>
      </c>
      <c r="C621" s="24" t="str">
        <f>IFERROR(IF(VLOOKUP($A621,'Facility Locations'!$A$2:$E$1000,2,FALSE)="","no address",VLOOKUP($A621,'Facility Locations'!$A$2:$E$1000,2,FALSE)),"no address")</f>
        <v>no address</v>
      </c>
      <c r="D621" s="24" t="str">
        <f>IFERROR(IF(VLOOKUP($A621,'Facility Locations'!$A$2:$E$1000,3,FALSE)="","",VLOOKUP($A621,'Facility Locations'!$A$2:$E$1000,3,FALSE)),"")</f>
        <v/>
      </c>
      <c r="E621" s="24" t="str">
        <f>IFERROR(IF(VLOOKUP($A621,'Facility Locations'!$A$2:$E$1000,4,FALSE)="","",VLOOKUP($A621,'Facility Locations'!$A$2:$E$1000,4,FALSE)),"")</f>
        <v/>
      </c>
      <c r="F621" s="24" t="str">
        <f>IFERROR(IF(VLOOKUP($A621,'Facility Locations'!$A$2:$E$1000,5,FALSE)="","",VLOOKUP($A621,'Facility Locations'!$A$2:$E$1000,5,FALSE)),"")</f>
        <v/>
      </c>
      <c r="G621" s="25" t="str">
        <f>IFERROR(VLOOKUP($A621,Counties!$A$2:$C$1000,2,FALSE),"no county listed")</f>
        <v>no county listed</v>
      </c>
      <c r="H621" s="24" t="str">
        <f>IFERROR(VLOOKUP($A621,Counties!$A$2:$C$1000,3,FALSE),"no county listed")</f>
        <v>no county listed</v>
      </c>
      <c r="I621" s="24" t="e">
        <f>VLOOKUP($G621,Rural_Urban!A622:B1620,2,FALSE)</f>
        <v>#N/A</v>
      </c>
      <c r="J621" s="24" t="e">
        <f t="shared" si="45"/>
        <v>#N/A</v>
      </c>
      <c r="K621" s="26" t="str">
        <f>IF($A621="","",_xlfn.LET(_xlpm.x,VLOOKUP($A621,Population!$A$2:$B$1000,2,FALSE),IF(_xlpm.x="","none listed",_xlpm.x)))</f>
        <v/>
      </c>
      <c r="L621" s="24" t="e">
        <f>VLOOKUP($A621,Population!$A$2:$D$1000,4,FALSE)</f>
        <v>#N/A</v>
      </c>
      <c r="M621" s="24">
        <f>VLOOKUP("Population",'Program Priorities&amp;Goals'!$B$5:$E$7,4,FALSE)</f>
        <v>0.66666666666666663</v>
      </c>
      <c r="N621" s="24" t="e">
        <f>VLOOKUP($G621,'SVI Data'!$C$2:$F$200,3,FALSE)</f>
        <v>#N/A</v>
      </c>
      <c r="O621" s="24">
        <f>VLOOKUP("SVI",'Program Priorities&amp;Goals'!$B$5:$E$7,4,FALSE)</f>
        <v>0.66666666666666663</v>
      </c>
      <c r="P621" s="23" t="e">
        <f>VLOOKUP($A621,'Partnership Readiness'!$A$2:$D$1000,5,FALSE)</f>
        <v>#N/A</v>
      </c>
      <c r="Q621" s="24">
        <f>VLOOKUP("Partnership",'Program Priorities&amp;Goals'!$B$5:$E$7,4,FALSE)</f>
        <v>0.66666666666666663</v>
      </c>
      <c r="R621" s="25">
        <f t="shared" si="46"/>
        <v>0</v>
      </c>
      <c r="S621" s="24">
        <f t="shared" si="47"/>
        <v>1</v>
      </c>
      <c r="T621" s="24" t="e">
        <f t="shared" si="48"/>
        <v>#N/A</v>
      </c>
      <c r="U621" s="27" t="e">
        <f t="shared" si="49"/>
        <v>#N/A</v>
      </c>
      <c r="V621" s="24" t="e">
        <f>IF(J621="Urban",IF(U621&lt;='Recommended Sites'!$L$17,"Include",""),IF(J621="Rural",IF(T621&lt;='Recommended Sites'!$L$18,"Include",""),""))</f>
        <v>#N/A</v>
      </c>
      <c r="W621" s="24" t="e">
        <f>IF(V621="Include",COUNTIFS($V$2:$V$999,"Include",$R$2:$R$999,"&gt;"&amp;R621)+COUNTIFS($V$2:V621,"Include",$R$2:R621,R621),"")</f>
        <v>#N/A</v>
      </c>
    </row>
    <row r="622" spans="1:23" ht="15.75" thickBot="1" x14ac:dyDescent="0.3">
      <c r="A622" s="23" t="str">
        <f>IF(Population!$A622="","",Population!$A622)</f>
        <v/>
      </c>
      <c r="B622" s="24" t="str">
        <f>IF($A622="","",IFERROR(VLOOKUP($A622,Facilities!$A$2:$B$1001,2,FALSE),""))</f>
        <v/>
      </c>
      <c r="C622" s="24" t="str">
        <f>IFERROR(IF(VLOOKUP($A622,'Facility Locations'!$A$2:$E$1000,2,FALSE)="","no address",VLOOKUP($A622,'Facility Locations'!$A$2:$E$1000,2,FALSE)),"no address")</f>
        <v>no address</v>
      </c>
      <c r="D622" s="24" t="str">
        <f>IFERROR(IF(VLOOKUP($A622,'Facility Locations'!$A$2:$E$1000,3,FALSE)="","",VLOOKUP($A622,'Facility Locations'!$A$2:$E$1000,3,FALSE)),"")</f>
        <v/>
      </c>
      <c r="E622" s="24" t="str">
        <f>IFERROR(IF(VLOOKUP($A622,'Facility Locations'!$A$2:$E$1000,4,FALSE)="","",VLOOKUP($A622,'Facility Locations'!$A$2:$E$1000,4,FALSE)),"")</f>
        <v/>
      </c>
      <c r="F622" s="24" t="str">
        <f>IFERROR(IF(VLOOKUP($A622,'Facility Locations'!$A$2:$E$1000,5,FALSE)="","",VLOOKUP($A622,'Facility Locations'!$A$2:$E$1000,5,FALSE)),"")</f>
        <v/>
      </c>
      <c r="G622" s="25" t="str">
        <f>IFERROR(VLOOKUP($A622,Counties!$A$2:$C$1000,2,FALSE),"no county listed")</f>
        <v>no county listed</v>
      </c>
      <c r="H622" s="24" t="str">
        <f>IFERROR(VLOOKUP($A622,Counties!$A$2:$C$1000,3,FALSE),"no county listed")</f>
        <v>no county listed</v>
      </c>
      <c r="I622" s="24" t="e">
        <f>VLOOKUP($G622,Rural_Urban!A623:B1621,2,FALSE)</f>
        <v>#N/A</v>
      </c>
      <c r="J622" s="24" t="e">
        <f t="shared" si="45"/>
        <v>#N/A</v>
      </c>
      <c r="K622" s="26" t="str">
        <f>IF($A622="","",_xlfn.LET(_xlpm.x,VLOOKUP($A622,Population!$A$2:$B$1000,2,FALSE),IF(_xlpm.x="","none listed",_xlpm.x)))</f>
        <v/>
      </c>
      <c r="L622" s="24" t="e">
        <f>VLOOKUP($A622,Population!$A$2:$D$1000,4,FALSE)</f>
        <v>#N/A</v>
      </c>
      <c r="M622" s="24">
        <f>VLOOKUP("Population",'Program Priorities&amp;Goals'!$B$5:$E$7,4,FALSE)</f>
        <v>0.66666666666666663</v>
      </c>
      <c r="N622" s="24" t="e">
        <f>VLOOKUP($G622,'SVI Data'!$C$2:$F$200,3,FALSE)</f>
        <v>#N/A</v>
      </c>
      <c r="O622" s="24">
        <f>VLOOKUP("SVI",'Program Priorities&amp;Goals'!$B$5:$E$7,4,FALSE)</f>
        <v>0.66666666666666663</v>
      </c>
      <c r="P622" s="23" t="e">
        <f>VLOOKUP($A622,'Partnership Readiness'!$A$2:$D$1000,5,FALSE)</f>
        <v>#N/A</v>
      </c>
      <c r="Q622" s="24">
        <f>VLOOKUP("Partnership",'Program Priorities&amp;Goals'!$B$5:$E$7,4,FALSE)</f>
        <v>0.66666666666666663</v>
      </c>
      <c r="R622" s="25">
        <f t="shared" si="46"/>
        <v>0</v>
      </c>
      <c r="S622" s="24">
        <f t="shared" si="47"/>
        <v>1</v>
      </c>
      <c r="T622" s="24" t="e">
        <f t="shared" si="48"/>
        <v>#N/A</v>
      </c>
      <c r="U622" s="27" t="e">
        <f t="shared" si="49"/>
        <v>#N/A</v>
      </c>
      <c r="V622" s="24" t="e">
        <f>IF(J622="Urban",IF(U622&lt;='Recommended Sites'!$L$17,"Include",""),IF(J622="Rural",IF(T622&lt;='Recommended Sites'!$L$18,"Include",""),""))</f>
        <v>#N/A</v>
      </c>
      <c r="W622" s="24" t="e">
        <f>IF(V622="Include",COUNTIFS($V$2:$V$999,"Include",$R$2:$R$999,"&gt;"&amp;R622)+COUNTIFS($V$2:V622,"Include",$R$2:R622,R622),"")</f>
        <v>#N/A</v>
      </c>
    </row>
    <row r="623" spans="1:23" ht="15.75" thickBot="1" x14ac:dyDescent="0.3">
      <c r="A623" s="23" t="str">
        <f>IF(Population!$A623="","",Population!$A623)</f>
        <v/>
      </c>
      <c r="B623" s="24" t="str">
        <f>IF($A623="","",IFERROR(VLOOKUP($A623,Facilities!$A$2:$B$1001,2,FALSE),""))</f>
        <v/>
      </c>
      <c r="C623" s="24" t="str">
        <f>IFERROR(IF(VLOOKUP($A623,'Facility Locations'!$A$2:$E$1000,2,FALSE)="","no address",VLOOKUP($A623,'Facility Locations'!$A$2:$E$1000,2,FALSE)),"no address")</f>
        <v>no address</v>
      </c>
      <c r="D623" s="24" t="str">
        <f>IFERROR(IF(VLOOKUP($A623,'Facility Locations'!$A$2:$E$1000,3,FALSE)="","",VLOOKUP($A623,'Facility Locations'!$A$2:$E$1000,3,FALSE)),"")</f>
        <v/>
      </c>
      <c r="E623" s="24" t="str">
        <f>IFERROR(IF(VLOOKUP($A623,'Facility Locations'!$A$2:$E$1000,4,FALSE)="","",VLOOKUP($A623,'Facility Locations'!$A$2:$E$1000,4,FALSE)),"")</f>
        <v/>
      </c>
      <c r="F623" s="24" t="str">
        <f>IFERROR(IF(VLOOKUP($A623,'Facility Locations'!$A$2:$E$1000,5,FALSE)="","",VLOOKUP($A623,'Facility Locations'!$A$2:$E$1000,5,FALSE)),"")</f>
        <v/>
      </c>
      <c r="G623" s="25" t="str">
        <f>IFERROR(VLOOKUP($A623,Counties!$A$2:$C$1000,2,FALSE),"no county listed")</f>
        <v>no county listed</v>
      </c>
      <c r="H623" s="24" t="str">
        <f>IFERROR(VLOOKUP($A623,Counties!$A$2:$C$1000,3,FALSE),"no county listed")</f>
        <v>no county listed</v>
      </c>
      <c r="I623" s="24" t="e">
        <f>VLOOKUP($G623,Rural_Urban!A624:B1622,2,FALSE)</f>
        <v>#N/A</v>
      </c>
      <c r="J623" s="24" t="e">
        <f t="shared" si="45"/>
        <v>#N/A</v>
      </c>
      <c r="K623" s="26" t="str">
        <f>IF($A623="","",_xlfn.LET(_xlpm.x,VLOOKUP($A623,Population!$A$2:$B$1000,2,FALSE),IF(_xlpm.x="","none listed",_xlpm.x)))</f>
        <v/>
      </c>
      <c r="L623" s="24" t="e">
        <f>VLOOKUP($A623,Population!$A$2:$D$1000,4,FALSE)</f>
        <v>#N/A</v>
      </c>
      <c r="M623" s="24">
        <f>VLOOKUP("Population",'Program Priorities&amp;Goals'!$B$5:$E$7,4,FALSE)</f>
        <v>0.66666666666666663</v>
      </c>
      <c r="N623" s="24" t="e">
        <f>VLOOKUP($G623,'SVI Data'!$C$2:$F$200,3,FALSE)</f>
        <v>#N/A</v>
      </c>
      <c r="O623" s="24">
        <f>VLOOKUP("SVI",'Program Priorities&amp;Goals'!$B$5:$E$7,4,FALSE)</f>
        <v>0.66666666666666663</v>
      </c>
      <c r="P623" s="23" t="e">
        <f>VLOOKUP($A623,'Partnership Readiness'!$A$2:$D$1000,5,FALSE)</f>
        <v>#N/A</v>
      </c>
      <c r="Q623" s="24">
        <f>VLOOKUP("Partnership",'Program Priorities&amp;Goals'!$B$5:$E$7,4,FALSE)</f>
        <v>0.66666666666666663</v>
      </c>
      <c r="R623" s="25">
        <f t="shared" si="46"/>
        <v>0</v>
      </c>
      <c r="S623" s="24">
        <f t="shared" si="47"/>
        <v>1</v>
      </c>
      <c r="T623" s="24" t="e">
        <f t="shared" si="48"/>
        <v>#N/A</v>
      </c>
      <c r="U623" s="27" t="e">
        <f t="shared" si="49"/>
        <v>#N/A</v>
      </c>
      <c r="V623" s="24" t="e">
        <f>IF(J623="Urban",IF(U623&lt;='Recommended Sites'!$L$17,"Include",""),IF(J623="Rural",IF(T623&lt;='Recommended Sites'!$L$18,"Include",""),""))</f>
        <v>#N/A</v>
      </c>
      <c r="W623" s="24" t="e">
        <f>IF(V623="Include",COUNTIFS($V$2:$V$999,"Include",$R$2:$R$999,"&gt;"&amp;R623)+COUNTIFS($V$2:V623,"Include",$R$2:R623,R623),"")</f>
        <v>#N/A</v>
      </c>
    </row>
    <row r="624" spans="1:23" ht="15.75" thickBot="1" x14ac:dyDescent="0.3">
      <c r="A624" s="23" t="str">
        <f>IF(Population!$A624="","",Population!$A624)</f>
        <v/>
      </c>
      <c r="B624" s="24" t="str">
        <f>IF($A624="","",IFERROR(VLOOKUP($A624,Facilities!$A$2:$B$1001,2,FALSE),""))</f>
        <v/>
      </c>
      <c r="C624" s="24" t="str">
        <f>IFERROR(IF(VLOOKUP($A624,'Facility Locations'!$A$2:$E$1000,2,FALSE)="","no address",VLOOKUP($A624,'Facility Locations'!$A$2:$E$1000,2,FALSE)),"no address")</f>
        <v>no address</v>
      </c>
      <c r="D624" s="24" t="str">
        <f>IFERROR(IF(VLOOKUP($A624,'Facility Locations'!$A$2:$E$1000,3,FALSE)="","",VLOOKUP($A624,'Facility Locations'!$A$2:$E$1000,3,FALSE)),"")</f>
        <v/>
      </c>
      <c r="E624" s="24" t="str">
        <f>IFERROR(IF(VLOOKUP($A624,'Facility Locations'!$A$2:$E$1000,4,FALSE)="","",VLOOKUP($A624,'Facility Locations'!$A$2:$E$1000,4,FALSE)),"")</f>
        <v/>
      </c>
      <c r="F624" s="24" t="str">
        <f>IFERROR(IF(VLOOKUP($A624,'Facility Locations'!$A$2:$E$1000,5,FALSE)="","",VLOOKUP($A624,'Facility Locations'!$A$2:$E$1000,5,FALSE)),"")</f>
        <v/>
      </c>
      <c r="G624" s="25" t="str">
        <f>IFERROR(VLOOKUP($A624,Counties!$A$2:$C$1000,2,FALSE),"no county listed")</f>
        <v>no county listed</v>
      </c>
      <c r="H624" s="24" t="str">
        <f>IFERROR(VLOOKUP($A624,Counties!$A$2:$C$1000,3,FALSE),"no county listed")</f>
        <v>no county listed</v>
      </c>
      <c r="I624" s="24" t="e">
        <f>VLOOKUP($G624,Rural_Urban!A625:B1623,2,FALSE)</f>
        <v>#N/A</v>
      </c>
      <c r="J624" s="24" t="e">
        <f t="shared" si="45"/>
        <v>#N/A</v>
      </c>
      <c r="K624" s="26" t="str">
        <f>IF($A624="","",_xlfn.LET(_xlpm.x,VLOOKUP($A624,Population!$A$2:$B$1000,2,FALSE),IF(_xlpm.x="","none listed",_xlpm.x)))</f>
        <v/>
      </c>
      <c r="L624" s="24" t="e">
        <f>VLOOKUP($A624,Population!$A$2:$D$1000,4,FALSE)</f>
        <v>#N/A</v>
      </c>
      <c r="M624" s="24">
        <f>VLOOKUP("Population",'Program Priorities&amp;Goals'!$B$5:$E$7,4,FALSE)</f>
        <v>0.66666666666666663</v>
      </c>
      <c r="N624" s="24" t="e">
        <f>VLOOKUP($G624,'SVI Data'!$C$2:$F$200,3,FALSE)</f>
        <v>#N/A</v>
      </c>
      <c r="O624" s="24">
        <f>VLOOKUP("SVI",'Program Priorities&amp;Goals'!$B$5:$E$7,4,FALSE)</f>
        <v>0.66666666666666663</v>
      </c>
      <c r="P624" s="23" t="e">
        <f>VLOOKUP($A624,'Partnership Readiness'!$A$2:$D$1000,5,FALSE)</f>
        <v>#N/A</v>
      </c>
      <c r="Q624" s="24">
        <f>VLOOKUP("Partnership",'Program Priorities&amp;Goals'!$B$5:$E$7,4,FALSE)</f>
        <v>0.66666666666666663</v>
      </c>
      <c r="R624" s="25">
        <f t="shared" si="46"/>
        <v>0</v>
      </c>
      <c r="S624" s="24">
        <f t="shared" si="47"/>
        <v>1</v>
      </c>
      <c r="T624" s="24" t="e">
        <f t="shared" si="48"/>
        <v>#N/A</v>
      </c>
      <c r="U624" s="27" t="e">
        <f t="shared" si="49"/>
        <v>#N/A</v>
      </c>
      <c r="V624" s="24" t="e">
        <f>IF(J624="Urban",IF(U624&lt;='Recommended Sites'!$L$17,"Include",""),IF(J624="Rural",IF(T624&lt;='Recommended Sites'!$L$18,"Include",""),""))</f>
        <v>#N/A</v>
      </c>
      <c r="W624" s="24" t="e">
        <f>IF(V624="Include",COUNTIFS($V$2:$V$999,"Include",$R$2:$R$999,"&gt;"&amp;R624)+COUNTIFS($V$2:V624,"Include",$R$2:R624,R624),"")</f>
        <v>#N/A</v>
      </c>
    </row>
    <row r="625" spans="1:23" ht="15.75" thickBot="1" x14ac:dyDescent="0.3">
      <c r="A625" s="23" t="str">
        <f>IF(Population!$A625="","",Population!$A625)</f>
        <v/>
      </c>
      <c r="B625" s="24" t="str">
        <f>IF($A625="","",IFERROR(VLOOKUP($A625,Facilities!$A$2:$B$1001,2,FALSE),""))</f>
        <v/>
      </c>
      <c r="C625" s="24" t="str">
        <f>IFERROR(IF(VLOOKUP($A625,'Facility Locations'!$A$2:$E$1000,2,FALSE)="","no address",VLOOKUP($A625,'Facility Locations'!$A$2:$E$1000,2,FALSE)),"no address")</f>
        <v>no address</v>
      </c>
      <c r="D625" s="24" t="str">
        <f>IFERROR(IF(VLOOKUP($A625,'Facility Locations'!$A$2:$E$1000,3,FALSE)="","",VLOOKUP($A625,'Facility Locations'!$A$2:$E$1000,3,FALSE)),"")</f>
        <v/>
      </c>
      <c r="E625" s="24" t="str">
        <f>IFERROR(IF(VLOOKUP($A625,'Facility Locations'!$A$2:$E$1000,4,FALSE)="","",VLOOKUP($A625,'Facility Locations'!$A$2:$E$1000,4,FALSE)),"")</f>
        <v/>
      </c>
      <c r="F625" s="24" t="str">
        <f>IFERROR(IF(VLOOKUP($A625,'Facility Locations'!$A$2:$E$1000,5,FALSE)="","",VLOOKUP($A625,'Facility Locations'!$A$2:$E$1000,5,FALSE)),"")</f>
        <v/>
      </c>
      <c r="G625" s="25" t="str">
        <f>IFERROR(VLOOKUP($A625,Counties!$A$2:$C$1000,2,FALSE),"no county listed")</f>
        <v>no county listed</v>
      </c>
      <c r="H625" s="24" t="str">
        <f>IFERROR(VLOOKUP($A625,Counties!$A$2:$C$1000,3,FALSE),"no county listed")</f>
        <v>no county listed</v>
      </c>
      <c r="I625" s="24" t="e">
        <f>VLOOKUP($G625,Rural_Urban!A626:B1624,2,FALSE)</f>
        <v>#N/A</v>
      </c>
      <c r="J625" s="24" t="e">
        <f t="shared" si="45"/>
        <v>#N/A</v>
      </c>
      <c r="K625" s="26" t="str">
        <f>IF($A625="","",_xlfn.LET(_xlpm.x,VLOOKUP($A625,Population!$A$2:$B$1000,2,FALSE),IF(_xlpm.x="","none listed",_xlpm.x)))</f>
        <v/>
      </c>
      <c r="L625" s="24" t="e">
        <f>VLOOKUP($A625,Population!$A$2:$D$1000,4,FALSE)</f>
        <v>#N/A</v>
      </c>
      <c r="M625" s="24">
        <f>VLOOKUP("Population",'Program Priorities&amp;Goals'!$B$5:$E$7,4,FALSE)</f>
        <v>0.66666666666666663</v>
      </c>
      <c r="N625" s="24" t="e">
        <f>VLOOKUP($G625,'SVI Data'!$C$2:$F$200,3,FALSE)</f>
        <v>#N/A</v>
      </c>
      <c r="O625" s="24">
        <f>VLOOKUP("SVI",'Program Priorities&amp;Goals'!$B$5:$E$7,4,FALSE)</f>
        <v>0.66666666666666663</v>
      </c>
      <c r="P625" s="23" t="e">
        <f>VLOOKUP($A625,'Partnership Readiness'!$A$2:$D$1000,5,FALSE)</f>
        <v>#N/A</v>
      </c>
      <c r="Q625" s="24">
        <f>VLOOKUP("Partnership",'Program Priorities&amp;Goals'!$B$5:$E$7,4,FALSE)</f>
        <v>0.66666666666666663</v>
      </c>
      <c r="R625" s="25">
        <f t="shared" si="46"/>
        <v>0</v>
      </c>
      <c r="S625" s="24">
        <f t="shared" si="47"/>
        <v>1</v>
      </c>
      <c r="T625" s="24" t="e">
        <f t="shared" si="48"/>
        <v>#N/A</v>
      </c>
      <c r="U625" s="27" t="e">
        <f t="shared" si="49"/>
        <v>#N/A</v>
      </c>
      <c r="V625" s="24" t="e">
        <f>IF(J625="Urban",IF(U625&lt;='Recommended Sites'!$L$17,"Include",""),IF(J625="Rural",IF(T625&lt;='Recommended Sites'!$L$18,"Include",""),""))</f>
        <v>#N/A</v>
      </c>
      <c r="W625" s="24" t="e">
        <f>IF(V625="Include",COUNTIFS($V$2:$V$999,"Include",$R$2:$R$999,"&gt;"&amp;R625)+COUNTIFS($V$2:V625,"Include",$R$2:R625,R625),"")</f>
        <v>#N/A</v>
      </c>
    </row>
    <row r="626" spans="1:23" ht="15.75" thickBot="1" x14ac:dyDescent="0.3">
      <c r="A626" s="23" t="str">
        <f>IF(Population!$A626="","",Population!$A626)</f>
        <v/>
      </c>
      <c r="B626" s="24" t="str">
        <f>IF($A626="","",IFERROR(VLOOKUP($A626,Facilities!$A$2:$B$1001,2,FALSE),""))</f>
        <v/>
      </c>
      <c r="C626" s="24" t="str">
        <f>IFERROR(IF(VLOOKUP($A626,'Facility Locations'!$A$2:$E$1000,2,FALSE)="","no address",VLOOKUP($A626,'Facility Locations'!$A$2:$E$1000,2,FALSE)),"no address")</f>
        <v>no address</v>
      </c>
      <c r="D626" s="24" t="str">
        <f>IFERROR(IF(VLOOKUP($A626,'Facility Locations'!$A$2:$E$1000,3,FALSE)="","",VLOOKUP($A626,'Facility Locations'!$A$2:$E$1000,3,FALSE)),"")</f>
        <v/>
      </c>
      <c r="E626" s="24" t="str">
        <f>IFERROR(IF(VLOOKUP($A626,'Facility Locations'!$A$2:$E$1000,4,FALSE)="","",VLOOKUP($A626,'Facility Locations'!$A$2:$E$1000,4,FALSE)),"")</f>
        <v/>
      </c>
      <c r="F626" s="24" t="str">
        <f>IFERROR(IF(VLOOKUP($A626,'Facility Locations'!$A$2:$E$1000,5,FALSE)="","",VLOOKUP($A626,'Facility Locations'!$A$2:$E$1000,5,FALSE)),"")</f>
        <v/>
      </c>
      <c r="G626" s="25" t="str">
        <f>IFERROR(VLOOKUP($A626,Counties!$A$2:$C$1000,2,FALSE),"no county listed")</f>
        <v>no county listed</v>
      </c>
      <c r="H626" s="24" t="str">
        <f>IFERROR(VLOOKUP($A626,Counties!$A$2:$C$1000,3,FALSE),"no county listed")</f>
        <v>no county listed</v>
      </c>
      <c r="I626" s="24" t="e">
        <f>VLOOKUP($G626,Rural_Urban!A627:B1625,2,FALSE)</f>
        <v>#N/A</v>
      </c>
      <c r="J626" s="24" t="e">
        <f t="shared" si="45"/>
        <v>#N/A</v>
      </c>
      <c r="K626" s="26" t="str">
        <f>IF($A626="","",_xlfn.LET(_xlpm.x,VLOOKUP($A626,Population!$A$2:$B$1000,2,FALSE),IF(_xlpm.x="","none listed",_xlpm.x)))</f>
        <v/>
      </c>
      <c r="L626" s="24" t="e">
        <f>VLOOKUP($A626,Population!$A$2:$D$1000,4,FALSE)</f>
        <v>#N/A</v>
      </c>
      <c r="M626" s="24">
        <f>VLOOKUP("Population",'Program Priorities&amp;Goals'!$B$5:$E$7,4,FALSE)</f>
        <v>0.66666666666666663</v>
      </c>
      <c r="N626" s="24" t="e">
        <f>VLOOKUP($G626,'SVI Data'!$C$2:$F$200,3,FALSE)</f>
        <v>#N/A</v>
      </c>
      <c r="O626" s="24">
        <f>VLOOKUP("SVI",'Program Priorities&amp;Goals'!$B$5:$E$7,4,FALSE)</f>
        <v>0.66666666666666663</v>
      </c>
      <c r="P626" s="23" t="e">
        <f>VLOOKUP($A626,'Partnership Readiness'!$A$2:$D$1000,5,FALSE)</f>
        <v>#N/A</v>
      </c>
      <c r="Q626" s="24">
        <f>VLOOKUP("Partnership",'Program Priorities&amp;Goals'!$B$5:$E$7,4,FALSE)</f>
        <v>0.66666666666666663</v>
      </c>
      <c r="R626" s="25">
        <f t="shared" si="46"/>
        <v>0</v>
      </c>
      <c r="S626" s="24">
        <f t="shared" si="47"/>
        <v>1</v>
      </c>
      <c r="T626" s="24" t="e">
        <f t="shared" si="48"/>
        <v>#N/A</v>
      </c>
      <c r="U626" s="27" t="e">
        <f t="shared" si="49"/>
        <v>#N/A</v>
      </c>
      <c r="V626" s="24" t="e">
        <f>IF(J626="Urban",IF(U626&lt;='Recommended Sites'!$L$17,"Include",""),IF(J626="Rural",IF(T626&lt;='Recommended Sites'!$L$18,"Include",""),""))</f>
        <v>#N/A</v>
      </c>
      <c r="W626" s="24" t="e">
        <f>IF(V626="Include",COUNTIFS($V$2:$V$999,"Include",$R$2:$R$999,"&gt;"&amp;R626)+COUNTIFS($V$2:V626,"Include",$R$2:R626,R626),"")</f>
        <v>#N/A</v>
      </c>
    </row>
    <row r="627" spans="1:23" ht="15.75" thickBot="1" x14ac:dyDescent="0.3">
      <c r="A627" s="23" t="str">
        <f>IF(Population!$A627="","",Population!$A627)</f>
        <v/>
      </c>
      <c r="B627" s="24" t="str">
        <f>IF($A627="","",IFERROR(VLOOKUP($A627,Facilities!$A$2:$B$1001,2,FALSE),""))</f>
        <v/>
      </c>
      <c r="C627" s="24" t="str">
        <f>IFERROR(IF(VLOOKUP($A627,'Facility Locations'!$A$2:$E$1000,2,FALSE)="","no address",VLOOKUP($A627,'Facility Locations'!$A$2:$E$1000,2,FALSE)),"no address")</f>
        <v>no address</v>
      </c>
      <c r="D627" s="24" t="str">
        <f>IFERROR(IF(VLOOKUP($A627,'Facility Locations'!$A$2:$E$1000,3,FALSE)="","",VLOOKUP($A627,'Facility Locations'!$A$2:$E$1000,3,FALSE)),"")</f>
        <v/>
      </c>
      <c r="E627" s="24" t="str">
        <f>IFERROR(IF(VLOOKUP($A627,'Facility Locations'!$A$2:$E$1000,4,FALSE)="","",VLOOKUP($A627,'Facility Locations'!$A$2:$E$1000,4,FALSE)),"")</f>
        <v/>
      </c>
      <c r="F627" s="24" t="str">
        <f>IFERROR(IF(VLOOKUP($A627,'Facility Locations'!$A$2:$E$1000,5,FALSE)="","",VLOOKUP($A627,'Facility Locations'!$A$2:$E$1000,5,FALSE)),"")</f>
        <v/>
      </c>
      <c r="G627" s="25" t="str">
        <f>IFERROR(VLOOKUP($A627,Counties!$A$2:$C$1000,2,FALSE),"no county listed")</f>
        <v>no county listed</v>
      </c>
      <c r="H627" s="24" t="str">
        <f>IFERROR(VLOOKUP($A627,Counties!$A$2:$C$1000,3,FALSE),"no county listed")</f>
        <v>no county listed</v>
      </c>
      <c r="I627" s="24" t="e">
        <f>VLOOKUP($G627,Rural_Urban!A628:B1626,2,FALSE)</f>
        <v>#N/A</v>
      </c>
      <c r="J627" s="24" t="e">
        <f t="shared" si="45"/>
        <v>#N/A</v>
      </c>
      <c r="K627" s="26" t="str">
        <f>IF($A627="","",_xlfn.LET(_xlpm.x,VLOOKUP($A627,Population!$A$2:$B$1000,2,FALSE),IF(_xlpm.x="","none listed",_xlpm.x)))</f>
        <v/>
      </c>
      <c r="L627" s="24" t="e">
        <f>VLOOKUP($A627,Population!$A$2:$D$1000,4,FALSE)</f>
        <v>#N/A</v>
      </c>
      <c r="M627" s="24">
        <f>VLOOKUP("Population",'Program Priorities&amp;Goals'!$B$5:$E$7,4,FALSE)</f>
        <v>0.66666666666666663</v>
      </c>
      <c r="N627" s="24" t="e">
        <f>VLOOKUP($G627,'SVI Data'!$C$2:$F$200,3,FALSE)</f>
        <v>#N/A</v>
      </c>
      <c r="O627" s="24">
        <f>VLOOKUP("SVI",'Program Priorities&amp;Goals'!$B$5:$E$7,4,FALSE)</f>
        <v>0.66666666666666663</v>
      </c>
      <c r="P627" s="23" t="e">
        <f>VLOOKUP($A627,'Partnership Readiness'!$A$2:$D$1000,5,FALSE)</f>
        <v>#N/A</v>
      </c>
      <c r="Q627" s="24">
        <f>VLOOKUP("Partnership",'Program Priorities&amp;Goals'!$B$5:$E$7,4,FALSE)</f>
        <v>0.66666666666666663</v>
      </c>
      <c r="R627" s="25">
        <f t="shared" si="46"/>
        <v>0</v>
      </c>
      <c r="S627" s="24">
        <f t="shared" si="47"/>
        <v>1</v>
      </c>
      <c r="T627" s="24" t="e">
        <f t="shared" si="48"/>
        <v>#N/A</v>
      </c>
      <c r="U627" s="27" t="e">
        <f t="shared" si="49"/>
        <v>#N/A</v>
      </c>
      <c r="V627" s="24" t="e">
        <f>IF(J627="Urban",IF(U627&lt;='Recommended Sites'!$L$17,"Include",""),IF(J627="Rural",IF(T627&lt;='Recommended Sites'!$L$18,"Include",""),""))</f>
        <v>#N/A</v>
      </c>
      <c r="W627" s="24" t="e">
        <f>IF(V627="Include",COUNTIFS($V$2:$V$999,"Include",$R$2:$R$999,"&gt;"&amp;R627)+COUNTIFS($V$2:V627,"Include",$R$2:R627,R627),"")</f>
        <v>#N/A</v>
      </c>
    </row>
    <row r="628" spans="1:23" ht="15.75" thickBot="1" x14ac:dyDescent="0.3">
      <c r="A628" s="23" t="str">
        <f>IF(Population!$A628="","",Population!$A628)</f>
        <v/>
      </c>
      <c r="B628" s="24" t="str">
        <f>IF($A628="","",IFERROR(VLOOKUP($A628,Facilities!$A$2:$B$1001,2,FALSE),""))</f>
        <v/>
      </c>
      <c r="C628" s="24" t="str">
        <f>IFERROR(IF(VLOOKUP($A628,'Facility Locations'!$A$2:$E$1000,2,FALSE)="","no address",VLOOKUP($A628,'Facility Locations'!$A$2:$E$1000,2,FALSE)),"no address")</f>
        <v>no address</v>
      </c>
      <c r="D628" s="24" t="str">
        <f>IFERROR(IF(VLOOKUP($A628,'Facility Locations'!$A$2:$E$1000,3,FALSE)="","",VLOOKUP($A628,'Facility Locations'!$A$2:$E$1000,3,FALSE)),"")</f>
        <v/>
      </c>
      <c r="E628" s="24" t="str">
        <f>IFERROR(IF(VLOOKUP($A628,'Facility Locations'!$A$2:$E$1000,4,FALSE)="","",VLOOKUP($A628,'Facility Locations'!$A$2:$E$1000,4,FALSE)),"")</f>
        <v/>
      </c>
      <c r="F628" s="24" t="str">
        <f>IFERROR(IF(VLOOKUP($A628,'Facility Locations'!$A$2:$E$1000,5,FALSE)="","",VLOOKUP($A628,'Facility Locations'!$A$2:$E$1000,5,FALSE)),"")</f>
        <v/>
      </c>
      <c r="G628" s="25" t="str">
        <f>IFERROR(VLOOKUP($A628,Counties!$A$2:$C$1000,2,FALSE),"no county listed")</f>
        <v>no county listed</v>
      </c>
      <c r="H628" s="24" t="str">
        <f>IFERROR(VLOOKUP($A628,Counties!$A$2:$C$1000,3,FALSE),"no county listed")</f>
        <v>no county listed</v>
      </c>
      <c r="I628" s="24" t="e">
        <f>VLOOKUP($G628,Rural_Urban!A629:B1627,2,FALSE)</f>
        <v>#N/A</v>
      </c>
      <c r="J628" s="24" t="e">
        <f t="shared" si="45"/>
        <v>#N/A</v>
      </c>
      <c r="K628" s="26" t="str">
        <f>IF($A628="","",_xlfn.LET(_xlpm.x,VLOOKUP($A628,Population!$A$2:$B$1000,2,FALSE),IF(_xlpm.x="","none listed",_xlpm.x)))</f>
        <v/>
      </c>
      <c r="L628" s="24" t="e">
        <f>VLOOKUP($A628,Population!$A$2:$D$1000,4,FALSE)</f>
        <v>#N/A</v>
      </c>
      <c r="M628" s="24">
        <f>VLOOKUP("Population",'Program Priorities&amp;Goals'!$B$5:$E$7,4,FALSE)</f>
        <v>0.66666666666666663</v>
      </c>
      <c r="N628" s="24" t="e">
        <f>VLOOKUP($G628,'SVI Data'!$C$2:$F$200,3,FALSE)</f>
        <v>#N/A</v>
      </c>
      <c r="O628" s="24">
        <f>VLOOKUP("SVI",'Program Priorities&amp;Goals'!$B$5:$E$7,4,FALSE)</f>
        <v>0.66666666666666663</v>
      </c>
      <c r="P628" s="23" t="e">
        <f>VLOOKUP($A628,'Partnership Readiness'!$A$2:$D$1000,5,FALSE)</f>
        <v>#N/A</v>
      </c>
      <c r="Q628" s="24">
        <f>VLOOKUP("Partnership",'Program Priorities&amp;Goals'!$B$5:$E$7,4,FALSE)</f>
        <v>0.66666666666666663</v>
      </c>
      <c r="R628" s="25">
        <f t="shared" si="46"/>
        <v>0</v>
      </c>
      <c r="S628" s="24">
        <f t="shared" si="47"/>
        <v>1</v>
      </c>
      <c r="T628" s="24" t="e">
        <f t="shared" si="48"/>
        <v>#N/A</v>
      </c>
      <c r="U628" s="27" t="e">
        <f t="shared" si="49"/>
        <v>#N/A</v>
      </c>
      <c r="V628" s="24" t="e">
        <f>IF(J628="Urban",IF(U628&lt;='Recommended Sites'!$L$17,"Include",""),IF(J628="Rural",IF(T628&lt;='Recommended Sites'!$L$18,"Include",""),""))</f>
        <v>#N/A</v>
      </c>
      <c r="W628" s="24" t="e">
        <f>IF(V628="Include",COUNTIFS($V$2:$V$999,"Include",$R$2:$R$999,"&gt;"&amp;R628)+COUNTIFS($V$2:V628,"Include",$R$2:R628,R628),"")</f>
        <v>#N/A</v>
      </c>
    </row>
    <row r="629" spans="1:23" ht="15.75" thickBot="1" x14ac:dyDescent="0.3">
      <c r="A629" s="23" t="str">
        <f>IF(Population!$A629="","",Population!$A629)</f>
        <v/>
      </c>
      <c r="B629" s="24" t="str">
        <f>IF($A629="","",IFERROR(VLOOKUP($A629,Facilities!$A$2:$B$1001,2,FALSE),""))</f>
        <v/>
      </c>
      <c r="C629" s="24" t="str">
        <f>IFERROR(IF(VLOOKUP($A629,'Facility Locations'!$A$2:$E$1000,2,FALSE)="","no address",VLOOKUP($A629,'Facility Locations'!$A$2:$E$1000,2,FALSE)),"no address")</f>
        <v>no address</v>
      </c>
      <c r="D629" s="24" t="str">
        <f>IFERROR(IF(VLOOKUP($A629,'Facility Locations'!$A$2:$E$1000,3,FALSE)="","",VLOOKUP($A629,'Facility Locations'!$A$2:$E$1000,3,FALSE)),"")</f>
        <v/>
      </c>
      <c r="E629" s="24" t="str">
        <f>IFERROR(IF(VLOOKUP($A629,'Facility Locations'!$A$2:$E$1000,4,FALSE)="","",VLOOKUP($A629,'Facility Locations'!$A$2:$E$1000,4,FALSE)),"")</f>
        <v/>
      </c>
      <c r="F629" s="24" t="str">
        <f>IFERROR(IF(VLOOKUP($A629,'Facility Locations'!$A$2:$E$1000,5,FALSE)="","",VLOOKUP($A629,'Facility Locations'!$A$2:$E$1000,5,FALSE)),"")</f>
        <v/>
      </c>
      <c r="G629" s="25" t="str">
        <f>IFERROR(VLOOKUP($A629,Counties!$A$2:$C$1000,2,FALSE),"no county listed")</f>
        <v>no county listed</v>
      </c>
      <c r="H629" s="24" t="str">
        <f>IFERROR(VLOOKUP($A629,Counties!$A$2:$C$1000,3,FALSE),"no county listed")</f>
        <v>no county listed</v>
      </c>
      <c r="I629" s="24" t="e">
        <f>VLOOKUP($G629,Rural_Urban!A630:B1628,2,FALSE)</f>
        <v>#N/A</v>
      </c>
      <c r="J629" s="24" t="e">
        <f t="shared" si="45"/>
        <v>#N/A</v>
      </c>
      <c r="K629" s="26" t="str">
        <f>IF($A629="","",_xlfn.LET(_xlpm.x,VLOOKUP($A629,Population!$A$2:$B$1000,2,FALSE),IF(_xlpm.x="","none listed",_xlpm.x)))</f>
        <v/>
      </c>
      <c r="L629" s="24" t="e">
        <f>VLOOKUP($A629,Population!$A$2:$D$1000,4,FALSE)</f>
        <v>#N/A</v>
      </c>
      <c r="M629" s="24">
        <f>VLOOKUP("Population",'Program Priorities&amp;Goals'!$B$5:$E$7,4,FALSE)</f>
        <v>0.66666666666666663</v>
      </c>
      <c r="N629" s="24" t="e">
        <f>VLOOKUP($G629,'SVI Data'!$C$2:$F$200,3,FALSE)</f>
        <v>#N/A</v>
      </c>
      <c r="O629" s="24">
        <f>VLOOKUP("SVI",'Program Priorities&amp;Goals'!$B$5:$E$7,4,FALSE)</f>
        <v>0.66666666666666663</v>
      </c>
      <c r="P629" s="23" t="e">
        <f>VLOOKUP($A629,'Partnership Readiness'!$A$2:$D$1000,5,FALSE)</f>
        <v>#N/A</v>
      </c>
      <c r="Q629" s="24">
        <f>VLOOKUP("Partnership",'Program Priorities&amp;Goals'!$B$5:$E$7,4,FALSE)</f>
        <v>0.66666666666666663</v>
      </c>
      <c r="R629" s="25">
        <f t="shared" si="46"/>
        <v>0</v>
      </c>
      <c r="S629" s="24">
        <f t="shared" si="47"/>
        <v>1</v>
      </c>
      <c r="T629" s="24" t="e">
        <f t="shared" si="48"/>
        <v>#N/A</v>
      </c>
      <c r="U629" s="27" t="e">
        <f t="shared" si="49"/>
        <v>#N/A</v>
      </c>
      <c r="V629" s="24" t="e">
        <f>IF(J629="Urban",IF(U629&lt;='Recommended Sites'!$L$17,"Include",""),IF(J629="Rural",IF(T629&lt;='Recommended Sites'!$L$18,"Include",""),""))</f>
        <v>#N/A</v>
      </c>
      <c r="W629" s="24" t="e">
        <f>IF(V629="Include",COUNTIFS($V$2:$V$999,"Include",$R$2:$R$999,"&gt;"&amp;R629)+COUNTIFS($V$2:V629,"Include",$R$2:R629,R629),"")</f>
        <v>#N/A</v>
      </c>
    </row>
    <row r="630" spans="1:23" ht="15.75" thickBot="1" x14ac:dyDescent="0.3">
      <c r="A630" s="23" t="str">
        <f>IF(Population!$A630="","",Population!$A630)</f>
        <v/>
      </c>
      <c r="B630" s="24" t="str">
        <f>IF($A630="","",IFERROR(VLOOKUP($A630,Facilities!$A$2:$B$1001,2,FALSE),""))</f>
        <v/>
      </c>
      <c r="C630" s="24" t="str">
        <f>IFERROR(IF(VLOOKUP($A630,'Facility Locations'!$A$2:$E$1000,2,FALSE)="","no address",VLOOKUP($A630,'Facility Locations'!$A$2:$E$1000,2,FALSE)),"no address")</f>
        <v>no address</v>
      </c>
      <c r="D630" s="24" t="str">
        <f>IFERROR(IF(VLOOKUP($A630,'Facility Locations'!$A$2:$E$1000,3,FALSE)="","",VLOOKUP($A630,'Facility Locations'!$A$2:$E$1000,3,FALSE)),"")</f>
        <v/>
      </c>
      <c r="E630" s="24" t="str">
        <f>IFERROR(IF(VLOOKUP($A630,'Facility Locations'!$A$2:$E$1000,4,FALSE)="","",VLOOKUP($A630,'Facility Locations'!$A$2:$E$1000,4,FALSE)),"")</f>
        <v/>
      </c>
      <c r="F630" s="24" t="str">
        <f>IFERROR(IF(VLOOKUP($A630,'Facility Locations'!$A$2:$E$1000,5,FALSE)="","",VLOOKUP($A630,'Facility Locations'!$A$2:$E$1000,5,FALSE)),"")</f>
        <v/>
      </c>
      <c r="G630" s="25" t="str">
        <f>IFERROR(VLOOKUP($A630,Counties!$A$2:$C$1000,2,FALSE),"no county listed")</f>
        <v>no county listed</v>
      </c>
      <c r="H630" s="24" t="str">
        <f>IFERROR(VLOOKUP($A630,Counties!$A$2:$C$1000,3,FALSE),"no county listed")</f>
        <v>no county listed</v>
      </c>
      <c r="I630" s="24" t="e">
        <f>VLOOKUP($G630,Rural_Urban!A631:B1629,2,FALSE)</f>
        <v>#N/A</v>
      </c>
      <c r="J630" s="24" t="e">
        <f t="shared" si="45"/>
        <v>#N/A</v>
      </c>
      <c r="K630" s="26" t="str">
        <f>IF($A630="","",_xlfn.LET(_xlpm.x,VLOOKUP($A630,Population!$A$2:$B$1000,2,FALSE),IF(_xlpm.x="","none listed",_xlpm.x)))</f>
        <v/>
      </c>
      <c r="L630" s="24" t="e">
        <f>VLOOKUP($A630,Population!$A$2:$D$1000,4,FALSE)</f>
        <v>#N/A</v>
      </c>
      <c r="M630" s="24">
        <f>VLOOKUP("Population",'Program Priorities&amp;Goals'!$B$5:$E$7,4,FALSE)</f>
        <v>0.66666666666666663</v>
      </c>
      <c r="N630" s="24" t="e">
        <f>VLOOKUP($G630,'SVI Data'!$C$2:$F$200,3,FALSE)</f>
        <v>#N/A</v>
      </c>
      <c r="O630" s="24">
        <f>VLOOKUP("SVI",'Program Priorities&amp;Goals'!$B$5:$E$7,4,FALSE)</f>
        <v>0.66666666666666663</v>
      </c>
      <c r="P630" s="23" t="e">
        <f>VLOOKUP($A630,'Partnership Readiness'!$A$2:$D$1000,5,FALSE)</f>
        <v>#N/A</v>
      </c>
      <c r="Q630" s="24">
        <f>VLOOKUP("Partnership",'Program Priorities&amp;Goals'!$B$5:$E$7,4,FALSE)</f>
        <v>0.66666666666666663</v>
      </c>
      <c r="R630" s="25">
        <f t="shared" si="46"/>
        <v>0</v>
      </c>
      <c r="S630" s="24">
        <f t="shared" si="47"/>
        <v>1</v>
      </c>
      <c r="T630" s="24" t="e">
        <f t="shared" si="48"/>
        <v>#N/A</v>
      </c>
      <c r="U630" s="27" t="e">
        <f t="shared" si="49"/>
        <v>#N/A</v>
      </c>
      <c r="V630" s="24" t="e">
        <f>IF(J630="Urban",IF(U630&lt;='Recommended Sites'!$L$17,"Include",""),IF(J630="Rural",IF(T630&lt;='Recommended Sites'!$L$18,"Include",""),""))</f>
        <v>#N/A</v>
      </c>
      <c r="W630" s="24" t="e">
        <f>IF(V630="Include",COUNTIFS($V$2:$V$999,"Include",$R$2:$R$999,"&gt;"&amp;R630)+COUNTIFS($V$2:V630,"Include",$R$2:R630,R630),"")</f>
        <v>#N/A</v>
      </c>
    </row>
    <row r="631" spans="1:23" ht="15.75" thickBot="1" x14ac:dyDescent="0.3">
      <c r="A631" s="23" t="str">
        <f>IF(Population!$A631="","",Population!$A631)</f>
        <v/>
      </c>
      <c r="B631" s="24" t="str">
        <f>IF($A631="","",IFERROR(VLOOKUP($A631,Facilities!$A$2:$B$1001,2,FALSE),""))</f>
        <v/>
      </c>
      <c r="C631" s="24" t="str">
        <f>IFERROR(IF(VLOOKUP($A631,'Facility Locations'!$A$2:$E$1000,2,FALSE)="","no address",VLOOKUP($A631,'Facility Locations'!$A$2:$E$1000,2,FALSE)),"no address")</f>
        <v>no address</v>
      </c>
      <c r="D631" s="24" t="str">
        <f>IFERROR(IF(VLOOKUP($A631,'Facility Locations'!$A$2:$E$1000,3,FALSE)="","",VLOOKUP($A631,'Facility Locations'!$A$2:$E$1000,3,FALSE)),"")</f>
        <v/>
      </c>
      <c r="E631" s="24" t="str">
        <f>IFERROR(IF(VLOOKUP($A631,'Facility Locations'!$A$2:$E$1000,4,FALSE)="","",VLOOKUP($A631,'Facility Locations'!$A$2:$E$1000,4,FALSE)),"")</f>
        <v/>
      </c>
      <c r="F631" s="24" t="str">
        <f>IFERROR(IF(VLOOKUP($A631,'Facility Locations'!$A$2:$E$1000,5,FALSE)="","",VLOOKUP($A631,'Facility Locations'!$A$2:$E$1000,5,FALSE)),"")</f>
        <v/>
      </c>
      <c r="G631" s="25" t="str">
        <f>IFERROR(VLOOKUP($A631,Counties!$A$2:$C$1000,2,FALSE),"no county listed")</f>
        <v>no county listed</v>
      </c>
      <c r="H631" s="24" t="str">
        <f>IFERROR(VLOOKUP($A631,Counties!$A$2:$C$1000,3,FALSE),"no county listed")</f>
        <v>no county listed</v>
      </c>
      <c r="I631" s="24" t="e">
        <f>VLOOKUP($G631,Rural_Urban!A632:B1630,2,FALSE)</f>
        <v>#N/A</v>
      </c>
      <c r="J631" s="24" t="e">
        <f t="shared" si="45"/>
        <v>#N/A</v>
      </c>
      <c r="K631" s="26" t="str">
        <f>IF($A631="","",_xlfn.LET(_xlpm.x,VLOOKUP($A631,Population!$A$2:$B$1000,2,FALSE),IF(_xlpm.x="","none listed",_xlpm.x)))</f>
        <v/>
      </c>
      <c r="L631" s="24" t="e">
        <f>VLOOKUP($A631,Population!$A$2:$D$1000,4,FALSE)</f>
        <v>#N/A</v>
      </c>
      <c r="M631" s="24">
        <f>VLOOKUP("Population",'Program Priorities&amp;Goals'!$B$5:$E$7,4,FALSE)</f>
        <v>0.66666666666666663</v>
      </c>
      <c r="N631" s="24" t="e">
        <f>VLOOKUP($G631,'SVI Data'!$C$2:$F$200,3,FALSE)</f>
        <v>#N/A</v>
      </c>
      <c r="O631" s="24">
        <f>VLOOKUP("SVI",'Program Priorities&amp;Goals'!$B$5:$E$7,4,FALSE)</f>
        <v>0.66666666666666663</v>
      </c>
      <c r="P631" s="23" t="e">
        <f>VLOOKUP($A631,'Partnership Readiness'!$A$2:$D$1000,5,FALSE)</f>
        <v>#N/A</v>
      </c>
      <c r="Q631" s="24">
        <f>VLOOKUP("Partnership",'Program Priorities&amp;Goals'!$B$5:$E$7,4,FALSE)</f>
        <v>0.66666666666666663</v>
      </c>
      <c r="R631" s="25">
        <f t="shared" si="46"/>
        <v>0</v>
      </c>
      <c r="S631" s="24">
        <f t="shared" si="47"/>
        <v>1</v>
      </c>
      <c r="T631" s="24" t="e">
        <f t="shared" si="48"/>
        <v>#N/A</v>
      </c>
      <c r="U631" s="27" t="e">
        <f t="shared" si="49"/>
        <v>#N/A</v>
      </c>
      <c r="V631" s="24" t="e">
        <f>IF(J631="Urban",IF(U631&lt;='Recommended Sites'!$L$17,"Include",""),IF(J631="Rural",IF(T631&lt;='Recommended Sites'!$L$18,"Include",""),""))</f>
        <v>#N/A</v>
      </c>
      <c r="W631" s="24" t="e">
        <f>IF(V631="Include",COUNTIFS($V$2:$V$999,"Include",$R$2:$R$999,"&gt;"&amp;R631)+COUNTIFS($V$2:V631,"Include",$R$2:R631,R631),"")</f>
        <v>#N/A</v>
      </c>
    </row>
    <row r="632" spans="1:23" ht="15.75" thickBot="1" x14ac:dyDescent="0.3">
      <c r="A632" s="23" t="str">
        <f>IF(Population!$A632="","",Population!$A632)</f>
        <v/>
      </c>
      <c r="B632" s="24" t="str">
        <f>IF($A632="","",IFERROR(VLOOKUP($A632,Facilities!$A$2:$B$1001,2,FALSE),""))</f>
        <v/>
      </c>
      <c r="C632" s="24" t="str">
        <f>IFERROR(IF(VLOOKUP($A632,'Facility Locations'!$A$2:$E$1000,2,FALSE)="","no address",VLOOKUP($A632,'Facility Locations'!$A$2:$E$1000,2,FALSE)),"no address")</f>
        <v>no address</v>
      </c>
      <c r="D632" s="24" t="str">
        <f>IFERROR(IF(VLOOKUP($A632,'Facility Locations'!$A$2:$E$1000,3,FALSE)="","",VLOOKUP($A632,'Facility Locations'!$A$2:$E$1000,3,FALSE)),"")</f>
        <v/>
      </c>
      <c r="E632" s="24" t="str">
        <f>IFERROR(IF(VLOOKUP($A632,'Facility Locations'!$A$2:$E$1000,4,FALSE)="","",VLOOKUP($A632,'Facility Locations'!$A$2:$E$1000,4,FALSE)),"")</f>
        <v/>
      </c>
      <c r="F632" s="24" t="str">
        <f>IFERROR(IF(VLOOKUP($A632,'Facility Locations'!$A$2:$E$1000,5,FALSE)="","",VLOOKUP($A632,'Facility Locations'!$A$2:$E$1000,5,FALSE)),"")</f>
        <v/>
      </c>
      <c r="G632" s="25" t="str">
        <f>IFERROR(VLOOKUP($A632,Counties!$A$2:$C$1000,2,FALSE),"no county listed")</f>
        <v>no county listed</v>
      </c>
      <c r="H632" s="24" t="str">
        <f>IFERROR(VLOOKUP($A632,Counties!$A$2:$C$1000,3,FALSE),"no county listed")</f>
        <v>no county listed</v>
      </c>
      <c r="I632" s="24" t="e">
        <f>VLOOKUP($G632,Rural_Urban!A633:B1631,2,FALSE)</f>
        <v>#N/A</v>
      </c>
      <c r="J632" s="24" t="e">
        <f t="shared" si="45"/>
        <v>#N/A</v>
      </c>
      <c r="K632" s="26" t="str">
        <f>IF($A632="","",_xlfn.LET(_xlpm.x,VLOOKUP($A632,Population!$A$2:$B$1000,2,FALSE),IF(_xlpm.x="","none listed",_xlpm.x)))</f>
        <v/>
      </c>
      <c r="L632" s="24" t="e">
        <f>VLOOKUP($A632,Population!$A$2:$D$1000,4,FALSE)</f>
        <v>#N/A</v>
      </c>
      <c r="M632" s="24">
        <f>VLOOKUP("Population",'Program Priorities&amp;Goals'!$B$5:$E$7,4,FALSE)</f>
        <v>0.66666666666666663</v>
      </c>
      <c r="N632" s="24" t="e">
        <f>VLOOKUP($G632,'SVI Data'!$C$2:$F$200,3,FALSE)</f>
        <v>#N/A</v>
      </c>
      <c r="O632" s="24">
        <f>VLOOKUP("SVI",'Program Priorities&amp;Goals'!$B$5:$E$7,4,FALSE)</f>
        <v>0.66666666666666663</v>
      </c>
      <c r="P632" s="23" t="e">
        <f>VLOOKUP($A632,'Partnership Readiness'!$A$2:$D$1000,5,FALSE)</f>
        <v>#N/A</v>
      </c>
      <c r="Q632" s="24">
        <f>VLOOKUP("Partnership",'Program Priorities&amp;Goals'!$B$5:$E$7,4,FALSE)</f>
        <v>0.66666666666666663</v>
      </c>
      <c r="R632" s="25">
        <f t="shared" si="46"/>
        <v>0</v>
      </c>
      <c r="S632" s="24">
        <f t="shared" si="47"/>
        <v>1</v>
      </c>
      <c r="T632" s="24" t="e">
        <f t="shared" si="48"/>
        <v>#N/A</v>
      </c>
      <c r="U632" s="27" t="e">
        <f t="shared" si="49"/>
        <v>#N/A</v>
      </c>
      <c r="V632" s="24" t="e">
        <f>IF(J632="Urban",IF(U632&lt;='Recommended Sites'!$L$17,"Include",""),IF(J632="Rural",IF(T632&lt;='Recommended Sites'!$L$18,"Include",""),""))</f>
        <v>#N/A</v>
      </c>
      <c r="W632" s="24" t="e">
        <f>IF(V632="Include",COUNTIFS($V$2:$V$999,"Include",$R$2:$R$999,"&gt;"&amp;R632)+COUNTIFS($V$2:V632,"Include",$R$2:R632,R632),"")</f>
        <v>#N/A</v>
      </c>
    </row>
    <row r="633" spans="1:23" ht="15.75" thickBot="1" x14ac:dyDescent="0.3">
      <c r="A633" s="23" t="str">
        <f>IF(Population!$A633="","",Population!$A633)</f>
        <v/>
      </c>
      <c r="B633" s="24" t="str">
        <f>IF($A633="","",IFERROR(VLOOKUP($A633,Facilities!$A$2:$B$1001,2,FALSE),""))</f>
        <v/>
      </c>
      <c r="C633" s="24" t="str">
        <f>IFERROR(IF(VLOOKUP($A633,'Facility Locations'!$A$2:$E$1000,2,FALSE)="","no address",VLOOKUP($A633,'Facility Locations'!$A$2:$E$1000,2,FALSE)),"no address")</f>
        <v>no address</v>
      </c>
      <c r="D633" s="24" t="str">
        <f>IFERROR(IF(VLOOKUP($A633,'Facility Locations'!$A$2:$E$1000,3,FALSE)="","",VLOOKUP($A633,'Facility Locations'!$A$2:$E$1000,3,FALSE)),"")</f>
        <v/>
      </c>
      <c r="E633" s="24" t="str">
        <f>IFERROR(IF(VLOOKUP($A633,'Facility Locations'!$A$2:$E$1000,4,FALSE)="","",VLOOKUP($A633,'Facility Locations'!$A$2:$E$1000,4,FALSE)),"")</f>
        <v/>
      </c>
      <c r="F633" s="24" t="str">
        <f>IFERROR(IF(VLOOKUP($A633,'Facility Locations'!$A$2:$E$1000,5,FALSE)="","",VLOOKUP($A633,'Facility Locations'!$A$2:$E$1000,5,FALSE)),"")</f>
        <v/>
      </c>
      <c r="G633" s="25" t="str">
        <f>IFERROR(VLOOKUP($A633,Counties!$A$2:$C$1000,2,FALSE),"no county listed")</f>
        <v>no county listed</v>
      </c>
      <c r="H633" s="24" t="str">
        <f>IFERROR(VLOOKUP($A633,Counties!$A$2:$C$1000,3,FALSE),"no county listed")</f>
        <v>no county listed</v>
      </c>
      <c r="I633" s="24" t="e">
        <f>VLOOKUP($G633,Rural_Urban!A634:B1632,2,FALSE)</f>
        <v>#N/A</v>
      </c>
      <c r="J633" s="24" t="e">
        <f t="shared" si="45"/>
        <v>#N/A</v>
      </c>
      <c r="K633" s="26" t="str">
        <f>IF($A633="","",_xlfn.LET(_xlpm.x,VLOOKUP($A633,Population!$A$2:$B$1000,2,FALSE),IF(_xlpm.x="","none listed",_xlpm.x)))</f>
        <v/>
      </c>
      <c r="L633" s="24" t="e">
        <f>VLOOKUP($A633,Population!$A$2:$D$1000,4,FALSE)</f>
        <v>#N/A</v>
      </c>
      <c r="M633" s="24">
        <f>VLOOKUP("Population",'Program Priorities&amp;Goals'!$B$5:$E$7,4,FALSE)</f>
        <v>0.66666666666666663</v>
      </c>
      <c r="N633" s="24" t="e">
        <f>VLOOKUP($G633,'SVI Data'!$C$2:$F$200,3,FALSE)</f>
        <v>#N/A</v>
      </c>
      <c r="O633" s="24">
        <f>VLOOKUP("SVI",'Program Priorities&amp;Goals'!$B$5:$E$7,4,FALSE)</f>
        <v>0.66666666666666663</v>
      </c>
      <c r="P633" s="23" t="e">
        <f>VLOOKUP($A633,'Partnership Readiness'!$A$2:$D$1000,5,FALSE)</f>
        <v>#N/A</v>
      </c>
      <c r="Q633" s="24">
        <f>VLOOKUP("Partnership",'Program Priorities&amp;Goals'!$B$5:$E$7,4,FALSE)</f>
        <v>0.66666666666666663</v>
      </c>
      <c r="R633" s="25">
        <f t="shared" si="46"/>
        <v>0</v>
      </c>
      <c r="S633" s="24">
        <f t="shared" si="47"/>
        <v>1</v>
      </c>
      <c r="T633" s="24" t="e">
        <f t="shared" si="48"/>
        <v>#N/A</v>
      </c>
      <c r="U633" s="27" t="e">
        <f t="shared" si="49"/>
        <v>#N/A</v>
      </c>
      <c r="V633" s="24" t="e">
        <f>IF(J633="Urban",IF(U633&lt;='Recommended Sites'!$L$17,"Include",""),IF(J633="Rural",IF(T633&lt;='Recommended Sites'!$L$18,"Include",""),""))</f>
        <v>#N/A</v>
      </c>
      <c r="W633" s="24" t="e">
        <f>IF(V633="Include",COUNTIFS($V$2:$V$999,"Include",$R$2:$R$999,"&gt;"&amp;R633)+COUNTIFS($V$2:V633,"Include",$R$2:R633,R633),"")</f>
        <v>#N/A</v>
      </c>
    </row>
    <row r="634" spans="1:23" ht="15.75" thickBot="1" x14ac:dyDescent="0.3">
      <c r="A634" s="23" t="str">
        <f>IF(Population!$A634="","",Population!$A634)</f>
        <v/>
      </c>
      <c r="B634" s="24" t="str">
        <f>IF($A634="","",IFERROR(VLOOKUP($A634,Facilities!$A$2:$B$1001,2,FALSE),""))</f>
        <v/>
      </c>
      <c r="C634" s="24" t="str">
        <f>IFERROR(IF(VLOOKUP($A634,'Facility Locations'!$A$2:$E$1000,2,FALSE)="","no address",VLOOKUP($A634,'Facility Locations'!$A$2:$E$1000,2,FALSE)),"no address")</f>
        <v>no address</v>
      </c>
      <c r="D634" s="24" t="str">
        <f>IFERROR(IF(VLOOKUP($A634,'Facility Locations'!$A$2:$E$1000,3,FALSE)="","",VLOOKUP($A634,'Facility Locations'!$A$2:$E$1000,3,FALSE)),"")</f>
        <v/>
      </c>
      <c r="E634" s="24" t="str">
        <f>IFERROR(IF(VLOOKUP($A634,'Facility Locations'!$A$2:$E$1000,4,FALSE)="","",VLOOKUP($A634,'Facility Locations'!$A$2:$E$1000,4,FALSE)),"")</f>
        <v/>
      </c>
      <c r="F634" s="24" t="str">
        <f>IFERROR(IF(VLOOKUP($A634,'Facility Locations'!$A$2:$E$1000,5,FALSE)="","",VLOOKUP($A634,'Facility Locations'!$A$2:$E$1000,5,FALSE)),"")</f>
        <v/>
      </c>
      <c r="G634" s="25" t="str">
        <f>IFERROR(VLOOKUP($A634,Counties!$A$2:$C$1000,2,FALSE),"no county listed")</f>
        <v>no county listed</v>
      </c>
      <c r="H634" s="24" t="str">
        <f>IFERROR(VLOOKUP($A634,Counties!$A$2:$C$1000,3,FALSE),"no county listed")</f>
        <v>no county listed</v>
      </c>
      <c r="I634" s="24" t="e">
        <f>VLOOKUP($G634,Rural_Urban!A635:B1633,2,FALSE)</f>
        <v>#N/A</v>
      </c>
      <c r="J634" s="24" t="e">
        <f t="shared" si="45"/>
        <v>#N/A</v>
      </c>
      <c r="K634" s="26" t="str">
        <f>IF($A634="","",_xlfn.LET(_xlpm.x,VLOOKUP($A634,Population!$A$2:$B$1000,2,FALSE),IF(_xlpm.x="","none listed",_xlpm.x)))</f>
        <v/>
      </c>
      <c r="L634" s="24" t="e">
        <f>VLOOKUP($A634,Population!$A$2:$D$1000,4,FALSE)</f>
        <v>#N/A</v>
      </c>
      <c r="M634" s="24">
        <f>VLOOKUP("Population",'Program Priorities&amp;Goals'!$B$5:$E$7,4,FALSE)</f>
        <v>0.66666666666666663</v>
      </c>
      <c r="N634" s="24" t="e">
        <f>VLOOKUP($G634,'SVI Data'!$C$2:$F$200,3,FALSE)</f>
        <v>#N/A</v>
      </c>
      <c r="O634" s="24">
        <f>VLOOKUP("SVI",'Program Priorities&amp;Goals'!$B$5:$E$7,4,FALSE)</f>
        <v>0.66666666666666663</v>
      </c>
      <c r="P634" s="23" t="e">
        <f>VLOOKUP($A634,'Partnership Readiness'!$A$2:$D$1000,5,FALSE)</f>
        <v>#N/A</v>
      </c>
      <c r="Q634" s="24">
        <f>VLOOKUP("Partnership",'Program Priorities&amp;Goals'!$B$5:$E$7,4,FALSE)</f>
        <v>0.66666666666666663</v>
      </c>
      <c r="R634" s="25">
        <f t="shared" si="46"/>
        <v>0</v>
      </c>
      <c r="S634" s="24">
        <f t="shared" si="47"/>
        <v>1</v>
      </c>
      <c r="T634" s="24" t="e">
        <f t="shared" si="48"/>
        <v>#N/A</v>
      </c>
      <c r="U634" s="27" t="e">
        <f t="shared" si="49"/>
        <v>#N/A</v>
      </c>
      <c r="V634" s="24" t="e">
        <f>IF(J634="Urban",IF(U634&lt;='Recommended Sites'!$L$17,"Include",""),IF(J634="Rural",IF(T634&lt;='Recommended Sites'!$L$18,"Include",""),""))</f>
        <v>#N/A</v>
      </c>
      <c r="W634" s="24" t="e">
        <f>IF(V634="Include",COUNTIFS($V$2:$V$999,"Include",$R$2:$R$999,"&gt;"&amp;R634)+COUNTIFS($V$2:V634,"Include",$R$2:R634,R634),"")</f>
        <v>#N/A</v>
      </c>
    </row>
    <row r="635" spans="1:23" ht="15.75" thickBot="1" x14ac:dyDescent="0.3">
      <c r="A635" s="23" t="str">
        <f>IF(Population!$A635="","",Population!$A635)</f>
        <v/>
      </c>
      <c r="B635" s="24" t="str">
        <f>IF($A635="","",IFERROR(VLOOKUP($A635,Facilities!$A$2:$B$1001,2,FALSE),""))</f>
        <v/>
      </c>
      <c r="C635" s="24" t="str">
        <f>IFERROR(IF(VLOOKUP($A635,'Facility Locations'!$A$2:$E$1000,2,FALSE)="","no address",VLOOKUP($A635,'Facility Locations'!$A$2:$E$1000,2,FALSE)),"no address")</f>
        <v>no address</v>
      </c>
      <c r="D635" s="24" t="str">
        <f>IFERROR(IF(VLOOKUP($A635,'Facility Locations'!$A$2:$E$1000,3,FALSE)="","",VLOOKUP($A635,'Facility Locations'!$A$2:$E$1000,3,FALSE)),"")</f>
        <v/>
      </c>
      <c r="E635" s="24" t="str">
        <f>IFERROR(IF(VLOOKUP($A635,'Facility Locations'!$A$2:$E$1000,4,FALSE)="","",VLOOKUP($A635,'Facility Locations'!$A$2:$E$1000,4,FALSE)),"")</f>
        <v/>
      </c>
      <c r="F635" s="24" t="str">
        <f>IFERROR(IF(VLOOKUP($A635,'Facility Locations'!$A$2:$E$1000,5,FALSE)="","",VLOOKUP($A635,'Facility Locations'!$A$2:$E$1000,5,FALSE)),"")</f>
        <v/>
      </c>
      <c r="G635" s="25" t="str">
        <f>IFERROR(VLOOKUP($A635,Counties!$A$2:$C$1000,2,FALSE),"no county listed")</f>
        <v>no county listed</v>
      </c>
      <c r="H635" s="24" t="str">
        <f>IFERROR(VLOOKUP($A635,Counties!$A$2:$C$1000,3,FALSE),"no county listed")</f>
        <v>no county listed</v>
      </c>
      <c r="I635" s="24" t="e">
        <f>VLOOKUP($G635,Rural_Urban!A636:B1634,2,FALSE)</f>
        <v>#N/A</v>
      </c>
      <c r="J635" s="24" t="e">
        <f t="shared" si="45"/>
        <v>#N/A</v>
      </c>
      <c r="K635" s="26" t="str">
        <f>IF($A635="","",_xlfn.LET(_xlpm.x,VLOOKUP($A635,Population!$A$2:$B$1000,2,FALSE),IF(_xlpm.x="","none listed",_xlpm.x)))</f>
        <v/>
      </c>
      <c r="L635" s="24" t="e">
        <f>VLOOKUP($A635,Population!$A$2:$D$1000,4,FALSE)</f>
        <v>#N/A</v>
      </c>
      <c r="M635" s="24">
        <f>VLOOKUP("Population",'Program Priorities&amp;Goals'!$B$5:$E$7,4,FALSE)</f>
        <v>0.66666666666666663</v>
      </c>
      <c r="N635" s="24" t="e">
        <f>VLOOKUP($G635,'SVI Data'!$C$2:$F$200,3,FALSE)</f>
        <v>#N/A</v>
      </c>
      <c r="O635" s="24">
        <f>VLOOKUP("SVI",'Program Priorities&amp;Goals'!$B$5:$E$7,4,FALSE)</f>
        <v>0.66666666666666663</v>
      </c>
      <c r="P635" s="23" t="e">
        <f>VLOOKUP($A635,'Partnership Readiness'!$A$2:$D$1000,5,FALSE)</f>
        <v>#N/A</v>
      </c>
      <c r="Q635" s="24">
        <f>VLOOKUP("Partnership",'Program Priorities&amp;Goals'!$B$5:$E$7,4,FALSE)</f>
        <v>0.66666666666666663</v>
      </c>
      <c r="R635" s="25">
        <f t="shared" si="46"/>
        <v>0</v>
      </c>
      <c r="S635" s="24">
        <f t="shared" si="47"/>
        <v>1</v>
      </c>
      <c r="T635" s="24" t="e">
        <f t="shared" si="48"/>
        <v>#N/A</v>
      </c>
      <c r="U635" s="27" t="e">
        <f t="shared" si="49"/>
        <v>#N/A</v>
      </c>
      <c r="V635" s="24" t="e">
        <f>IF(J635="Urban",IF(U635&lt;='Recommended Sites'!$L$17,"Include",""),IF(J635="Rural",IF(T635&lt;='Recommended Sites'!$L$18,"Include",""),""))</f>
        <v>#N/A</v>
      </c>
      <c r="W635" s="24" t="e">
        <f>IF(V635="Include",COUNTIFS($V$2:$V$999,"Include",$R$2:$R$999,"&gt;"&amp;R635)+COUNTIFS($V$2:V635,"Include",$R$2:R635,R635),"")</f>
        <v>#N/A</v>
      </c>
    </row>
    <row r="636" spans="1:23" ht="15.75" thickBot="1" x14ac:dyDescent="0.3">
      <c r="A636" s="23" t="str">
        <f>IF(Population!$A636="","",Population!$A636)</f>
        <v/>
      </c>
      <c r="B636" s="24" t="str">
        <f>IF($A636="","",IFERROR(VLOOKUP($A636,Facilities!$A$2:$B$1001,2,FALSE),""))</f>
        <v/>
      </c>
      <c r="C636" s="24" t="str">
        <f>IFERROR(IF(VLOOKUP($A636,'Facility Locations'!$A$2:$E$1000,2,FALSE)="","no address",VLOOKUP($A636,'Facility Locations'!$A$2:$E$1000,2,FALSE)),"no address")</f>
        <v>no address</v>
      </c>
      <c r="D636" s="24" t="str">
        <f>IFERROR(IF(VLOOKUP($A636,'Facility Locations'!$A$2:$E$1000,3,FALSE)="","",VLOOKUP($A636,'Facility Locations'!$A$2:$E$1000,3,FALSE)),"")</f>
        <v/>
      </c>
      <c r="E636" s="24" t="str">
        <f>IFERROR(IF(VLOOKUP($A636,'Facility Locations'!$A$2:$E$1000,4,FALSE)="","",VLOOKUP($A636,'Facility Locations'!$A$2:$E$1000,4,FALSE)),"")</f>
        <v/>
      </c>
      <c r="F636" s="24" t="str">
        <f>IFERROR(IF(VLOOKUP($A636,'Facility Locations'!$A$2:$E$1000,5,FALSE)="","",VLOOKUP($A636,'Facility Locations'!$A$2:$E$1000,5,FALSE)),"")</f>
        <v/>
      </c>
      <c r="G636" s="25" t="str">
        <f>IFERROR(VLOOKUP($A636,Counties!$A$2:$C$1000,2,FALSE),"no county listed")</f>
        <v>no county listed</v>
      </c>
      <c r="H636" s="24" t="str">
        <f>IFERROR(VLOOKUP($A636,Counties!$A$2:$C$1000,3,FALSE),"no county listed")</f>
        <v>no county listed</v>
      </c>
      <c r="I636" s="24" t="e">
        <f>VLOOKUP($G636,Rural_Urban!A637:B1635,2,FALSE)</f>
        <v>#N/A</v>
      </c>
      <c r="J636" s="24" t="e">
        <f t="shared" si="45"/>
        <v>#N/A</v>
      </c>
      <c r="K636" s="26" t="str">
        <f>IF($A636="","",_xlfn.LET(_xlpm.x,VLOOKUP($A636,Population!$A$2:$B$1000,2,FALSE),IF(_xlpm.x="","none listed",_xlpm.x)))</f>
        <v/>
      </c>
      <c r="L636" s="24" t="e">
        <f>VLOOKUP($A636,Population!$A$2:$D$1000,4,FALSE)</f>
        <v>#N/A</v>
      </c>
      <c r="M636" s="24">
        <f>VLOOKUP("Population",'Program Priorities&amp;Goals'!$B$5:$E$7,4,FALSE)</f>
        <v>0.66666666666666663</v>
      </c>
      <c r="N636" s="24" t="e">
        <f>VLOOKUP($G636,'SVI Data'!$C$2:$F$200,3,FALSE)</f>
        <v>#N/A</v>
      </c>
      <c r="O636" s="24">
        <f>VLOOKUP("SVI",'Program Priorities&amp;Goals'!$B$5:$E$7,4,FALSE)</f>
        <v>0.66666666666666663</v>
      </c>
      <c r="P636" s="23" t="e">
        <f>VLOOKUP($A636,'Partnership Readiness'!$A$2:$D$1000,5,FALSE)</f>
        <v>#N/A</v>
      </c>
      <c r="Q636" s="24">
        <f>VLOOKUP("Partnership",'Program Priorities&amp;Goals'!$B$5:$E$7,4,FALSE)</f>
        <v>0.66666666666666663</v>
      </c>
      <c r="R636" s="25">
        <f t="shared" si="46"/>
        <v>0</v>
      </c>
      <c r="S636" s="24">
        <f t="shared" si="47"/>
        <v>1</v>
      </c>
      <c r="T636" s="24" t="e">
        <f t="shared" si="48"/>
        <v>#N/A</v>
      </c>
      <c r="U636" s="27" t="e">
        <f t="shared" si="49"/>
        <v>#N/A</v>
      </c>
      <c r="V636" s="24" t="e">
        <f>IF(J636="Urban",IF(U636&lt;='Recommended Sites'!$L$17,"Include",""),IF(J636="Rural",IF(T636&lt;='Recommended Sites'!$L$18,"Include",""),""))</f>
        <v>#N/A</v>
      </c>
      <c r="W636" s="24" t="e">
        <f>IF(V636="Include",COUNTIFS($V$2:$V$999,"Include",$R$2:$R$999,"&gt;"&amp;R636)+COUNTIFS($V$2:V636,"Include",$R$2:R636,R636),"")</f>
        <v>#N/A</v>
      </c>
    </row>
    <row r="637" spans="1:23" ht="15.75" thickBot="1" x14ac:dyDescent="0.3">
      <c r="A637" s="23" t="str">
        <f>IF(Population!$A637="","",Population!$A637)</f>
        <v/>
      </c>
      <c r="B637" s="24" t="str">
        <f>IF($A637="","",IFERROR(VLOOKUP($A637,Facilities!$A$2:$B$1001,2,FALSE),""))</f>
        <v/>
      </c>
      <c r="C637" s="24" t="str">
        <f>IFERROR(IF(VLOOKUP($A637,'Facility Locations'!$A$2:$E$1000,2,FALSE)="","no address",VLOOKUP($A637,'Facility Locations'!$A$2:$E$1000,2,FALSE)),"no address")</f>
        <v>no address</v>
      </c>
      <c r="D637" s="24" t="str">
        <f>IFERROR(IF(VLOOKUP($A637,'Facility Locations'!$A$2:$E$1000,3,FALSE)="","",VLOOKUP($A637,'Facility Locations'!$A$2:$E$1000,3,FALSE)),"")</f>
        <v/>
      </c>
      <c r="E637" s="24" t="str">
        <f>IFERROR(IF(VLOOKUP($A637,'Facility Locations'!$A$2:$E$1000,4,FALSE)="","",VLOOKUP($A637,'Facility Locations'!$A$2:$E$1000,4,FALSE)),"")</f>
        <v/>
      </c>
      <c r="F637" s="24" t="str">
        <f>IFERROR(IF(VLOOKUP($A637,'Facility Locations'!$A$2:$E$1000,5,FALSE)="","",VLOOKUP($A637,'Facility Locations'!$A$2:$E$1000,5,FALSE)),"")</f>
        <v/>
      </c>
      <c r="G637" s="25" t="str">
        <f>IFERROR(VLOOKUP($A637,Counties!$A$2:$C$1000,2,FALSE),"no county listed")</f>
        <v>no county listed</v>
      </c>
      <c r="H637" s="24" t="str">
        <f>IFERROR(VLOOKUP($A637,Counties!$A$2:$C$1000,3,FALSE),"no county listed")</f>
        <v>no county listed</v>
      </c>
      <c r="I637" s="24" t="e">
        <f>VLOOKUP($G637,Rural_Urban!A638:B1636,2,FALSE)</f>
        <v>#N/A</v>
      </c>
      <c r="J637" s="24" t="e">
        <f t="shared" si="45"/>
        <v>#N/A</v>
      </c>
      <c r="K637" s="26" t="str">
        <f>IF($A637="","",_xlfn.LET(_xlpm.x,VLOOKUP($A637,Population!$A$2:$B$1000,2,FALSE),IF(_xlpm.x="","none listed",_xlpm.x)))</f>
        <v/>
      </c>
      <c r="L637" s="24" t="e">
        <f>VLOOKUP($A637,Population!$A$2:$D$1000,4,FALSE)</f>
        <v>#N/A</v>
      </c>
      <c r="M637" s="24">
        <f>VLOOKUP("Population",'Program Priorities&amp;Goals'!$B$5:$E$7,4,FALSE)</f>
        <v>0.66666666666666663</v>
      </c>
      <c r="N637" s="24" t="e">
        <f>VLOOKUP($G637,'SVI Data'!$C$2:$F$200,3,FALSE)</f>
        <v>#N/A</v>
      </c>
      <c r="O637" s="24">
        <f>VLOOKUP("SVI",'Program Priorities&amp;Goals'!$B$5:$E$7,4,FALSE)</f>
        <v>0.66666666666666663</v>
      </c>
      <c r="P637" s="23" t="e">
        <f>VLOOKUP($A637,'Partnership Readiness'!$A$2:$D$1000,5,FALSE)</f>
        <v>#N/A</v>
      </c>
      <c r="Q637" s="24">
        <f>VLOOKUP("Partnership",'Program Priorities&amp;Goals'!$B$5:$E$7,4,FALSE)</f>
        <v>0.66666666666666663</v>
      </c>
      <c r="R637" s="25">
        <f t="shared" si="46"/>
        <v>0</v>
      </c>
      <c r="S637" s="24">
        <f t="shared" si="47"/>
        <v>1</v>
      </c>
      <c r="T637" s="24" t="e">
        <f t="shared" si="48"/>
        <v>#N/A</v>
      </c>
      <c r="U637" s="27" t="e">
        <f t="shared" si="49"/>
        <v>#N/A</v>
      </c>
      <c r="V637" s="24" t="e">
        <f>IF(J637="Urban",IF(U637&lt;='Recommended Sites'!$L$17,"Include",""),IF(J637="Rural",IF(T637&lt;='Recommended Sites'!$L$18,"Include",""),""))</f>
        <v>#N/A</v>
      </c>
      <c r="W637" s="24" t="e">
        <f>IF(V637="Include",COUNTIFS($V$2:$V$999,"Include",$R$2:$R$999,"&gt;"&amp;R637)+COUNTIFS($V$2:V637,"Include",$R$2:R637,R637),"")</f>
        <v>#N/A</v>
      </c>
    </row>
    <row r="638" spans="1:23" ht="15.75" thickBot="1" x14ac:dyDescent="0.3">
      <c r="A638" s="23" t="str">
        <f>IF(Population!$A638="","",Population!$A638)</f>
        <v/>
      </c>
      <c r="B638" s="24" t="str">
        <f>IF($A638="","",IFERROR(VLOOKUP($A638,Facilities!$A$2:$B$1001,2,FALSE),""))</f>
        <v/>
      </c>
      <c r="C638" s="24" t="str">
        <f>IFERROR(IF(VLOOKUP($A638,'Facility Locations'!$A$2:$E$1000,2,FALSE)="","no address",VLOOKUP($A638,'Facility Locations'!$A$2:$E$1000,2,FALSE)),"no address")</f>
        <v>no address</v>
      </c>
      <c r="D638" s="24" t="str">
        <f>IFERROR(IF(VLOOKUP($A638,'Facility Locations'!$A$2:$E$1000,3,FALSE)="","",VLOOKUP($A638,'Facility Locations'!$A$2:$E$1000,3,FALSE)),"")</f>
        <v/>
      </c>
      <c r="E638" s="24" t="str">
        <f>IFERROR(IF(VLOOKUP($A638,'Facility Locations'!$A$2:$E$1000,4,FALSE)="","",VLOOKUP($A638,'Facility Locations'!$A$2:$E$1000,4,FALSE)),"")</f>
        <v/>
      </c>
      <c r="F638" s="24" t="str">
        <f>IFERROR(IF(VLOOKUP($A638,'Facility Locations'!$A$2:$E$1000,5,FALSE)="","",VLOOKUP($A638,'Facility Locations'!$A$2:$E$1000,5,FALSE)),"")</f>
        <v/>
      </c>
      <c r="G638" s="25" t="str">
        <f>IFERROR(VLOOKUP($A638,Counties!$A$2:$C$1000,2,FALSE),"no county listed")</f>
        <v>no county listed</v>
      </c>
      <c r="H638" s="24" t="str">
        <f>IFERROR(VLOOKUP($A638,Counties!$A$2:$C$1000,3,FALSE),"no county listed")</f>
        <v>no county listed</v>
      </c>
      <c r="I638" s="24" t="e">
        <f>VLOOKUP($G638,Rural_Urban!A639:B1637,2,FALSE)</f>
        <v>#N/A</v>
      </c>
      <c r="J638" s="24" t="e">
        <f t="shared" si="45"/>
        <v>#N/A</v>
      </c>
      <c r="K638" s="26" t="str">
        <f>IF($A638="","",_xlfn.LET(_xlpm.x,VLOOKUP($A638,Population!$A$2:$B$1000,2,FALSE),IF(_xlpm.x="","none listed",_xlpm.x)))</f>
        <v/>
      </c>
      <c r="L638" s="24" t="e">
        <f>VLOOKUP($A638,Population!$A$2:$D$1000,4,FALSE)</f>
        <v>#N/A</v>
      </c>
      <c r="M638" s="24">
        <f>VLOOKUP("Population",'Program Priorities&amp;Goals'!$B$5:$E$7,4,FALSE)</f>
        <v>0.66666666666666663</v>
      </c>
      <c r="N638" s="24" t="e">
        <f>VLOOKUP($G638,'SVI Data'!$C$2:$F$200,3,FALSE)</f>
        <v>#N/A</v>
      </c>
      <c r="O638" s="24">
        <f>VLOOKUP("SVI",'Program Priorities&amp;Goals'!$B$5:$E$7,4,FALSE)</f>
        <v>0.66666666666666663</v>
      </c>
      <c r="P638" s="23" t="e">
        <f>VLOOKUP($A638,'Partnership Readiness'!$A$2:$D$1000,5,FALSE)</f>
        <v>#N/A</v>
      </c>
      <c r="Q638" s="24">
        <f>VLOOKUP("Partnership",'Program Priorities&amp;Goals'!$B$5:$E$7,4,FALSE)</f>
        <v>0.66666666666666663</v>
      </c>
      <c r="R638" s="25">
        <f t="shared" si="46"/>
        <v>0</v>
      </c>
      <c r="S638" s="24">
        <f t="shared" si="47"/>
        <v>1</v>
      </c>
      <c r="T638" s="24" t="e">
        <f t="shared" si="48"/>
        <v>#N/A</v>
      </c>
      <c r="U638" s="27" t="e">
        <f t="shared" si="49"/>
        <v>#N/A</v>
      </c>
      <c r="V638" s="24" t="e">
        <f>IF(J638="Urban",IF(U638&lt;='Recommended Sites'!$L$17,"Include",""),IF(J638="Rural",IF(T638&lt;='Recommended Sites'!$L$18,"Include",""),""))</f>
        <v>#N/A</v>
      </c>
      <c r="W638" s="24" t="e">
        <f>IF(V638="Include",COUNTIFS($V$2:$V$999,"Include",$R$2:$R$999,"&gt;"&amp;R638)+COUNTIFS($V$2:V638,"Include",$R$2:R638,R638),"")</f>
        <v>#N/A</v>
      </c>
    </row>
    <row r="639" spans="1:23" ht="15.75" thickBot="1" x14ac:dyDescent="0.3">
      <c r="A639" s="23" t="str">
        <f>IF(Population!$A639="","",Population!$A639)</f>
        <v/>
      </c>
      <c r="B639" s="24" t="str">
        <f>IF($A639="","",IFERROR(VLOOKUP($A639,Facilities!$A$2:$B$1001,2,FALSE),""))</f>
        <v/>
      </c>
      <c r="C639" s="24" t="str">
        <f>IFERROR(IF(VLOOKUP($A639,'Facility Locations'!$A$2:$E$1000,2,FALSE)="","no address",VLOOKUP($A639,'Facility Locations'!$A$2:$E$1000,2,FALSE)),"no address")</f>
        <v>no address</v>
      </c>
      <c r="D639" s="24" t="str">
        <f>IFERROR(IF(VLOOKUP($A639,'Facility Locations'!$A$2:$E$1000,3,FALSE)="","",VLOOKUP($A639,'Facility Locations'!$A$2:$E$1000,3,FALSE)),"")</f>
        <v/>
      </c>
      <c r="E639" s="24" t="str">
        <f>IFERROR(IF(VLOOKUP($A639,'Facility Locations'!$A$2:$E$1000,4,FALSE)="","",VLOOKUP($A639,'Facility Locations'!$A$2:$E$1000,4,FALSE)),"")</f>
        <v/>
      </c>
      <c r="F639" s="24" t="str">
        <f>IFERROR(IF(VLOOKUP($A639,'Facility Locations'!$A$2:$E$1000,5,FALSE)="","",VLOOKUP($A639,'Facility Locations'!$A$2:$E$1000,5,FALSE)),"")</f>
        <v/>
      </c>
      <c r="G639" s="25" t="str">
        <f>IFERROR(VLOOKUP($A639,Counties!$A$2:$C$1000,2,FALSE),"no county listed")</f>
        <v>no county listed</v>
      </c>
      <c r="H639" s="24" t="str">
        <f>IFERROR(VLOOKUP($A639,Counties!$A$2:$C$1000,3,FALSE),"no county listed")</f>
        <v>no county listed</v>
      </c>
      <c r="I639" s="24" t="e">
        <f>VLOOKUP($G639,Rural_Urban!A640:B1638,2,FALSE)</f>
        <v>#N/A</v>
      </c>
      <c r="J639" s="24" t="e">
        <f t="shared" si="45"/>
        <v>#N/A</v>
      </c>
      <c r="K639" s="26" t="str">
        <f>IF($A639="","",_xlfn.LET(_xlpm.x,VLOOKUP($A639,Population!$A$2:$B$1000,2,FALSE),IF(_xlpm.x="","none listed",_xlpm.x)))</f>
        <v/>
      </c>
      <c r="L639" s="24" t="e">
        <f>VLOOKUP($A639,Population!$A$2:$D$1000,4,FALSE)</f>
        <v>#N/A</v>
      </c>
      <c r="M639" s="24">
        <f>VLOOKUP("Population",'Program Priorities&amp;Goals'!$B$5:$E$7,4,FALSE)</f>
        <v>0.66666666666666663</v>
      </c>
      <c r="N639" s="24" t="e">
        <f>VLOOKUP($G639,'SVI Data'!$C$2:$F$200,3,FALSE)</f>
        <v>#N/A</v>
      </c>
      <c r="O639" s="24">
        <f>VLOOKUP("SVI",'Program Priorities&amp;Goals'!$B$5:$E$7,4,FALSE)</f>
        <v>0.66666666666666663</v>
      </c>
      <c r="P639" s="23" t="e">
        <f>VLOOKUP($A639,'Partnership Readiness'!$A$2:$D$1000,5,FALSE)</f>
        <v>#N/A</v>
      </c>
      <c r="Q639" s="24">
        <f>VLOOKUP("Partnership",'Program Priorities&amp;Goals'!$B$5:$E$7,4,FALSE)</f>
        <v>0.66666666666666663</v>
      </c>
      <c r="R639" s="25">
        <f t="shared" si="46"/>
        <v>0</v>
      </c>
      <c r="S639" s="24">
        <f t="shared" si="47"/>
        <v>1</v>
      </c>
      <c r="T639" s="24" t="e">
        <f t="shared" si="48"/>
        <v>#N/A</v>
      </c>
      <c r="U639" s="27" t="e">
        <f t="shared" si="49"/>
        <v>#N/A</v>
      </c>
      <c r="V639" s="24" t="e">
        <f>IF(J639="Urban",IF(U639&lt;='Recommended Sites'!$L$17,"Include",""),IF(J639="Rural",IF(T639&lt;='Recommended Sites'!$L$18,"Include",""),""))</f>
        <v>#N/A</v>
      </c>
      <c r="W639" s="24" t="e">
        <f>IF(V639="Include",COUNTIFS($V$2:$V$999,"Include",$R$2:$R$999,"&gt;"&amp;R639)+COUNTIFS($V$2:V639,"Include",$R$2:R639,R639),"")</f>
        <v>#N/A</v>
      </c>
    </row>
    <row r="640" spans="1:23" ht="15.75" thickBot="1" x14ac:dyDescent="0.3">
      <c r="A640" s="23" t="str">
        <f>IF(Population!$A640="","",Population!$A640)</f>
        <v/>
      </c>
      <c r="B640" s="24" t="str">
        <f>IF($A640="","",IFERROR(VLOOKUP($A640,Facilities!$A$2:$B$1001,2,FALSE),""))</f>
        <v/>
      </c>
      <c r="C640" s="24" t="str">
        <f>IFERROR(IF(VLOOKUP($A640,'Facility Locations'!$A$2:$E$1000,2,FALSE)="","no address",VLOOKUP($A640,'Facility Locations'!$A$2:$E$1000,2,FALSE)),"no address")</f>
        <v>no address</v>
      </c>
      <c r="D640" s="24" t="str">
        <f>IFERROR(IF(VLOOKUP($A640,'Facility Locations'!$A$2:$E$1000,3,FALSE)="","",VLOOKUP($A640,'Facility Locations'!$A$2:$E$1000,3,FALSE)),"")</f>
        <v/>
      </c>
      <c r="E640" s="24" t="str">
        <f>IFERROR(IF(VLOOKUP($A640,'Facility Locations'!$A$2:$E$1000,4,FALSE)="","",VLOOKUP($A640,'Facility Locations'!$A$2:$E$1000,4,FALSE)),"")</f>
        <v/>
      </c>
      <c r="F640" s="24" t="str">
        <f>IFERROR(IF(VLOOKUP($A640,'Facility Locations'!$A$2:$E$1000,5,FALSE)="","",VLOOKUP($A640,'Facility Locations'!$A$2:$E$1000,5,FALSE)),"")</f>
        <v/>
      </c>
      <c r="G640" s="25" t="str">
        <f>IFERROR(VLOOKUP($A640,Counties!$A$2:$C$1000,2,FALSE),"no county listed")</f>
        <v>no county listed</v>
      </c>
      <c r="H640" s="24" t="str">
        <f>IFERROR(VLOOKUP($A640,Counties!$A$2:$C$1000,3,FALSE),"no county listed")</f>
        <v>no county listed</v>
      </c>
      <c r="I640" s="24" t="e">
        <f>VLOOKUP($G640,Rural_Urban!A641:B1639,2,FALSE)</f>
        <v>#N/A</v>
      </c>
      <c r="J640" s="24" t="e">
        <f t="shared" si="45"/>
        <v>#N/A</v>
      </c>
      <c r="K640" s="26" t="str">
        <f>IF($A640="","",_xlfn.LET(_xlpm.x,VLOOKUP($A640,Population!$A$2:$B$1000,2,FALSE),IF(_xlpm.x="","none listed",_xlpm.x)))</f>
        <v/>
      </c>
      <c r="L640" s="24" t="e">
        <f>VLOOKUP($A640,Population!$A$2:$D$1000,4,FALSE)</f>
        <v>#N/A</v>
      </c>
      <c r="M640" s="24">
        <f>VLOOKUP("Population",'Program Priorities&amp;Goals'!$B$5:$E$7,4,FALSE)</f>
        <v>0.66666666666666663</v>
      </c>
      <c r="N640" s="24" t="e">
        <f>VLOOKUP($G640,'SVI Data'!$C$2:$F$200,3,FALSE)</f>
        <v>#N/A</v>
      </c>
      <c r="O640" s="24">
        <f>VLOOKUP("SVI",'Program Priorities&amp;Goals'!$B$5:$E$7,4,FALSE)</f>
        <v>0.66666666666666663</v>
      </c>
      <c r="P640" s="23" t="e">
        <f>VLOOKUP($A640,'Partnership Readiness'!$A$2:$D$1000,5,FALSE)</f>
        <v>#N/A</v>
      </c>
      <c r="Q640" s="24">
        <f>VLOOKUP("Partnership",'Program Priorities&amp;Goals'!$B$5:$E$7,4,FALSE)</f>
        <v>0.66666666666666663</v>
      </c>
      <c r="R640" s="25">
        <f t="shared" si="46"/>
        <v>0</v>
      </c>
      <c r="S640" s="24">
        <f t="shared" si="47"/>
        <v>1</v>
      </c>
      <c r="T640" s="24" t="e">
        <f t="shared" si="48"/>
        <v>#N/A</v>
      </c>
      <c r="U640" s="27" t="e">
        <f t="shared" si="49"/>
        <v>#N/A</v>
      </c>
      <c r="V640" s="24" t="e">
        <f>IF(J640="Urban",IF(U640&lt;='Recommended Sites'!$L$17,"Include",""),IF(J640="Rural",IF(T640&lt;='Recommended Sites'!$L$18,"Include",""),""))</f>
        <v>#N/A</v>
      </c>
      <c r="W640" s="24" t="e">
        <f>IF(V640="Include",COUNTIFS($V$2:$V$999,"Include",$R$2:$R$999,"&gt;"&amp;R640)+COUNTIFS($V$2:V640,"Include",$R$2:R640,R640),"")</f>
        <v>#N/A</v>
      </c>
    </row>
    <row r="641" spans="1:23" ht="15.75" thickBot="1" x14ac:dyDescent="0.3">
      <c r="A641" s="23" t="str">
        <f>IF(Population!$A641="","",Population!$A641)</f>
        <v/>
      </c>
      <c r="B641" s="24" t="str">
        <f>IF($A641="","",IFERROR(VLOOKUP($A641,Facilities!$A$2:$B$1001,2,FALSE),""))</f>
        <v/>
      </c>
      <c r="C641" s="24" t="str">
        <f>IFERROR(IF(VLOOKUP($A641,'Facility Locations'!$A$2:$E$1000,2,FALSE)="","no address",VLOOKUP($A641,'Facility Locations'!$A$2:$E$1000,2,FALSE)),"no address")</f>
        <v>no address</v>
      </c>
      <c r="D641" s="24" t="str">
        <f>IFERROR(IF(VLOOKUP($A641,'Facility Locations'!$A$2:$E$1000,3,FALSE)="","",VLOOKUP($A641,'Facility Locations'!$A$2:$E$1000,3,FALSE)),"")</f>
        <v/>
      </c>
      <c r="E641" s="24" t="str">
        <f>IFERROR(IF(VLOOKUP($A641,'Facility Locations'!$A$2:$E$1000,4,FALSE)="","",VLOOKUP($A641,'Facility Locations'!$A$2:$E$1000,4,FALSE)),"")</f>
        <v/>
      </c>
      <c r="F641" s="24" t="str">
        <f>IFERROR(IF(VLOOKUP($A641,'Facility Locations'!$A$2:$E$1000,5,FALSE)="","",VLOOKUP($A641,'Facility Locations'!$A$2:$E$1000,5,FALSE)),"")</f>
        <v/>
      </c>
      <c r="G641" s="25" t="str">
        <f>IFERROR(VLOOKUP($A641,Counties!$A$2:$C$1000,2,FALSE),"no county listed")</f>
        <v>no county listed</v>
      </c>
      <c r="H641" s="24" t="str">
        <f>IFERROR(VLOOKUP($A641,Counties!$A$2:$C$1000,3,FALSE),"no county listed")</f>
        <v>no county listed</v>
      </c>
      <c r="I641" s="24" t="e">
        <f>VLOOKUP($G641,Rural_Urban!A642:B1640,2,FALSE)</f>
        <v>#N/A</v>
      </c>
      <c r="J641" s="24" t="e">
        <f t="shared" si="45"/>
        <v>#N/A</v>
      </c>
      <c r="K641" s="26" t="str">
        <f>IF($A641="","",_xlfn.LET(_xlpm.x,VLOOKUP($A641,Population!$A$2:$B$1000,2,FALSE),IF(_xlpm.x="","none listed",_xlpm.x)))</f>
        <v/>
      </c>
      <c r="L641" s="24" t="e">
        <f>VLOOKUP($A641,Population!$A$2:$D$1000,4,FALSE)</f>
        <v>#N/A</v>
      </c>
      <c r="M641" s="24">
        <f>VLOOKUP("Population",'Program Priorities&amp;Goals'!$B$5:$E$7,4,FALSE)</f>
        <v>0.66666666666666663</v>
      </c>
      <c r="N641" s="24" t="e">
        <f>VLOOKUP($G641,'SVI Data'!$C$2:$F$200,3,FALSE)</f>
        <v>#N/A</v>
      </c>
      <c r="O641" s="24">
        <f>VLOOKUP("SVI",'Program Priorities&amp;Goals'!$B$5:$E$7,4,FALSE)</f>
        <v>0.66666666666666663</v>
      </c>
      <c r="P641" s="23" t="e">
        <f>VLOOKUP($A641,'Partnership Readiness'!$A$2:$D$1000,5,FALSE)</f>
        <v>#N/A</v>
      </c>
      <c r="Q641" s="24">
        <f>VLOOKUP("Partnership",'Program Priorities&amp;Goals'!$B$5:$E$7,4,FALSE)</f>
        <v>0.66666666666666663</v>
      </c>
      <c r="R641" s="25">
        <f t="shared" si="46"/>
        <v>0</v>
      </c>
      <c r="S641" s="24">
        <f t="shared" si="47"/>
        <v>1</v>
      </c>
      <c r="T641" s="24" t="e">
        <f t="shared" si="48"/>
        <v>#N/A</v>
      </c>
      <c r="U641" s="27" t="e">
        <f t="shared" si="49"/>
        <v>#N/A</v>
      </c>
      <c r="V641" s="24" t="e">
        <f>IF(J641="Urban",IF(U641&lt;='Recommended Sites'!$L$17,"Include",""),IF(J641="Rural",IF(T641&lt;='Recommended Sites'!$L$18,"Include",""),""))</f>
        <v>#N/A</v>
      </c>
      <c r="W641" s="24" t="e">
        <f>IF(V641="Include",COUNTIFS($V$2:$V$999,"Include",$R$2:$R$999,"&gt;"&amp;R641)+COUNTIFS($V$2:V641,"Include",$R$2:R641,R641),"")</f>
        <v>#N/A</v>
      </c>
    </row>
    <row r="642" spans="1:23" ht="15.75" thickBot="1" x14ac:dyDescent="0.3">
      <c r="A642" s="23" t="str">
        <f>IF(Population!$A642="","",Population!$A642)</f>
        <v/>
      </c>
      <c r="B642" s="24" t="str">
        <f>IF($A642="","",IFERROR(VLOOKUP($A642,Facilities!$A$2:$B$1001,2,FALSE),""))</f>
        <v/>
      </c>
      <c r="C642" s="24" t="str">
        <f>IFERROR(IF(VLOOKUP($A642,'Facility Locations'!$A$2:$E$1000,2,FALSE)="","no address",VLOOKUP($A642,'Facility Locations'!$A$2:$E$1000,2,FALSE)),"no address")</f>
        <v>no address</v>
      </c>
      <c r="D642" s="24" t="str">
        <f>IFERROR(IF(VLOOKUP($A642,'Facility Locations'!$A$2:$E$1000,3,FALSE)="","",VLOOKUP($A642,'Facility Locations'!$A$2:$E$1000,3,FALSE)),"")</f>
        <v/>
      </c>
      <c r="E642" s="24" t="str">
        <f>IFERROR(IF(VLOOKUP($A642,'Facility Locations'!$A$2:$E$1000,4,FALSE)="","",VLOOKUP($A642,'Facility Locations'!$A$2:$E$1000,4,FALSE)),"")</f>
        <v/>
      </c>
      <c r="F642" s="24" t="str">
        <f>IFERROR(IF(VLOOKUP($A642,'Facility Locations'!$A$2:$E$1000,5,FALSE)="","",VLOOKUP($A642,'Facility Locations'!$A$2:$E$1000,5,FALSE)),"")</f>
        <v/>
      </c>
      <c r="G642" s="25" t="str">
        <f>IFERROR(VLOOKUP($A642,Counties!$A$2:$C$1000,2,FALSE),"no county listed")</f>
        <v>no county listed</v>
      </c>
      <c r="H642" s="24" t="str">
        <f>IFERROR(VLOOKUP($A642,Counties!$A$2:$C$1000,3,FALSE),"no county listed")</f>
        <v>no county listed</v>
      </c>
      <c r="I642" s="24" t="e">
        <f>VLOOKUP($G642,Rural_Urban!A643:B1641,2,FALSE)</f>
        <v>#N/A</v>
      </c>
      <c r="J642" s="24" t="e">
        <f t="shared" ref="J642:J705" si="50">IF(I642&lt;=3,"Urban","Rural")</f>
        <v>#N/A</v>
      </c>
      <c r="K642" s="26" t="str">
        <f>IF($A642="","",_xlfn.LET(_xlpm.x,VLOOKUP($A642,Population!$A$2:$B$1000,2,FALSE),IF(_xlpm.x="","none listed",_xlpm.x)))</f>
        <v/>
      </c>
      <c r="L642" s="24" t="e">
        <f>VLOOKUP($A642,Population!$A$2:$D$1000,4,FALSE)</f>
        <v>#N/A</v>
      </c>
      <c r="M642" s="24">
        <f>VLOOKUP("Population",'Program Priorities&amp;Goals'!$B$5:$E$7,4,FALSE)</f>
        <v>0.66666666666666663</v>
      </c>
      <c r="N642" s="24" t="e">
        <f>VLOOKUP($G642,'SVI Data'!$C$2:$F$200,3,FALSE)</f>
        <v>#N/A</v>
      </c>
      <c r="O642" s="24">
        <f>VLOOKUP("SVI",'Program Priorities&amp;Goals'!$B$5:$E$7,4,FALSE)</f>
        <v>0.66666666666666663</v>
      </c>
      <c r="P642" s="23" t="e">
        <f>VLOOKUP($A642,'Partnership Readiness'!$A$2:$D$1000,5,FALSE)</f>
        <v>#N/A</v>
      </c>
      <c r="Q642" s="24">
        <f>VLOOKUP("Partnership",'Program Priorities&amp;Goals'!$B$5:$E$7,4,FALSE)</f>
        <v>0.66666666666666663</v>
      </c>
      <c r="R642" s="25">
        <f t="shared" ref="R642:R705" si="51">IFERROR(SUM($L642*$M642,$N642*$O642,$P642*$Q642),0)</f>
        <v>0</v>
      </c>
      <c r="S642" s="24">
        <f t="shared" ref="S642:S705" si="52">_xlfn.IFNA(_xlfn.RANK.EQ(R642,$R$2:$R$999,0),"incomplete data")</f>
        <v>1</v>
      </c>
      <c r="T642" s="24" t="e">
        <f t="shared" ref="T642:T705" si="53">IF(J642="Rural",COUNTIFS($J$2:$J$999,"Rural",$R$2:$R$999,"&gt;"&amp;R642)+1,"")</f>
        <v>#N/A</v>
      </c>
      <c r="U642" s="27" t="e">
        <f t="shared" ref="U642:U705" si="54">IF(J642="Urban",COUNTIFS($J$2:$J$999,"Urban",$R$2:$R$999,"&gt;"&amp;R642)+1,"")</f>
        <v>#N/A</v>
      </c>
      <c r="V642" s="24" t="e">
        <f>IF(J642="Urban",IF(U642&lt;='Recommended Sites'!$L$17,"Include",""),IF(J642="Rural",IF(T642&lt;='Recommended Sites'!$L$18,"Include",""),""))</f>
        <v>#N/A</v>
      </c>
      <c r="W642" s="24" t="e">
        <f>IF(V642="Include",COUNTIFS($V$2:$V$999,"Include",$R$2:$R$999,"&gt;"&amp;R642)+COUNTIFS($V$2:V642,"Include",$R$2:R642,R642),"")</f>
        <v>#N/A</v>
      </c>
    </row>
    <row r="643" spans="1:23" ht="15.75" thickBot="1" x14ac:dyDescent="0.3">
      <c r="A643" s="23" t="str">
        <f>IF(Population!$A643="","",Population!$A643)</f>
        <v/>
      </c>
      <c r="B643" s="24" t="str">
        <f>IF($A643="","",IFERROR(VLOOKUP($A643,Facilities!$A$2:$B$1001,2,FALSE),""))</f>
        <v/>
      </c>
      <c r="C643" s="24" t="str">
        <f>IFERROR(IF(VLOOKUP($A643,'Facility Locations'!$A$2:$E$1000,2,FALSE)="","no address",VLOOKUP($A643,'Facility Locations'!$A$2:$E$1000,2,FALSE)),"no address")</f>
        <v>no address</v>
      </c>
      <c r="D643" s="24" t="str">
        <f>IFERROR(IF(VLOOKUP($A643,'Facility Locations'!$A$2:$E$1000,3,FALSE)="","",VLOOKUP($A643,'Facility Locations'!$A$2:$E$1000,3,FALSE)),"")</f>
        <v/>
      </c>
      <c r="E643" s="24" t="str">
        <f>IFERROR(IF(VLOOKUP($A643,'Facility Locations'!$A$2:$E$1000,4,FALSE)="","",VLOOKUP($A643,'Facility Locations'!$A$2:$E$1000,4,FALSE)),"")</f>
        <v/>
      </c>
      <c r="F643" s="24" t="str">
        <f>IFERROR(IF(VLOOKUP($A643,'Facility Locations'!$A$2:$E$1000,5,FALSE)="","",VLOOKUP($A643,'Facility Locations'!$A$2:$E$1000,5,FALSE)),"")</f>
        <v/>
      </c>
      <c r="G643" s="25" t="str">
        <f>IFERROR(VLOOKUP($A643,Counties!$A$2:$C$1000,2,FALSE),"no county listed")</f>
        <v>no county listed</v>
      </c>
      <c r="H643" s="24" t="str">
        <f>IFERROR(VLOOKUP($A643,Counties!$A$2:$C$1000,3,FALSE),"no county listed")</f>
        <v>no county listed</v>
      </c>
      <c r="I643" s="24" t="e">
        <f>VLOOKUP($G643,Rural_Urban!A644:B1642,2,FALSE)</f>
        <v>#N/A</v>
      </c>
      <c r="J643" s="24" t="e">
        <f t="shared" si="50"/>
        <v>#N/A</v>
      </c>
      <c r="K643" s="26" t="str">
        <f>IF($A643="","",_xlfn.LET(_xlpm.x,VLOOKUP($A643,Population!$A$2:$B$1000,2,FALSE),IF(_xlpm.x="","none listed",_xlpm.x)))</f>
        <v/>
      </c>
      <c r="L643" s="24" t="e">
        <f>VLOOKUP($A643,Population!$A$2:$D$1000,4,FALSE)</f>
        <v>#N/A</v>
      </c>
      <c r="M643" s="24">
        <f>VLOOKUP("Population",'Program Priorities&amp;Goals'!$B$5:$E$7,4,FALSE)</f>
        <v>0.66666666666666663</v>
      </c>
      <c r="N643" s="24" t="e">
        <f>VLOOKUP($G643,'SVI Data'!$C$2:$F$200,3,FALSE)</f>
        <v>#N/A</v>
      </c>
      <c r="O643" s="24">
        <f>VLOOKUP("SVI",'Program Priorities&amp;Goals'!$B$5:$E$7,4,FALSE)</f>
        <v>0.66666666666666663</v>
      </c>
      <c r="P643" s="23" t="e">
        <f>VLOOKUP($A643,'Partnership Readiness'!$A$2:$D$1000,5,FALSE)</f>
        <v>#N/A</v>
      </c>
      <c r="Q643" s="24">
        <f>VLOOKUP("Partnership",'Program Priorities&amp;Goals'!$B$5:$E$7,4,FALSE)</f>
        <v>0.66666666666666663</v>
      </c>
      <c r="R643" s="25">
        <f t="shared" si="51"/>
        <v>0</v>
      </c>
      <c r="S643" s="24">
        <f t="shared" si="52"/>
        <v>1</v>
      </c>
      <c r="T643" s="24" t="e">
        <f t="shared" si="53"/>
        <v>#N/A</v>
      </c>
      <c r="U643" s="27" t="e">
        <f t="shared" si="54"/>
        <v>#N/A</v>
      </c>
      <c r="V643" s="24" t="e">
        <f>IF(J643="Urban",IF(U643&lt;='Recommended Sites'!$L$17,"Include",""),IF(J643="Rural",IF(T643&lt;='Recommended Sites'!$L$18,"Include",""),""))</f>
        <v>#N/A</v>
      </c>
      <c r="W643" s="24" t="e">
        <f>IF(V643="Include",COUNTIFS($V$2:$V$999,"Include",$R$2:$R$999,"&gt;"&amp;R643)+COUNTIFS($V$2:V643,"Include",$R$2:R643,R643),"")</f>
        <v>#N/A</v>
      </c>
    </row>
    <row r="644" spans="1:23" ht="15.75" thickBot="1" x14ac:dyDescent="0.3">
      <c r="A644" s="23" t="str">
        <f>IF(Population!$A644="","",Population!$A644)</f>
        <v/>
      </c>
      <c r="B644" s="24" t="str">
        <f>IF($A644="","",IFERROR(VLOOKUP($A644,Facilities!$A$2:$B$1001,2,FALSE),""))</f>
        <v/>
      </c>
      <c r="C644" s="24" t="str">
        <f>IFERROR(IF(VLOOKUP($A644,'Facility Locations'!$A$2:$E$1000,2,FALSE)="","no address",VLOOKUP($A644,'Facility Locations'!$A$2:$E$1000,2,FALSE)),"no address")</f>
        <v>no address</v>
      </c>
      <c r="D644" s="24" t="str">
        <f>IFERROR(IF(VLOOKUP($A644,'Facility Locations'!$A$2:$E$1000,3,FALSE)="","",VLOOKUP($A644,'Facility Locations'!$A$2:$E$1000,3,FALSE)),"")</f>
        <v/>
      </c>
      <c r="E644" s="24" t="str">
        <f>IFERROR(IF(VLOOKUP($A644,'Facility Locations'!$A$2:$E$1000,4,FALSE)="","",VLOOKUP($A644,'Facility Locations'!$A$2:$E$1000,4,FALSE)),"")</f>
        <v/>
      </c>
      <c r="F644" s="24" t="str">
        <f>IFERROR(IF(VLOOKUP($A644,'Facility Locations'!$A$2:$E$1000,5,FALSE)="","",VLOOKUP($A644,'Facility Locations'!$A$2:$E$1000,5,FALSE)),"")</f>
        <v/>
      </c>
      <c r="G644" s="25" t="str">
        <f>IFERROR(VLOOKUP($A644,Counties!$A$2:$C$1000,2,FALSE),"no county listed")</f>
        <v>no county listed</v>
      </c>
      <c r="H644" s="24" t="str">
        <f>IFERROR(VLOOKUP($A644,Counties!$A$2:$C$1000,3,FALSE),"no county listed")</f>
        <v>no county listed</v>
      </c>
      <c r="I644" s="24" t="e">
        <f>VLOOKUP($G644,Rural_Urban!A645:B1643,2,FALSE)</f>
        <v>#N/A</v>
      </c>
      <c r="J644" s="24" t="e">
        <f t="shared" si="50"/>
        <v>#N/A</v>
      </c>
      <c r="K644" s="26" t="str">
        <f>IF($A644="","",_xlfn.LET(_xlpm.x,VLOOKUP($A644,Population!$A$2:$B$1000,2,FALSE),IF(_xlpm.x="","none listed",_xlpm.x)))</f>
        <v/>
      </c>
      <c r="L644" s="24" t="e">
        <f>VLOOKUP($A644,Population!$A$2:$D$1000,4,FALSE)</f>
        <v>#N/A</v>
      </c>
      <c r="M644" s="24">
        <f>VLOOKUP("Population",'Program Priorities&amp;Goals'!$B$5:$E$7,4,FALSE)</f>
        <v>0.66666666666666663</v>
      </c>
      <c r="N644" s="24" t="e">
        <f>VLOOKUP($G644,'SVI Data'!$C$2:$F$200,3,FALSE)</f>
        <v>#N/A</v>
      </c>
      <c r="O644" s="24">
        <f>VLOOKUP("SVI",'Program Priorities&amp;Goals'!$B$5:$E$7,4,FALSE)</f>
        <v>0.66666666666666663</v>
      </c>
      <c r="P644" s="23" t="e">
        <f>VLOOKUP($A644,'Partnership Readiness'!$A$2:$D$1000,5,FALSE)</f>
        <v>#N/A</v>
      </c>
      <c r="Q644" s="24">
        <f>VLOOKUP("Partnership",'Program Priorities&amp;Goals'!$B$5:$E$7,4,FALSE)</f>
        <v>0.66666666666666663</v>
      </c>
      <c r="R644" s="25">
        <f t="shared" si="51"/>
        <v>0</v>
      </c>
      <c r="S644" s="24">
        <f t="shared" si="52"/>
        <v>1</v>
      </c>
      <c r="T644" s="24" t="e">
        <f t="shared" si="53"/>
        <v>#N/A</v>
      </c>
      <c r="U644" s="27" t="e">
        <f t="shared" si="54"/>
        <v>#N/A</v>
      </c>
      <c r="V644" s="24" t="e">
        <f>IF(J644="Urban",IF(U644&lt;='Recommended Sites'!$L$17,"Include",""),IF(J644="Rural",IF(T644&lt;='Recommended Sites'!$L$18,"Include",""),""))</f>
        <v>#N/A</v>
      </c>
      <c r="W644" s="24" t="e">
        <f>IF(V644="Include",COUNTIFS($V$2:$V$999,"Include",$R$2:$R$999,"&gt;"&amp;R644)+COUNTIFS($V$2:V644,"Include",$R$2:R644,R644),"")</f>
        <v>#N/A</v>
      </c>
    </row>
    <row r="645" spans="1:23" ht="15.75" thickBot="1" x14ac:dyDescent="0.3">
      <c r="A645" s="23" t="str">
        <f>IF(Population!$A645="","",Population!$A645)</f>
        <v/>
      </c>
      <c r="B645" s="24" t="str">
        <f>IF($A645="","",IFERROR(VLOOKUP($A645,Facilities!$A$2:$B$1001,2,FALSE),""))</f>
        <v/>
      </c>
      <c r="C645" s="24" t="str">
        <f>IFERROR(IF(VLOOKUP($A645,'Facility Locations'!$A$2:$E$1000,2,FALSE)="","no address",VLOOKUP($A645,'Facility Locations'!$A$2:$E$1000,2,FALSE)),"no address")</f>
        <v>no address</v>
      </c>
      <c r="D645" s="24" t="str">
        <f>IFERROR(IF(VLOOKUP($A645,'Facility Locations'!$A$2:$E$1000,3,FALSE)="","",VLOOKUP($A645,'Facility Locations'!$A$2:$E$1000,3,FALSE)),"")</f>
        <v/>
      </c>
      <c r="E645" s="24" t="str">
        <f>IFERROR(IF(VLOOKUP($A645,'Facility Locations'!$A$2:$E$1000,4,FALSE)="","",VLOOKUP($A645,'Facility Locations'!$A$2:$E$1000,4,FALSE)),"")</f>
        <v/>
      </c>
      <c r="F645" s="24" t="str">
        <f>IFERROR(IF(VLOOKUP($A645,'Facility Locations'!$A$2:$E$1000,5,FALSE)="","",VLOOKUP($A645,'Facility Locations'!$A$2:$E$1000,5,FALSE)),"")</f>
        <v/>
      </c>
      <c r="G645" s="25" t="str">
        <f>IFERROR(VLOOKUP($A645,Counties!$A$2:$C$1000,2,FALSE),"no county listed")</f>
        <v>no county listed</v>
      </c>
      <c r="H645" s="24" t="str">
        <f>IFERROR(VLOOKUP($A645,Counties!$A$2:$C$1000,3,FALSE),"no county listed")</f>
        <v>no county listed</v>
      </c>
      <c r="I645" s="24" t="e">
        <f>VLOOKUP($G645,Rural_Urban!A646:B1644,2,FALSE)</f>
        <v>#N/A</v>
      </c>
      <c r="J645" s="24" t="e">
        <f t="shared" si="50"/>
        <v>#N/A</v>
      </c>
      <c r="K645" s="26" t="str">
        <f>IF($A645="","",_xlfn.LET(_xlpm.x,VLOOKUP($A645,Population!$A$2:$B$1000,2,FALSE),IF(_xlpm.x="","none listed",_xlpm.x)))</f>
        <v/>
      </c>
      <c r="L645" s="24" t="e">
        <f>VLOOKUP($A645,Population!$A$2:$D$1000,4,FALSE)</f>
        <v>#N/A</v>
      </c>
      <c r="M645" s="24">
        <f>VLOOKUP("Population",'Program Priorities&amp;Goals'!$B$5:$E$7,4,FALSE)</f>
        <v>0.66666666666666663</v>
      </c>
      <c r="N645" s="24" t="e">
        <f>VLOOKUP($G645,'SVI Data'!$C$2:$F$200,3,FALSE)</f>
        <v>#N/A</v>
      </c>
      <c r="O645" s="24">
        <f>VLOOKUP("SVI",'Program Priorities&amp;Goals'!$B$5:$E$7,4,FALSE)</f>
        <v>0.66666666666666663</v>
      </c>
      <c r="P645" s="23" t="e">
        <f>VLOOKUP($A645,'Partnership Readiness'!$A$2:$D$1000,5,FALSE)</f>
        <v>#N/A</v>
      </c>
      <c r="Q645" s="24">
        <f>VLOOKUP("Partnership",'Program Priorities&amp;Goals'!$B$5:$E$7,4,FALSE)</f>
        <v>0.66666666666666663</v>
      </c>
      <c r="R645" s="25">
        <f t="shared" si="51"/>
        <v>0</v>
      </c>
      <c r="S645" s="24">
        <f t="shared" si="52"/>
        <v>1</v>
      </c>
      <c r="T645" s="24" t="e">
        <f t="shared" si="53"/>
        <v>#N/A</v>
      </c>
      <c r="U645" s="27" t="e">
        <f t="shared" si="54"/>
        <v>#N/A</v>
      </c>
      <c r="V645" s="24" t="e">
        <f>IF(J645="Urban",IF(U645&lt;='Recommended Sites'!$L$17,"Include",""),IF(J645="Rural",IF(T645&lt;='Recommended Sites'!$L$18,"Include",""),""))</f>
        <v>#N/A</v>
      </c>
      <c r="W645" s="24" t="e">
        <f>IF(V645="Include",COUNTIFS($V$2:$V$999,"Include",$R$2:$R$999,"&gt;"&amp;R645)+COUNTIFS($V$2:V645,"Include",$R$2:R645,R645),"")</f>
        <v>#N/A</v>
      </c>
    </row>
    <row r="646" spans="1:23" ht="15.75" thickBot="1" x14ac:dyDescent="0.3">
      <c r="A646" s="23" t="str">
        <f>IF(Population!$A646="","",Population!$A646)</f>
        <v/>
      </c>
      <c r="B646" s="24" t="str">
        <f>IF($A646="","",IFERROR(VLOOKUP($A646,Facilities!$A$2:$B$1001,2,FALSE),""))</f>
        <v/>
      </c>
      <c r="C646" s="24" t="str">
        <f>IFERROR(IF(VLOOKUP($A646,'Facility Locations'!$A$2:$E$1000,2,FALSE)="","no address",VLOOKUP($A646,'Facility Locations'!$A$2:$E$1000,2,FALSE)),"no address")</f>
        <v>no address</v>
      </c>
      <c r="D646" s="24" t="str">
        <f>IFERROR(IF(VLOOKUP($A646,'Facility Locations'!$A$2:$E$1000,3,FALSE)="","",VLOOKUP($A646,'Facility Locations'!$A$2:$E$1000,3,FALSE)),"")</f>
        <v/>
      </c>
      <c r="E646" s="24" t="str">
        <f>IFERROR(IF(VLOOKUP($A646,'Facility Locations'!$A$2:$E$1000,4,FALSE)="","",VLOOKUP($A646,'Facility Locations'!$A$2:$E$1000,4,FALSE)),"")</f>
        <v/>
      </c>
      <c r="F646" s="24" t="str">
        <f>IFERROR(IF(VLOOKUP($A646,'Facility Locations'!$A$2:$E$1000,5,FALSE)="","",VLOOKUP($A646,'Facility Locations'!$A$2:$E$1000,5,FALSE)),"")</f>
        <v/>
      </c>
      <c r="G646" s="25" t="str">
        <f>IFERROR(VLOOKUP($A646,Counties!$A$2:$C$1000,2,FALSE),"no county listed")</f>
        <v>no county listed</v>
      </c>
      <c r="H646" s="24" t="str">
        <f>IFERROR(VLOOKUP($A646,Counties!$A$2:$C$1000,3,FALSE),"no county listed")</f>
        <v>no county listed</v>
      </c>
      <c r="I646" s="24" t="e">
        <f>VLOOKUP($G646,Rural_Urban!A647:B1645,2,FALSE)</f>
        <v>#N/A</v>
      </c>
      <c r="J646" s="24" t="e">
        <f t="shared" si="50"/>
        <v>#N/A</v>
      </c>
      <c r="K646" s="26" t="str">
        <f>IF($A646="","",_xlfn.LET(_xlpm.x,VLOOKUP($A646,Population!$A$2:$B$1000,2,FALSE),IF(_xlpm.x="","none listed",_xlpm.x)))</f>
        <v/>
      </c>
      <c r="L646" s="24" t="e">
        <f>VLOOKUP($A646,Population!$A$2:$D$1000,4,FALSE)</f>
        <v>#N/A</v>
      </c>
      <c r="M646" s="24">
        <f>VLOOKUP("Population",'Program Priorities&amp;Goals'!$B$5:$E$7,4,FALSE)</f>
        <v>0.66666666666666663</v>
      </c>
      <c r="N646" s="24" t="e">
        <f>VLOOKUP($G646,'SVI Data'!$C$2:$F$200,3,FALSE)</f>
        <v>#N/A</v>
      </c>
      <c r="O646" s="24">
        <f>VLOOKUP("SVI",'Program Priorities&amp;Goals'!$B$5:$E$7,4,FALSE)</f>
        <v>0.66666666666666663</v>
      </c>
      <c r="P646" s="23" t="e">
        <f>VLOOKUP($A646,'Partnership Readiness'!$A$2:$D$1000,5,FALSE)</f>
        <v>#N/A</v>
      </c>
      <c r="Q646" s="24">
        <f>VLOOKUP("Partnership",'Program Priorities&amp;Goals'!$B$5:$E$7,4,FALSE)</f>
        <v>0.66666666666666663</v>
      </c>
      <c r="R646" s="25">
        <f t="shared" si="51"/>
        <v>0</v>
      </c>
      <c r="S646" s="24">
        <f t="shared" si="52"/>
        <v>1</v>
      </c>
      <c r="T646" s="24" t="e">
        <f t="shared" si="53"/>
        <v>#N/A</v>
      </c>
      <c r="U646" s="27" t="e">
        <f t="shared" si="54"/>
        <v>#N/A</v>
      </c>
      <c r="V646" s="24" t="e">
        <f>IF(J646="Urban",IF(U646&lt;='Recommended Sites'!$L$17,"Include",""),IF(J646="Rural",IF(T646&lt;='Recommended Sites'!$L$18,"Include",""),""))</f>
        <v>#N/A</v>
      </c>
      <c r="W646" s="24" t="e">
        <f>IF(V646="Include",COUNTIFS($V$2:$V$999,"Include",$R$2:$R$999,"&gt;"&amp;R646)+COUNTIFS($V$2:V646,"Include",$R$2:R646,R646),"")</f>
        <v>#N/A</v>
      </c>
    </row>
    <row r="647" spans="1:23" ht="15.75" thickBot="1" x14ac:dyDescent="0.3">
      <c r="A647" s="23" t="str">
        <f>IF(Population!$A647="","",Population!$A647)</f>
        <v/>
      </c>
      <c r="B647" s="24" t="str">
        <f>IF($A647="","",IFERROR(VLOOKUP($A647,Facilities!$A$2:$B$1001,2,FALSE),""))</f>
        <v/>
      </c>
      <c r="C647" s="24" t="str">
        <f>IFERROR(IF(VLOOKUP($A647,'Facility Locations'!$A$2:$E$1000,2,FALSE)="","no address",VLOOKUP($A647,'Facility Locations'!$A$2:$E$1000,2,FALSE)),"no address")</f>
        <v>no address</v>
      </c>
      <c r="D647" s="24" t="str">
        <f>IFERROR(IF(VLOOKUP($A647,'Facility Locations'!$A$2:$E$1000,3,FALSE)="","",VLOOKUP($A647,'Facility Locations'!$A$2:$E$1000,3,FALSE)),"")</f>
        <v/>
      </c>
      <c r="E647" s="24" t="str">
        <f>IFERROR(IF(VLOOKUP($A647,'Facility Locations'!$A$2:$E$1000,4,FALSE)="","",VLOOKUP($A647,'Facility Locations'!$A$2:$E$1000,4,FALSE)),"")</f>
        <v/>
      </c>
      <c r="F647" s="24" t="str">
        <f>IFERROR(IF(VLOOKUP($A647,'Facility Locations'!$A$2:$E$1000,5,FALSE)="","",VLOOKUP($A647,'Facility Locations'!$A$2:$E$1000,5,FALSE)),"")</f>
        <v/>
      </c>
      <c r="G647" s="25" t="str">
        <f>IFERROR(VLOOKUP($A647,Counties!$A$2:$C$1000,2,FALSE),"no county listed")</f>
        <v>no county listed</v>
      </c>
      <c r="H647" s="24" t="str">
        <f>IFERROR(VLOOKUP($A647,Counties!$A$2:$C$1000,3,FALSE),"no county listed")</f>
        <v>no county listed</v>
      </c>
      <c r="I647" s="24" t="e">
        <f>VLOOKUP($G647,Rural_Urban!A648:B1646,2,FALSE)</f>
        <v>#N/A</v>
      </c>
      <c r="J647" s="24" t="e">
        <f t="shared" si="50"/>
        <v>#N/A</v>
      </c>
      <c r="K647" s="26" t="str">
        <f>IF($A647="","",_xlfn.LET(_xlpm.x,VLOOKUP($A647,Population!$A$2:$B$1000,2,FALSE),IF(_xlpm.x="","none listed",_xlpm.x)))</f>
        <v/>
      </c>
      <c r="L647" s="24" t="e">
        <f>VLOOKUP($A647,Population!$A$2:$D$1000,4,FALSE)</f>
        <v>#N/A</v>
      </c>
      <c r="M647" s="24">
        <f>VLOOKUP("Population",'Program Priorities&amp;Goals'!$B$5:$E$7,4,FALSE)</f>
        <v>0.66666666666666663</v>
      </c>
      <c r="N647" s="24" t="e">
        <f>VLOOKUP($G647,'SVI Data'!$C$2:$F$200,3,FALSE)</f>
        <v>#N/A</v>
      </c>
      <c r="O647" s="24">
        <f>VLOOKUP("SVI",'Program Priorities&amp;Goals'!$B$5:$E$7,4,FALSE)</f>
        <v>0.66666666666666663</v>
      </c>
      <c r="P647" s="23" t="e">
        <f>VLOOKUP($A647,'Partnership Readiness'!$A$2:$D$1000,5,FALSE)</f>
        <v>#N/A</v>
      </c>
      <c r="Q647" s="24">
        <f>VLOOKUP("Partnership",'Program Priorities&amp;Goals'!$B$5:$E$7,4,FALSE)</f>
        <v>0.66666666666666663</v>
      </c>
      <c r="R647" s="25">
        <f t="shared" si="51"/>
        <v>0</v>
      </c>
      <c r="S647" s="24">
        <f t="shared" si="52"/>
        <v>1</v>
      </c>
      <c r="T647" s="24" t="e">
        <f t="shared" si="53"/>
        <v>#N/A</v>
      </c>
      <c r="U647" s="27" t="e">
        <f t="shared" si="54"/>
        <v>#N/A</v>
      </c>
      <c r="V647" s="24" t="e">
        <f>IF(J647="Urban",IF(U647&lt;='Recommended Sites'!$L$17,"Include",""),IF(J647="Rural",IF(T647&lt;='Recommended Sites'!$L$18,"Include",""),""))</f>
        <v>#N/A</v>
      </c>
      <c r="W647" s="24" t="e">
        <f>IF(V647="Include",COUNTIFS($V$2:$V$999,"Include",$R$2:$R$999,"&gt;"&amp;R647)+COUNTIFS($V$2:V647,"Include",$R$2:R647,R647),"")</f>
        <v>#N/A</v>
      </c>
    </row>
    <row r="648" spans="1:23" ht="15.75" thickBot="1" x14ac:dyDescent="0.3">
      <c r="A648" s="23" t="str">
        <f>IF(Population!$A648="","",Population!$A648)</f>
        <v/>
      </c>
      <c r="B648" s="24" t="str">
        <f>IF($A648="","",IFERROR(VLOOKUP($A648,Facilities!$A$2:$B$1001,2,FALSE),""))</f>
        <v/>
      </c>
      <c r="C648" s="24" t="str">
        <f>IFERROR(IF(VLOOKUP($A648,'Facility Locations'!$A$2:$E$1000,2,FALSE)="","no address",VLOOKUP($A648,'Facility Locations'!$A$2:$E$1000,2,FALSE)),"no address")</f>
        <v>no address</v>
      </c>
      <c r="D648" s="24" t="str">
        <f>IFERROR(IF(VLOOKUP($A648,'Facility Locations'!$A$2:$E$1000,3,FALSE)="","",VLOOKUP($A648,'Facility Locations'!$A$2:$E$1000,3,FALSE)),"")</f>
        <v/>
      </c>
      <c r="E648" s="24" t="str">
        <f>IFERROR(IF(VLOOKUP($A648,'Facility Locations'!$A$2:$E$1000,4,FALSE)="","",VLOOKUP($A648,'Facility Locations'!$A$2:$E$1000,4,FALSE)),"")</f>
        <v/>
      </c>
      <c r="F648" s="24" t="str">
        <f>IFERROR(IF(VLOOKUP($A648,'Facility Locations'!$A$2:$E$1000,5,FALSE)="","",VLOOKUP($A648,'Facility Locations'!$A$2:$E$1000,5,FALSE)),"")</f>
        <v/>
      </c>
      <c r="G648" s="25" t="str">
        <f>IFERROR(VLOOKUP($A648,Counties!$A$2:$C$1000,2,FALSE),"no county listed")</f>
        <v>no county listed</v>
      </c>
      <c r="H648" s="24" t="str">
        <f>IFERROR(VLOOKUP($A648,Counties!$A$2:$C$1000,3,FALSE),"no county listed")</f>
        <v>no county listed</v>
      </c>
      <c r="I648" s="24" t="e">
        <f>VLOOKUP($G648,Rural_Urban!A649:B1647,2,FALSE)</f>
        <v>#N/A</v>
      </c>
      <c r="J648" s="24" t="e">
        <f t="shared" si="50"/>
        <v>#N/A</v>
      </c>
      <c r="K648" s="26" t="str">
        <f>IF($A648="","",_xlfn.LET(_xlpm.x,VLOOKUP($A648,Population!$A$2:$B$1000,2,FALSE),IF(_xlpm.x="","none listed",_xlpm.x)))</f>
        <v/>
      </c>
      <c r="L648" s="24" t="e">
        <f>VLOOKUP($A648,Population!$A$2:$D$1000,4,FALSE)</f>
        <v>#N/A</v>
      </c>
      <c r="M648" s="24">
        <f>VLOOKUP("Population",'Program Priorities&amp;Goals'!$B$5:$E$7,4,FALSE)</f>
        <v>0.66666666666666663</v>
      </c>
      <c r="N648" s="24" t="e">
        <f>VLOOKUP($G648,'SVI Data'!$C$2:$F$200,3,FALSE)</f>
        <v>#N/A</v>
      </c>
      <c r="O648" s="24">
        <f>VLOOKUP("SVI",'Program Priorities&amp;Goals'!$B$5:$E$7,4,FALSE)</f>
        <v>0.66666666666666663</v>
      </c>
      <c r="P648" s="23" t="e">
        <f>VLOOKUP($A648,'Partnership Readiness'!$A$2:$D$1000,5,FALSE)</f>
        <v>#N/A</v>
      </c>
      <c r="Q648" s="24">
        <f>VLOOKUP("Partnership",'Program Priorities&amp;Goals'!$B$5:$E$7,4,FALSE)</f>
        <v>0.66666666666666663</v>
      </c>
      <c r="R648" s="25">
        <f t="shared" si="51"/>
        <v>0</v>
      </c>
      <c r="S648" s="24">
        <f t="shared" si="52"/>
        <v>1</v>
      </c>
      <c r="T648" s="24" t="e">
        <f t="shared" si="53"/>
        <v>#N/A</v>
      </c>
      <c r="U648" s="27" t="e">
        <f t="shared" si="54"/>
        <v>#N/A</v>
      </c>
      <c r="V648" s="24" t="e">
        <f>IF(J648="Urban",IF(U648&lt;='Recommended Sites'!$L$17,"Include",""),IF(J648="Rural",IF(T648&lt;='Recommended Sites'!$L$18,"Include",""),""))</f>
        <v>#N/A</v>
      </c>
      <c r="W648" s="24" t="e">
        <f>IF(V648="Include",COUNTIFS($V$2:$V$999,"Include",$R$2:$R$999,"&gt;"&amp;R648)+COUNTIFS($V$2:V648,"Include",$R$2:R648,R648),"")</f>
        <v>#N/A</v>
      </c>
    </row>
    <row r="649" spans="1:23" ht="15.75" thickBot="1" x14ac:dyDescent="0.3">
      <c r="A649" s="23" t="str">
        <f>IF(Population!$A649="","",Population!$A649)</f>
        <v/>
      </c>
      <c r="B649" s="24" t="str">
        <f>IF($A649="","",IFERROR(VLOOKUP($A649,Facilities!$A$2:$B$1001,2,FALSE),""))</f>
        <v/>
      </c>
      <c r="C649" s="24" t="str">
        <f>IFERROR(IF(VLOOKUP($A649,'Facility Locations'!$A$2:$E$1000,2,FALSE)="","no address",VLOOKUP($A649,'Facility Locations'!$A$2:$E$1000,2,FALSE)),"no address")</f>
        <v>no address</v>
      </c>
      <c r="D649" s="24" t="str">
        <f>IFERROR(IF(VLOOKUP($A649,'Facility Locations'!$A$2:$E$1000,3,FALSE)="","",VLOOKUP($A649,'Facility Locations'!$A$2:$E$1000,3,FALSE)),"")</f>
        <v/>
      </c>
      <c r="E649" s="24" t="str">
        <f>IFERROR(IF(VLOOKUP($A649,'Facility Locations'!$A$2:$E$1000,4,FALSE)="","",VLOOKUP($A649,'Facility Locations'!$A$2:$E$1000,4,FALSE)),"")</f>
        <v/>
      </c>
      <c r="F649" s="24" t="str">
        <f>IFERROR(IF(VLOOKUP($A649,'Facility Locations'!$A$2:$E$1000,5,FALSE)="","",VLOOKUP($A649,'Facility Locations'!$A$2:$E$1000,5,FALSE)),"")</f>
        <v/>
      </c>
      <c r="G649" s="25" t="str">
        <f>IFERROR(VLOOKUP($A649,Counties!$A$2:$C$1000,2,FALSE),"no county listed")</f>
        <v>no county listed</v>
      </c>
      <c r="H649" s="24" t="str">
        <f>IFERROR(VLOOKUP($A649,Counties!$A$2:$C$1000,3,FALSE),"no county listed")</f>
        <v>no county listed</v>
      </c>
      <c r="I649" s="24" t="e">
        <f>VLOOKUP($G649,Rural_Urban!A650:B1648,2,FALSE)</f>
        <v>#N/A</v>
      </c>
      <c r="J649" s="24" t="e">
        <f t="shared" si="50"/>
        <v>#N/A</v>
      </c>
      <c r="K649" s="26" t="str">
        <f>IF($A649="","",_xlfn.LET(_xlpm.x,VLOOKUP($A649,Population!$A$2:$B$1000,2,FALSE),IF(_xlpm.x="","none listed",_xlpm.x)))</f>
        <v/>
      </c>
      <c r="L649" s="24" t="e">
        <f>VLOOKUP($A649,Population!$A$2:$D$1000,4,FALSE)</f>
        <v>#N/A</v>
      </c>
      <c r="M649" s="24">
        <f>VLOOKUP("Population",'Program Priorities&amp;Goals'!$B$5:$E$7,4,FALSE)</f>
        <v>0.66666666666666663</v>
      </c>
      <c r="N649" s="24" t="e">
        <f>VLOOKUP($G649,'SVI Data'!$C$2:$F$200,3,FALSE)</f>
        <v>#N/A</v>
      </c>
      <c r="O649" s="24">
        <f>VLOOKUP("SVI",'Program Priorities&amp;Goals'!$B$5:$E$7,4,FALSE)</f>
        <v>0.66666666666666663</v>
      </c>
      <c r="P649" s="23" t="e">
        <f>VLOOKUP($A649,'Partnership Readiness'!$A$2:$D$1000,5,FALSE)</f>
        <v>#N/A</v>
      </c>
      <c r="Q649" s="24">
        <f>VLOOKUP("Partnership",'Program Priorities&amp;Goals'!$B$5:$E$7,4,FALSE)</f>
        <v>0.66666666666666663</v>
      </c>
      <c r="R649" s="25">
        <f t="shared" si="51"/>
        <v>0</v>
      </c>
      <c r="S649" s="24">
        <f t="shared" si="52"/>
        <v>1</v>
      </c>
      <c r="T649" s="24" t="e">
        <f t="shared" si="53"/>
        <v>#N/A</v>
      </c>
      <c r="U649" s="27" t="e">
        <f t="shared" si="54"/>
        <v>#N/A</v>
      </c>
      <c r="V649" s="24" t="e">
        <f>IF(J649="Urban",IF(U649&lt;='Recommended Sites'!$L$17,"Include",""),IF(J649="Rural",IF(T649&lt;='Recommended Sites'!$L$18,"Include",""),""))</f>
        <v>#N/A</v>
      </c>
      <c r="W649" s="24" t="e">
        <f>IF(V649="Include",COUNTIFS($V$2:$V$999,"Include",$R$2:$R$999,"&gt;"&amp;R649)+COUNTIFS($V$2:V649,"Include",$R$2:R649,R649),"")</f>
        <v>#N/A</v>
      </c>
    </row>
    <row r="650" spans="1:23" ht="15.75" thickBot="1" x14ac:dyDescent="0.3">
      <c r="A650" s="23" t="str">
        <f>IF(Population!$A650="","",Population!$A650)</f>
        <v/>
      </c>
      <c r="B650" s="24" t="str">
        <f>IF($A650="","",IFERROR(VLOOKUP($A650,Facilities!$A$2:$B$1001,2,FALSE),""))</f>
        <v/>
      </c>
      <c r="C650" s="24" t="str">
        <f>IFERROR(IF(VLOOKUP($A650,'Facility Locations'!$A$2:$E$1000,2,FALSE)="","no address",VLOOKUP($A650,'Facility Locations'!$A$2:$E$1000,2,FALSE)),"no address")</f>
        <v>no address</v>
      </c>
      <c r="D650" s="24" t="str">
        <f>IFERROR(IF(VLOOKUP($A650,'Facility Locations'!$A$2:$E$1000,3,FALSE)="","",VLOOKUP($A650,'Facility Locations'!$A$2:$E$1000,3,FALSE)),"")</f>
        <v/>
      </c>
      <c r="E650" s="24" t="str">
        <f>IFERROR(IF(VLOOKUP($A650,'Facility Locations'!$A$2:$E$1000,4,FALSE)="","",VLOOKUP($A650,'Facility Locations'!$A$2:$E$1000,4,FALSE)),"")</f>
        <v/>
      </c>
      <c r="F650" s="24" t="str">
        <f>IFERROR(IF(VLOOKUP($A650,'Facility Locations'!$A$2:$E$1000,5,FALSE)="","",VLOOKUP($A650,'Facility Locations'!$A$2:$E$1000,5,FALSE)),"")</f>
        <v/>
      </c>
      <c r="G650" s="25" t="str">
        <f>IFERROR(VLOOKUP($A650,Counties!$A$2:$C$1000,2,FALSE),"no county listed")</f>
        <v>no county listed</v>
      </c>
      <c r="H650" s="24" t="str">
        <f>IFERROR(VLOOKUP($A650,Counties!$A$2:$C$1000,3,FALSE),"no county listed")</f>
        <v>no county listed</v>
      </c>
      <c r="I650" s="24" t="e">
        <f>VLOOKUP($G650,Rural_Urban!A651:B1649,2,FALSE)</f>
        <v>#N/A</v>
      </c>
      <c r="J650" s="24" t="e">
        <f t="shared" si="50"/>
        <v>#N/A</v>
      </c>
      <c r="K650" s="26" t="str">
        <f>IF($A650="","",_xlfn.LET(_xlpm.x,VLOOKUP($A650,Population!$A$2:$B$1000,2,FALSE),IF(_xlpm.x="","none listed",_xlpm.x)))</f>
        <v/>
      </c>
      <c r="L650" s="24" t="e">
        <f>VLOOKUP($A650,Population!$A$2:$D$1000,4,FALSE)</f>
        <v>#N/A</v>
      </c>
      <c r="M650" s="24">
        <f>VLOOKUP("Population",'Program Priorities&amp;Goals'!$B$5:$E$7,4,FALSE)</f>
        <v>0.66666666666666663</v>
      </c>
      <c r="N650" s="24" t="e">
        <f>VLOOKUP($G650,'SVI Data'!$C$2:$F$200,3,FALSE)</f>
        <v>#N/A</v>
      </c>
      <c r="O650" s="24">
        <f>VLOOKUP("SVI",'Program Priorities&amp;Goals'!$B$5:$E$7,4,FALSE)</f>
        <v>0.66666666666666663</v>
      </c>
      <c r="P650" s="23" t="e">
        <f>VLOOKUP($A650,'Partnership Readiness'!$A$2:$D$1000,5,FALSE)</f>
        <v>#N/A</v>
      </c>
      <c r="Q650" s="24">
        <f>VLOOKUP("Partnership",'Program Priorities&amp;Goals'!$B$5:$E$7,4,FALSE)</f>
        <v>0.66666666666666663</v>
      </c>
      <c r="R650" s="25">
        <f t="shared" si="51"/>
        <v>0</v>
      </c>
      <c r="S650" s="24">
        <f t="shared" si="52"/>
        <v>1</v>
      </c>
      <c r="T650" s="24" t="e">
        <f t="shared" si="53"/>
        <v>#N/A</v>
      </c>
      <c r="U650" s="27" t="e">
        <f t="shared" si="54"/>
        <v>#N/A</v>
      </c>
      <c r="V650" s="24" t="e">
        <f>IF(J650="Urban",IF(U650&lt;='Recommended Sites'!$L$17,"Include",""),IF(J650="Rural",IF(T650&lt;='Recommended Sites'!$L$18,"Include",""),""))</f>
        <v>#N/A</v>
      </c>
      <c r="W650" s="24" t="e">
        <f>IF(V650="Include",COUNTIFS($V$2:$V$999,"Include",$R$2:$R$999,"&gt;"&amp;R650)+COUNTIFS($V$2:V650,"Include",$R$2:R650,R650),"")</f>
        <v>#N/A</v>
      </c>
    </row>
    <row r="651" spans="1:23" ht="15.75" thickBot="1" x14ac:dyDescent="0.3">
      <c r="A651" s="23" t="str">
        <f>IF(Population!$A651="","",Population!$A651)</f>
        <v/>
      </c>
      <c r="B651" s="24" t="str">
        <f>IF($A651="","",IFERROR(VLOOKUP($A651,Facilities!$A$2:$B$1001,2,FALSE),""))</f>
        <v/>
      </c>
      <c r="C651" s="24" t="str">
        <f>IFERROR(IF(VLOOKUP($A651,'Facility Locations'!$A$2:$E$1000,2,FALSE)="","no address",VLOOKUP($A651,'Facility Locations'!$A$2:$E$1000,2,FALSE)),"no address")</f>
        <v>no address</v>
      </c>
      <c r="D651" s="24" t="str">
        <f>IFERROR(IF(VLOOKUP($A651,'Facility Locations'!$A$2:$E$1000,3,FALSE)="","",VLOOKUP($A651,'Facility Locations'!$A$2:$E$1000,3,FALSE)),"")</f>
        <v/>
      </c>
      <c r="E651" s="24" t="str">
        <f>IFERROR(IF(VLOOKUP($A651,'Facility Locations'!$A$2:$E$1000,4,FALSE)="","",VLOOKUP($A651,'Facility Locations'!$A$2:$E$1000,4,FALSE)),"")</f>
        <v/>
      </c>
      <c r="F651" s="24" t="str">
        <f>IFERROR(IF(VLOOKUP($A651,'Facility Locations'!$A$2:$E$1000,5,FALSE)="","",VLOOKUP($A651,'Facility Locations'!$A$2:$E$1000,5,FALSE)),"")</f>
        <v/>
      </c>
      <c r="G651" s="25" t="str">
        <f>IFERROR(VLOOKUP($A651,Counties!$A$2:$C$1000,2,FALSE),"no county listed")</f>
        <v>no county listed</v>
      </c>
      <c r="H651" s="24" t="str">
        <f>IFERROR(VLOOKUP($A651,Counties!$A$2:$C$1000,3,FALSE),"no county listed")</f>
        <v>no county listed</v>
      </c>
      <c r="I651" s="24" t="e">
        <f>VLOOKUP($G651,Rural_Urban!A652:B1650,2,FALSE)</f>
        <v>#N/A</v>
      </c>
      <c r="J651" s="24" t="e">
        <f t="shared" si="50"/>
        <v>#N/A</v>
      </c>
      <c r="K651" s="26" t="str">
        <f>IF($A651="","",_xlfn.LET(_xlpm.x,VLOOKUP($A651,Population!$A$2:$B$1000,2,FALSE),IF(_xlpm.x="","none listed",_xlpm.x)))</f>
        <v/>
      </c>
      <c r="L651" s="24" t="e">
        <f>VLOOKUP($A651,Population!$A$2:$D$1000,4,FALSE)</f>
        <v>#N/A</v>
      </c>
      <c r="M651" s="24">
        <f>VLOOKUP("Population",'Program Priorities&amp;Goals'!$B$5:$E$7,4,FALSE)</f>
        <v>0.66666666666666663</v>
      </c>
      <c r="N651" s="24" t="e">
        <f>VLOOKUP($G651,'SVI Data'!$C$2:$F$200,3,FALSE)</f>
        <v>#N/A</v>
      </c>
      <c r="O651" s="24">
        <f>VLOOKUP("SVI",'Program Priorities&amp;Goals'!$B$5:$E$7,4,FALSE)</f>
        <v>0.66666666666666663</v>
      </c>
      <c r="P651" s="23" t="e">
        <f>VLOOKUP($A651,'Partnership Readiness'!$A$2:$D$1000,5,FALSE)</f>
        <v>#N/A</v>
      </c>
      <c r="Q651" s="24">
        <f>VLOOKUP("Partnership",'Program Priorities&amp;Goals'!$B$5:$E$7,4,FALSE)</f>
        <v>0.66666666666666663</v>
      </c>
      <c r="R651" s="25">
        <f t="shared" si="51"/>
        <v>0</v>
      </c>
      <c r="S651" s="24">
        <f t="shared" si="52"/>
        <v>1</v>
      </c>
      <c r="T651" s="24" t="e">
        <f t="shared" si="53"/>
        <v>#N/A</v>
      </c>
      <c r="U651" s="27" t="e">
        <f t="shared" si="54"/>
        <v>#N/A</v>
      </c>
      <c r="V651" s="24" t="e">
        <f>IF(J651="Urban",IF(U651&lt;='Recommended Sites'!$L$17,"Include",""),IF(J651="Rural",IF(T651&lt;='Recommended Sites'!$L$18,"Include",""),""))</f>
        <v>#N/A</v>
      </c>
      <c r="W651" s="24" t="e">
        <f>IF(V651="Include",COUNTIFS($V$2:$V$999,"Include",$R$2:$R$999,"&gt;"&amp;R651)+COUNTIFS($V$2:V651,"Include",$R$2:R651,R651),"")</f>
        <v>#N/A</v>
      </c>
    </row>
    <row r="652" spans="1:23" ht="15.75" thickBot="1" x14ac:dyDescent="0.3">
      <c r="A652" s="23" t="str">
        <f>IF(Population!$A652="","",Population!$A652)</f>
        <v/>
      </c>
      <c r="B652" s="24" t="str">
        <f>IF($A652="","",IFERROR(VLOOKUP($A652,Facilities!$A$2:$B$1001,2,FALSE),""))</f>
        <v/>
      </c>
      <c r="C652" s="24" t="str">
        <f>IFERROR(IF(VLOOKUP($A652,'Facility Locations'!$A$2:$E$1000,2,FALSE)="","no address",VLOOKUP($A652,'Facility Locations'!$A$2:$E$1000,2,FALSE)),"no address")</f>
        <v>no address</v>
      </c>
      <c r="D652" s="24" t="str">
        <f>IFERROR(IF(VLOOKUP($A652,'Facility Locations'!$A$2:$E$1000,3,FALSE)="","",VLOOKUP($A652,'Facility Locations'!$A$2:$E$1000,3,FALSE)),"")</f>
        <v/>
      </c>
      <c r="E652" s="24" t="str">
        <f>IFERROR(IF(VLOOKUP($A652,'Facility Locations'!$A$2:$E$1000,4,FALSE)="","",VLOOKUP($A652,'Facility Locations'!$A$2:$E$1000,4,FALSE)),"")</f>
        <v/>
      </c>
      <c r="F652" s="24" t="str">
        <f>IFERROR(IF(VLOOKUP($A652,'Facility Locations'!$A$2:$E$1000,5,FALSE)="","",VLOOKUP($A652,'Facility Locations'!$A$2:$E$1000,5,FALSE)),"")</f>
        <v/>
      </c>
      <c r="G652" s="25" t="str">
        <f>IFERROR(VLOOKUP($A652,Counties!$A$2:$C$1000,2,FALSE),"no county listed")</f>
        <v>no county listed</v>
      </c>
      <c r="H652" s="24" t="str">
        <f>IFERROR(VLOOKUP($A652,Counties!$A$2:$C$1000,3,FALSE),"no county listed")</f>
        <v>no county listed</v>
      </c>
      <c r="I652" s="24" t="e">
        <f>VLOOKUP($G652,Rural_Urban!A653:B1651,2,FALSE)</f>
        <v>#N/A</v>
      </c>
      <c r="J652" s="24" t="e">
        <f t="shared" si="50"/>
        <v>#N/A</v>
      </c>
      <c r="K652" s="26" t="str">
        <f>IF($A652="","",_xlfn.LET(_xlpm.x,VLOOKUP($A652,Population!$A$2:$B$1000,2,FALSE),IF(_xlpm.x="","none listed",_xlpm.x)))</f>
        <v/>
      </c>
      <c r="L652" s="24" t="e">
        <f>VLOOKUP($A652,Population!$A$2:$D$1000,4,FALSE)</f>
        <v>#N/A</v>
      </c>
      <c r="M652" s="24">
        <f>VLOOKUP("Population",'Program Priorities&amp;Goals'!$B$5:$E$7,4,FALSE)</f>
        <v>0.66666666666666663</v>
      </c>
      <c r="N652" s="24" t="e">
        <f>VLOOKUP($G652,'SVI Data'!$C$2:$F$200,3,FALSE)</f>
        <v>#N/A</v>
      </c>
      <c r="O652" s="24">
        <f>VLOOKUP("SVI",'Program Priorities&amp;Goals'!$B$5:$E$7,4,FALSE)</f>
        <v>0.66666666666666663</v>
      </c>
      <c r="P652" s="23" t="e">
        <f>VLOOKUP($A652,'Partnership Readiness'!$A$2:$D$1000,5,FALSE)</f>
        <v>#N/A</v>
      </c>
      <c r="Q652" s="24">
        <f>VLOOKUP("Partnership",'Program Priorities&amp;Goals'!$B$5:$E$7,4,FALSE)</f>
        <v>0.66666666666666663</v>
      </c>
      <c r="R652" s="25">
        <f t="shared" si="51"/>
        <v>0</v>
      </c>
      <c r="S652" s="24">
        <f t="shared" si="52"/>
        <v>1</v>
      </c>
      <c r="T652" s="24" t="e">
        <f t="shared" si="53"/>
        <v>#N/A</v>
      </c>
      <c r="U652" s="27" t="e">
        <f t="shared" si="54"/>
        <v>#N/A</v>
      </c>
      <c r="V652" s="24" t="e">
        <f>IF(J652="Urban",IF(U652&lt;='Recommended Sites'!$L$17,"Include",""),IF(J652="Rural",IF(T652&lt;='Recommended Sites'!$L$18,"Include",""),""))</f>
        <v>#N/A</v>
      </c>
      <c r="W652" s="24" t="e">
        <f>IF(V652="Include",COUNTIFS($V$2:$V$999,"Include",$R$2:$R$999,"&gt;"&amp;R652)+COUNTIFS($V$2:V652,"Include",$R$2:R652,R652),"")</f>
        <v>#N/A</v>
      </c>
    </row>
    <row r="653" spans="1:23" ht="15.75" thickBot="1" x14ac:dyDescent="0.3">
      <c r="A653" s="23" t="str">
        <f>IF(Population!$A653="","",Population!$A653)</f>
        <v/>
      </c>
      <c r="B653" s="24" t="str">
        <f>IF($A653="","",IFERROR(VLOOKUP($A653,Facilities!$A$2:$B$1001,2,FALSE),""))</f>
        <v/>
      </c>
      <c r="C653" s="24" t="str">
        <f>IFERROR(IF(VLOOKUP($A653,'Facility Locations'!$A$2:$E$1000,2,FALSE)="","no address",VLOOKUP($A653,'Facility Locations'!$A$2:$E$1000,2,FALSE)),"no address")</f>
        <v>no address</v>
      </c>
      <c r="D653" s="24" t="str">
        <f>IFERROR(IF(VLOOKUP($A653,'Facility Locations'!$A$2:$E$1000,3,FALSE)="","",VLOOKUP($A653,'Facility Locations'!$A$2:$E$1000,3,FALSE)),"")</f>
        <v/>
      </c>
      <c r="E653" s="24" t="str">
        <f>IFERROR(IF(VLOOKUP($A653,'Facility Locations'!$A$2:$E$1000,4,FALSE)="","",VLOOKUP($A653,'Facility Locations'!$A$2:$E$1000,4,FALSE)),"")</f>
        <v/>
      </c>
      <c r="F653" s="24" t="str">
        <f>IFERROR(IF(VLOOKUP($A653,'Facility Locations'!$A$2:$E$1000,5,FALSE)="","",VLOOKUP($A653,'Facility Locations'!$A$2:$E$1000,5,FALSE)),"")</f>
        <v/>
      </c>
      <c r="G653" s="25" t="str">
        <f>IFERROR(VLOOKUP($A653,Counties!$A$2:$C$1000,2,FALSE),"no county listed")</f>
        <v>no county listed</v>
      </c>
      <c r="H653" s="24" t="str">
        <f>IFERROR(VLOOKUP($A653,Counties!$A$2:$C$1000,3,FALSE),"no county listed")</f>
        <v>no county listed</v>
      </c>
      <c r="I653" s="24" t="e">
        <f>VLOOKUP($G653,Rural_Urban!A654:B1652,2,FALSE)</f>
        <v>#N/A</v>
      </c>
      <c r="J653" s="24" t="e">
        <f t="shared" si="50"/>
        <v>#N/A</v>
      </c>
      <c r="K653" s="26" t="str">
        <f>IF($A653="","",_xlfn.LET(_xlpm.x,VLOOKUP($A653,Population!$A$2:$B$1000,2,FALSE),IF(_xlpm.x="","none listed",_xlpm.x)))</f>
        <v/>
      </c>
      <c r="L653" s="24" t="e">
        <f>VLOOKUP($A653,Population!$A$2:$D$1000,4,FALSE)</f>
        <v>#N/A</v>
      </c>
      <c r="M653" s="24">
        <f>VLOOKUP("Population",'Program Priorities&amp;Goals'!$B$5:$E$7,4,FALSE)</f>
        <v>0.66666666666666663</v>
      </c>
      <c r="N653" s="24" t="e">
        <f>VLOOKUP($G653,'SVI Data'!$C$2:$F$200,3,FALSE)</f>
        <v>#N/A</v>
      </c>
      <c r="O653" s="24">
        <f>VLOOKUP("SVI",'Program Priorities&amp;Goals'!$B$5:$E$7,4,FALSE)</f>
        <v>0.66666666666666663</v>
      </c>
      <c r="P653" s="23" t="e">
        <f>VLOOKUP($A653,'Partnership Readiness'!$A$2:$D$1000,5,FALSE)</f>
        <v>#N/A</v>
      </c>
      <c r="Q653" s="24">
        <f>VLOOKUP("Partnership",'Program Priorities&amp;Goals'!$B$5:$E$7,4,FALSE)</f>
        <v>0.66666666666666663</v>
      </c>
      <c r="R653" s="25">
        <f t="shared" si="51"/>
        <v>0</v>
      </c>
      <c r="S653" s="24">
        <f t="shared" si="52"/>
        <v>1</v>
      </c>
      <c r="T653" s="24" t="e">
        <f t="shared" si="53"/>
        <v>#N/A</v>
      </c>
      <c r="U653" s="27" t="e">
        <f t="shared" si="54"/>
        <v>#N/A</v>
      </c>
      <c r="V653" s="24" t="e">
        <f>IF(J653="Urban",IF(U653&lt;='Recommended Sites'!$L$17,"Include",""),IF(J653="Rural",IF(T653&lt;='Recommended Sites'!$L$18,"Include",""),""))</f>
        <v>#N/A</v>
      </c>
      <c r="W653" s="24" t="e">
        <f>IF(V653="Include",COUNTIFS($V$2:$V$999,"Include",$R$2:$R$999,"&gt;"&amp;R653)+COUNTIFS($V$2:V653,"Include",$R$2:R653,R653),"")</f>
        <v>#N/A</v>
      </c>
    </row>
    <row r="654" spans="1:23" ht="15.75" thickBot="1" x14ac:dyDescent="0.3">
      <c r="A654" s="23" t="str">
        <f>IF(Population!$A654="","",Population!$A654)</f>
        <v/>
      </c>
      <c r="B654" s="24" t="str">
        <f>IF($A654="","",IFERROR(VLOOKUP($A654,Facilities!$A$2:$B$1001,2,FALSE),""))</f>
        <v/>
      </c>
      <c r="C654" s="24" t="str">
        <f>IFERROR(IF(VLOOKUP($A654,'Facility Locations'!$A$2:$E$1000,2,FALSE)="","no address",VLOOKUP($A654,'Facility Locations'!$A$2:$E$1000,2,FALSE)),"no address")</f>
        <v>no address</v>
      </c>
      <c r="D654" s="24" t="str">
        <f>IFERROR(IF(VLOOKUP($A654,'Facility Locations'!$A$2:$E$1000,3,FALSE)="","",VLOOKUP($A654,'Facility Locations'!$A$2:$E$1000,3,FALSE)),"")</f>
        <v/>
      </c>
      <c r="E654" s="24" t="str">
        <f>IFERROR(IF(VLOOKUP($A654,'Facility Locations'!$A$2:$E$1000,4,FALSE)="","",VLOOKUP($A654,'Facility Locations'!$A$2:$E$1000,4,FALSE)),"")</f>
        <v/>
      </c>
      <c r="F654" s="24" t="str">
        <f>IFERROR(IF(VLOOKUP($A654,'Facility Locations'!$A$2:$E$1000,5,FALSE)="","",VLOOKUP($A654,'Facility Locations'!$A$2:$E$1000,5,FALSE)),"")</f>
        <v/>
      </c>
      <c r="G654" s="25" t="str">
        <f>IFERROR(VLOOKUP($A654,Counties!$A$2:$C$1000,2,FALSE),"no county listed")</f>
        <v>no county listed</v>
      </c>
      <c r="H654" s="24" t="str">
        <f>IFERROR(VLOOKUP($A654,Counties!$A$2:$C$1000,3,FALSE),"no county listed")</f>
        <v>no county listed</v>
      </c>
      <c r="I654" s="24" t="e">
        <f>VLOOKUP($G654,Rural_Urban!A655:B1653,2,FALSE)</f>
        <v>#N/A</v>
      </c>
      <c r="J654" s="24" t="e">
        <f t="shared" si="50"/>
        <v>#N/A</v>
      </c>
      <c r="K654" s="26" t="str">
        <f>IF($A654="","",_xlfn.LET(_xlpm.x,VLOOKUP($A654,Population!$A$2:$B$1000,2,FALSE),IF(_xlpm.x="","none listed",_xlpm.x)))</f>
        <v/>
      </c>
      <c r="L654" s="24" t="e">
        <f>VLOOKUP($A654,Population!$A$2:$D$1000,4,FALSE)</f>
        <v>#N/A</v>
      </c>
      <c r="M654" s="24">
        <f>VLOOKUP("Population",'Program Priorities&amp;Goals'!$B$5:$E$7,4,FALSE)</f>
        <v>0.66666666666666663</v>
      </c>
      <c r="N654" s="24" t="e">
        <f>VLOOKUP($G654,'SVI Data'!$C$2:$F$200,3,FALSE)</f>
        <v>#N/A</v>
      </c>
      <c r="O654" s="24">
        <f>VLOOKUP("SVI",'Program Priorities&amp;Goals'!$B$5:$E$7,4,FALSE)</f>
        <v>0.66666666666666663</v>
      </c>
      <c r="P654" s="23" t="e">
        <f>VLOOKUP($A654,'Partnership Readiness'!$A$2:$D$1000,5,FALSE)</f>
        <v>#N/A</v>
      </c>
      <c r="Q654" s="24">
        <f>VLOOKUP("Partnership",'Program Priorities&amp;Goals'!$B$5:$E$7,4,FALSE)</f>
        <v>0.66666666666666663</v>
      </c>
      <c r="R654" s="25">
        <f t="shared" si="51"/>
        <v>0</v>
      </c>
      <c r="S654" s="24">
        <f t="shared" si="52"/>
        <v>1</v>
      </c>
      <c r="T654" s="24" t="e">
        <f t="shared" si="53"/>
        <v>#N/A</v>
      </c>
      <c r="U654" s="27" t="e">
        <f t="shared" si="54"/>
        <v>#N/A</v>
      </c>
      <c r="V654" s="24" t="e">
        <f>IF(J654="Urban",IF(U654&lt;='Recommended Sites'!$L$17,"Include",""),IF(J654="Rural",IF(T654&lt;='Recommended Sites'!$L$18,"Include",""),""))</f>
        <v>#N/A</v>
      </c>
      <c r="W654" s="24" t="e">
        <f>IF(V654="Include",COUNTIFS($V$2:$V$999,"Include",$R$2:$R$999,"&gt;"&amp;R654)+COUNTIFS($V$2:V654,"Include",$R$2:R654,R654),"")</f>
        <v>#N/A</v>
      </c>
    </row>
    <row r="655" spans="1:23" ht="15.75" thickBot="1" x14ac:dyDescent="0.3">
      <c r="A655" s="23" t="str">
        <f>IF(Population!$A655="","",Population!$A655)</f>
        <v/>
      </c>
      <c r="B655" s="24" t="str">
        <f>IF($A655="","",IFERROR(VLOOKUP($A655,Facilities!$A$2:$B$1001,2,FALSE),""))</f>
        <v/>
      </c>
      <c r="C655" s="24" t="str">
        <f>IFERROR(IF(VLOOKUP($A655,'Facility Locations'!$A$2:$E$1000,2,FALSE)="","no address",VLOOKUP($A655,'Facility Locations'!$A$2:$E$1000,2,FALSE)),"no address")</f>
        <v>no address</v>
      </c>
      <c r="D655" s="24" t="str">
        <f>IFERROR(IF(VLOOKUP($A655,'Facility Locations'!$A$2:$E$1000,3,FALSE)="","",VLOOKUP($A655,'Facility Locations'!$A$2:$E$1000,3,FALSE)),"")</f>
        <v/>
      </c>
      <c r="E655" s="24" t="str">
        <f>IFERROR(IF(VLOOKUP($A655,'Facility Locations'!$A$2:$E$1000,4,FALSE)="","",VLOOKUP($A655,'Facility Locations'!$A$2:$E$1000,4,FALSE)),"")</f>
        <v/>
      </c>
      <c r="F655" s="24" t="str">
        <f>IFERROR(IF(VLOOKUP($A655,'Facility Locations'!$A$2:$E$1000,5,FALSE)="","",VLOOKUP($A655,'Facility Locations'!$A$2:$E$1000,5,FALSE)),"")</f>
        <v/>
      </c>
      <c r="G655" s="25" t="str">
        <f>IFERROR(VLOOKUP($A655,Counties!$A$2:$C$1000,2,FALSE),"no county listed")</f>
        <v>no county listed</v>
      </c>
      <c r="H655" s="24" t="str">
        <f>IFERROR(VLOOKUP($A655,Counties!$A$2:$C$1000,3,FALSE),"no county listed")</f>
        <v>no county listed</v>
      </c>
      <c r="I655" s="24" t="e">
        <f>VLOOKUP($G655,Rural_Urban!A656:B1654,2,FALSE)</f>
        <v>#N/A</v>
      </c>
      <c r="J655" s="24" t="e">
        <f t="shared" si="50"/>
        <v>#N/A</v>
      </c>
      <c r="K655" s="26" t="str">
        <f>IF($A655="","",_xlfn.LET(_xlpm.x,VLOOKUP($A655,Population!$A$2:$B$1000,2,FALSE),IF(_xlpm.x="","none listed",_xlpm.x)))</f>
        <v/>
      </c>
      <c r="L655" s="24" t="e">
        <f>VLOOKUP($A655,Population!$A$2:$D$1000,4,FALSE)</f>
        <v>#N/A</v>
      </c>
      <c r="M655" s="24">
        <f>VLOOKUP("Population",'Program Priorities&amp;Goals'!$B$5:$E$7,4,FALSE)</f>
        <v>0.66666666666666663</v>
      </c>
      <c r="N655" s="24" t="e">
        <f>VLOOKUP($G655,'SVI Data'!$C$2:$F$200,3,FALSE)</f>
        <v>#N/A</v>
      </c>
      <c r="O655" s="24">
        <f>VLOOKUP("SVI",'Program Priorities&amp;Goals'!$B$5:$E$7,4,FALSE)</f>
        <v>0.66666666666666663</v>
      </c>
      <c r="P655" s="23" t="e">
        <f>VLOOKUP($A655,'Partnership Readiness'!$A$2:$D$1000,5,FALSE)</f>
        <v>#N/A</v>
      </c>
      <c r="Q655" s="24">
        <f>VLOOKUP("Partnership",'Program Priorities&amp;Goals'!$B$5:$E$7,4,FALSE)</f>
        <v>0.66666666666666663</v>
      </c>
      <c r="R655" s="25">
        <f t="shared" si="51"/>
        <v>0</v>
      </c>
      <c r="S655" s="24">
        <f t="shared" si="52"/>
        <v>1</v>
      </c>
      <c r="T655" s="24" t="e">
        <f t="shared" si="53"/>
        <v>#N/A</v>
      </c>
      <c r="U655" s="27" t="e">
        <f t="shared" si="54"/>
        <v>#N/A</v>
      </c>
      <c r="V655" s="24" t="e">
        <f>IF(J655="Urban",IF(U655&lt;='Recommended Sites'!$L$17,"Include",""),IF(J655="Rural",IF(T655&lt;='Recommended Sites'!$L$18,"Include",""),""))</f>
        <v>#N/A</v>
      </c>
      <c r="W655" s="24" t="e">
        <f>IF(V655="Include",COUNTIFS($V$2:$V$999,"Include",$R$2:$R$999,"&gt;"&amp;R655)+COUNTIFS($V$2:V655,"Include",$R$2:R655,R655),"")</f>
        <v>#N/A</v>
      </c>
    </row>
    <row r="656" spans="1:23" ht="15.75" thickBot="1" x14ac:dyDescent="0.3">
      <c r="A656" s="23" t="str">
        <f>IF(Population!$A656="","",Population!$A656)</f>
        <v/>
      </c>
      <c r="B656" s="24" t="str">
        <f>IF($A656="","",IFERROR(VLOOKUP($A656,Facilities!$A$2:$B$1001,2,FALSE),""))</f>
        <v/>
      </c>
      <c r="C656" s="24" t="str">
        <f>IFERROR(IF(VLOOKUP($A656,'Facility Locations'!$A$2:$E$1000,2,FALSE)="","no address",VLOOKUP($A656,'Facility Locations'!$A$2:$E$1000,2,FALSE)),"no address")</f>
        <v>no address</v>
      </c>
      <c r="D656" s="24" t="str">
        <f>IFERROR(IF(VLOOKUP($A656,'Facility Locations'!$A$2:$E$1000,3,FALSE)="","",VLOOKUP($A656,'Facility Locations'!$A$2:$E$1000,3,FALSE)),"")</f>
        <v/>
      </c>
      <c r="E656" s="24" t="str">
        <f>IFERROR(IF(VLOOKUP($A656,'Facility Locations'!$A$2:$E$1000,4,FALSE)="","",VLOOKUP($A656,'Facility Locations'!$A$2:$E$1000,4,FALSE)),"")</f>
        <v/>
      </c>
      <c r="F656" s="24" t="str">
        <f>IFERROR(IF(VLOOKUP($A656,'Facility Locations'!$A$2:$E$1000,5,FALSE)="","",VLOOKUP($A656,'Facility Locations'!$A$2:$E$1000,5,FALSE)),"")</f>
        <v/>
      </c>
      <c r="G656" s="25" t="str">
        <f>IFERROR(VLOOKUP($A656,Counties!$A$2:$C$1000,2,FALSE),"no county listed")</f>
        <v>no county listed</v>
      </c>
      <c r="H656" s="24" t="str">
        <f>IFERROR(VLOOKUP($A656,Counties!$A$2:$C$1000,3,FALSE),"no county listed")</f>
        <v>no county listed</v>
      </c>
      <c r="I656" s="24" t="e">
        <f>VLOOKUP($G656,Rural_Urban!A657:B1655,2,FALSE)</f>
        <v>#N/A</v>
      </c>
      <c r="J656" s="24" t="e">
        <f t="shared" si="50"/>
        <v>#N/A</v>
      </c>
      <c r="K656" s="26" t="str">
        <f>IF($A656="","",_xlfn.LET(_xlpm.x,VLOOKUP($A656,Population!$A$2:$B$1000,2,FALSE),IF(_xlpm.x="","none listed",_xlpm.x)))</f>
        <v/>
      </c>
      <c r="L656" s="24" t="e">
        <f>VLOOKUP($A656,Population!$A$2:$D$1000,4,FALSE)</f>
        <v>#N/A</v>
      </c>
      <c r="M656" s="24">
        <f>VLOOKUP("Population",'Program Priorities&amp;Goals'!$B$5:$E$7,4,FALSE)</f>
        <v>0.66666666666666663</v>
      </c>
      <c r="N656" s="24" t="e">
        <f>VLOOKUP($G656,'SVI Data'!$C$2:$F$200,3,FALSE)</f>
        <v>#N/A</v>
      </c>
      <c r="O656" s="24">
        <f>VLOOKUP("SVI",'Program Priorities&amp;Goals'!$B$5:$E$7,4,FALSE)</f>
        <v>0.66666666666666663</v>
      </c>
      <c r="P656" s="23" t="e">
        <f>VLOOKUP($A656,'Partnership Readiness'!$A$2:$D$1000,5,FALSE)</f>
        <v>#N/A</v>
      </c>
      <c r="Q656" s="24">
        <f>VLOOKUP("Partnership",'Program Priorities&amp;Goals'!$B$5:$E$7,4,FALSE)</f>
        <v>0.66666666666666663</v>
      </c>
      <c r="R656" s="25">
        <f t="shared" si="51"/>
        <v>0</v>
      </c>
      <c r="S656" s="24">
        <f t="shared" si="52"/>
        <v>1</v>
      </c>
      <c r="T656" s="24" t="e">
        <f t="shared" si="53"/>
        <v>#N/A</v>
      </c>
      <c r="U656" s="27" t="e">
        <f t="shared" si="54"/>
        <v>#N/A</v>
      </c>
      <c r="V656" s="24" t="e">
        <f>IF(J656="Urban",IF(U656&lt;='Recommended Sites'!$L$17,"Include",""),IF(J656="Rural",IF(T656&lt;='Recommended Sites'!$L$18,"Include",""),""))</f>
        <v>#N/A</v>
      </c>
      <c r="W656" s="24" t="e">
        <f>IF(V656="Include",COUNTIFS($V$2:$V$999,"Include",$R$2:$R$999,"&gt;"&amp;R656)+COUNTIFS($V$2:V656,"Include",$R$2:R656,R656),"")</f>
        <v>#N/A</v>
      </c>
    </row>
    <row r="657" spans="1:23" ht="15.75" thickBot="1" x14ac:dyDescent="0.3">
      <c r="A657" s="23" t="str">
        <f>IF(Population!$A657="","",Population!$A657)</f>
        <v/>
      </c>
      <c r="B657" s="24" t="str">
        <f>IF($A657="","",IFERROR(VLOOKUP($A657,Facilities!$A$2:$B$1001,2,FALSE),""))</f>
        <v/>
      </c>
      <c r="C657" s="24" t="str">
        <f>IFERROR(IF(VLOOKUP($A657,'Facility Locations'!$A$2:$E$1000,2,FALSE)="","no address",VLOOKUP($A657,'Facility Locations'!$A$2:$E$1000,2,FALSE)),"no address")</f>
        <v>no address</v>
      </c>
      <c r="D657" s="24" t="str">
        <f>IFERROR(IF(VLOOKUP($A657,'Facility Locations'!$A$2:$E$1000,3,FALSE)="","",VLOOKUP($A657,'Facility Locations'!$A$2:$E$1000,3,FALSE)),"")</f>
        <v/>
      </c>
      <c r="E657" s="24" t="str">
        <f>IFERROR(IF(VLOOKUP($A657,'Facility Locations'!$A$2:$E$1000,4,FALSE)="","",VLOOKUP($A657,'Facility Locations'!$A$2:$E$1000,4,FALSE)),"")</f>
        <v/>
      </c>
      <c r="F657" s="24" t="str">
        <f>IFERROR(IF(VLOOKUP($A657,'Facility Locations'!$A$2:$E$1000,5,FALSE)="","",VLOOKUP($A657,'Facility Locations'!$A$2:$E$1000,5,FALSE)),"")</f>
        <v/>
      </c>
      <c r="G657" s="25" t="str">
        <f>IFERROR(VLOOKUP($A657,Counties!$A$2:$C$1000,2,FALSE),"no county listed")</f>
        <v>no county listed</v>
      </c>
      <c r="H657" s="24" t="str">
        <f>IFERROR(VLOOKUP($A657,Counties!$A$2:$C$1000,3,FALSE),"no county listed")</f>
        <v>no county listed</v>
      </c>
      <c r="I657" s="24" t="e">
        <f>VLOOKUP($G657,Rural_Urban!A658:B1656,2,FALSE)</f>
        <v>#N/A</v>
      </c>
      <c r="J657" s="24" t="e">
        <f t="shared" si="50"/>
        <v>#N/A</v>
      </c>
      <c r="K657" s="26" t="str">
        <f>IF($A657="","",_xlfn.LET(_xlpm.x,VLOOKUP($A657,Population!$A$2:$B$1000,2,FALSE),IF(_xlpm.x="","none listed",_xlpm.x)))</f>
        <v/>
      </c>
      <c r="L657" s="24" t="e">
        <f>VLOOKUP($A657,Population!$A$2:$D$1000,4,FALSE)</f>
        <v>#N/A</v>
      </c>
      <c r="M657" s="24">
        <f>VLOOKUP("Population",'Program Priorities&amp;Goals'!$B$5:$E$7,4,FALSE)</f>
        <v>0.66666666666666663</v>
      </c>
      <c r="N657" s="24" t="e">
        <f>VLOOKUP($G657,'SVI Data'!$C$2:$F$200,3,FALSE)</f>
        <v>#N/A</v>
      </c>
      <c r="O657" s="24">
        <f>VLOOKUP("SVI",'Program Priorities&amp;Goals'!$B$5:$E$7,4,FALSE)</f>
        <v>0.66666666666666663</v>
      </c>
      <c r="P657" s="23" t="e">
        <f>VLOOKUP($A657,'Partnership Readiness'!$A$2:$D$1000,5,FALSE)</f>
        <v>#N/A</v>
      </c>
      <c r="Q657" s="24">
        <f>VLOOKUP("Partnership",'Program Priorities&amp;Goals'!$B$5:$E$7,4,FALSE)</f>
        <v>0.66666666666666663</v>
      </c>
      <c r="R657" s="25">
        <f t="shared" si="51"/>
        <v>0</v>
      </c>
      <c r="S657" s="24">
        <f t="shared" si="52"/>
        <v>1</v>
      </c>
      <c r="T657" s="24" t="e">
        <f t="shared" si="53"/>
        <v>#N/A</v>
      </c>
      <c r="U657" s="27" t="e">
        <f t="shared" si="54"/>
        <v>#N/A</v>
      </c>
      <c r="V657" s="24" t="e">
        <f>IF(J657="Urban",IF(U657&lt;='Recommended Sites'!$L$17,"Include",""),IF(J657="Rural",IF(T657&lt;='Recommended Sites'!$L$18,"Include",""),""))</f>
        <v>#N/A</v>
      </c>
      <c r="W657" s="24" t="e">
        <f>IF(V657="Include",COUNTIFS($V$2:$V$999,"Include",$R$2:$R$999,"&gt;"&amp;R657)+COUNTIFS($V$2:V657,"Include",$R$2:R657,R657),"")</f>
        <v>#N/A</v>
      </c>
    </row>
    <row r="658" spans="1:23" ht="15.75" thickBot="1" x14ac:dyDescent="0.3">
      <c r="A658" s="23" t="str">
        <f>IF(Population!$A658="","",Population!$A658)</f>
        <v/>
      </c>
      <c r="B658" s="24" t="str">
        <f>IF($A658="","",IFERROR(VLOOKUP($A658,Facilities!$A$2:$B$1001,2,FALSE),""))</f>
        <v/>
      </c>
      <c r="C658" s="24" t="str">
        <f>IFERROR(IF(VLOOKUP($A658,'Facility Locations'!$A$2:$E$1000,2,FALSE)="","no address",VLOOKUP($A658,'Facility Locations'!$A$2:$E$1000,2,FALSE)),"no address")</f>
        <v>no address</v>
      </c>
      <c r="D658" s="24" t="str">
        <f>IFERROR(IF(VLOOKUP($A658,'Facility Locations'!$A$2:$E$1000,3,FALSE)="","",VLOOKUP($A658,'Facility Locations'!$A$2:$E$1000,3,FALSE)),"")</f>
        <v/>
      </c>
      <c r="E658" s="24" t="str">
        <f>IFERROR(IF(VLOOKUP($A658,'Facility Locations'!$A$2:$E$1000,4,FALSE)="","",VLOOKUP($A658,'Facility Locations'!$A$2:$E$1000,4,FALSE)),"")</f>
        <v/>
      </c>
      <c r="F658" s="24" t="str">
        <f>IFERROR(IF(VLOOKUP($A658,'Facility Locations'!$A$2:$E$1000,5,FALSE)="","",VLOOKUP($A658,'Facility Locations'!$A$2:$E$1000,5,FALSE)),"")</f>
        <v/>
      </c>
      <c r="G658" s="25" t="str">
        <f>IFERROR(VLOOKUP($A658,Counties!$A$2:$C$1000,2,FALSE),"no county listed")</f>
        <v>no county listed</v>
      </c>
      <c r="H658" s="24" t="str">
        <f>IFERROR(VLOOKUP($A658,Counties!$A$2:$C$1000,3,FALSE),"no county listed")</f>
        <v>no county listed</v>
      </c>
      <c r="I658" s="24" t="e">
        <f>VLOOKUP($G658,Rural_Urban!A659:B1657,2,FALSE)</f>
        <v>#N/A</v>
      </c>
      <c r="J658" s="24" t="e">
        <f t="shared" si="50"/>
        <v>#N/A</v>
      </c>
      <c r="K658" s="26" t="str">
        <f>IF($A658="","",_xlfn.LET(_xlpm.x,VLOOKUP($A658,Population!$A$2:$B$1000,2,FALSE),IF(_xlpm.x="","none listed",_xlpm.x)))</f>
        <v/>
      </c>
      <c r="L658" s="24" t="e">
        <f>VLOOKUP($A658,Population!$A$2:$D$1000,4,FALSE)</f>
        <v>#N/A</v>
      </c>
      <c r="M658" s="24">
        <f>VLOOKUP("Population",'Program Priorities&amp;Goals'!$B$5:$E$7,4,FALSE)</f>
        <v>0.66666666666666663</v>
      </c>
      <c r="N658" s="24" t="e">
        <f>VLOOKUP($G658,'SVI Data'!$C$2:$F$200,3,FALSE)</f>
        <v>#N/A</v>
      </c>
      <c r="O658" s="24">
        <f>VLOOKUP("SVI",'Program Priorities&amp;Goals'!$B$5:$E$7,4,FALSE)</f>
        <v>0.66666666666666663</v>
      </c>
      <c r="P658" s="23" t="e">
        <f>VLOOKUP($A658,'Partnership Readiness'!$A$2:$D$1000,5,FALSE)</f>
        <v>#N/A</v>
      </c>
      <c r="Q658" s="24">
        <f>VLOOKUP("Partnership",'Program Priorities&amp;Goals'!$B$5:$E$7,4,FALSE)</f>
        <v>0.66666666666666663</v>
      </c>
      <c r="R658" s="25">
        <f t="shared" si="51"/>
        <v>0</v>
      </c>
      <c r="S658" s="24">
        <f t="shared" si="52"/>
        <v>1</v>
      </c>
      <c r="T658" s="24" t="e">
        <f t="shared" si="53"/>
        <v>#N/A</v>
      </c>
      <c r="U658" s="27" t="e">
        <f t="shared" si="54"/>
        <v>#N/A</v>
      </c>
      <c r="V658" s="24" t="e">
        <f>IF(J658="Urban",IF(U658&lt;='Recommended Sites'!$L$17,"Include",""),IF(J658="Rural",IF(T658&lt;='Recommended Sites'!$L$18,"Include",""),""))</f>
        <v>#N/A</v>
      </c>
      <c r="W658" s="24" t="e">
        <f>IF(V658="Include",COUNTIFS($V$2:$V$999,"Include",$R$2:$R$999,"&gt;"&amp;R658)+COUNTIFS($V$2:V658,"Include",$R$2:R658,R658),"")</f>
        <v>#N/A</v>
      </c>
    </row>
    <row r="659" spans="1:23" ht="15.75" thickBot="1" x14ac:dyDescent="0.3">
      <c r="A659" s="23" t="str">
        <f>IF(Population!$A659="","",Population!$A659)</f>
        <v/>
      </c>
      <c r="B659" s="24" t="str">
        <f>IF($A659="","",IFERROR(VLOOKUP($A659,Facilities!$A$2:$B$1001,2,FALSE),""))</f>
        <v/>
      </c>
      <c r="C659" s="24" t="str">
        <f>IFERROR(IF(VLOOKUP($A659,'Facility Locations'!$A$2:$E$1000,2,FALSE)="","no address",VLOOKUP($A659,'Facility Locations'!$A$2:$E$1000,2,FALSE)),"no address")</f>
        <v>no address</v>
      </c>
      <c r="D659" s="24" t="str">
        <f>IFERROR(IF(VLOOKUP($A659,'Facility Locations'!$A$2:$E$1000,3,FALSE)="","",VLOOKUP($A659,'Facility Locations'!$A$2:$E$1000,3,FALSE)),"")</f>
        <v/>
      </c>
      <c r="E659" s="24" t="str">
        <f>IFERROR(IF(VLOOKUP($A659,'Facility Locations'!$A$2:$E$1000,4,FALSE)="","",VLOOKUP($A659,'Facility Locations'!$A$2:$E$1000,4,FALSE)),"")</f>
        <v/>
      </c>
      <c r="F659" s="24" t="str">
        <f>IFERROR(IF(VLOOKUP($A659,'Facility Locations'!$A$2:$E$1000,5,FALSE)="","",VLOOKUP($A659,'Facility Locations'!$A$2:$E$1000,5,FALSE)),"")</f>
        <v/>
      </c>
      <c r="G659" s="25" t="str">
        <f>IFERROR(VLOOKUP($A659,Counties!$A$2:$C$1000,2,FALSE),"no county listed")</f>
        <v>no county listed</v>
      </c>
      <c r="H659" s="24" t="str">
        <f>IFERROR(VLOOKUP($A659,Counties!$A$2:$C$1000,3,FALSE),"no county listed")</f>
        <v>no county listed</v>
      </c>
      <c r="I659" s="24" t="e">
        <f>VLOOKUP($G659,Rural_Urban!A660:B1658,2,FALSE)</f>
        <v>#N/A</v>
      </c>
      <c r="J659" s="24" t="e">
        <f t="shared" si="50"/>
        <v>#N/A</v>
      </c>
      <c r="K659" s="26" t="str">
        <f>IF($A659="","",_xlfn.LET(_xlpm.x,VLOOKUP($A659,Population!$A$2:$B$1000,2,FALSE),IF(_xlpm.x="","none listed",_xlpm.x)))</f>
        <v/>
      </c>
      <c r="L659" s="24" t="e">
        <f>VLOOKUP($A659,Population!$A$2:$D$1000,4,FALSE)</f>
        <v>#N/A</v>
      </c>
      <c r="M659" s="24">
        <f>VLOOKUP("Population",'Program Priorities&amp;Goals'!$B$5:$E$7,4,FALSE)</f>
        <v>0.66666666666666663</v>
      </c>
      <c r="N659" s="24" t="e">
        <f>VLOOKUP($G659,'SVI Data'!$C$2:$F$200,3,FALSE)</f>
        <v>#N/A</v>
      </c>
      <c r="O659" s="24">
        <f>VLOOKUP("SVI",'Program Priorities&amp;Goals'!$B$5:$E$7,4,FALSE)</f>
        <v>0.66666666666666663</v>
      </c>
      <c r="P659" s="23" t="e">
        <f>VLOOKUP($A659,'Partnership Readiness'!$A$2:$D$1000,5,FALSE)</f>
        <v>#N/A</v>
      </c>
      <c r="Q659" s="24">
        <f>VLOOKUP("Partnership",'Program Priorities&amp;Goals'!$B$5:$E$7,4,FALSE)</f>
        <v>0.66666666666666663</v>
      </c>
      <c r="R659" s="25">
        <f t="shared" si="51"/>
        <v>0</v>
      </c>
      <c r="S659" s="24">
        <f t="shared" si="52"/>
        <v>1</v>
      </c>
      <c r="T659" s="24" t="e">
        <f t="shared" si="53"/>
        <v>#N/A</v>
      </c>
      <c r="U659" s="27" t="e">
        <f t="shared" si="54"/>
        <v>#N/A</v>
      </c>
      <c r="V659" s="24" t="e">
        <f>IF(J659="Urban",IF(U659&lt;='Recommended Sites'!$L$17,"Include",""),IF(J659="Rural",IF(T659&lt;='Recommended Sites'!$L$18,"Include",""),""))</f>
        <v>#N/A</v>
      </c>
      <c r="W659" s="24" t="e">
        <f>IF(V659="Include",COUNTIFS($V$2:$V$999,"Include",$R$2:$R$999,"&gt;"&amp;R659)+COUNTIFS($V$2:V659,"Include",$R$2:R659,R659),"")</f>
        <v>#N/A</v>
      </c>
    </row>
    <row r="660" spans="1:23" ht="15.75" thickBot="1" x14ac:dyDescent="0.3">
      <c r="A660" s="23" t="str">
        <f>IF(Population!$A660="","",Population!$A660)</f>
        <v/>
      </c>
      <c r="B660" s="24" t="str">
        <f>IF($A660="","",IFERROR(VLOOKUP($A660,Facilities!$A$2:$B$1001,2,FALSE),""))</f>
        <v/>
      </c>
      <c r="C660" s="24" t="str">
        <f>IFERROR(IF(VLOOKUP($A660,'Facility Locations'!$A$2:$E$1000,2,FALSE)="","no address",VLOOKUP($A660,'Facility Locations'!$A$2:$E$1000,2,FALSE)),"no address")</f>
        <v>no address</v>
      </c>
      <c r="D660" s="24" t="str">
        <f>IFERROR(IF(VLOOKUP($A660,'Facility Locations'!$A$2:$E$1000,3,FALSE)="","",VLOOKUP($A660,'Facility Locations'!$A$2:$E$1000,3,FALSE)),"")</f>
        <v/>
      </c>
      <c r="E660" s="24" t="str">
        <f>IFERROR(IF(VLOOKUP($A660,'Facility Locations'!$A$2:$E$1000,4,FALSE)="","",VLOOKUP($A660,'Facility Locations'!$A$2:$E$1000,4,FALSE)),"")</f>
        <v/>
      </c>
      <c r="F660" s="24" t="str">
        <f>IFERROR(IF(VLOOKUP($A660,'Facility Locations'!$A$2:$E$1000,5,FALSE)="","",VLOOKUP($A660,'Facility Locations'!$A$2:$E$1000,5,FALSE)),"")</f>
        <v/>
      </c>
      <c r="G660" s="25" t="str">
        <f>IFERROR(VLOOKUP($A660,Counties!$A$2:$C$1000,2,FALSE),"no county listed")</f>
        <v>no county listed</v>
      </c>
      <c r="H660" s="24" t="str">
        <f>IFERROR(VLOOKUP($A660,Counties!$A$2:$C$1000,3,FALSE),"no county listed")</f>
        <v>no county listed</v>
      </c>
      <c r="I660" s="24" t="e">
        <f>VLOOKUP($G660,Rural_Urban!A661:B1659,2,FALSE)</f>
        <v>#N/A</v>
      </c>
      <c r="J660" s="24" t="e">
        <f t="shared" si="50"/>
        <v>#N/A</v>
      </c>
      <c r="K660" s="26" t="str">
        <f>IF($A660="","",_xlfn.LET(_xlpm.x,VLOOKUP($A660,Population!$A$2:$B$1000,2,FALSE),IF(_xlpm.x="","none listed",_xlpm.x)))</f>
        <v/>
      </c>
      <c r="L660" s="24" t="e">
        <f>VLOOKUP($A660,Population!$A$2:$D$1000,4,FALSE)</f>
        <v>#N/A</v>
      </c>
      <c r="M660" s="24">
        <f>VLOOKUP("Population",'Program Priorities&amp;Goals'!$B$5:$E$7,4,FALSE)</f>
        <v>0.66666666666666663</v>
      </c>
      <c r="N660" s="24" t="e">
        <f>VLOOKUP($G660,'SVI Data'!$C$2:$F$200,3,FALSE)</f>
        <v>#N/A</v>
      </c>
      <c r="O660" s="24">
        <f>VLOOKUP("SVI",'Program Priorities&amp;Goals'!$B$5:$E$7,4,FALSE)</f>
        <v>0.66666666666666663</v>
      </c>
      <c r="P660" s="23" t="e">
        <f>VLOOKUP($A660,'Partnership Readiness'!$A$2:$D$1000,5,FALSE)</f>
        <v>#N/A</v>
      </c>
      <c r="Q660" s="24">
        <f>VLOOKUP("Partnership",'Program Priorities&amp;Goals'!$B$5:$E$7,4,FALSE)</f>
        <v>0.66666666666666663</v>
      </c>
      <c r="R660" s="25">
        <f t="shared" si="51"/>
        <v>0</v>
      </c>
      <c r="S660" s="24">
        <f t="shared" si="52"/>
        <v>1</v>
      </c>
      <c r="T660" s="24" t="e">
        <f t="shared" si="53"/>
        <v>#N/A</v>
      </c>
      <c r="U660" s="27" t="e">
        <f t="shared" si="54"/>
        <v>#N/A</v>
      </c>
      <c r="V660" s="24" t="e">
        <f>IF(J660="Urban",IF(U660&lt;='Recommended Sites'!$L$17,"Include",""),IF(J660="Rural",IF(T660&lt;='Recommended Sites'!$L$18,"Include",""),""))</f>
        <v>#N/A</v>
      </c>
      <c r="W660" s="24" t="e">
        <f>IF(V660="Include",COUNTIFS($V$2:$V$999,"Include",$R$2:$R$999,"&gt;"&amp;R660)+COUNTIFS($V$2:V660,"Include",$R$2:R660,R660),"")</f>
        <v>#N/A</v>
      </c>
    </row>
    <row r="661" spans="1:23" ht="15.75" thickBot="1" x14ac:dyDescent="0.3">
      <c r="A661" s="23" t="str">
        <f>IF(Population!$A661="","",Population!$A661)</f>
        <v/>
      </c>
      <c r="B661" s="24" t="str">
        <f>IF($A661="","",IFERROR(VLOOKUP($A661,Facilities!$A$2:$B$1001,2,FALSE),""))</f>
        <v/>
      </c>
      <c r="C661" s="24" t="str">
        <f>IFERROR(IF(VLOOKUP($A661,'Facility Locations'!$A$2:$E$1000,2,FALSE)="","no address",VLOOKUP($A661,'Facility Locations'!$A$2:$E$1000,2,FALSE)),"no address")</f>
        <v>no address</v>
      </c>
      <c r="D661" s="24" t="str">
        <f>IFERROR(IF(VLOOKUP($A661,'Facility Locations'!$A$2:$E$1000,3,FALSE)="","",VLOOKUP($A661,'Facility Locations'!$A$2:$E$1000,3,FALSE)),"")</f>
        <v/>
      </c>
      <c r="E661" s="24" t="str">
        <f>IFERROR(IF(VLOOKUP($A661,'Facility Locations'!$A$2:$E$1000,4,FALSE)="","",VLOOKUP($A661,'Facility Locations'!$A$2:$E$1000,4,FALSE)),"")</f>
        <v/>
      </c>
      <c r="F661" s="24" t="str">
        <f>IFERROR(IF(VLOOKUP($A661,'Facility Locations'!$A$2:$E$1000,5,FALSE)="","",VLOOKUP($A661,'Facility Locations'!$A$2:$E$1000,5,FALSE)),"")</f>
        <v/>
      </c>
      <c r="G661" s="25" t="str">
        <f>IFERROR(VLOOKUP($A661,Counties!$A$2:$C$1000,2,FALSE),"no county listed")</f>
        <v>no county listed</v>
      </c>
      <c r="H661" s="24" t="str">
        <f>IFERROR(VLOOKUP($A661,Counties!$A$2:$C$1000,3,FALSE),"no county listed")</f>
        <v>no county listed</v>
      </c>
      <c r="I661" s="24" t="e">
        <f>VLOOKUP($G661,Rural_Urban!A662:B1660,2,FALSE)</f>
        <v>#N/A</v>
      </c>
      <c r="J661" s="24" t="e">
        <f t="shared" si="50"/>
        <v>#N/A</v>
      </c>
      <c r="K661" s="26" t="str">
        <f>IF($A661="","",_xlfn.LET(_xlpm.x,VLOOKUP($A661,Population!$A$2:$B$1000,2,FALSE),IF(_xlpm.x="","none listed",_xlpm.x)))</f>
        <v/>
      </c>
      <c r="L661" s="24" t="e">
        <f>VLOOKUP($A661,Population!$A$2:$D$1000,4,FALSE)</f>
        <v>#N/A</v>
      </c>
      <c r="M661" s="24">
        <f>VLOOKUP("Population",'Program Priorities&amp;Goals'!$B$5:$E$7,4,FALSE)</f>
        <v>0.66666666666666663</v>
      </c>
      <c r="N661" s="24" t="e">
        <f>VLOOKUP($G661,'SVI Data'!$C$2:$F$200,3,FALSE)</f>
        <v>#N/A</v>
      </c>
      <c r="O661" s="24">
        <f>VLOOKUP("SVI",'Program Priorities&amp;Goals'!$B$5:$E$7,4,FALSE)</f>
        <v>0.66666666666666663</v>
      </c>
      <c r="P661" s="23" t="e">
        <f>VLOOKUP($A661,'Partnership Readiness'!$A$2:$D$1000,5,FALSE)</f>
        <v>#N/A</v>
      </c>
      <c r="Q661" s="24">
        <f>VLOOKUP("Partnership",'Program Priorities&amp;Goals'!$B$5:$E$7,4,FALSE)</f>
        <v>0.66666666666666663</v>
      </c>
      <c r="R661" s="25">
        <f t="shared" si="51"/>
        <v>0</v>
      </c>
      <c r="S661" s="24">
        <f t="shared" si="52"/>
        <v>1</v>
      </c>
      <c r="T661" s="24" t="e">
        <f t="shared" si="53"/>
        <v>#N/A</v>
      </c>
      <c r="U661" s="27" t="e">
        <f t="shared" si="54"/>
        <v>#N/A</v>
      </c>
      <c r="V661" s="24" t="e">
        <f>IF(J661="Urban",IF(U661&lt;='Recommended Sites'!$L$17,"Include",""),IF(J661="Rural",IF(T661&lt;='Recommended Sites'!$L$18,"Include",""),""))</f>
        <v>#N/A</v>
      </c>
      <c r="W661" s="24" t="e">
        <f>IF(V661="Include",COUNTIFS($V$2:$V$999,"Include",$R$2:$R$999,"&gt;"&amp;R661)+COUNTIFS($V$2:V661,"Include",$R$2:R661,R661),"")</f>
        <v>#N/A</v>
      </c>
    </row>
    <row r="662" spans="1:23" ht="15.75" thickBot="1" x14ac:dyDescent="0.3">
      <c r="A662" s="23" t="str">
        <f>IF(Population!$A662="","",Population!$A662)</f>
        <v/>
      </c>
      <c r="B662" s="24" t="str">
        <f>IF($A662="","",IFERROR(VLOOKUP($A662,Facilities!$A$2:$B$1001,2,FALSE),""))</f>
        <v/>
      </c>
      <c r="C662" s="24" t="str">
        <f>IFERROR(IF(VLOOKUP($A662,'Facility Locations'!$A$2:$E$1000,2,FALSE)="","no address",VLOOKUP($A662,'Facility Locations'!$A$2:$E$1000,2,FALSE)),"no address")</f>
        <v>no address</v>
      </c>
      <c r="D662" s="24" t="str">
        <f>IFERROR(IF(VLOOKUP($A662,'Facility Locations'!$A$2:$E$1000,3,FALSE)="","",VLOOKUP($A662,'Facility Locations'!$A$2:$E$1000,3,FALSE)),"")</f>
        <v/>
      </c>
      <c r="E662" s="24" t="str">
        <f>IFERROR(IF(VLOOKUP($A662,'Facility Locations'!$A$2:$E$1000,4,FALSE)="","",VLOOKUP($A662,'Facility Locations'!$A$2:$E$1000,4,FALSE)),"")</f>
        <v/>
      </c>
      <c r="F662" s="24" t="str">
        <f>IFERROR(IF(VLOOKUP($A662,'Facility Locations'!$A$2:$E$1000,5,FALSE)="","",VLOOKUP($A662,'Facility Locations'!$A$2:$E$1000,5,FALSE)),"")</f>
        <v/>
      </c>
      <c r="G662" s="25" t="str">
        <f>IFERROR(VLOOKUP($A662,Counties!$A$2:$C$1000,2,FALSE),"no county listed")</f>
        <v>no county listed</v>
      </c>
      <c r="H662" s="24" t="str">
        <f>IFERROR(VLOOKUP($A662,Counties!$A$2:$C$1000,3,FALSE),"no county listed")</f>
        <v>no county listed</v>
      </c>
      <c r="I662" s="24" t="e">
        <f>VLOOKUP($G662,Rural_Urban!A663:B1661,2,FALSE)</f>
        <v>#N/A</v>
      </c>
      <c r="J662" s="24" t="e">
        <f t="shared" si="50"/>
        <v>#N/A</v>
      </c>
      <c r="K662" s="26" t="str">
        <f>IF($A662="","",_xlfn.LET(_xlpm.x,VLOOKUP($A662,Population!$A$2:$B$1000,2,FALSE),IF(_xlpm.x="","none listed",_xlpm.x)))</f>
        <v/>
      </c>
      <c r="L662" s="24" t="e">
        <f>VLOOKUP($A662,Population!$A$2:$D$1000,4,FALSE)</f>
        <v>#N/A</v>
      </c>
      <c r="M662" s="24">
        <f>VLOOKUP("Population",'Program Priorities&amp;Goals'!$B$5:$E$7,4,FALSE)</f>
        <v>0.66666666666666663</v>
      </c>
      <c r="N662" s="24" t="e">
        <f>VLOOKUP($G662,'SVI Data'!$C$2:$F$200,3,FALSE)</f>
        <v>#N/A</v>
      </c>
      <c r="O662" s="24">
        <f>VLOOKUP("SVI",'Program Priorities&amp;Goals'!$B$5:$E$7,4,FALSE)</f>
        <v>0.66666666666666663</v>
      </c>
      <c r="P662" s="23" t="e">
        <f>VLOOKUP($A662,'Partnership Readiness'!$A$2:$D$1000,5,FALSE)</f>
        <v>#N/A</v>
      </c>
      <c r="Q662" s="24">
        <f>VLOOKUP("Partnership",'Program Priorities&amp;Goals'!$B$5:$E$7,4,FALSE)</f>
        <v>0.66666666666666663</v>
      </c>
      <c r="R662" s="25">
        <f t="shared" si="51"/>
        <v>0</v>
      </c>
      <c r="S662" s="24">
        <f t="shared" si="52"/>
        <v>1</v>
      </c>
      <c r="T662" s="24" t="e">
        <f t="shared" si="53"/>
        <v>#N/A</v>
      </c>
      <c r="U662" s="27" t="e">
        <f t="shared" si="54"/>
        <v>#N/A</v>
      </c>
      <c r="V662" s="24" t="e">
        <f>IF(J662="Urban",IF(U662&lt;='Recommended Sites'!$L$17,"Include",""),IF(J662="Rural",IF(T662&lt;='Recommended Sites'!$L$18,"Include",""),""))</f>
        <v>#N/A</v>
      </c>
      <c r="W662" s="24" t="e">
        <f>IF(V662="Include",COUNTIFS($V$2:$V$999,"Include",$R$2:$R$999,"&gt;"&amp;R662)+COUNTIFS($V$2:V662,"Include",$R$2:R662,R662),"")</f>
        <v>#N/A</v>
      </c>
    </row>
    <row r="663" spans="1:23" ht="15.75" thickBot="1" x14ac:dyDescent="0.3">
      <c r="A663" s="23" t="str">
        <f>IF(Population!$A663="","",Population!$A663)</f>
        <v/>
      </c>
      <c r="B663" s="24" t="str">
        <f>IF($A663="","",IFERROR(VLOOKUP($A663,Facilities!$A$2:$B$1001,2,FALSE),""))</f>
        <v/>
      </c>
      <c r="C663" s="24" t="str">
        <f>IFERROR(IF(VLOOKUP($A663,'Facility Locations'!$A$2:$E$1000,2,FALSE)="","no address",VLOOKUP($A663,'Facility Locations'!$A$2:$E$1000,2,FALSE)),"no address")</f>
        <v>no address</v>
      </c>
      <c r="D663" s="24" t="str">
        <f>IFERROR(IF(VLOOKUP($A663,'Facility Locations'!$A$2:$E$1000,3,FALSE)="","",VLOOKUP($A663,'Facility Locations'!$A$2:$E$1000,3,FALSE)),"")</f>
        <v/>
      </c>
      <c r="E663" s="24" t="str">
        <f>IFERROR(IF(VLOOKUP($A663,'Facility Locations'!$A$2:$E$1000,4,FALSE)="","",VLOOKUP($A663,'Facility Locations'!$A$2:$E$1000,4,FALSE)),"")</f>
        <v/>
      </c>
      <c r="F663" s="24" t="str">
        <f>IFERROR(IF(VLOOKUP($A663,'Facility Locations'!$A$2:$E$1000,5,FALSE)="","",VLOOKUP($A663,'Facility Locations'!$A$2:$E$1000,5,FALSE)),"")</f>
        <v/>
      </c>
      <c r="G663" s="25" t="str">
        <f>IFERROR(VLOOKUP($A663,Counties!$A$2:$C$1000,2,FALSE),"no county listed")</f>
        <v>no county listed</v>
      </c>
      <c r="H663" s="24" t="str">
        <f>IFERROR(VLOOKUP($A663,Counties!$A$2:$C$1000,3,FALSE),"no county listed")</f>
        <v>no county listed</v>
      </c>
      <c r="I663" s="24" t="e">
        <f>VLOOKUP($G663,Rural_Urban!A664:B1662,2,FALSE)</f>
        <v>#N/A</v>
      </c>
      <c r="J663" s="24" t="e">
        <f t="shared" si="50"/>
        <v>#N/A</v>
      </c>
      <c r="K663" s="26" t="str">
        <f>IF($A663="","",_xlfn.LET(_xlpm.x,VLOOKUP($A663,Population!$A$2:$B$1000,2,FALSE),IF(_xlpm.x="","none listed",_xlpm.x)))</f>
        <v/>
      </c>
      <c r="L663" s="24" t="e">
        <f>VLOOKUP($A663,Population!$A$2:$D$1000,4,FALSE)</f>
        <v>#N/A</v>
      </c>
      <c r="M663" s="24">
        <f>VLOOKUP("Population",'Program Priorities&amp;Goals'!$B$5:$E$7,4,FALSE)</f>
        <v>0.66666666666666663</v>
      </c>
      <c r="N663" s="24" t="e">
        <f>VLOOKUP($G663,'SVI Data'!$C$2:$F$200,3,FALSE)</f>
        <v>#N/A</v>
      </c>
      <c r="O663" s="24">
        <f>VLOOKUP("SVI",'Program Priorities&amp;Goals'!$B$5:$E$7,4,FALSE)</f>
        <v>0.66666666666666663</v>
      </c>
      <c r="P663" s="23" t="e">
        <f>VLOOKUP($A663,'Partnership Readiness'!$A$2:$D$1000,5,FALSE)</f>
        <v>#N/A</v>
      </c>
      <c r="Q663" s="24">
        <f>VLOOKUP("Partnership",'Program Priorities&amp;Goals'!$B$5:$E$7,4,FALSE)</f>
        <v>0.66666666666666663</v>
      </c>
      <c r="R663" s="25">
        <f t="shared" si="51"/>
        <v>0</v>
      </c>
      <c r="S663" s="24">
        <f t="shared" si="52"/>
        <v>1</v>
      </c>
      <c r="T663" s="24" t="e">
        <f t="shared" si="53"/>
        <v>#N/A</v>
      </c>
      <c r="U663" s="27" t="e">
        <f t="shared" si="54"/>
        <v>#N/A</v>
      </c>
      <c r="V663" s="24" t="e">
        <f>IF(J663="Urban",IF(U663&lt;='Recommended Sites'!$L$17,"Include",""),IF(J663="Rural",IF(T663&lt;='Recommended Sites'!$L$18,"Include",""),""))</f>
        <v>#N/A</v>
      </c>
      <c r="W663" s="24" t="e">
        <f>IF(V663="Include",COUNTIFS($V$2:$V$999,"Include",$R$2:$R$999,"&gt;"&amp;R663)+COUNTIFS($V$2:V663,"Include",$R$2:R663,R663),"")</f>
        <v>#N/A</v>
      </c>
    </row>
    <row r="664" spans="1:23" ht="15.75" thickBot="1" x14ac:dyDescent="0.3">
      <c r="A664" s="23" t="str">
        <f>IF(Population!$A664="","",Population!$A664)</f>
        <v/>
      </c>
      <c r="B664" s="24" t="str">
        <f>IF($A664="","",IFERROR(VLOOKUP($A664,Facilities!$A$2:$B$1001,2,FALSE),""))</f>
        <v/>
      </c>
      <c r="C664" s="24" t="str">
        <f>IFERROR(IF(VLOOKUP($A664,'Facility Locations'!$A$2:$E$1000,2,FALSE)="","no address",VLOOKUP($A664,'Facility Locations'!$A$2:$E$1000,2,FALSE)),"no address")</f>
        <v>no address</v>
      </c>
      <c r="D664" s="24" t="str">
        <f>IFERROR(IF(VLOOKUP($A664,'Facility Locations'!$A$2:$E$1000,3,FALSE)="","",VLOOKUP($A664,'Facility Locations'!$A$2:$E$1000,3,FALSE)),"")</f>
        <v/>
      </c>
      <c r="E664" s="24" t="str">
        <f>IFERROR(IF(VLOOKUP($A664,'Facility Locations'!$A$2:$E$1000,4,FALSE)="","",VLOOKUP($A664,'Facility Locations'!$A$2:$E$1000,4,FALSE)),"")</f>
        <v/>
      </c>
      <c r="F664" s="24" t="str">
        <f>IFERROR(IF(VLOOKUP($A664,'Facility Locations'!$A$2:$E$1000,5,FALSE)="","",VLOOKUP($A664,'Facility Locations'!$A$2:$E$1000,5,FALSE)),"")</f>
        <v/>
      </c>
      <c r="G664" s="25" t="str">
        <f>IFERROR(VLOOKUP($A664,Counties!$A$2:$C$1000,2,FALSE),"no county listed")</f>
        <v>no county listed</v>
      </c>
      <c r="H664" s="24" t="str">
        <f>IFERROR(VLOOKUP($A664,Counties!$A$2:$C$1000,3,FALSE),"no county listed")</f>
        <v>no county listed</v>
      </c>
      <c r="I664" s="24" t="e">
        <f>VLOOKUP($G664,Rural_Urban!A665:B1663,2,FALSE)</f>
        <v>#N/A</v>
      </c>
      <c r="J664" s="24" t="e">
        <f t="shared" si="50"/>
        <v>#N/A</v>
      </c>
      <c r="K664" s="26" t="str">
        <f>IF($A664="","",_xlfn.LET(_xlpm.x,VLOOKUP($A664,Population!$A$2:$B$1000,2,FALSE),IF(_xlpm.x="","none listed",_xlpm.x)))</f>
        <v/>
      </c>
      <c r="L664" s="24" t="e">
        <f>VLOOKUP($A664,Population!$A$2:$D$1000,4,FALSE)</f>
        <v>#N/A</v>
      </c>
      <c r="M664" s="24">
        <f>VLOOKUP("Population",'Program Priorities&amp;Goals'!$B$5:$E$7,4,FALSE)</f>
        <v>0.66666666666666663</v>
      </c>
      <c r="N664" s="24" t="e">
        <f>VLOOKUP($G664,'SVI Data'!$C$2:$F$200,3,FALSE)</f>
        <v>#N/A</v>
      </c>
      <c r="O664" s="24">
        <f>VLOOKUP("SVI",'Program Priorities&amp;Goals'!$B$5:$E$7,4,FALSE)</f>
        <v>0.66666666666666663</v>
      </c>
      <c r="P664" s="23" t="e">
        <f>VLOOKUP($A664,'Partnership Readiness'!$A$2:$D$1000,5,FALSE)</f>
        <v>#N/A</v>
      </c>
      <c r="Q664" s="24">
        <f>VLOOKUP("Partnership",'Program Priorities&amp;Goals'!$B$5:$E$7,4,FALSE)</f>
        <v>0.66666666666666663</v>
      </c>
      <c r="R664" s="25">
        <f t="shared" si="51"/>
        <v>0</v>
      </c>
      <c r="S664" s="24">
        <f t="shared" si="52"/>
        <v>1</v>
      </c>
      <c r="T664" s="24" t="e">
        <f t="shared" si="53"/>
        <v>#N/A</v>
      </c>
      <c r="U664" s="27" t="e">
        <f t="shared" si="54"/>
        <v>#N/A</v>
      </c>
      <c r="V664" s="24" t="e">
        <f>IF(J664="Urban",IF(U664&lt;='Recommended Sites'!$L$17,"Include",""),IF(J664="Rural",IF(T664&lt;='Recommended Sites'!$L$18,"Include",""),""))</f>
        <v>#N/A</v>
      </c>
      <c r="W664" s="24" t="e">
        <f>IF(V664="Include",COUNTIFS($V$2:$V$999,"Include",$R$2:$R$999,"&gt;"&amp;R664)+COUNTIFS($V$2:V664,"Include",$R$2:R664,R664),"")</f>
        <v>#N/A</v>
      </c>
    </row>
    <row r="665" spans="1:23" ht="15.75" thickBot="1" x14ac:dyDescent="0.3">
      <c r="A665" s="23" t="str">
        <f>IF(Population!$A665="","",Population!$A665)</f>
        <v/>
      </c>
      <c r="B665" s="24" t="str">
        <f>IF($A665="","",IFERROR(VLOOKUP($A665,Facilities!$A$2:$B$1001,2,FALSE),""))</f>
        <v/>
      </c>
      <c r="C665" s="24" t="str">
        <f>IFERROR(IF(VLOOKUP($A665,'Facility Locations'!$A$2:$E$1000,2,FALSE)="","no address",VLOOKUP($A665,'Facility Locations'!$A$2:$E$1000,2,FALSE)),"no address")</f>
        <v>no address</v>
      </c>
      <c r="D665" s="24" t="str">
        <f>IFERROR(IF(VLOOKUP($A665,'Facility Locations'!$A$2:$E$1000,3,FALSE)="","",VLOOKUP($A665,'Facility Locations'!$A$2:$E$1000,3,FALSE)),"")</f>
        <v/>
      </c>
      <c r="E665" s="24" t="str">
        <f>IFERROR(IF(VLOOKUP($A665,'Facility Locations'!$A$2:$E$1000,4,FALSE)="","",VLOOKUP($A665,'Facility Locations'!$A$2:$E$1000,4,FALSE)),"")</f>
        <v/>
      </c>
      <c r="F665" s="24" t="str">
        <f>IFERROR(IF(VLOOKUP($A665,'Facility Locations'!$A$2:$E$1000,5,FALSE)="","",VLOOKUP($A665,'Facility Locations'!$A$2:$E$1000,5,FALSE)),"")</f>
        <v/>
      </c>
      <c r="G665" s="25" t="str">
        <f>IFERROR(VLOOKUP($A665,Counties!$A$2:$C$1000,2,FALSE),"no county listed")</f>
        <v>no county listed</v>
      </c>
      <c r="H665" s="24" t="str">
        <f>IFERROR(VLOOKUP($A665,Counties!$A$2:$C$1000,3,FALSE),"no county listed")</f>
        <v>no county listed</v>
      </c>
      <c r="I665" s="24" t="e">
        <f>VLOOKUP($G665,Rural_Urban!A666:B1664,2,FALSE)</f>
        <v>#N/A</v>
      </c>
      <c r="J665" s="24" t="e">
        <f t="shared" si="50"/>
        <v>#N/A</v>
      </c>
      <c r="K665" s="26" t="str">
        <f>IF($A665="","",_xlfn.LET(_xlpm.x,VLOOKUP($A665,Population!$A$2:$B$1000,2,FALSE),IF(_xlpm.x="","none listed",_xlpm.x)))</f>
        <v/>
      </c>
      <c r="L665" s="24" t="e">
        <f>VLOOKUP($A665,Population!$A$2:$D$1000,4,FALSE)</f>
        <v>#N/A</v>
      </c>
      <c r="M665" s="24">
        <f>VLOOKUP("Population",'Program Priorities&amp;Goals'!$B$5:$E$7,4,FALSE)</f>
        <v>0.66666666666666663</v>
      </c>
      <c r="N665" s="24" t="e">
        <f>VLOOKUP($G665,'SVI Data'!$C$2:$F$200,3,FALSE)</f>
        <v>#N/A</v>
      </c>
      <c r="O665" s="24">
        <f>VLOOKUP("SVI",'Program Priorities&amp;Goals'!$B$5:$E$7,4,FALSE)</f>
        <v>0.66666666666666663</v>
      </c>
      <c r="P665" s="23" t="e">
        <f>VLOOKUP($A665,'Partnership Readiness'!$A$2:$D$1000,5,FALSE)</f>
        <v>#N/A</v>
      </c>
      <c r="Q665" s="24">
        <f>VLOOKUP("Partnership",'Program Priorities&amp;Goals'!$B$5:$E$7,4,FALSE)</f>
        <v>0.66666666666666663</v>
      </c>
      <c r="R665" s="25">
        <f t="shared" si="51"/>
        <v>0</v>
      </c>
      <c r="S665" s="24">
        <f t="shared" si="52"/>
        <v>1</v>
      </c>
      <c r="T665" s="24" t="e">
        <f t="shared" si="53"/>
        <v>#N/A</v>
      </c>
      <c r="U665" s="27" t="e">
        <f t="shared" si="54"/>
        <v>#N/A</v>
      </c>
      <c r="V665" s="24" t="e">
        <f>IF(J665="Urban",IF(U665&lt;='Recommended Sites'!$L$17,"Include",""),IF(J665="Rural",IF(T665&lt;='Recommended Sites'!$L$18,"Include",""),""))</f>
        <v>#N/A</v>
      </c>
      <c r="W665" s="24" t="e">
        <f>IF(V665="Include",COUNTIFS($V$2:$V$999,"Include",$R$2:$R$999,"&gt;"&amp;R665)+COUNTIFS($V$2:V665,"Include",$R$2:R665,R665),"")</f>
        <v>#N/A</v>
      </c>
    </row>
    <row r="666" spans="1:23" ht="15.75" thickBot="1" x14ac:dyDescent="0.3">
      <c r="A666" s="23" t="str">
        <f>IF(Population!$A666="","",Population!$A666)</f>
        <v/>
      </c>
      <c r="B666" s="24" t="str">
        <f>IF($A666="","",IFERROR(VLOOKUP($A666,Facilities!$A$2:$B$1001,2,FALSE),""))</f>
        <v/>
      </c>
      <c r="C666" s="24" t="str">
        <f>IFERROR(IF(VLOOKUP($A666,'Facility Locations'!$A$2:$E$1000,2,FALSE)="","no address",VLOOKUP($A666,'Facility Locations'!$A$2:$E$1000,2,FALSE)),"no address")</f>
        <v>no address</v>
      </c>
      <c r="D666" s="24" t="str">
        <f>IFERROR(IF(VLOOKUP($A666,'Facility Locations'!$A$2:$E$1000,3,FALSE)="","",VLOOKUP($A666,'Facility Locations'!$A$2:$E$1000,3,FALSE)),"")</f>
        <v/>
      </c>
      <c r="E666" s="24" t="str">
        <f>IFERROR(IF(VLOOKUP($A666,'Facility Locations'!$A$2:$E$1000,4,FALSE)="","",VLOOKUP($A666,'Facility Locations'!$A$2:$E$1000,4,FALSE)),"")</f>
        <v/>
      </c>
      <c r="F666" s="24" t="str">
        <f>IFERROR(IF(VLOOKUP($A666,'Facility Locations'!$A$2:$E$1000,5,FALSE)="","",VLOOKUP($A666,'Facility Locations'!$A$2:$E$1000,5,FALSE)),"")</f>
        <v/>
      </c>
      <c r="G666" s="25" t="str">
        <f>IFERROR(VLOOKUP($A666,Counties!$A$2:$C$1000,2,FALSE),"no county listed")</f>
        <v>no county listed</v>
      </c>
      <c r="H666" s="24" t="str">
        <f>IFERROR(VLOOKUP($A666,Counties!$A$2:$C$1000,3,FALSE),"no county listed")</f>
        <v>no county listed</v>
      </c>
      <c r="I666" s="24" t="e">
        <f>VLOOKUP($G666,Rural_Urban!A667:B1665,2,FALSE)</f>
        <v>#N/A</v>
      </c>
      <c r="J666" s="24" t="e">
        <f t="shared" si="50"/>
        <v>#N/A</v>
      </c>
      <c r="K666" s="26" t="str">
        <f>IF($A666="","",_xlfn.LET(_xlpm.x,VLOOKUP($A666,Population!$A$2:$B$1000,2,FALSE),IF(_xlpm.x="","none listed",_xlpm.x)))</f>
        <v/>
      </c>
      <c r="L666" s="24" t="e">
        <f>VLOOKUP($A666,Population!$A$2:$D$1000,4,FALSE)</f>
        <v>#N/A</v>
      </c>
      <c r="M666" s="24">
        <f>VLOOKUP("Population",'Program Priorities&amp;Goals'!$B$5:$E$7,4,FALSE)</f>
        <v>0.66666666666666663</v>
      </c>
      <c r="N666" s="24" t="e">
        <f>VLOOKUP($G666,'SVI Data'!$C$2:$F$200,3,FALSE)</f>
        <v>#N/A</v>
      </c>
      <c r="O666" s="24">
        <f>VLOOKUP("SVI",'Program Priorities&amp;Goals'!$B$5:$E$7,4,FALSE)</f>
        <v>0.66666666666666663</v>
      </c>
      <c r="P666" s="23" t="e">
        <f>VLOOKUP($A666,'Partnership Readiness'!$A$2:$D$1000,5,FALSE)</f>
        <v>#N/A</v>
      </c>
      <c r="Q666" s="24">
        <f>VLOOKUP("Partnership",'Program Priorities&amp;Goals'!$B$5:$E$7,4,FALSE)</f>
        <v>0.66666666666666663</v>
      </c>
      <c r="R666" s="25">
        <f t="shared" si="51"/>
        <v>0</v>
      </c>
      <c r="S666" s="24">
        <f t="shared" si="52"/>
        <v>1</v>
      </c>
      <c r="T666" s="24" t="e">
        <f t="shared" si="53"/>
        <v>#N/A</v>
      </c>
      <c r="U666" s="27" t="e">
        <f t="shared" si="54"/>
        <v>#N/A</v>
      </c>
      <c r="V666" s="24" t="e">
        <f>IF(J666="Urban",IF(U666&lt;='Recommended Sites'!$L$17,"Include",""),IF(J666="Rural",IF(T666&lt;='Recommended Sites'!$L$18,"Include",""),""))</f>
        <v>#N/A</v>
      </c>
      <c r="W666" s="24" t="e">
        <f>IF(V666="Include",COUNTIFS($V$2:$V$999,"Include",$R$2:$R$999,"&gt;"&amp;R666)+COUNTIFS($V$2:V666,"Include",$R$2:R666,R666),"")</f>
        <v>#N/A</v>
      </c>
    </row>
    <row r="667" spans="1:23" ht="15.75" thickBot="1" x14ac:dyDescent="0.3">
      <c r="A667" s="23" t="str">
        <f>IF(Population!$A667="","",Population!$A667)</f>
        <v/>
      </c>
      <c r="B667" s="24" t="str">
        <f>IF($A667="","",IFERROR(VLOOKUP($A667,Facilities!$A$2:$B$1001,2,FALSE),""))</f>
        <v/>
      </c>
      <c r="C667" s="24" t="str">
        <f>IFERROR(IF(VLOOKUP($A667,'Facility Locations'!$A$2:$E$1000,2,FALSE)="","no address",VLOOKUP($A667,'Facility Locations'!$A$2:$E$1000,2,FALSE)),"no address")</f>
        <v>no address</v>
      </c>
      <c r="D667" s="24" t="str">
        <f>IFERROR(IF(VLOOKUP($A667,'Facility Locations'!$A$2:$E$1000,3,FALSE)="","",VLOOKUP($A667,'Facility Locations'!$A$2:$E$1000,3,FALSE)),"")</f>
        <v/>
      </c>
      <c r="E667" s="24" t="str">
        <f>IFERROR(IF(VLOOKUP($A667,'Facility Locations'!$A$2:$E$1000,4,FALSE)="","",VLOOKUP($A667,'Facility Locations'!$A$2:$E$1000,4,FALSE)),"")</f>
        <v/>
      </c>
      <c r="F667" s="24" t="str">
        <f>IFERROR(IF(VLOOKUP($A667,'Facility Locations'!$A$2:$E$1000,5,FALSE)="","",VLOOKUP($A667,'Facility Locations'!$A$2:$E$1000,5,FALSE)),"")</f>
        <v/>
      </c>
      <c r="G667" s="25" t="str">
        <f>IFERROR(VLOOKUP($A667,Counties!$A$2:$C$1000,2,FALSE),"no county listed")</f>
        <v>no county listed</v>
      </c>
      <c r="H667" s="24" t="str">
        <f>IFERROR(VLOOKUP($A667,Counties!$A$2:$C$1000,3,FALSE),"no county listed")</f>
        <v>no county listed</v>
      </c>
      <c r="I667" s="24" t="e">
        <f>VLOOKUP($G667,Rural_Urban!A668:B1666,2,FALSE)</f>
        <v>#N/A</v>
      </c>
      <c r="J667" s="24" t="e">
        <f t="shared" si="50"/>
        <v>#N/A</v>
      </c>
      <c r="K667" s="26" t="str">
        <f>IF($A667="","",_xlfn.LET(_xlpm.x,VLOOKUP($A667,Population!$A$2:$B$1000,2,FALSE),IF(_xlpm.x="","none listed",_xlpm.x)))</f>
        <v/>
      </c>
      <c r="L667" s="24" t="e">
        <f>VLOOKUP($A667,Population!$A$2:$D$1000,4,FALSE)</f>
        <v>#N/A</v>
      </c>
      <c r="M667" s="24">
        <f>VLOOKUP("Population",'Program Priorities&amp;Goals'!$B$5:$E$7,4,FALSE)</f>
        <v>0.66666666666666663</v>
      </c>
      <c r="N667" s="24" t="e">
        <f>VLOOKUP($G667,'SVI Data'!$C$2:$F$200,3,FALSE)</f>
        <v>#N/A</v>
      </c>
      <c r="O667" s="24">
        <f>VLOOKUP("SVI",'Program Priorities&amp;Goals'!$B$5:$E$7,4,FALSE)</f>
        <v>0.66666666666666663</v>
      </c>
      <c r="P667" s="23" t="e">
        <f>VLOOKUP($A667,'Partnership Readiness'!$A$2:$D$1000,5,FALSE)</f>
        <v>#N/A</v>
      </c>
      <c r="Q667" s="24">
        <f>VLOOKUP("Partnership",'Program Priorities&amp;Goals'!$B$5:$E$7,4,FALSE)</f>
        <v>0.66666666666666663</v>
      </c>
      <c r="R667" s="25">
        <f t="shared" si="51"/>
        <v>0</v>
      </c>
      <c r="S667" s="24">
        <f t="shared" si="52"/>
        <v>1</v>
      </c>
      <c r="T667" s="24" t="e">
        <f t="shared" si="53"/>
        <v>#N/A</v>
      </c>
      <c r="U667" s="27" t="e">
        <f t="shared" si="54"/>
        <v>#N/A</v>
      </c>
      <c r="V667" s="24" t="e">
        <f>IF(J667="Urban",IF(U667&lt;='Recommended Sites'!$L$17,"Include",""),IF(J667="Rural",IF(T667&lt;='Recommended Sites'!$L$18,"Include",""),""))</f>
        <v>#N/A</v>
      </c>
      <c r="W667" s="24" t="e">
        <f>IF(V667="Include",COUNTIFS($V$2:$V$999,"Include",$R$2:$R$999,"&gt;"&amp;R667)+COUNTIFS($V$2:V667,"Include",$R$2:R667,R667),"")</f>
        <v>#N/A</v>
      </c>
    </row>
    <row r="668" spans="1:23" ht="15.75" thickBot="1" x14ac:dyDescent="0.3">
      <c r="A668" s="23" t="str">
        <f>IF(Population!$A668="","",Population!$A668)</f>
        <v/>
      </c>
      <c r="B668" s="24" t="str">
        <f>IF($A668="","",IFERROR(VLOOKUP($A668,Facilities!$A$2:$B$1001,2,FALSE),""))</f>
        <v/>
      </c>
      <c r="C668" s="24" t="str">
        <f>IFERROR(IF(VLOOKUP($A668,'Facility Locations'!$A$2:$E$1000,2,FALSE)="","no address",VLOOKUP($A668,'Facility Locations'!$A$2:$E$1000,2,FALSE)),"no address")</f>
        <v>no address</v>
      </c>
      <c r="D668" s="24" t="str">
        <f>IFERROR(IF(VLOOKUP($A668,'Facility Locations'!$A$2:$E$1000,3,FALSE)="","",VLOOKUP($A668,'Facility Locations'!$A$2:$E$1000,3,FALSE)),"")</f>
        <v/>
      </c>
      <c r="E668" s="24" t="str">
        <f>IFERROR(IF(VLOOKUP($A668,'Facility Locations'!$A$2:$E$1000,4,FALSE)="","",VLOOKUP($A668,'Facility Locations'!$A$2:$E$1000,4,FALSE)),"")</f>
        <v/>
      </c>
      <c r="F668" s="24" t="str">
        <f>IFERROR(IF(VLOOKUP($A668,'Facility Locations'!$A$2:$E$1000,5,FALSE)="","",VLOOKUP($A668,'Facility Locations'!$A$2:$E$1000,5,FALSE)),"")</f>
        <v/>
      </c>
      <c r="G668" s="25" t="str">
        <f>IFERROR(VLOOKUP($A668,Counties!$A$2:$C$1000,2,FALSE),"no county listed")</f>
        <v>no county listed</v>
      </c>
      <c r="H668" s="24" t="str">
        <f>IFERROR(VLOOKUP($A668,Counties!$A$2:$C$1000,3,FALSE),"no county listed")</f>
        <v>no county listed</v>
      </c>
      <c r="I668" s="24" t="e">
        <f>VLOOKUP($G668,Rural_Urban!A669:B1667,2,FALSE)</f>
        <v>#N/A</v>
      </c>
      <c r="J668" s="24" t="e">
        <f t="shared" si="50"/>
        <v>#N/A</v>
      </c>
      <c r="K668" s="26" t="str">
        <f>IF($A668="","",_xlfn.LET(_xlpm.x,VLOOKUP($A668,Population!$A$2:$B$1000,2,FALSE),IF(_xlpm.x="","none listed",_xlpm.x)))</f>
        <v/>
      </c>
      <c r="L668" s="24" t="e">
        <f>VLOOKUP($A668,Population!$A$2:$D$1000,4,FALSE)</f>
        <v>#N/A</v>
      </c>
      <c r="M668" s="24">
        <f>VLOOKUP("Population",'Program Priorities&amp;Goals'!$B$5:$E$7,4,FALSE)</f>
        <v>0.66666666666666663</v>
      </c>
      <c r="N668" s="24" t="e">
        <f>VLOOKUP($G668,'SVI Data'!$C$2:$F$200,3,FALSE)</f>
        <v>#N/A</v>
      </c>
      <c r="O668" s="24">
        <f>VLOOKUP("SVI",'Program Priorities&amp;Goals'!$B$5:$E$7,4,FALSE)</f>
        <v>0.66666666666666663</v>
      </c>
      <c r="P668" s="23" t="e">
        <f>VLOOKUP($A668,'Partnership Readiness'!$A$2:$D$1000,5,FALSE)</f>
        <v>#N/A</v>
      </c>
      <c r="Q668" s="24">
        <f>VLOOKUP("Partnership",'Program Priorities&amp;Goals'!$B$5:$E$7,4,FALSE)</f>
        <v>0.66666666666666663</v>
      </c>
      <c r="R668" s="25">
        <f t="shared" si="51"/>
        <v>0</v>
      </c>
      <c r="S668" s="24">
        <f t="shared" si="52"/>
        <v>1</v>
      </c>
      <c r="T668" s="24" t="e">
        <f t="shared" si="53"/>
        <v>#N/A</v>
      </c>
      <c r="U668" s="27" t="e">
        <f t="shared" si="54"/>
        <v>#N/A</v>
      </c>
      <c r="V668" s="24" t="e">
        <f>IF(J668="Urban",IF(U668&lt;='Recommended Sites'!$L$17,"Include",""),IF(J668="Rural",IF(T668&lt;='Recommended Sites'!$L$18,"Include",""),""))</f>
        <v>#N/A</v>
      </c>
      <c r="W668" s="24" t="e">
        <f>IF(V668="Include",COUNTIFS($V$2:$V$999,"Include",$R$2:$R$999,"&gt;"&amp;R668)+COUNTIFS($V$2:V668,"Include",$R$2:R668,R668),"")</f>
        <v>#N/A</v>
      </c>
    </row>
    <row r="669" spans="1:23" ht="15.75" thickBot="1" x14ac:dyDescent="0.3">
      <c r="A669" s="23" t="str">
        <f>IF(Population!$A669="","",Population!$A669)</f>
        <v/>
      </c>
      <c r="B669" s="24" t="str">
        <f>IF($A669="","",IFERROR(VLOOKUP($A669,Facilities!$A$2:$B$1001,2,FALSE),""))</f>
        <v/>
      </c>
      <c r="C669" s="24" t="str">
        <f>IFERROR(IF(VLOOKUP($A669,'Facility Locations'!$A$2:$E$1000,2,FALSE)="","no address",VLOOKUP($A669,'Facility Locations'!$A$2:$E$1000,2,FALSE)),"no address")</f>
        <v>no address</v>
      </c>
      <c r="D669" s="24" t="str">
        <f>IFERROR(IF(VLOOKUP($A669,'Facility Locations'!$A$2:$E$1000,3,FALSE)="","",VLOOKUP($A669,'Facility Locations'!$A$2:$E$1000,3,FALSE)),"")</f>
        <v/>
      </c>
      <c r="E669" s="24" t="str">
        <f>IFERROR(IF(VLOOKUP($A669,'Facility Locations'!$A$2:$E$1000,4,FALSE)="","",VLOOKUP($A669,'Facility Locations'!$A$2:$E$1000,4,FALSE)),"")</f>
        <v/>
      </c>
      <c r="F669" s="24" t="str">
        <f>IFERROR(IF(VLOOKUP($A669,'Facility Locations'!$A$2:$E$1000,5,FALSE)="","",VLOOKUP($A669,'Facility Locations'!$A$2:$E$1000,5,FALSE)),"")</f>
        <v/>
      </c>
      <c r="G669" s="25" t="str">
        <f>IFERROR(VLOOKUP($A669,Counties!$A$2:$C$1000,2,FALSE),"no county listed")</f>
        <v>no county listed</v>
      </c>
      <c r="H669" s="24" t="str">
        <f>IFERROR(VLOOKUP($A669,Counties!$A$2:$C$1000,3,FALSE),"no county listed")</f>
        <v>no county listed</v>
      </c>
      <c r="I669" s="24" t="e">
        <f>VLOOKUP($G669,Rural_Urban!A670:B1668,2,FALSE)</f>
        <v>#N/A</v>
      </c>
      <c r="J669" s="24" t="e">
        <f t="shared" si="50"/>
        <v>#N/A</v>
      </c>
      <c r="K669" s="26" t="str">
        <f>IF($A669="","",_xlfn.LET(_xlpm.x,VLOOKUP($A669,Population!$A$2:$B$1000,2,FALSE),IF(_xlpm.x="","none listed",_xlpm.x)))</f>
        <v/>
      </c>
      <c r="L669" s="24" t="e">
        <f>VLOOKUP($A669,Population!$A$2:$D$1000,4,FALSE)</f>
        <v>#N/A</v>
      </c>
      <c r="M669" s="24">
        <f>VLOOKUP("Population",'Program Priorities&amp;Goals'!$B$5:$E$7,4,FALSE)</f>
        <v>0.66666666666666663</v>
      </c>
      <c r="N669" s="24" t="e">
        <f>VLOOKUP($G669,'SVI Data'!$C$2:$F$200,3,FALSE)</f>
        <v>#N/A</v>
      </c>
      <c r="O669" s="24">
        <f>VLOOKUP("SVI",'Program Priorities&amp;Goals'!$B$5:$E$7,4,FALSE)</f>
        <v>0.66666666666666663</v>
      </c>
      <c r="P669" s="23" t="e">
        <f>VLOOKUP($A669,'Partnership Readiness'!$A$2:$D$1000,5,FALSE)</f>
        <v>#N/A</v>
      </c>
      <c r="Q669" s="24">
        <f>VLOOKUP("Partnership",'Program Priorities&amp;Goals'!$B$5:$E$7,4,FALSE)</f>
        <v>0.66666666666666663</v>
      </c>
      <c r="R669" s="25">
        <f t="shared" si="51"/>
        <v>0</v>
      </c>
      <c r="S669" s="24">
        <f t="shared" si="52"/>
        <v>1</v>
      </c>
      <c r="T669" s="24" t="e">
        <f t="shared" si="53"/>
        <v>#N/A</v>
      </c>
      <c r="U669" s="27" t="e">
        <f t="shared" si="54"/>
        <v>#N/A</v>
      </c>
      <c r="V669" s="24" t="e">
        <f>IF(J669="Urban",IF(U669&lt;='Recommended Sites'!$L$17,"Include",""),IF(J669="Rural",IF(T669&lt;='Recommended Sites'!$L$18,"Include",""),""))</f>
        <v>#N/A</v>
      </c>
      <c r="W669" s="24" t="e">
        <f>IF(V669="Include",COUNTIFS($V$2:$V$999,"Include",$R$2:$R$999,"&gt;"&amp;R669)+COUNTIFS($V$2:V669,"Include",$R$2:R669,R669),"")</f>
        <v>#N/A</v>
      </c>
    </row>
    <row r="670" spans="1:23" ht="15.75" thickBot="1" x14ac:dyDescent="0.3">
      <c r="A670" s="23" t="str">
        <f>IF(Population!$A670="","",Population!$A670)</f>
        <v/>
      </c>
      <c r="B670" s="24" t="str">
        <f>IF($A670="","",IFERROR(VLOOKUP($A670,Facilities!$A$2:$B$1001,2,FALSE),""))</f>
        <v/>
      </c>
      <c r="C670" s="24" t="str">
        <f>IFERROR(IF(VLOOKUP($A670,'Facility Locations'!$A$2:$E$1000,2,FALSE)="","no address",VLOOKUP($A670,'Facility Locations'!$A$2:$E$1000,2,FALSE)),"no address")</f>
        <v>no address</v>
      </c>
      <c r="D670" s="24" t="str">
        <f>IFERROR(IF(VLOOKUP($A670,'Facility Locations'!$A$2:$E$1000,3,FALSE)="","",VLOOKUP($A670,'Facility Locations'!$A$2:$E$1000,3,FALSE)),"")</f>
        <v/>
      </c>
      <c r="E670" s="24" t="str">
        <f>IFERROR(IF(VLOOKUP($A670,'Facility Locations'!$A$2:$E$1000,4,FALSE)="","",VLOOKUP($A670,'Facility Locations'!$A$2:$E$1000,4,FALSE)),"")</f>
        <v/>
      </c>
      <c r="F670" s="24" t="str">
        <f>IFERROR(IF(VLOOKUP($A670,'Facility Locations'!$A$2:$E$1000,5,FALSE)="","",VLOOKUP($A670,'Facility Locations'!$A$2:$E$1000,5,FALSE)),"")</f>
        <v/>
      </c>
      <c r="G670" s="25" t="str">
        <f>IFERROR(VLOOKUP($A670,Counties!$A$2:$C$1000,2,FALSE),"no county listed")</f>
        <v>no county listed</v>
      </c>
      <c r="H670" s="24" t="str">
        <f>IFERROR(VLOOKUP($A670,Counties!$A$2:$C$1000,3,FALSE),"no county listed")</f>
        <v>no county listed</v>
      </c>
      <c r="I670" s="24" t="e">
        <f>VLOOKUP($G670,Rural_Urban!A671:B1669,2,FALSE)</f>
        <v>#N/A</v>
      </c>
      <c r="J670" s="24" t="e">
        <f t="shared" si="50"/>
        <v>#N/A</v>
      </c>
      <c r="K670" s="26" t="str">
        <f>IF($A670="","",_xlfn.LET(_xlpm.x,VLOOKUP($A670,Population!$A$2:$B$1000,2,FALSE),IF(_xlpm.x="","none listed",_xlpm.x)))</f>
        <v/>
      </c>
      <c r="L670" s="24" t="e">
        <f>VLOOKUP($A670,Population!$A$2:$D$1000,4,FALSE)</f>
        <v>#N/A</v>
      </c>
      <c r="M670" s="24">
        <f>VLOOKUP("Population",'Program Priorities&amp;Goals'!$B$5:$E$7,4,FALSE)</f>
        <v>0.66666666666666663</v>
      </c>
      <c r="N670" s="24" t="e">
        <f>VLOOKUP($G670,'SVI Data'!$C$2:$F$200,3,FALSE)</f>
        <v>#N/A</v>
      </c>
      <c r="O670" s="24">
        <f>VLOOKUP("SVI",'Program Priorities&amp;Goals'!$B$5:$E$7,4,FALSE)</f>
        <v>0.66666666666666663</v>
      </c>
      <c r="P670" s="23" t="e">
        <f>VLOOKUP($A670,'Partnership Readiness'!$A$2:$D$1000,5,FALSE)</f>
        <v>#N/A</v>
      </c>
      <c r="Q670" s="24">
        <f>VLOOKUP("Partnership",'Program Priorities&amp;Goals'!$B$5:$E$7,4,FALSE)</f>
        <v>0.66666666666666663</v>
      </c>
      <c r="R670" s="25">
        <f t="shared" si="51"/>
        <v>0</v>
      </c>
      <c r="S670" s="24">
        <f t="shared" si="52"/>
        <v>1</v>
      </c>
      <c r="T670" s="24" t="e">
        <f t="shared" si="53"/>
        <v>#N/A</v>
      </c>
      <c r="U670" s="27" t="e">
        <f t="shared" si="54"/>
        <v>#N/A</v>
      </c>
      <c r="V670" s="24" t="e">
        <f>IF(J670="Urban",IF(U670&lt;='Recommended Sites'!$L$17,"Include",""),IF(J670="Rural",IF(T670&lt;='Recommended Sites'!$L$18,"Include",""),""))</f>
        <v>#N/A</v>
      </c>
      <c r="W670" s="24" t="e">
        <f>IF(V670="Include",COUNTIFS($V$2:$V$999,"Include",$R$2:$R$999,"&gt;"&amp;R670)+COUNTIFS($V$2:V670,"Include",$R$2:R670,R670),"")</f>
        <v>#N/A</v>
      </c>
    </row>
    <row r="671" spans="1:23" ht="15.75" thickBot="1" x14ac:dyDescent="0.3">
      <c r="A671" s="23" t="str">
        <f>IF(Population!$A671="","",Population!$A671)</f>
        <v/>
      </c>
      <c r="B671" s="24" t="str">
        <f>IF($A671="","",IFERROR(VLOOKUP($A671,Facilities!$A$2:$B$1001,2,FALSE),""))</f>
        <v/>
      </c>
      <c r="C671" s="24" t="str">
        <f>IFERROR(IF(VLOOKUP($A671,'Facility Locations'!$A$2:$E$1000,2,FALSE)="","no address",VLOOKUP($A671,'Facility Locations'!$A$2:$E$1000,2,FALSE)),"no address")</f>
        <v>no address</v>
      </c>
      <c r="D671" s="24" t="str">
        <f>IFERROR(IF(VLOOKUP($A671,'Facility Locations'!$A$2:$E$1000,3,FALSE)="","",VLOOKUP($A671,'Facility Locations'!$A$2:$E$1000,3,FALSE)),"")</f>
        <v/>
      </c>
      <c r="E671" s="24" t="str">
        <f>IFERROR(IF(VLOOKUP($A671,'Facility Locations'!$A$2:$E$1000,4,FALSE)="","",VLOOKUP($A671,'Facility Locations'!$A$2:$E$1000,4,FALSE)),"")</f>
        <v/>
      </c>
      <c r="F671" s="24" t="str">
        <f>IFERROR(IF(VLOOKUP($A671,'Facility Locations'!$A$2:$E$1000,5,FALSE)="","",VLOOKUP($A671,'Facility Locations'!$A$2:$E$1000,5,FALSE)),"")</f>
        <v/>
      </c>
      <c r="G671" s="25" t="str">
        <f>IFERROR(VLOOKUP($A671,Counties!$A$2:$C$1000,2,FALSE),"no county listed")</f>
        <v>no county listed</v>
      </c>
      <c r="H671" s="24" t="str">
        <f>IFERROR(VLOOKUP($A671,Counties!$A$2:$C$1000,3,FALSE),"no county listed")</f>
        <v>no county listed</v>
      </c>
      <c r="I671" s="24" t="e">
        <f>VLOOKUP($G671,Rural_Urban!A672:B1670,2,FALSE)</f>
        <v>#N/A</v>
      </c>
      <c r="J671" s="24" t="e">
        <f t="shared" si="50"/>
        <v>#N/A</v>
      </c>
      <c r="K671" s="26" t="str">
        <f>IF($A671="","",_xlfn.LET(_xlpm.x,VLOOKUP($A671,Population!$A$2:$B$1000,2,FALSE),IF(_xlpm.x="","none listed",_xlpm.x)))</f>
        <v/>
      </c>
      <c r="L671" s="24" t="e">
        <f>VLOOKUP($A671,Population!$A$2:$D$1000,4,FALSE)</f>
        <v>#N/A</v>
      </c>
      <c r="M671" s="24">
        <f>VLOOKUP("Population",'Program Priorities&amp;Goals'!$B$5:$E$7,4,FALSE)</f>
        <v>0.66666666666666663</v>
      </c>
      <c r="N671" s="24" t="e">
        <f>VLOOKUP($G671,'SVI Data'!$C$2:$F$200,3,FALSE)</f>
        <v>#N/A</v>
      </c>
      <c r="O671" s="24">
        <f>VLOOKUP("SVI",'Program Priorities&amp;Goals'!$B$5:$E$7,4,FALSE)</f>
        <v>0.66666666666666663</v>
      </c>
      <c r="P671" s="23" t="e">
        <f>VLOOKUP($A671,'Partnership Readiness'!$A$2:$D$1000,5,FALSE)</f>
        <v>#N/A</v>
      </c>
      <c r="Q671" s="24">
        <f>VLOOKUP("Partnership",'Program Priorities&amp;Goals'!$B$5:$E$7,4,FALSE)</f>
        <v>0.66666666666666663</v>
      </c>
      <c r="R671" s="25">
        <f t="shared" si="51"/>
        <v>0</v>
      </c>
      <c r="S671" s="24">
        <f t="shared" si="52"/>
        <v>1</v>
      </c>
      <c r="T671" s="24" t="e">
        <f t="shared" si="53"/>
        <v>#N/A</v>
      </c>
      <c r="U671" s="27" t="e">
        <f t="shared" si="54"/>
        <v>#N/A</v>
      </c>
      <c r="V671" s="24" t="e">
        <f>IF(J671="Urban",IF(U671&lt;='Recommended Sites'!$L$17,"Include",""),IF(J671="Rural",IF(T671&lt;='Recommended Sites'!$L$18,"Include",""),""))</f>
        <v>#N/A</v>
      </c>
      <c r="W671" s="24" t="e">
        <f>IF(V671="Include",COUNTIFS($V$2:$V$999,"Include",$R$2:$R$999,"&gt;"&amp;R671)+COUNTIFS($V$2:V671,"Include",$R$2:R671,R671),"")</f>
        <v>#N/A</v>
      </c>
    </row>
    <row r="672" spans="1:23" ht="15.75" thickBot="1" x14ac:dyDescent="0.3">
      <c r="A672" s="23" t="str">
        <f>IF(Population!$A672="","",Population!$A672)</f>
        <v/>
      </c>
      <c r="B672" s="24" t="str">
        <f>IF($A672="","",IFERROR(VLOOKUP($A672,Facilities!$A$2:$B$1001,2,FALSE),""))</f>
        <v/>
      </c>
      <c r="C672" s="24" t="str">
        <f>IFERROR(IF(VLOOKUP($A672,'Facility Locations'!$A$2:$E$1000,2,FALSE)="","no address",VLOOKUP($A672,'Facility Locations'!$A$2:$E$1000,2,FALSE)),"no address")</f>
        <v>no address</v>
      </c>
      <c r="D672" s="24" t="str">
        <f>IFERROR(IF(VLOOKUP($A672,'Facility Locations'!$A$2:$E$1000,3,FALSE)="","",VLOOKUP($A672,'Facility Locations'!$A$2:$E$1000,3,FALSE)),"")</f>
        <v/>
      </c>
      <c r="E672" s="24" t="str">
        <f>IFERROR(IF(VLOOKUP($A672,'Facility Locations'!$A$2:$E$1000,4,FALSE)="","",VLOOKUP($A672,'Facility Locations'!$A$2:$E$1000,4,FALSE)),"")</f>
        <v/>
      </c>
      <c r="F672" s="24" t="str">
        <f>IFERROR(IF(VLOOKUP($A672,'Facility Locations'!$A$2:$E$1000,5,FALSE)="","",VLOOKUP($A672,'Facility Locations'!$A$2:$E$1000,5,FALSE)),"")</f>
        <v/>
      </c>
      <c r="G672" s="25" t="str">
        <f>IFERROR(VLOOKUP($A672,Counties!$A$2:$C$1000,2,FALSE),"no county listed")</f>
        <v>no county listed</v>
      </c>
      <c r="H672" s="24" t="str">
        <f>IFERROR(VLOOKUP($A672,Counties!$A$2:$C$1000,3,FALSE),"no county listed")</f>
        <v>no county listed</v>
      </c>
      <c r="I672" s="24" t="e">
        <f>VLOOKUP($G672,Rural_Urban!A673:B1671,2,FALSE)</f>
        <v>#N/A</v>
      </c>
      <c r="J672" s="24" t="e">
        <f t="shared" si="50"/>
        <v>#N/A</v>
      </c>
      <c r="K672" s="26" t="str">
        <f>IF($A672="","",_xlfn.LET(_xlpm.x,VLOOKUP($A672,Population!$A$2:$B$1000,2,FALSE),IF(_xlpm.x="","none listed",_xlpm.x)))</f>
        <v/>
      </c>
      <c r="L672" s="24" t="e">
        <f>VLOOKUP($A672,Population!$A$2:$D$1000,4,FALSE)</f>
        <v>#N/A</v>
      </c>
      <c r="M672" s="24">
        <f>VLOOKUP("Population",'Program Priorities&amp;Goals'!$B$5:$E$7,4,FALSE)</f>
        <v>0.66666666666666663</v>
      </c>
      <c r="N672" s="24" t="e">
        <f>VLOOKUP($G672,'SVI Data'!$C$2:$F$200,3,FALSE)</f>
        <v>#N/A</v>
      </c>
      <c r="O672" s="24">
        <f>VLOOKUP("SVI",'Program Priorities&amp;Goals'!$B$5:$E$7,4,FALSE)</f>
        <v>0.66666666666666663</v>
      </c>
      <c r="P672" s="23" t="e">
        <f>VLOOKUP($A672,'Partnership Readiness'!$A$2:$D$1000,5,FALSE)</f>
        <v>#N/A</v>
      </c>
      <c r="Q672" s="24">
        <f>VLOOKUP("Partnership",'Program Priorities&amp;Goals'!$B$5:$E$7,4,FALSE)</f>
        <v>0.66666666666666663</v>
      </c>
      <c r="R672" s="25">
        <f t="shared" si="51"/>
        <v>0</v>
      </c>
      <c r="S672" s="24">
        <f t="shared" si="52"/>
        <v>1</v>
      </c>
      <c r="T672" s="24" t="e">
        <f t="shared" si="53"/>
        <v>#N/A</v>
      </c>
      <c r="U672" s="27" t="e">
        <f t="shared" si="54"/>
        <v>#N/A</v>
      </c>
      <c r="V672" s="24" t="e">
        <f>IF(J672="Urban",IF(U672&lt;='Recommended Sites'!$L$17,"Include",""),IF(J672="Rural",IF(T672&lt;='Recommended Sites'!$L$18,"Include",""),""))</f>
        <v>#N/A</v>
      </c>
      <c r="W672" s="24" t="e">
        <f>IF(V672="Include",COUNTIFS($V$2:$V$999,"Include",$R$2:$R$999,"&gt;"&amp;R672)+COUNTIFS($V$2:V672,"Include",$R$2:R672,R672),"")</f>
        <v>#N/A</v>
      </c>
    </row>
    <row r="673" spans="1:23" ht="15.75" thickBot="1" x14ac:dyDescent="0.3">
      <c r="A673" s="23" t="str">
        <f>IF(Population!$A673="","",Population!$A673)</f>
        <v/>
      </c>
      <c r="B673" s="24" t="str">
        <f>IF($A673="","",IFERROR(VLOOKUP($A673,Facilities!$A$2:$B$1001,2,FALSE),""))</f>
        <v/>
      </c>
      <c r="C673" s="24" t="str">
        <f>IFERROR(IF(VLOOKUP($A673,'Facility Locations'!$A$2:$E$1000,2,FALSE)="","no address",VLOOKUP($A673,'Facility Locations'!$A$2:$E$1000,2,FALSE)),"no address")</f>
        <v>no address</v>
      </c>
      <c r="D673" s="24" t="str">
        <f>IFERROR(IF(VLOOKUP($A673,'Facility Locations'!$A$2:$E$1000,3,FALSE)="","",VLOOKUP($A673,'Facility Locations'!$A$2:$E$1000,3,FALSE)),"")</f>
        <v/>
      </c>
      <c r="E673" s="24" t="str">
        <f>IFERROR(IF(VLOOKUP($A673,'Facility Locations'!$A$2:$E$1000,4,FALSE)="","",VLOOKUP($A673,'Facility Locations'!$A$2:$E$1000,4,FALSE)),"")</f>
        <v/>
      </c>
      <c r="F673" s="24" t="str">
        <f>IFERROR(IF(VLOOKUP($A673,'Facility Locations'!$A$2:$E$1000,5,FALSE)="","",VLOOKUP($A673,'Facility Locations'!$A$2:$E$1000,5,FALSE)),"")</f>
        <v/>
      </c>
      <c r="G673" s="25" t="str">
        <f>IFERROR(VLOOKUP($A673,Counties!$A$2:$C$1000,2,FALSE),"no county listed")</f>
        <v>no county listed</v>
      </c>
      <c r="H673" s="24" t="str">
        <f>IFERROR(VLOOKUP($A673,Counties!$A$2:$C$1000,3,FALSE),"no county listed")</f>
        <v>no county listed</v>
      </c>
      <c r="I673" s="24" t="e">
        <f>VLOOKUP($G673,Rural_Urban!A674:B1672,2,FALSE)</f>
        <v>#N/A</v>
      </c>
      <c r="J673" s="24" t="e">
        <f t="shared" si="50"/>
        <v>#N/A</v>
      </c>
      <c r="K673" s="26" t="str">
        <f>IF($A673="","",_xlfn.LET(_xlpm.x,VLOOKUP($A673,Population!$A$2:$B$1000,2,FALSE),IF(_xlpm.x="","none listed",_xlpm.x)))</f>
        <v/>
      </c>
      <c r="L673" s="24" t="e">
        <f>VLOOKUP($A673,Population!$A$2:$D$1000,4,FALSE)</f>
        <v>#N/A</v>
      </c>
      <c r="M673" s="24">
        <f>VLOOKUP("Population",'Program Priorities&amp;Goals'!$B$5:$E$7,4,FALSE)</f>
        <v>0.66666666666666663</v>
      </c>
      <c r="N673" s="24" t="e">
        <f>VLOOKUP($G673,'SVI Data'!$C$2:$F$200,3,FALSE)</f>
        <v>#N/A</v>
      </c>
      <c r="O673" s="24">
        <f>VLOOKUP("SVI",'Program Priorities&amp;Goals'!$B$5:$E$7,4,FALSE)</f>
        <v>0.66666666666666663</v>
      </c>
      <c r="P673" s="23" t="e">
        <f>VLOOKUP($A673,'Partnership Readiness'!$A$2:$D$1000,5,FALSE)</f>
        <v>#N/A</v>
      </c>
      <c r="Q673" s="24">
        <f>VLOOKUP("Partnership",'Program Priorities&amp;Goals'!$B$5:$E$7,4,FALSE)</f>
        <v>0.66666666666666663</v>
      </c>
      <c r="R673" s="25">
        <f t="shared" si="51"/>
        <v>0</v>
      </c>
      <c r="S673" s="24">
        <f t="shared" si="52"/>
        <v>1</v>
      </c>
      <c r="T673" s="24" t="e">
        <f t="shared" si="53"/>
        <v>#N/A</v>
      </c>
      <c r="U673" s="27" t="e">
        <f t="shared" si="54"/>
        <v>#N/A</v>
      </c>
      <c r="V673" s="24" t="e">
        <f>IF(J673="Urban",IF(U673&lt;='Recommended Sites'!$L$17,"Include",""),IF(J673="Rural",IF(T673&lt;='Recommended Sites'!$L$18,"Include",""),""))</f>
        <v>#N/A</v>
      </c>
      <c r="W673" s="24" t="e">
        <f>IF(V673="Include",COUNTIFS($V$2:$V$999,"Include",$R$2:$R$999,"&gt;"&amp;R673)+COUNTIFS($V$2:V673,"Include",$R$2:R673,R673),"")</f>
        <v>#N/A</v>
      </c>
    </row>
    <row r="674" spans="1:23" ht="15.75" thickBot="1" x14ac:dyDescent="0.3">
      <c r="A674" s="23" t="str">
        <f>IF(Population!$A674="","",Population!$A674)</f>
        <v/>
      </c>
      <c r="B674" s="24" t="str">
        <f>IF($A674="","",IFERROR(VLOOKUP($A674,Facilities!$A$2:$B$1001,2,FALSE),""))</f>
        <v/>
      </c>
      <c r="C674" s="24" t="str">
        <f>IFERROR(IF(VLOOKUP($A674,'Facility Locations'!$A$2:$E$1000,2,FALSE)="","no address",VLOOKUP($A674,'Facility Locations'!$A$2:$E$1000,2,FALSE)),"no address")</f>
        <v>no address</v>
      </c>
      <c r="D674" s="24" t="str">
        <f>IFERROR(IF(VLOOKUP($A674,'Facility Locations'!$A$2:$E$1000,3,FALSE)="","",VLOOKUP($A674,'Facility Locations'!$A$2:$E$1000,3,FALSE)),"")</f>
        <v/>
      </c>
      <c r="E674" s="24" t="str">
        <f>IFERROR(IF(VLOOKUP($A674,'Facility Locations'!$A$2:$E$1000,4,FALSE)="","",VLOOKUP($A674,'Facility Locations'!$A$2:$E$1000,4,FALSE)),"")</f>
        <v/>
      </c>
      <c r="F674" s="24" t="str">
        <f>IFERROR(IF(VLOOKUP($A674,'Facility Locations'!$A$2:$E$1000,5,FALSE)="","",VLOOKUP($A674,'Facility Locations'!$A$2:$E$1000,5,FALSE)),"")</f>
        <v/>
      </c>
      <c r="G674" s="25" t="str">
        <f>IFERROR(VLOOKUP($A674,Counties!$A$2:$C$1000,2,FALSE),"no county listed")</f>
        <v>no county listed</v>
      </c>
      <c r="H674" s="24" t="str">
        <f>IFERROR(VLOOKUP($A674,Counties!$A$2:$C$1000,3,FALSE),"no county listed")</f>
        <v>no county listed</v>
      </c>
      <c r="I674" s="24" t="e">
        <f>VLOOKUP($G674,Rural_Urban!A675:B1673,2,FALSE)</f>
        <v>#N/A</v>
      </c>
      <c r="J674" s="24" t="e">
        <f t="shared" si="50"/>
        <v>#N/A</v>
      </c>
      <c r="K674" s="26" t="str">
        <f>IF($A674="","",_xlfn.LET(_xlpm.x,VLOOKUP($A674,Population!$A$2:$B$1000,2,FALSE),IF(_xlpm.x="","none listed",_xlpm.x)))</f>
        <v/>
      </c>
      <c r="L674" s="24" t="e">
        <f>VLOOKUP($A674,Population!$A$2:$D$1000,4,FALSE)</f>
        <v>#N/A</v>
      </c>
      <c r="M674" s="24">
        <f>VLOOKUP("Population",'Program Priorities&amp;Goals'!$B$5:$E$7,4,FALSE)</f>
        <v>0.66666666666666663</v>
      </c>
      <c r="N674" s="24" t="e">
        <f>VLOOKUP($G674,'SVI Data'!$C$2:$F$200,3,FALSE)</f>
        <v>#N/A</v>
      </c>
      <c r="O674" s="24">
        <f>VLOOKUP("SVI",'Program Priorities&amp;Goals'!$B$5:$E$7,4,FALSE)</f>
        <v>0.66666666666666663</v>
      </c>
      <c r="P674" s="23" t="e">
        <f>VLOOKUP($A674,'Partnership Readiness'!$A$2:$D$1000,5,FALSE)</f>
        <v>#N/A</v>
      </c>
      <c r="Q674" s="24">
        <f>VLOOKUP("Partnership",'Program Priorities&amp;Goals'!$B$5:$E$7,4,FALSE)</f>
        <v>0.66666666666666663</v>
      </c>
      <c r="R674" s="25">
        <f t="shared" si="51"/>
        <v>0</v>
      </c>
      <c r="S674" s="24">
        <f t="shared" si="52"/>
        <v>1</v>
      </c>
      <c r="T674" s="24" t="e">
        <f t="shared" si="53"/>
        <v>#N/A</v>
      </c>
      <c r="U674" s="27" t="e">
        <f t="shared" si="54"/>
        <v>#N/A</v>
      </c>
      <c r="V674" s="24" t="e">
        <f>IF(J674="Urban",IF(U674&lt;='Recommended Sites'!$L$17,"Include",""),IF(J674="Rural",IF(T674&lt;='Recommended Sites'!$L$18,"Include",""),""))</f>
        <v>#N/A</v>
      </c>
      <c r="W674" s="24" t="e">
        <f>IF(V674="Include",COUNTIFS($V$2:$V$999,"Include",$R$2:$R$999,"&gt;"&amp;R674)+COUNTIFS($V$2:V674,"Include",$R$2:R674,R674),"")</f>
        <v>#N/A</v>
      </c>
    </row>
    <row r="675" spans="1:23" ht="15.75" thickBot="1" x14ac:dyDescent="0.3">
      <c r="A675" s="23" t="str">
        <f>IF(Population!$A675="","",Population!$A675)</f>
        <v/>
      </c>
      <c r="B675" s="24" t="str">
        <f>IF($A675="","",IFERROR(VLOOKUP($A675,Facilities!$A$2:$B$1001,2,FALSE),""))</f>
        <v/>
      </c>
      <c r="C675" s="24" t="str">
        <f>IFERROR(IF(VLOOKUP($A675,'Facility Locations'!$A$2:$E$1000,2,FALSE)="","no address",VLOOKUP($A675,'Facility Locations'!$A$2:$E$1000,2,FALSE)),"no address")</f>
        <v>no address</v>
      </c>
      <c r="D675" s="24" t="str">
        <f>IFERROR(IF(VLOOKUP($A675,'Facility Locations'!$A$2:$E$1000,3,FALSE)="","",VLOOKUP($A675,'Facility Locations'!$A$2:$E$1000,3,FALSE)),"")</f>
        <v/>
      </c>
      <c r="E675" s="24" t="str">
        <f>IFERROR(IF(VLOOKUP($A675,'Facility Locations'!$A$2:$E$1000,4,FALSE)="","",VLOOKUP($A675,'Facility Locations'!$A$2:$E$1000,4,FALSE)),"")</f>
        <v/>
      </c>
      <c r="F675" s="24" t="str">
        <f>IFERROR(IF(VLOOKUP($A675,'Facility Locations'!$A$2:$E$1000,5,FALSE)="","",VLOOKUP($A675,'Facility Locations'!$A$2:$E$1000,5,FALSE)),"")</f>
        <v/>
      </c>
      <c r="G675" s="25" t="str">
        <f>IFERROR(VLOOKUP($A675,Counties!$A$2:$C$1000,2,FALSE),"no county listed")</f>
        <v>no county listed</v>
      </c>
      <c r="H675" s="24" t="str">
        <f>IFERROR(VLOOKUP($A675,Counties!$A$2:$C$1000,3,FALSE),"no county listed")</f>
        <v>no county listed</v>
      </c>
      <c r="I675" s="24" t="e">
        <f>VLOOKUP($G675,Rural_Urban!A676:B1674,2,FALSE)</f>
        <v>#N/A</v>
      </c>
      <c r="J675" s="24" t="e">
        <f t="shared" si="50"/>
        <v>#N/A</v>
      </c>
      <c r="K675" s="26" t="str">
        <f>IF($A675="","",_xlfn.LET(_xlpm.x,VLOOKUP($A675,Population!$A$2:$B$1000,2,FALSE),IF(_xlpm.x="","none listed",_xlpm.x)))</f>
        <v/>
      </c>
      <c r="L675" s="24" t="e">
        <f>VLOOKUP($A675,Population!$A$2:$D$1000,4,FALSE)</f>
        <v>#N/A</v>
      </c>
      <c r="M675" s="24">
        <f>VLOOKUP("Population",'Program Priorities&amp;Goals'!$B$5:$E$7,4,FALSE)</f>
        <v>0.66666666666666663</v>
      </c>
      <c r="N675" s="24" t="e">
        <f>VLOOKUP($G675,'SVI Data'!$C$2:$F$200,3,FALSE)</f>
        <v>#N/A</v>
      </c>
      <c r="O675" s="24">
        <f>VLOOKUP("SVI",'Program Priorities&amp;Goals'!$B$5:$E$7,4,FALSE)</f>
        <v>0.66666666666666663</v>
      </c>
      <c r="P675" s="23" t="e">
        <f>VLOOKUP($A675,'Partnership Readiness'!$A$2:$D$1000,5,FALSE)</f>
        <v>#N/A</v>
      </c>
      <c r="Q675" s="24">
        <f>VLOOKUP("Partnership",'Program Priorities&amp;Goals'!$B$5:$E$7,4,FALSE)</f>
        <v>0.66666666666666663</v>
      </c>
      <c r="R675" s="25">
        <f t="shared" si="51"/>
        <v>0</v>
      </c>
      <c r="S675" s="24">
        <f t="shared" si="52"/>
        <v>1</v>
      </c>
      <c r="T675" s="24" t="e">
        <f t="shared" si="53"/>
        <v>#N/A</v>
      </c>
      <c r="U675" s="27" t="e">
        <f t="shared" si="54"/>
        <v>#N/A</v>
      </c>
      <c r="V675" s="24" t="e">
        <f>IF(J675="Urban",IF(U675&lt;='Recommended Sites'!$L$17,"Include",""),IF(J675="Rural",IF(T675&lt;='Recommended Sites'!$L$18,"Include",""),""))</f>
        <v>#N/A</v>
      </c>
      <c r="W675" s="24" t="e">
        <f>IF(V675="Include",COUNTIFS($V$2:$V$999,"Include",$R$2:$R$999,"&gt;"&amp;R675)+COUNTIFS($V$2:V675,"Include",$R$2:R675,R675),"")</f>
        <v>#N/A</v>
      </c>
    </row>
    <row r="676" spans="1:23" ht="15.75" thickBot="1" x14ac:dyDescent="0.3">
      <c r="A676" s="23" t="str">
        <f>IF(Population!$A676="","",Population!$A676)</f>
        <v/>
      </c>
      <c r="B676" s="24" t="str">
        <f>IF($A676="","",IFERROR(VLOOKUP($A676,Facilities!$A$2:$B$1001,2,FALSE),""))</f>
        <v/>
      </c>
      <c r="C676" s="24" t="str">
        <f>IFERROR(IF(VLOOKUP($A676,'Facility Locations'!$A$2:$E$1000,2,FALSE)="","no address",VLOOKUP($A676,'Facility Locations'!$A$2:$E$1000,2,FALSE)),"no address")</f>
        <v>no address</v>
      </c>
      <c r="D676" s="24" t="str">
        <f>IFERROR(IF(VLOOKUP($A676,'Facility Locations'!$A$2:$E$1000,3,FALSE)="","",VLOOKUP($A676,'Facility Locations'!$A$2:$E$1000,3,FALSE)),"")</f>
        <v/>
      </c>
      <c r="E676" s="24" t="str">
        <f>IFERROR(IF(VLOOKUP($A676,'Facility Locations'!$A$2:$E$1000,4,FALSE)="","",VLOOKUP($A676,'Facility Locations'!$A$2:$E$1000,4,FALSE)),"")</f>
        <v/>
      </c>
      <c r="F676" s="24" t="str">
        <f>IFERROR(IF(VLOOKUP($A676,'Facility Locations'!$A$2:$E$1000,5,FALSE)="","",VLOOKUP($A676,'Facility Locations'!$A$2:$E$1000,5,FALSE)),"")</f>
        <v/>
      </c>
      <c r="G676" s="25" t="str">
        <f>IFERROR(VLOOKUP($A676,Counties!$A$2:$C$1000,2,FALSE),"no county listed")</f>
        <v>no county listed</v>
      </c>
      <c r="H676" s="24" t="str">
        <f>IFERROR(VLOOKUP($A676,Counties!$A$2:$C$1000,3,FALSE),"no county listed")</f>
        <v>no county listed</v>
      </c>
      <c r="I676" s="24" t="e">
        <f>VLOOKUP($G676,Rural_Urban!A677:B1675,2,FALSE)</f>
        <v>#N/A</v>
      </c>
      <c r="J676" s="24" t="e">
        <f t="shared" si="50"/>
        <v>#N/A</v>
      </c>
      <c r="K676" s="26" t="str">
        <f>IF($A676="","",_xlfn.LET(_xlpm.x,VLOOKUP($A676,Population!$A$2:$B$1000,2,FALSE),IF(_xlpm.x="","none listed",_xlpm.x)))</f>
        <v/>
      </c>
      <c r="L676" s="24" t="e">
        <f>VLOOKUP($A676,Population!$A$2:$D$1000,4,FALSE)</f>
        <v>#N/A</v>
      </c>
      <c r="M676" s="24">
        <f>VLOOKUP("Population",'Program Priorities&amp;Goals'!$B$5:$E$7,4,FALSE)</f>
        <v>0.66666666666666663</v>
      </c>
      <c r="N676" s="24" t="e">
        <f>VLOOKUP($G676,'SVI Data'!$C$2:$F$200,3,FALSE)</f>
        <v>#N/A</v>
      </c>
      <c r="O676" s="24">
        <f>VLOOKUP("SVI",'Program Priorities&amp;Goals'!$B$5:$E$7,4,FALSE)</f>
        <v>0.66666666666666663</v>
      </c>
      <c r="P676" s="23" t="e">
        <f>VLOOKUP($A676,'Partnership Readiness'!$A$2:$D$1000,5,FALSE)</f>
        <v>#N/A</v>
      </c>
      <c r="Q676" s="24">
        <f>VLOOKUP("Partnership",'Program Priorities&amp;Goals'!$B$5:$E$7,4,FALSE)</f>
        <v>0.66666666666666663</v>
      </c>
      <c r="R676" s="25">
        <f t="shared" si="51"/>
        <v>0</v>
      </c>
      <c r="S676" s="24">
        <f t="shared" si="52"/>
        <v>1</v>
      </c>
      <c r="T676" s="24" t="e">
        <f t="shared" si="53"/>
        <v>#N/A</v>
      </c>
      <c r="U676" s="27" t="e">
        <f t="shared" si="54"/>
        <v>#N/A</v>
      </c>
      <c r="V676" s="24" t="e">
        <f>IF(J676="Urban",IF(U676&lt;='Recommended Sites'!$L$17,"Include",""),IF(J676="Rural",IF(T676&lt;='Recommended Sites'!$L$18,"Include",""),""))</f>
        <v>#N/A</v>
      </c>
      <c r="W676" s="24" t="e">
        <f>IF(V676="Include",COUNTIFS($V$2:$V$999,"Include",$R$2:$R$999,"&gt;"&amp;R676)+COUNTIFS($V$2:V676,"Include",$R$2:R676,R676),"")</f>
        <v>#N/A</v>
      </c>
    </row>
    <row r="677" spans="1:23" ht="15.75" thickBot="1" x14ac:dyDescent="0.3">
      <c r="A677" s="23" t="str">
        <f>IF(Population!$A677="","",Population!$A677)</f>
        <v/>
      </c>
      <c r="B677" s="24" t="str">
        <f>IF($A677="","",IFERROR(VLOOKUP($A677,Facilities!$A$2:$B$1001,2,FALSE),""))</f>
        <v/>
      </c>
      <c r="C677" s="24" t="str">
        <f>IFERROR(IF(VLOOKUP($A677,'Facility Locations'!$A$2:$E$1000,2,FALSE)="","no address",VLOOKUP($A677,'Facility Locations'!$A$2:$E$1000,2,FALSE)),"no address")</f>
        <v>no address</v>
      </c>
      <c r="D677" s="24" t="str">
        <f>IFERROR(IF(VLOOKUP($A677,'Facility Locations'!$A$2:$E$1000,3,FALSE)="","",VLOOKUP($A677,'Facility Locations'!$A$2:$E$1000,3,FALSE)),"")</f>
        <v/>
      </c>
      <c r="E677" s="24" t="str">
        <f>IFERROR(IF(VLOOKUP($A677,'Facility Locations'!$A$2:$E$1000,4,FALSE)="","",VLOOKUP($A677,'Facility Locations'!$A$2:$E$1000,4,FALSE)),"")</f>
        <v/>
      </c>
      <c r="F677" s="24" t="str">
        <f>IFERROR(IF(VLOOKUP($A677,'Facility Locations'!$A$2:$E$1000,5,FALSE)="","",VLOOKUP($A677,'Facility Locations'!$A$2:$E$1000,5,FALSE)),"")</f>
        <v/>
      </c>
      <c r="G677" s="25" t="str">
        <f>IFERROR(VLOOKUP($A677,Counties!$A$2:$C$1000,2,FALSE),"no county listed")</f>
        <v>no county listed</v>
      </c>
      <c r="H677" s="24" t="str">
        <f>IFERROR(VLOOKUP($A677,Counties!$A$2:$C$1000,3,FALSE),"no county listed")</f>
        <v>no county listed</v>
      </c>
      <c r="I677" s="24" t="e">
        <f>VLOOKUP($G677,Rural_Urban!A678:B1676,2,FALSE)</f>
        <v>#N/A</v>
      </c>
      <c r="J677" s="24" t="e">
        <f t="shared" si="50"/>
        <v>#N/A</v>
      </c>
      <c r="K677" s="26" t="str">
        <f>IF($A677="","",_xlfn.LET(_xlpm.x,VLOOKUP($A677,Population!$A$2:$B$1000,2,FALSE),IF(_xlpm.x="","none listed",_xlpm.x)))</f>
        <v/>
      </c>
      <c r="L677" s="24" t="e">
        <f>VLOOKUP($A677,Population!$A$2:$D$1000,4,FALSE)</f>
        <v>#N/A</v>
      </c>
      <c r="M677" s="24">
        <f>VLOOKUP("Population",'Program Priorities&amp;Goals'!$B$5:$E$7,4,FALSE)</f>
        <v>0.66666666666666663</v>
      </c>
      <c r="N677" s="24" t="e">
        <f>VLOOKUP($G677,'SVI Data'!$C$2:$F$200,3,FALSE)</f>
        <v>#N/A</v>
      </c>
      <c r="O677" s="24">
        <f>VLOOKUP("SVI",'Program Priorities&amp;Goals'!$B$5:$E$7,4,FALSE)</f>
        <v>0.66666666666666663</v>
      </c>
      <c r="P677" s="23" t="e">
        <f>VLOOKUP($A677,'Partnership Readiness'!$A$2:$D$1000,5,FALSE)</f>
        <v>#N/A</v>
      </c>
      <c r="Q677" s="24">
        <f>VLOOKUP("Partnership",'Program Priorities&amp;Goals'!$B$5:$E$7,4,FALSE)</f>
        <v>0.66666666666666663</v>
      </c>
      <c r="R677" s="25">
        <f t="shared" si="51"/>
        <v>0</v>
      </c>
      <c r="S677" s="24">
        <f t="shared" si="52"/>
        <v>1</v>
      </c>
      <c r="T677" s="24" t="e">
        <f t="shared" si="53"/>
        <v>#N/A</v>
      </c>
      <c r="U677" s="27" t="e">
        <f t="shared" si="54"/>
        <v>#N/A</v>
      </c>
      <c r="V677" s="24" t="e">
        <f>IF(J677="Urban",IF(U677&lt;='Recommended Sites'!$L$17,"Include",""),IF(J677="Rural",IF(T677&lt;='Recommended Sites'!$L$18,"Include",""),""))</f>
        <v>#N/A</v>
      </c>
      <c r="W677" s="24" t="e">
        <f>IF(V677="Include",COUNTIFS($V$2:$V$999,"Include",$R$2:$R$999,"&gt;"&amp;R677)+COUNTIFS($V$2:V677,"Include",$R$2:R677,R677),"")</f>
        <v>#N/A</v>
      </c>
    </row>
    <row r="678" spans="1:23" ht="15.75" thickBot="1" x14ac:dyDescent="0.3">
      <c r="A678" s="23" t="str">
        <f>IF(Population!$A678="","",Population!$A678)</f>
        <v/>
      </c>
      <c r="B678" s="24" t="str">
        <f>IF($A678="","",IFERROR(VLOOKUP($A678,Facilities!$A$2:$B$1001,2,FALSE),""))</f>
        <v/>
      </c>
      <c r="C678" s="24" t="str">
        <f>IFERROR(IF(VLOOKUP($A678,'Facility Locations'!$A$2:$E$1000,2,FALSE)="","no address",VLOOKUP($A678,'Facility Locations'!$A$2:$E$1000,2,FALSE)),"no address")</f>
        <v>no address</v>
      </c>
      <c r="D678" s="24" t="str">
        <f>IFERROR(IF(VLOOKUP($A678,'Facility Locations'!$A$2:$E$1000,3,FALSE)="","",VLOOKUP($A678,'Facility Locations'!$A$2:$E$1000,3,FALSE)),"")</f>
        <v/>
      </c>
      <c r="E678" s="24" t="str">
        <f>IFERROR(IF(VLOOKUP($A678,'Facility Locations'!$A$2:$E$1000,4,FALSE)="","",VLOOKUP($A678,'Facility Locations'!$A$2:$E$1000,4,FALSE)),"")</f>
        <v/>
      </c>
      <c r="F678" s="24" t="str">
        <f>IFERROR(IF(VLOOKUP($A678,'Facility Locations'!$A$2:$E$1000,5,FALSE)="","",VLOOKUP($A678,'Facility Locations'!$A$2:$E$1000,5,FALSE)),"")</f>
        <v/>
      </c>
      <c r="G678" s="25" t="str">
        <f>IFERROR(VLOOKUP($A678,Counties!$A$2:$C$1000,2,FALSE),"no county listed")</f>
        <v>no county listed</v>
      </c>
      <c r="H678" s="24" t="str">
        <f>IFERROR(VLOOKUP($A678,Counties!$A$2:$C$1000,3,FALSE),"no county listed")</f>
        <v>no county listed</v>
      </c>
      <c r="I678" s="24" t="e">
        <f>VLOOKUP($G678,Rural_Urban!A679:B1677,2,FALSE)</f>
        <v>#N/A</v>
      </c>
      <c r="J678" s="24" t="e">
        <f t="shared" si="50"/>
        <v>#N/A</v>
      </c>
      <c r="K678" s="26" t="str">
        <f>IF($A678="","",_xlfn.LET(_xlpm.x,VLOOKUP($A678,Population!$A$2:$B$1000,2,FALSE),IF(_xlpm.x="","none listed",_xlpm.x)))</f>
        <v/>
      </c>
      <c r="L678" s="24" t="e">
        <f>VLOOKUP($A678,Population!$A$2:$D$1000,4,FALSE)</f>
        <v>#N/A</v>
      </c>
      <c r="M678" s="24">
        <f>VLOOKUP("Population",'Program Priorities&amp;Goals'!$B$5:$E$7,4,FALSE)</f>
        <v>0.66666666666666663</v>
      </c>
      <c r="N678" s="24" t="e">
        <f>VLOOKUP($G678,'SVI Data'!$C$2:$F$200,3,FALSE)</f>
        <v>#N/A</v>
      </c>
      <c r="O678" s="24">
        <f>VLOOKUP("SVI",'Program Priorities&amp;Goals'!$B$5:$E$7,4,FALSE)</f>
        <v>0.66666666666666663</v>
      </c>
      <c r="P678" s="23" t="e">
        <f>VLOOKUP($A678,'Partnership Readiness'!$A$2:$D$1000,5,FALSE)</f>
        <v>#N/A</v>
      </c>
      <c r="Q678" s="24">
        <f>VLOOKUP("Partnership",'Program Priorities&amp;Goals'!$B$5:$E$7,4,FALSE)</f>
        <v>0.66666666666666663</v>
      </c>
      <c r="R678" s="25">
        <f t="shared" si="51"/>
        <v>0</v>
      </c>
      <c r="S678" s="24">
        <f t="shared" si="52"/>
        <v>1</v>
      </c>
      <c r="T678" s="24" t="e">
        <f t="shared" si="53"/>
        <v>#N/A</v>
      </c>
      <c r="U678" s="27" t="e">
        <f t="shared" si="54"/>
        <v>#N/A</v>
      </c>
      <c r="V678" s="24" t="e">
        <f>IF(J678="Urban",IF(U678&lt;='Recommended Sites'!$L$17,"Include",""),IF(J678="Rural",IF(T678&lt;='Recommended Sites'!$L$18,"Include",""),""))</f>
        <v>#N/A</v>
      </c>
      <c r="W678" s="24" t="e">
        <f>IF(V678="Include",COUNTIFS($V$2:$V$999,"Include",$R$2:$R$999,"&gt;"&amp;R678)+COUNTIFS($V$2:V678,"Include",$R$2:R678,R678),"")</f>
        <v>#N/A</v>
      </c>
    </row>
    <row r="679" spans="1:23" ht="15.75" thickBot="1" x14ac:dyDescent="0.3">
      <c r="A679" s="23" t="str">
        <f>IF(Population!$A679="","",Population!$A679)</f>
        <v/>
      </c>
      <c r="B679" s="24" t="str">
        <f>IF($A679="","",IFERROR(VLOOKUP($A679,Facilities!$A$2:$B$1001,2,FALSE),""))</f>
        <v/>
      </c>
      <c r="C679" s="24" t="str">
        <f>IFERROR(IF(VLOOKUP($A679,'Facility Locations'!$A$2:$E$1000,2,FALSE)="","no address",VLOOKUP($A679,'Facility Locations'!$A$2:$E$1000,2,FALSE)),"no address")</f>
        <v>no address</v>
      </c>
      <c r="D679" s="24" t="str">
        <f>IFERROR(IF(VLOOKUP($A679,'Facility Locations'!$A$2:$E$1000,3,FALSE)="","",VLOOKUP($A679,'Facility Locations'!$A$2:$E$1000,3,FALSE)),"")</f>
        <v/>
      </c>
      <c r="E679" s="24" t="str">
        <f>IFERROR(IF(VLOOKUP($A679,'Facility Locations'!$A$2:$E$1000,4,FALSE)="","",VLOOKUP($A679,'Facility Locations'!$A$2:$E$1000,4,FALSE)),"")</f>
        <v/>
      </c>
      <c r="F679" s="24" t="str">
        <f>IFERROR(IF(VLOOKUP($A679,'Facility Locations'!$A$2:$E$1000,5,FALSE)="","",VLOOKUP($A679,'Facility Locations'!$A$2:$E$1000,5,FALSE)),"")</f>
        <v/>
      </c>
      <c r="G679" s="25" t="str">
        <f>IFERROR(VLOOKUP($A679,Counties!$A$2:$C$1000,2,FALSE),"no county listed")</f>
        <v>no county listed</v>
      </c>
      <c r="H679" s="24" t="str">
        <f>IFERROR(VLOOKUP($A679,Counties!$A$2:$C$1000,3,FALSE),"no county listed")</f>
        <v>no county listed</v>
      </c>
      <c r="I679" s="24" t="e">
        <f>VLOOKUP($G679,Rural_Urban!A680:B1678,2,FALSE)</f>
        <v>#N/A</v>
      </c>
      <c r="J679" s="24" t="e">
        <f t="shared" si="50"/>
        <v>#N/A</v>
      </c>
      <c r="K679" s="26" t="str">
        <f>IF($A679="","",_xlfn.LET(_xlpm.x,VLOOKUP($A679,Population!$A$2:$B$1000,2,FALSE),IF(_xlpm.x="","none listed",_xlpm.x)))</f>
        <v/>
      </c>
      <c r="L679" s="24" t="e">
        <f>VLOOKUP($A679,Population!$A$2:$D$1000,4,FALSE)</f>
        <v>#N/A</v>
      </c>
      <c r="M679" s="24">
        <f>VLOOKUP("Population",'Program Priorities&amp;Goals'!$B$5:$E$7,4,FALSE)</f>
        <v>0.66666666666666663</v>
      </c>
      <c r="N679" s="24" t="e">
        <f>VLOOKUP($G679,'SVI Data'!$C$2:$F$200,3,FALSE)</f>
        <v>#N/A</v>
      </c>
      <c r="O679" s="24">
        <f>VLOOKUP("SVI",'Program Priorities&amp;Goals'!$B$5:$E$7,4,FALSE)</f>
        <v>0.66666666666666663</v>
      </c>
      <c r="P679" s="23" t="e">
        <f>VLOOKUP($A679,'Partnership Readiness'!$A$2:$D$1000,5,FALSE)</f>
        <v>#N/A</v>
      </c>
      <c r="Q679" s="24">
        <f>VLOOKUP("Partnership",'Program Priorities&amp;Goals'!$B$5:$E$7,4,FALSE)</f>
        <v>0.66666666666666663</v>
      </c>
      <c r="R679" s="25">
        <f t="shared" si="51"/>
        <v>0</v>
      </c>
      <c r="S679" s="24">
        <f t="shared" si="52"/>
        <v>1</v>
      </c>
      <c r="T679" s="24" t="e">
        <f t="shared" si="53"/>
        <v>#N/A</v>
      </c>
      <c r="U679" s="27" t="e">
        <f t="shared" si="54"/>
        <v>#N/A</v>
      </c>
      <c r="V679" s="24" t="e">
        <f>IF(J679="Urban",IF(U679&lt;='Recommended Sites'!$L$17,"Include",""),IF(J679="Rural",IF(T679&lt;='Recommended Sites'!$L$18,"Include",""),""))</f>
        <v>#N/A</v>
      </c>
      <c r="W679" s="24" t="e">
        <f>IF(V679="Include",COUNTIFS($V$2:$V$999,"Include",$R$2:$R$999,"&gt;"&amp;R679)+COUNTIFS($V$2:V679,"Include",$R$2:R679,R679),"")</f>
        <v>#N/A</v>
      </c>
    </row>
    <row r="680" spans="1:23" ht="15.75" thickBot="1" x14ac:dyDescent="0.3">
      <c r="A680" s="23" t="str">
        <f>IF(Population!$A680="","",Population!$A680)</f>
        <v/>
      </c>
      <c r="B680" s="24" t="str">
        <f>IF($A680="","",IFERROR(VLOOKUP($A680,Facilities!$A$2:$B$1001,2,FALSE),""))</f>
        <v/>
      </c>
      <c r="C680" s="24" t="str">
        <f>IFERROR(IF(VLOOKUP($A680,'Facility Locations'!$A$2:$E$1000,2,FALSE)="","no address",VLOOKUP($A680,'Facility Locations'!$A$2:$E$1000,2,FALSE)),"no address")</f>
        <v>no address</v>
      </c>
      <c r="D680" s="24" t="str">
        <f>IFERROR(IF(VLOOKUP($A680,'Facility Locations'!$A$2:$E$1000,3,FALSE)="","",VLOOKUP($A680,'Facility Locations'!$A$2:$E$1000,3,FALSE)),"")</f>
        <v/>
      </c>
      <c r="E680" s="24" t="str">
        <f>IFERROR(IF(VLOOKUP($A680,'Facility Locations'!$A$2:$E$1000,4,FALSE)="","",VLOOKUP($A680,'Facility Locations'!$A$2:$E$1000,4,FALSE)),"")</f>
        <v/>
      </c>
      <c r="F680" s="24" t="str">
        <f>IFERROR(IF(VLOOKUP($A680,'Facility Locations'!$A$2:$E$1000,5,FALSE)="","",VLOOKUP($A680,'Facility Locations'!$A$2:$E$1000,5,FALSE)),"")</f>
        <v/>
      </c>
      <c r="G680" s="25" t="str">
        <f>IFERROR(VLOOKUP($A680,Counties!$A$2:$C$1000,2,FALSE),"no county listed")</f>
        <v>no county listed</v>
      </c>
      <c r="H680" s="24" t="str">
        <f>IFERROR(VLOOKUP($A680,Counties!$A$2:$C$1000,3,FALSE),"no county listed")</f>
        <v>no county listed</v>
      </c>
      <c r="I680" s="24" t="e">
        <f>VLOOKUP($G680,Rural_Urban!A681:B1679,2,FALSE)</f>
        <v>#N/A</v>
      </c>
      <c r="J680" s="24" t="e">
        <f t="shared" si="50"/>
        <v>#N/A</v>
      </c>
      <c r="K680" s="26" t="str">
        <f>IF($A680="","",_xlfn.LET(_xlpm.x,VLOOKUP($A680,Population!$A$2:$B$1000,2,FALSE),IF(_xlpm.x="","none listed",_xlpm.x)))</f>
        <v/>
      </c>
      <c r="L680" s="24" t="e">
        <f>VLOOKUP($A680,Population!$A$2:$D$1000,4,FALSE)</f>
        <v>#N/A</v>
      </c>
      <c r="M680" s="24">
        <f>VLOOKUP("Population",'Program Priorities&amp;Goals'!$B$5:$E$7,4,FALSE)</f>
        <v>0.66666666666666663</v>
      </c>
      <c r="N680" s="24" t="e">
        <f>VLOOKUP($G680,'SVI Data'!$C$2:$F$200,3,FALSE)</f>
        <v>#N/A</v>
      </c>
      <c r="O680" s="24">
        <f>VLOOKUP("SVI",'Program Priorities&amp;Goals'!$B$5:$E$7,4,FALSE)</f>
        <v>0.66666666666666663</v>
      </c>
      <c r="P680" s="23" t="e">
        <f>VLOOKUP($A680,'Partnership Readiness'!$A$2:$D$1000,5,FALSE)</f>
        <v>#N/A</v>
      </c>
      <c r="Q680" s="24">
        <f>VLOOKUP("Partnership",'Program Priorities&amp;Goals'!$B$5:$E$7,4,FALSE)</f>
        <v>0.66666666666666663</v>
      </c>
      <c r="R680" s="25">
        <f t="shared" si="51"/>
        <v>0</v>
      </c>
      <c r="S680" s="24">
        <f t="shared" si="52"/>
        <v>1</v>
      </c>
      <c r="T680" s="24" t="e">
        <f t="shared" si="53"/>
        <v>#N/A</v>
      </c>
      <c r="U680" s="27" t="e">
        <f t="shared" si="54"/>
        <v>#N/A</v>
      </c>
      <c r="V680" s="24" t="e">
        <f>IF(J680="Urban",IF(U680&lt;='Recommended Sites'!$L$17,"Include",""),IF(J680="Rural",IF(T680&lt;='Recommended Sites'!$L$18,"Include",""),""))</f>
        <v>#N/A</v>
      </c>
      <c r="W680" s="24" t="e">
        <f>IF(V680="Include",COUNTIFS($V$2:$V$999,"Include",$R$2:$R$999,"&gt;"&amp;R680)+COUNTIFS($V$2:V680,"Include",$R$2:R680,R680),"")</f>
        <v>#N/A</v>
      </c>
    </row>
    <row r="681" spans="1:23" ht="15.75" thickBot="1" x14ac:dyDescent="0.3">
      <c r="A681" s="23" t="str">
        <f>IF(Population!$A681="","",Population!$A681)</f>
        <v/>
      </c>
      <c r="B681" s="24" t="str">
        <f>IF($A681="","",IFERROR(VLOOKUP($A681,Facilities!$A$2:$B$1001,2,FALSE),""))</f>
        <v/>
      </c>
      <c r="C681" s="24" t="str">
        <f>IFERROR(IF(VLOOKUP($A681,'Facility Locations'!$A$2:$E$1000,2,FALSE)="","no address",VLOOKUP($A681,'Facility Locations'!$A$2:$E$1000,2,FALSE)),"no address")</f>
        <v>no address</v>
      </c>
      <c r="D681" s="24" t="str">
        <f>IFERROR(IF(VLOOKUP($A681,'Facility Locations'!$A$2:$E$1000,3,FALSE)="","",VLOOKUP($A681,'Facility Locations'!$A$2:$E$1000,3,FALSE)),"")</f>
        <v/>
      </c>
      <c r="E681" s="24" t="str">
        <f>IFERROR(IF(VLOOKUP($A681,'Facility Locations'!$A$2:$E$1000,4,FALSE)="","",VLOOKUP($A681,'Facility Locations'!$A$2:$E$1000,4,FALSE)),"")</f>
        <v/>
      </c>
      <c r="F681" s="24" t="str">
        <f>IFERROR(IF(VLOOKUP($A681,'Facility Locations'!$A$2:$E$1000,5,FALSE)="","",VLOOKUP($A681,'Facility Locations'!$A$2:$E$1000,5,FALSE)),"")</f>
        <v/>
      </c>
      <c r="G681" s="25" t="str">
        <f>IFERROR(VLOOKUP($A681,Counties!$A$2:$C$1000,2,FALSE),"no county listed")</f>
        <v>no county listed</v>
      </c>
      <c r="H681" s="24" t="str">
        <f>IFERROR(VLOOKUP($A681,Counties!$A$2:$C$1000,3,FALSE),"no county listed")</f>
        <v>no county listed</v>
      </c>
      <c r="I681" s="24" t="e">
        <f>VLOOKUP($G681,Rural_Urban!A682:B1680,2,FALSE)</f>
        <v>#N/A</v>
      </c>
      <c r="J681" s="24" t="e">
        <f t="shared" si="50"/>
        <v>#N/A</v>
      </c>
      <c r="K681" s="26" t="str">
        <f>IF($A681="","",_xlfn.LET(_xlpm.x,VLOOKUP($A681,Population!$A$2:$B$1000,2,FALSE),IF(_xlpm.x="","none listed",_xlpm.x)))</f>
        <v/>
      </c>
      <c r="L681" s="24" t="e">
        <f>VLOOKUP($A681,Population!$A$2:$D$1000,4,FALSE)</f>
        <v>#N/A</v>
      </c>
      <c r="M681" s="24">
        <f>VLOOKUP("Population",'Program Priorities&amp;Goals'!$B$5:$E$7,4,FALSE)</f>
        <v>0.66666666666666663</v>
      </c>
      <c r="N681" s="24" t="e">
        <f>VLOOKUP($G681,'SVI Data'!$C$2:$F$200,3,FALSE)</f>
        <v>#N/A</v>
      </c>
      <c r="O681" s="24">
        <f>VLOOKUP("SVI",'Program Priorities&amp;Goals'!$B$5:$E$7,4,FALSE)</f>
        <v>0.66666666666666663</v>
      </c>
      <c r="P681" s="23" t="e">
        <f>VLOOKUP($A681,'Partnership Readiness'!$A$2:$D$1000,5,FALSE)</f>
        <v>#N/A</v>
      </c>
      <c r="Q681" s="24">
        <f>VLOOKUP("Partnership",'Program Priorities&amp;Goals'!$B$5:$E$7,4,FALSE)</f>
        <v>0.66666666666666663</v>
      </c>
      <c r="R681" s="25">
        <f t="shared" si="51"/>
        <v>0</v>
      </c>
      <c r="S681" s="24">
        <f t="shared" si="52"/>
        <v>1</v>
      </c>
      <c r="T681" s="24" t="e">
        <f t="shared" si="53"/>
        <v>#N/A</v>
      </c>
      <c r="U681" s="27" t="e">
        <f t="shared" si="54"/>
        <v>#N/A</v>
      </c>
      <c r="V681" s="24" t="e">
        <f>IF(J681="Urban",IF(U681&lt;='Recommended Sites'!$L$17,"Include",""),IF(J681="Rural",IF(T681&lt;='Recommended Sites'!$L$18,"Include",""),""))</f>
        <v>#N/A</v>
      </c>
      <c r="W681" s="24" t="e">
        <f>IF(V681="Include",COUNTIFS($V$2:$V$999,"Include",$R$2:$R$999,"&gt;"&amp;R681)+COUNTIFS($V$2:V681,"Include",$R$2:R681,R681),"")</f>
        <v>#N/A</v>
      </c>
    </row>
    <row r="682" spans="1:23" ht="15.75" thickBot="1" x14ac:dyDescent="0.3">
      <c r="A682" s="23" t="str">
        <f>IF(Population!$A682="","",Population!$A682)</f>
        <v/>
      </c>
      <c r="B682" s="24" t="str">
        <f>IF($A682="","",IFERROR(VLOOKUP($A682,Facilities!$A$2:$B$1001,2,FALSE),""))</f>
        <v/>
      </c>
      <c r="C682" s="24" t="str">
        <f>IFERROR(IF(VLOOKUP($A682,'Facility Locations'!$A$2:$E$1000,2,FALSE)="","no address",VLOOKUP($A682,'Facility Locations'!$A$2:$E$1000,2,FALSE)),"no address")</f>
        <v>no address</v>
      </c>
      <c r="D682" s="24" t="str">
        <f>IFERROR(IF(VLOOKUP($A682,'Facility Locations'!$A$2:$E$1000,3,FALSE)="","",VLOOKUP($A682,'Facility Locations'!$A$2:$E$1000,3,FALSE)),"")</f>
        <v/>
      </c>
      <c r="E682" s="24" t="str">
        <f>IFERROR(IF(VLOOKUP($A682,'Facility Locations'!$A$2:$E$1000,4,FALSE)="","",VLOOKUP($A682,'Facility Locations'!$A$2:$E$1000,4,FALSE)),"")</f>
        <v/>
      </c>
      <c r="F682" s="24" t="str">
        <f>IFERROR(IF(VLOOKUP($A682,'Facility Locations'!$A$2:$E$1000,5,FALSE)="","",VLOOKUP($A682,'Facility Locations'!$A$2:$E$1000,5,FALSE)),"")</f>
        <v/>
      </c>
      <c r="G682" s="25" t="str">
        <f>IFERROR(VLOOKUP($A682,Counties!$A$2:$C$1000,2,FALSE),"no county listed")</f>
        <v>no county listed</v>
      </c>
      <c r="H682" s="24" t="str">
        <f>IFERROR(VLOOKUP($A682,Counties!$A$2:$C$1000,3,FALSE),"no county listed")</f>
        <v>no county listed</v>
      </c>
      <c r="I682" s="24" t="e">
        <f>VLOOKUP($G682,Rural_Urban!A683:B1681,2,FALSE)</f>
        <v>#N/A</v>
      </c>
      <c r="J682" s="24" t="e">
        <f t="shared" si="50"/>
        <v>#N/A</v>
      </c>
      <c r="K682" s="26" t="str">
        <f>IF($A682="","",_xlfn.LET(_xlpm.x,VLOOKUP($A682,Population!$A$2:$B$1000,2,FALSE),IF(_xlpm.x="","none listed",_xlpm.x)))</f>
        <v/>
      </c>
      <c r="L682" s="24" t="e">
        <f>VLOOKUP($A682,Population!$A$2:$D$1000,4,FALSE)</f>
        <v>#N/A</v>
      </c>
      <c r="M682" s="24">
        <f>VLOOKUP("Population",'Program Priorities&amp;Goals'!$B$5:$E$7,4,FALSE)</f>
        <v>0.66666666666666663</v>
      </c>
      <c r="N682" s="24" t="e">
        <f>VLOOKUP($G682,'SVI Data'!$C$2:$F$200,3,FALSE)</f>
        <v>#N/A</v>
      </c>
      <c r="O682" s="24">
        <f>VLOOKUP("SVI",'Program Priorities&amp;Goals'!$B$5:$E$7,4,FALSE)</f>
        <v>0.66666666666666663</v>
      </c>
      <c r="P682" s="23" t="e">
        <f>VLOOKUP($A682,'Partnership Readiness'!$A$2:$D$1000,5,FALSE)</f>
        <v>#N/A</v>
      </c>
      <c r="Q682" s="24">
        <f>VLOOKUP("Partnership",'Program Priorities&amp;Goals'!$B$5:$E$7,4,FALSE)</f>
        <v>0.66666666666666663</v>
      </c>
      <c r="R682" s="25">
        <f t="shared" si="51"/>
        <v>0</v>
      </c>
      <c r="S682" s="24">
        <f t="shared" si="52"/>
        <v>1</v>
      </c>
      <c r="T682" s="24" t="e">
        <f t="shared" si="53"/>
        <v>#N/A</v>
      </c>
      <c r="U682" s="27" t="e">
        <f t="shared" si="54"/>
        <v>#N/A</v>
      </c>
      <c r="V682" s="24" t="e">
        <f>IF(J682="Urban",IF(U682&lt;='Recommended Sites'!$L$17,"Include",""),IF(J682="Rural",IF(T682&lt;='Recommended Sites'!$L$18,"Include",""),""))</f>
        <v>#N/A</v>
      </c>
      <c r="W682" s="24" t="e">
        <f>IF(V682="Include",COUNTIFS($V$2:$V$999,"Include",$R$2:$R$999,"&gt;"&amp;R682)+COUNTIFS($V$2:V682,"Include",$R$2:R682,R682),"")</f>
        <v>#N/A</v>
      </c>
    </row>
    <row r="683" spans="1:23" ht="15.75" thickBot="1" x14ac:dyDescent="0.3">
      <c r="A683" s="23" t="str">
        <f>IF(Population!$A683="","",Population!$A683)</f>
        <v/>
      </c>
      <c r="B683" s="24" t="str">
        <f>IF($A683="","",IFERROR(VLOOKUP($A683,Facilities!$A$2:$B$1001,2,FALSE),""))</f>
        <v/>
      </c>
      <c r="C683" s="24" t="str">
        <f>IFERROR(IF(VLOOKUP($A683,'Facility Locations'!$A$2:$E$1000,2,FALSE)="","no address",VLOOKUP($A683,'Facility Locations'!$A$2:$E$1000,2,FALSE)),"no address")</f>
        <v>no address</v>
      </c>
      <c r="D683" s="24" t="str">
        <f>IFERROR(IF(VLOOKUP($A683,'Facility Locations'!$A$2:$E$1000,3,FALSE)="","",VLOOKUP($A683,'Facility Locations'!$A$2:$E$1000,3,FALSE)),"")</f>
        <v/>
      </c>
      <c r="E683" s="24" t="str">
        <f>IFERROR(IF(VLOOKUP($A683,'Facility Locations'!$A$2:$E$1000,4,FALSE)="","",VLOOKUP($A683,'Facility Locations'!$A$2:$E$1000,4,FALSE)),"")</f>
        <v/>
      </c>
      <c r="F683" s="24" t="str">
        <f>IFERROR(IF(VLOOKUP($A683,'Facility Locations'!$A$2:$E$1000,5,FALSE)="","",VLOOKUP($A683,'Facility Locations'!$A$2:$E$1000,5,FALSE)),"")</f>
        <v/>
      </c>
      <c r="G683" s="25" t="str">
        <f>IFERROR(VLOOKUP($A683,Counties!$A$2:$C$1000,2,FALSE),"no county listed")</f>
        <v>no county listed</v>
      </c>
      <c r="H683" s="24" t="str">
        <f>IFERROR(VLOOKUP($A683,Counties!$A$2:$C$1000,3,FALSE),"no county listed")</f>
        <v>no county listed</v>
      </c>
      <c r="I683" s="24" t="e">
        <f>VLOOKUP($G683,Rural_Urban!A684:B1682,2,FALSE)</f>
        <v>#N/A</v>
      </c>
      <c r="J683" s="24" t="e">
        <f t="shared" si="50"/>
        <v>#N/A</v>
      </c>
      <c r="K683" s="26" t="str">
        <f>IF($A683="","",_xlfn.LET(_xlpm.x,VLOOKUP($A683,Population!$A$2:$B$1000,2,FALSE),IF(_xlpm.x="","none listed",_xlpm.x)))</f>
        <v/>
      </c>
      <c r="L683" s="24" t="e">
        <f>VLOOKUP($A683,Population!$A$2:$D$1000,4,FALSE)</f>
        <v>#N/A</v>
      </c>
      <c r="M683" s="24">
        <f>VLOOKUP("Population",'Program Priorities&amp;Goals'!$B$5:$E$7,4,FALSE)</f>
        <v>0.66666666666666663</v>
      </c>
      <c r="N683" s="24" t="e">
        <f>VLOOKUP($G683,'SVI Data'!$C$2:$F$200,3,FALSE)</f>
        <v>#N/A</v>
      </c>
      <c r="O683" s="24">
        <f>VLOOKUP("SVI",'Program Priorities&amp;Goals'!$B$5:$E$7,4,FALSE)</f>
        <v>0.66666666666666663</v>
      </c>
      <c r="P683" s="23" t="e">
        <f>VLOOKUP($A683,'Partnership Readiness'!$A$2:$D$1000,5,FALSE)</f>
        <v>#N/A</v>
      </c>
      <c r="Q683" s="24">
        <f>VLOOKUP("Partnership",'Program Priorities&amp;Goals'!$B$5:$E$7,4,FALSE)</f>
        <v>0.66666666666666663</v>
      </c>
      <c r="R683" s="25">
        <f t="shared" si="51"/>
        <v>0</v>
      </c>
      <c r="S683" s="24">
        <f t="shared" si="52"/>
        <v>1</v>
      </c>
      <c r="T683" s="24" t="e">
        <f t="shared" si="53"/>
        <v>#N/A</v>
      </c>
      <c r="U683" s="27" t="e">
        <f t="shared" si="54"/>
        <v>#N/A</v>
      </c>
      <c r="V683" s="24" t="e">
        <f>IF(J683="Urban",IF(U683&lt;='Recommended Sites'!$L$17,"Include",""),IF(J683="Rural",IF(T683&lt;='Recommended Sites'!$L$18,"Include",""),""))</f>
        <v>#N/A</v>
      </c>
      <c r="W683" s="24" t="e">
        <f>IF(V683="Include",COUNTIFS($V$2:$V$999,"Include",$R$2:$R$999,"&gt;"&amp;R683)+COUNTIFS($V$2:V683,"Include",$R$2:R683,R683),"")</f>
        <v>#N/A</v>
      </c>
    </row>
    <row r="684" spans="1:23" ht="15.75" thickBot="1" x14ac:dyDescent="0.3">
      <c r="A684" s="23" t="str">
        <f>IF(Population!$A684="","",Population!$A684)</f>
        <v/>
      </c>
      <c r="B684" s="24" t="str">
        <f>IF($A684="","",IFERROR(VLOOKUP($A684,Facilities!$A$2:$B$1001,2,FALSE),""))</f>
        <v/>
      </c>
      <c r="C684" s="24" t="str">
        <f>IFERROR(IF(VLOOKUP($A684,'Facility Locations'!$A$2:$E$1000,2,FALSE)="","no address",VLOOKUP($A684,'Facility Locations'!$A$2:$E$1000,2,FALSE)),"no address")</f>
        <v>no address</v>
      </c>
      <c r="D684" s="24" t="str">
        <f>IFERROR(IF(VLOOKUP($A684,'Facility Locations'!$A$2:$E$1000,3,FALSE)="","",VLOOKUP($A684,'Facility Locations'!$A$2:$E$1000,3,FALSE)),"")</f>
        <v/>
      </c>
      <c r="E684" s="24" t="str">
        <f>IFERROR(IF(VLOOKUP($A684,'Facility Locations'!$A$2:$E$1000,4,FALSE)="","",VLOOKUP($A684,'Facility Locations'!$A$2:$E$1000,4,FALSE)),"")</f>
        <v/>
      </c>
      <c r="F684" s="24" t="str">
        <f>IFERROR(IF(VLOOKUP($A684,'Facility Locations'!$A$2:$E$1000,5,FALSE)="","",VLOOKUP($A684,'Facility Locations'!$A$2:$E$1000,5,FALSE)),"")</f>
        <v/>
      </c>
      <c r="G684" s="25" t="str">
        <f>IFERROR(VLOOKUP($A684,Counties!$A$2:$C$1000,2,FALSE),"no county listed")</f>
        <v>no county listed</v>
      </c>
      <c r="H684" s="24" t="str">
        <f>IFERROR(VLOOKUP($A684,Counties!$A$2:$C$1000,3,FALSE),"no county listed")</f>
        <v>no county listed</v>
      </c>
      <c r="I684" s="24" t="e">
        <f>VLOOKUP($G684,Rural_Urban!A685:B1683,2,FALSE)</f>
        <v>#N/A</v>
      </c>
      <c r="J684" s="24" t="e">
        <f t="shared" si="50"/>
        <v>#N/A</v>
      </c>
      <c r="K684" s="26" t="str">
        <f>IF($A684="","",_xlfn.LET(_xlpm.x,VLOOKUP($A684,Population!$A$2:$B$1000,2,FALSE),IF(_xlpm.x="","none listed",_xlpm.x)))</f>
        <v/>
      </c>
      <c r="L684" s="24" t="e">
        <f>VLOOKUP($A684,Population!$A$2:$D$1000,4,FALSE)</f>
        <v>#N/A</v>
      </c>
      <c r="M684" s="24">
        <f>VLOOKUP("Population",'Program Priorities&amp;Goals'!$B$5:$E$7,4,FALSE)</f>
        <v>0.66666666666666663</v>
      </c>
      <c r="N684" s="24" t="e">
        <f>VLOOKUP($G684,'SVI Data'!$C$2:$F$200,3,FALSE)</f>
        <v>#N/A</v>
      </c>
      <c r="O684" s="24">
        <f>VLOOKUP("SVI",'Program Priorities&amp;Goals'!$B$5:$E$7,4,FALSE)</f>
        <v>0.66666666666666663</v>
      </c>
      <c r="P684" s="23" t="e">
        <f>VLOOKUP($A684,'Partnership Readiness'!$A$2:$D$1000,5,FALSE)</f>
        <v>#N/A</v>
      </c>
      <c r="Q684" s="24">
        <f>VLOOKUP("Partnership",'Program Priorities&amp;Goals'!$B$5:$E$7,4,FALSE)</f>
        <v>0.66666666666666663</v>
      </c>
      <c r="R684" s="25">
        <f t="shared" si="51"/>
        <v>0</v>
      </c>
      <c r="S684" s="24">
        <f t="shared" si="52"/>
        <v>1</v>
      </c>
      <c r="T684" s="24" t="e">
        <f t="shared" si="53"/>
        <v>#N/A</v>
      </c>
      <c r="U684" s="27" t="e">
        <f t="shared" si="54"/>
        <v>#N/A</v>
      </c>
      <c r="V684" s="24" t="e">
        <f>IF(J684="Urban",IF(U684&lt;='Recommended Sites'!$L$17,"Include",""),IF(J684="Rural",IF(T684&lt;='Recommended Sites'!$L$18,"Include",""),""))</f>
        <v>#N/A</v>
      </c>
      <c r="W684" s="24" t="e">
        <f>IF(V684="Include",COUNTIFS($V$2:$V$999,"Include",$R$2:$R$999,"&gt;"&amp;R684)+COUNTIFS($V$2:V684,"Include",$R$2:R684,R684),"")</f>
        <v>#N/A</v>
      </c>
    </row>
    <row r="685" spans="1:23" ht="15.75" thickBot="1" x14ac:dyDescent="0.3">
      <c r="A685" s="23" t="str">
        <f>IF(Population!$A685="","",Population!$A685)</f>
        <v/>
      </c>
      <c r="B685" s="24" t="str">
        <f>IF($A685="","",IFERROR(VLOOKUP($A685,Facilities!$A$2:$B$1001,2,FALSE),""))</f>
        <v/>
      </c>
      <c r="C685" s="24" t="str">
        <f>IFERROR(IF(VLOOKUP($A685,'Facility Locations'!$A$2:$E$1000,2,FALSE)="","no address",VLOOKUP($A685,'Facility Locations'!$A$2:$E$1000,2,FALSE)),"no address")</f>
        <v>no address</v>
      </c>
      <c r="D685" s="24" t="str">
        <f>IFERROR(IF(VLOOKUP($A685,'Facility Locations'!$A$2:$E$1000,3,FALSE)="","",VLOOKUP($A685,'Facility Locations'!$A$2:$E$1000,3,FALSE)),"")</f>
        <v/>
      </c>
      <c r="E685" s="24" t="str">
        <f>IFERROR(IF(VLOOKUP($A685,'Facility Locations'!$A$2:$E$1000,4,FALSE)="","",VLOOKUP($A685,'Facility Locations'!$A$2:$E$1000,4,FALSE)),"")</f>
        <v/>
      </c>
      <c r="F685" s="24" t="str">
        <f>IFERROR(IF(VLOOKUP($A685,'Facility Locations'!$A$2:$E$1000,5,FALSE)="","",VLOOKUP($A685,'Facility Locations'!$A$2:$E$1000,5,FALSE)),"")</f>
        <v/>
      </c>
      <c r="G685" s="25" t="str">
        <f>IFERROR(VLOOKUP($A685,Counties!$A$2:$C$1000,2,FALSE),"no county listed")</f>
        <v>no county listed</v>
      </c>
      <c r="H685" s="24" t="str">
        <f>IFERROR(VLOOKUP($A685,Counties!$A$2:$C$1000,3,FALSE),"no county listed")</f>
        <v>no county listed</v>
      </c>
      <c r="I685" s="24" t="e">
        <f>VLOOKUP($G685,Rural_Urban!A686:B1684,2,FALSE)</f>
        <v>#N/A</v>
      </c>
      <c r="J685" s="24" t="e">
        <f t="shared" si="50"/>
        <v>#N/A</v>
      </c>
      <c r="K685" s="26" t="str">
        <f>IF($A685="","",_xlfn.LET(_xlpm.x,VLOOKUP($A685,Population!$A$2:$B$1000,2,FALSE),IF(_xlpm.x="","none listed",_xlpm.x)))</f>
        <v/>
      </c>
      <c r="L685" s="24" t="e">
        <f>VLOOKUP($A685,Population!$A$2:$D$1000,4,FALSE)</f>
        <v>#N/A</v>
      </c>
      <c r="M685" s="24">
        <f>VLOOKUP("Population",'Program Priorities&amp;Goals'!$B$5:$E$7,4,FALSE)</f>
        <v>0.66666666666666663</v>
      </c>
      <c r="N685" s="24" t="e">
        <f>VLOOKUP($G685,'SVI Data'!$C$2:$F$200,3,FALSE)</f>
        <v>#N/A</v>
      </c>
      <c r="O685" s="24">
        <f>VLOOKUP("SVI",'Program Priorities&amp;Goals'!$B$5:$E$7,4,FALSE)</f>
        <v>0.66666666666666663</v>
      </c>
      <c r="P685" s="23" t="e">
        <f>VLOOKUP($A685,'Partnership Readiness'!$A$2:$D$1000,5,FALSE)</f>
        <v>#N/A</v>
      </c>
      <c r="Q685" s="24">
        <f>VLOOKUP("Partnership",'Program Priorities&amp;Goals'!$B$5:$E$7,4,FALSE)</f>
        <v>0.66666666666666663</v>
      </c>
      <c r="R685" s="25">
        <f t="shared" si="51"/>
        <v>0</v>
      </c>
      <c r="S685" s="24">
        <f t="shared" si="52"/>
        <v>1</v>
      </c>
      <c r="T685" s="24" t="e">
        <f t="shared" si="53"/>
        <v>#N/A</v>
      </c>
      <c r="U685" s="27" t="e">
        <f t="shared" si="54"/>
        <v>#N/A</v>
      </c>
      <c r="V685" s="24" t="e">
        <f>IF(J685="Urban",IF(U685&lt;='Recommended Sites'!$L$17,"Include",""),IF(J685="Rural",IF(T685&lt;='Recommended Sites'!$L$18,"Include",""),""))</f>
        <v>#N/A</v>
      </c>
      <c r="W685" s="24" t="e">
        <f>IF(V685="Include",COUNTIFS($V$2:$V$999,"Include",$R$2:$R$999,"&gt;"&amp;R685)+COUNTIFS($V$2:V685,"Include",$R$2:R685,R685),"")</f>
        <v>#N/A</v>
      </c>
    </row>
    <row r="686" spans="1:23" ht="15.75" thickBot="1" x14ac:dyDescent="0.3">
      <c r="A686" s="23" t="str">
        <f>IF(Population!$A686="","",Population!$A686)</f>
        <v/>
      </c>
      <c r="B686" s="24" t="str">
        <f>IF($A686="","",IFERROR(VLOOKUP($A686,Facilities!$A$2:$B$1001,2,FALSE),""))</f>
        <v/>
      </c>
      <c r="C686" s="24" t="str">
        <f>IFERROR(IF(VLOOKUP($A686,'Facility Locations'!$A$2:$E$1000,2,FALSE)="","no address",VLOOKUP($A686,'Facility Locations'!$A$2:$E$1000,2,FALSE)),"no address")</f>
        <v>no address</v>
      </c>
      <c r="D686" s="24" t="str">
        <f>IFERROR(IF(VLOOKUP($A686,'Facility Locations'!$A$2:$E$1000,3,FALSE)="","",VLOOKUP($A686,'Facility Locations'!$A$2:$E$1000,3,FALSE)),"")</f>
        <v/>
      </c>
      <c r="E686" s="24" t="str">
        <f>IFERROR(IF(VLOOKUP($A686,'Facility Locations'!$A$2:$E$1000,4,FALSE)="","",VLOOKUP($A686,'Facility Locations'!$A$2:$E$1000,4,FALSE)),"")</f>
        <v/>
      </c>
      <c r="F686" s="24" t="str">
        <f>IFERROR(IF(VLOOKUP($A686,'Facility Locations'!$A$2:$E$1000,5,FALSE)="","",VLOOKUP($A686,'Facility Locations'!$A$2:$E$1000,5,FALSE)),"")</f>
        <v/>
      </c>
      <c r="G686" s="25" t="str">
        <f>IFERROR(VLOOKUP($A686,Counties!$A$2:$C$1000,2,FALSE),"no county listed")</f>
        <v>no county listed</v>
      </c>
      <c r="H686" s="24" t="str">
        <f>IFERROR(VLOOKUP($A686,Counties!$A$2:$C$1000,3,FALSE),"no county listed")</f>
        <v>no county listed</v>
      </c>
      <c r="I686" s="24" t="e">
        <f>VLOOKUP($G686,Rural_Urban!A687:B1685,2,FALSE)</f>
        <v>#N/A</v>
      </c>
      <c r="J686" s="24" t="e">
        <f t="shared" si="50"/>
        <v>#N/A</v>
      </c>
      <c r="K686" s="26" t="str">
        <f>IF($A686="","",_xlfn.LET(_xlpm.x,VLOOKUP($A686,Population!$A$2:$B$1000,2,FALSE),IF(_xlpm.x="","none listed",_xlpm.x)))</f>
        <v/>
      </c>
      <c r="L686" s="24" t="e">
        <f>VLOOKUP($A686,Population!$A$2:$D$1000,4,FALSE)</f>
        <v>#N/A</v>
      </c>
      <c r="M686" s="24">
        <f>VLOOKUP("Population",'Program Priorities&amp;Goals'!$B$5:$E$7,4,FALSE)</f>
        <v>0.66666666666666663</v>
      </c>
      <c r="N686" s="24" t="e">
        <f>VLOOKUP($G686,'SVI Data'!$C$2:$F$200,3,FALSE)</f>
        <v>#N/A</v>
      </c>
      <c r="O686" s="24">
        <f>VLOOKUP("SVI",'Program Priorities&amp;Goals'!$B$5:$E$7,4,FALSE)</f>
        <v>0.66666666666666663</v>
      </c>
      <c r="P686" s="23" t="e">
        <f>VLOOKUP($A686,'Partnership Readiness'!$A$2:$D$1000,5,FALSE)</f>
        <v>#N/A</v>
      </c>
      <c r="Q686" s="24">
        <f>VLOOKUP("Partnership",'Program Priorities&amp;Goals'!$B$5:$E$7,4,FALSE)</f>
        <v>0.66666666666666663</v>
      </c>
      <c r="R686" s="25">
        <f t="shared" si="51"/>
        <v>0</v>
      </c>
      <c r="S686" s="24">
        <f t="shared" si="52"/>
        <v>1</v>
      </c>
      <c r="T686" s="24" t="e">
        <f t="shared" si="53"/>
        <v>#N/A</v>
      </c>
      <c r="U686" s="27" t="e">
        <f t="shared" si="54"/>
        <v>#N/A</v>
      </c>
      <c r="V686" s="24" t="e">
        <f>IF(J686="Urban",IF(U686&lt;='Recommended Sites'!$L$17,"Include",""),IF(J686="Rural",IF(T686&lt;='Recommended Sites'!$L$18,"Include",""),""))</f>
        <v>#N/A</v>
      </c>
      <c r="W686" s="24" t="e">
        <f>IF(V686="Include",COUNTIFS($V$2:$V$999,"Include",$R$2:$R$999,"&gt;"&amp;R686)+COUNTIFS($V$2:V686,"Include",$R$2:R686,R686),"")</f>
        <v>#N/A</v>
      </c>
    </row>
    <row r="687" spans="1:23" ht="15.75" thickBot="1" x14ac:dyDescent="0.3">
      <c r="A687" s="23" t="str">
        <f>IF(Population!$A687="","",Population!$A687)</f>
        <v/>
      </c>
      <c r="B687" s="24" t="str">
        <f>IF($A687="","",IFERROR(VLOOKUP($A687,Facilities!$A$2:$B$1001,2,FALSE),""))</f>
        <v/>
      </c>
      <c r="C687" s="24" t="str">
        <f>IFERROR(IF(VLOOKUP($A687,'Facility Locations'!$A$2:$E$1000,2,FALSE)="","no address",VLOOKUP($A687,'Facility Locations'!$A$2:$E$1000,2,FALSE)),"no address")</f>
        <v>no address</v>
      </c>
      <c r="D687" s="24" t="str">
        <f>IFERROR(IF(VLOOKUP($A687,'Facility Locations'!$A$2:$E$1000,3,FALSE)="","",VLOOKUP($A687,'Facility Locations'!$A$2:$E$1000,3,FALSE)),"")</f>
        <v/>
      </c>
      <c r="E687" s="24" t="str">
        <f>IFERROR(IF(VLOOKUP($A687,'Facility Locations'!$A$2:$E$1000,4,FALSE)="","",VLOOKUP($A687,'Facility Locations'!$A$2:$E$1000,4,FALSE)),"")</f>
        <v/>
      </c>
      <c r="F687" s="24" t="str">
        <f>IFERROR(IF(VLOOKUP($A687,'Facility Locations'!$A$2:$E$1000,5,FALSE)="","",VLOOKUP($A687,'Facility Locations'!$A$2:$E$1000,5,FALSE)),"")</f>
        <v/>
      </c>
      <c r="G687" s="25" t="str">
        <f>IFERROR(VLOOKUP($A687,Counties!$A$2:$C$1000,2,FALSE),"no county listed")</f>
        <v>no county listed</v>
      </c>
      <c r="H687" s="24" t="str">
        <f>IFERROR(VLOOKUP($A687,Counties!$A$2:$C$1000,3,FALSE),"no county listed")</f>
        <v>no county listed</v>
      </c>
      <c r="I687" s="24" t="e">
        <f>VLOOKUP($G687,Rural_Urban!A688:B1686,2,FALSE)</f>
        <v>#N/A</v>
      </c>
      <c r="J687" s="24" t="e">
        <f t="shared" si="50"/>
        <v>#N/A</v>
      </c>
      <c r="K687" s="26" t="str">
        <f>IF($A687="","",_xlfn.LET(_xlpm.x,VLOOKUP($A687,Population!$A$2:$B$1000,2,FALSE),IF(_xlpm.x="","none listed",_xlpm.x)))</f>
        <v/>
      </c>
      <c r="L687" s="24" t="e">
        <f>VLOOKUP($A687,Population!$A$2:$D$1000,4,FALSE)</f>
        <v>#N/A</v>
      </c>
      <c r="M687" s="24">
        <f>VLOOKUP("Population",'Program Priorities&amp;Goals'!$B$5:$E$7,4,FALSE)</f>
        <v>0.66666666666666663</v>
      </c>
      <c r="N687" s="24" t="e">
        <f>VLOOKUP($G687,'SVI Data'!$C$2:$F$200,3,FALSE)</f>
        <v>#N/A</v>
      </c>
      <c r="O687" s="24">
        <f>VLOOKUP("SVI",'Program Priorities&amp;Goals'!$B$5:$E$7,4,FALSE)</f>
        <v>0.66666666666666663</v>
      </c>
      <c r="P687" s="23" t="e">
        <f>VLOOKUP($A687,'Partnership Readiness'!$A$2:$D$1000,5,FALSE)</f>
        <v>#N/A</v>
      </c>
      <c r="Q687" s="24">
        <f>VLOOKUP("Partnership",'Program Priorities&amp;Goals'!$B$5:$E$7,4,FALSE)</f>
        <v>0.66666666666666663</v>
      </c>
      <c r="R687" s="25">
        <f t="shared" si="51"/>
        <v>0</v>
      </c>
      <c r="S687" s="24">
        <f t="shared" si="52"/>
        <v>1</v>
      </c>
      <c r="T687" s="24" t="e">
        <f t="shared" si="53"/>
        <v>#N/A</v>
      </c>
      <c r="U687" s="27" t="e">
        <f t="shared" si="54"/>
        <v>#N/A</v>
      </c>
      <c r="V687" s="24" t="e">
        <f>IF(J687="Urban",IF(U687&lt;='Recommended Sites'!$L$17,"Include",""),IF(J687="Rural",IF(T687&lt;='Recommended Sites'!$L$18,"Include",""),""))</f>
        <v>#N/A</v>
      </c>
      <c r="W687" s="24" t="e">
        <f>IF(V687="Include",COUNTIFS($V$2:$V$999,"Include",$R$2:$R$999,"&gt;"&amp;R687)+COUNTIFS($V$2:V687,"Include",$R$2:R687,R687),"")</f>
        <v>#N/A</v>
      </c>
    </row>
    <row r="688" spans="1:23" ht="15.75" thickBot="1" x14ac:dyDescent="0.3">
      <c r="A688" s="23" t="str">
        <f>IF(Population!$A688="","",Population!$A688)</f>
        <v/>
      </c>
      <c r="B688" s="24" t="str">
        <f>IF($A688="","",IFERROR(VLOOKUP($A688,Facilities!$A$2:$B$1001,2,FALSE),""))</f>
        <v/>
      </c>
      <c r="C688" s="24" t="str">
        <f>IFERROR(IF(VLOOKUP($A688,'Facility Locations'!$A$2:$E$1000,2,FALSE)="","no address",VLOOKUP($A688,'Facility Locations'!$A$2:$E$1000,2,FALSE)),"no address")</f>
        <v>no address</v>
      </c>
      <c r="D688" s="24" t="str">
        <f>IFERROR(IF(VLOOKUP($A688,'Facility Locations'!$A$2:$E$1000,3,FALSE)="","",VLOOKUP($A688,'Facility Locations'!$A$2:$E$1000,3,FALSE)),"")</f>
        <v/>
      </c>
      <c r="E688" s="24" t="str">
        <f>IFERROR(IF(VLOOKUP($A688,'Facility Locations'!$A$2:$E$1000,4,FALSE)="","",VLOOKUP($A688,'Facility Locations'!$A$2:$E$1000,4,FALSE)),"")</f>
        <v/>
      </c>
      <c r="F688" s="24" t="str">
        <f>IFERROR(IF(VLOOKUP($A688,'Facility Locations'!$A$2:$E$1000,5,FALSE)="","",VLOOKUP($A688,'Facility Locations'!$A$2:$E$1000,5,FALSE)),"")</f>
        <v/>
      </c>
      <c r="G688" s="25" t="str">
        <f>IFERROR(VLOOKUP($A688,Counties!$A$2:$C$1000,2,FALSE),"no county listed")</f>
        <v>no county listed</v>
      </c>
      <c r="H688" s="24" t="str">
        <f>IFERROR(VLOOKUP($A688,Counties!$A$2:$C$1000,3,FALSE),"no county listed")</f>
        <v>no county listed</v>
      </c>
      <c r="I688" s="24" t="e">
        <f>VLOOKUP($G688,Rural_Urban!A689:B1687,2,FALSE)</f>
        <v>#N/A</v>
      </c>
      <c r="J688" s="24" t="e">
        <f t="shared" si="50"/>
        <v>#N/A</v>
      </c>
      <c r="K688" s="26" t="str">
        <f>IF($A688="","",_xlfn.LET(_xlpm.x,VLOOKUP($A688,Population!$A$2:$B$1000,2,FALSE),IF(_xlpm.x="","none listed",_xlpm.x)))</f>
        <v/>
      </c>
      <c r="L688" s="24" t="e">
        <f>VLOOKUP($A688,Population!$A$2:$D$1000,4,FALSE)</f>
        <v>#N/A</v>
      </c>
      <c r="M688" s="24">
        <f>VLOOKUP("Population",'Program Priorities&amp;Goals'!$B$5:$E$7,4,FALSE)</f>
        <v>0.66666666666666663</v>
      </c>
      <c r="N688" s="24" t="e">
        <f>VLOOKUP($G688,'SVI Data'!$C$2:$F$200,3,FALSE)</f>
        <v>#N/A</v>
      </c>
      <c r="O688" s="24">
        <f>VLOOKUP("SVI",'Program Priorities&amp;Goals'!$B$5:$E$7,4,FALSE)</f>
        <v>0.66666666666666663</v>
      </c>
      <c r="P688" s="23" t="e">
        <f>VLOOKUP($A688,'Partnership Readiness'!$A$2:$D$1000,5,FALSE)</f>
        <v>#N/A</v>
      </c>
      <c r="Q688" s="24">
        <f>VLOOKUP("Partnership",'Program Priorities&amp;Goals'!$B$5:$E$7,4,FALSE)</f>
        <v>0.66666666666666663</v>
      </c>
      <c r="R688" s="25">
        <f t="shared" si="51"/>
        <v>0</v>
      </c>
      <c r="S688" s="24">
        <f t="shared" si="52"/>
        <v>1</v>
      </c>
      <c r="T688" s="24" t="e">
        <f t="shared" si="53"/>
        <v>#N/A</v>
      </c>
      <c r="U688" s="27" t="e">
        <f t="shared" si="54"/>
        <v>#N/A</v>
      </c>
      <c r="V688" s="24" t="e">
        <f>IF(J688="Urban",IF(U688&lt;='Recommended Sites'!$L$17,"Include",""),IF(J688="Rural",IF(T688&lt;='Recommended Sites'!$L$18,"Include",""),""))</f>
        <v>#N/A</v>
      </c>
      <c r="W688" s="24" t="e">
        <f>IF(V688="Include",COUNTIFS($V$2:$V$999,"Include",$R$2:$R$999,"&gt;"&amp;R688)+COUNTIFS($V$2:V688,"Include",$R$2:R688,R688),"")</f>
        <v>#N/A</v>
      </c>
    </row>
    <row r="689" spans="1:23" ht="15.75" thickBot="1" x14ac:dyDescent="0.3">
      <c r="A689" s="23" t="str">
        <f>IF(Population!$A689="","",Population!$A689)</f>
        <v/>
      </c>
      <c r="B689" s="24" t="str">
        <f>IF($A689="","",IFERROR(VLOOKUP($A689,Facilities!$A$2:$B$1001,2,FALSE),""))</f>
        <v/>
      </c>
      <c r="C689" s="24" t="str">
        <f>IFERROR(IF(VLOOKUP($A689,'Facility Locations'!$A$2:$E$1000,2,FALSE)="","no address",VLOOKUP($A689,'Facility Locations'!$A$2:$E$1000,2,FALSE)),"no address")</f>
        <v>no address</v>
      </c>
      <c r="D689" s="24" t="str">
        <f>IFERROR(IF(VLOOKUP($A689,'Facility Locations'!$A$2:$E$1000,3,FALSE)="","",VLOOKUP($A689,'Facility Locations'!$A$2:$E$1000,3,FALSE)),"")</f>
        <v/>
      </c>
      <c r="E689" s="24" t="str">
        <f>IFERROR(IF(VLOOKUP($A689,'Facility Locations'!$A$2:$E$1000,4,FALSE)="","",VLOOKUP($A689,'Facility Locations'!$A$2:$E$1000,4,FALSE)),"")</f>
        <v/>
      </c>
      <c r="F689" s="24" t="str">
        <f>IFERROR(IF(VLOOKUP($A689,'Facility Locations'!$A$2:$E$1000,5,FALSE)="","",VLOOKUP($A689,'Facility Locations'!$A$2:$E$1000,5,FALSE)),"")</f>
        <v/>
      </c>
      <c r="G689" s="25" t="str">
        <f>IFERROR(VLOOKUP($A689,Counties!$A$2:$C$1000,2,FALSE),"no county listed")</f>
        <v>no county listed</v>
      </c>
      <c r="H689" s="24" t="str">
        <f>IFERROR(VLOOKUP($A689,Counties!$A$2:$C$1000,3,FALSE),"no county listed")</f>
        <v>no county listed</v>
      </c>
      <c r="I689" s="24" t="e">
        <f>VLOOKUP($G689,Rural_Urban!A690:B1688,2,FALSE)</f>
        <v>#N/A</v>
      </c>
      <c r="J689" s="24" t="e">
        <f t="shared" si="50"/>
        <v>#N/A</v>
      </c>
      <c r="K689" s="26" t="str">
        <f>IF($A689="","",_xlfn.LET(_xlpm.x,VLOOKUP($A689,Population!$A$2:$B$1000,2,FALSE),IF(_xlpm.x="","none listed",_xlpm.x)))</f>
        <v/>
      </c>
      <c r="L689" s="24" t="e">
        <f>VLOOKUP($A689,Population!$A$2:$D$1000,4,FALSE)</f>
        <v>#N/A</v>
      </c>
      <c r="M689" s="24">
        <f>VLOOKUP("Population",'Program Priorities&amp;Goals'!$B$5:$E$7,4,FALSE)</f>
        <v>0.66666666666666663</v>
      </c>
      <c r="N689" s="24" t="e">
        <f>VLOOKUP($G689,'SVI Data'!$C$2:$F$200,3,FALSE)</f>
        <v>#N/A</v>
      </c>
      <c r="O689" s="24">
        <f>VLOOKUP("SVI",'Program Priorities&amp;Goals'!$B$5:$E$7,4,FALSE)</f>
        <v>0.66666666666666663</v>
      </c>
      <c r="P689" s="23" t="e">
        <f>VLOOKUP($A689,'Partnership Readiness'!$A$2:$D$1000,5,FALSE)</f>
        <v>#N/A</v>
      </c>
      <c r="Q689" s="24">
        <f>VLOOKUP("Partnership",'Program Priorities&amp;Goals'!$B$5:$E$7,4,FALSE)</f>
        <v>0.66666666666666663</v>
      </c>
      <c r="R689" s="25">
        <f t="shared" si="51"/>
        <v>0</v>
      </c>
      <c r="S689" s="24">
        <f t="shared" si="52"/>
        <v>1</v>
      </c>
      <c r="T689" s="24" t="e">
        <f t="shared" si="53"/>
        <v>#N/A</v>
      </c>
      <c r="U689" s="27" t="e">
        <f t="shared" si="54"/>
        <v>#N/A</v>
      </c>
      <c r="V689" s="24" t="e">
        <f>IF(J689="Urban",IF(U689&lt;='Recommended Sites'!$L$17,"Include",""),IF(J689="Rural",IF(T689&lt;='Recommended Sites'!$L$18,"Include",""),""))</f>
        <v>#N/A</v>
      </c>
      <c r="W689" s="24" t="e">
        <f>IF(V689="Include",COUNTIFS($V$2:$V$999,"Include",$R$2:$R$999,"&gt;"&amp;R689)+COUNTIFS($V$2:V689,"Include",$R$2:R689,R689),"")</f>
        <v>#N/A</v>
      </c>
    </row>
    <row r="690" spans="1:23" ht="15.75" thickBot="1" x14ac:dyDescent="0.3">
      <c r="A690" s="23" t="str">
        <f>IF(Population!$A690="","",Population!$A690)</f>
        <v/>
      </c>
      <c r="B690" s="24" t="str">
        <f>IF($A690="","",IFERROR(VLOOKUP($A690,Facilities!$A$2:$B$1001,2,FALSE),""))</f>
        <v/>
      </c>
      <c r="C690" s="24" t="str">
        <f>IFERROR(IF(VLOOKUP($A690,'Facility Locations'!$A$2:$E$1000,2,FALSE)="","no address",VLOOKUP($A690,'Facility Locations'!$A$2:$E$1000,2,FALSE)),"no address")</f>
        <v>no address</v>
      </c>
      <c r="D690" s="24" t="str">
        <f>IFERROR(IF(VLOOKUP($A690,'Facility Locations'!$A$2:$E$1000,3,FALSE)="","",VLOOKUP($A690,'Facility Locations'!$A$2:$E$1000,3,FALSE)),"")</f>
        <v/>
      </c>
      <c r="E690" s="24" t="str">
        <f>IFERROR(IF(VLOOKUP($A690,'Facility Locations'!$A$2:$E$1000,4,FALSE)="","",VLOOKUP($A690,'Facility Locations'!$A$2:$E$1000,4,FALSE)),"")</f>
        <v/>
      </c>
      <c r="F690" s="24" t="str">
        <f>IFERROR(IF(VLOOKUP($A690,'Facility Locations'!$A$2:$E$1000,5,FALSE)="","",VLOOKUP($A690,'Facility Locations'!$A$2:$E$1000,5,FALSE)),"")</f>
        <v/>
      </c>
      <c r="G690" s="25" t="str">
        <f>IFERROR(VLOOKUP($A690,Counties!$A$2:$C$1000,2,FALSE),"no county listed")</f>
        <v>no county listed</v>
      </c>
      <c r="H690" s="24" t="str">
        <f>IFERROR(VLOOKUP($A690,Counties!$A$2:$C$1000,3,FALSE),"no county listed")</f>
        <v>no county listed</v>
      </c>
      <c r="I690" s="24" t="e">
        <f>VLOOKUP($G690,Rural_Urban!A691:B1689,2,FALSE)</f>
        <v>#N/A</v>
      </c>
      <c r="J690" s="24" t="e">
        <f t="shared" si="50"/>
        <v>#N/A</v>
      </c>
      <c r="K690" s="26" t="str">
        <f>IF($A690="","",_xlfn.LET(_xlpm.x,VLOOKUP($A690,Population!$A$2:$B$1000,2,FALSE),IF(_xlpm.x="","none listed",_xlpm.x)))</f>
        <v/>
      </c>
      <c r="L690" s="24" t="e">
        <f>VLOOKUP($A690,Population!$A$2:$D$1000,4,FALSE)</f>
        <v>#N/A</v>
      </c>
      <c r="M690" s="24">
        <f>VLOOKUP("Population",'Program Priorities&amp;Goals'!$B$5:$E$7,4,FALSE)</f>
        <v>0.66666666666666663</v>
      </c>
      <c r="N690" s="24" t="e">
        <f>VLOOKUP($G690,'SVI Data'!$C$2:$F$200,3,FALSE)</f>
        <v>#N/A</v>
      </c>
      <c r="O690" s="24">
        <f>VLOOKUP("SVI",'Program Priorities&amp;Goals'!$B$5:$E$7,4,FALSE)</f>
        <v>0.66666666666666663</v>
      </c>
      <c r="P690" s="23" t="e">
        <f>VLOOKUP($A690,'Partnership Readiness'!$A$2:$D$1000,5,FALSE)</f>
        <v>#N/A</v>
      </c>
      <c r="Q690" s="24">
        <f>VLOOKUP("Partnership",'Program Priorities&amp;Goals'!$B$5:$E$7,4,FALSE)</f>
        <v>0.66666666666666663</v>
      </c>
      <c r="R690" s="25">
        <f t="shared" si="51"/>
        <v>0</v>
      </c>
      <c r="S690" s="24">
        <f t="shared" si="52"/>
        <v>1</v>
      </c>
      <c r="T690" s="24" t="e">
        <f t="shared" si="53"/>
        <v>#N/A</v>
      </c>
      <c r="U690" s="27" t="e">
        <f t="shared" si="54"/>
        <v>#N/A</v>
      </c>
      <c r="V690" s="24" t="e">
        <f>IF(J690="Urban",IF(U690&lt;='Recommended Sites'!$L$17,"Include",""),IF(J690="Rural",IF(T690&lt;='Recommended Sites'!$L$18,"Include",""),""))</f>
        <v>#N/A</v>
      </c>
      <c r="W690" s="24" t="e">
        <f>IF(V690="Include",COUNTIFS($V$2:$V$999,"Include",$R$2:$R$999,"&gt;"&amp;R690)+COUNTIFS($V$2:V690,"Include",$R$2:R690,R690),"")</f>
        <v>#N/A</v>
      </c>
    </row>
    <row r="691" spans="1:23" ht="15.75" thickBot="1" x14ac:dyDescent="0.3">
      <c r="A691" s="23" t="str">
        <f>IF(Population!$A691="","",Population!$A691)</f>
        <v/>
      </c>
      <c r="B691" s="24" t="str">
        <f>IF($A691="","",IFERROR(VLOOKUP($A691,Facilities!$A$2:$B$1001,2,FALSE),""))</f>
        <v/>
      </c>
      <c r="C691" s="24" t="str">
        <f>IFERROR(IF(VLOOKUP($A691,'Facility Locations'!$A$2:$E$1000,2,FALSE)="","no address",VLOOKUP($A691,'Facility Locations'!$A$2:$E$1000,2,FALSE)),"no address")</f>
        <v>no address</v>
      </c>
      <c r="D691" s="24" t="str">
        <f>IFERROR(IF(VLOOKUP($A691,'Facility Locations'!$A$2:$E$1000,3,FALSE)="","",VLOOKUP($A691,'Facility Locations'!$A$2:$E$1000,3,FALSE)),"")</f>
        <v/>
      </c>
      <c r="E691" s="24" t="str">
        <f>IFERROR(IF(VLOOKUP($A691,'Facility Locations'!$A$2:$E$1000,4,FALSE)="","",VLOOKUP($A691,'Facility Locations'!$A$2:$E$1000,4,FALSE)),"")</f>
        <v/>
      </c>
      <c r="F691" s="24" t="str">
        <f>IFERROR(IF(VLOOKUP($A691,'Facility Locations'!$A$2:$E$1000,5,FALSE)="","",VLOOKUP($A691,'Facility Locations'!$A$2:$E$1000,5,FALSE)),"")</f>
        <v/>
      </c>
      <c r="G691" s="25" t="str">
        <f>IFERROR(VLOOKUP($A691,Counties!$A$2:$C$1000,2,FALSE),"no county listed")</f>
        <v>no county listed</v>
      </c>
      <c r="H691" s="24" t="str">
        <f>IFERROR(VLOOKUP($A691,Counties!$A$2:$C$1000,3,FALSE),"no county listed")</f>
        <v>no county listed</v>
      </c>
      <c r="I691" s="24" t="e">
        <f>VLOOKUP($G691,Rural_Urban!A692:B1690,2,FALSE)</f>
        <v>#N/A</v>
      </c>
      <c r="J691" s="24" t="e">
        <f t="shared" si="50"/>
        <v>#N/A</v>
      </c>
      <c r="K691" s="26" t="str">
        <f>IF($A691="","",_xlfn.LET(_xlpm.x,VLOOKUP($A691,Population!$A$2:$B$1000,2,FALSE),IF(_xlpm.x="","none listed",_xlpm.x)))</f>
        <v/>
      </c>
      <c r="L691" s="24" t="e">
        <f>VLOOKUP($A691,Population!$A$2:$D$1000,4,FALSE)</f>
        <v>#N/A</v>
      </c>
      <c r="M691" s="24">
        <f>VLOOKUP("Population",'Program Priorities&amp;Goals'!$B$5:$E$7,4,FALSE)</f>
        <v>0.66666666666666663</v>
      </c>
      <c r="N691" s="24" t="e">
        <f>VLOOKUP($G691,'SVI Data'!$C$2:$F$200,3,FALSE)</f>
        <v>#N/A</v>
      </c>
      <c r="O691" s="24">
        <f>VLOOKUP("SVI",'Program Priorities&amp;Goals'!$B$5:$E$7,4,FALSE)</f>
        <v>0.66666666666666663</v>
      </c>
      <c r="P691" s="23" t="e">
        <f>VLOOKUP($A691,'Partnership Readiness'!$A$2:$D$1000,5,FALSE)</f>
        <v>#N/A</v>
      </c>
      <c r="Q691" s="24">
        <f>VLOOKUP("Partnership",'Program Priorities&amp;Goals'!$B$5:$E$7,4,FALSE)</f>
        <v>0.66666666666666663</v>
      </c>
      <c r="R691" s="25">
        <f t="shared" si="51"/>
        <v>0</v>
      </c>
      <c r="S691" s="24">
        <f t="shared" si="52"/>
        <v>1</v>
      </c>
      <c r="T691" s="24" t="e">
        <f t="shared" si="53"/>
        <v>#N/A</v>
      </c>
      <c r="U691" s="27" t="e">
        <f t="shared" si="54"/>
        <v>#N/A</v>
      </c>
      <c r="V691" s="24" t="e">
        <f>IF(J691="Urban",IF(U691&lt;='Recommended Sites'!$L$17,"Include",""),IF(J691="Rural",IF(T691&lt;='Recommended Sites'!$L$18,"Include",""),""))</f>
        <v>#N/A</v>
      </c>
      <c r="W691" s="24" t="e">
        <f>IF(V691="Include",COUNTIFS($V$2:$V$999,"Include",$R$2:$R$999,"&gt;"&amp;R691)+COUNTIFS($V$2:V691,"Include",$R$2:R691,R691),"")</f>
        <v>#N/A</v>
      </c>
    </row>
    <row r="692" spans="1:23" ht="15.75" thickBot="1" x14ac:dyDescent="0.3">
      <c r="A692" s="23" t="str">
        <f>IF(Population!$A692="","",Population!$A692)</f>
        <v/>
      </c>
      <c r="B692" s="24" t="str">
        <f>IF($A692="","",IFERROR(VLOOKUP($A692,Facilities!$A$2:$B$1001,2,FALSE),""))</f>
        <v/>
      </c>
      <c r="C692" s="24" t="str">
        <f>IFERROR(IF(VLOOKUP($A692,'Facility Locations'!$A$2:$E$1000,2,FALSE)="","no address",VLOOKUP($A692,'Facility Locations'!$A$2:$E$1000,2,FALSE)),"no address")</f>
        <v>no address</v>
      </c>
      <c r="D692" s="24" t="str">
        <f>IFERROR(IF(VLOOKUP($A692,'Facility Locations'!$A$2:$E$1000,3,FALSE)="","",VLOOKUP($A692,'Facility Locations'!$A$2:$E$1000,3,FALSE)),"")</f>
        <v/>
      </c>
      <c r="E692" s="24" t="str">
        <f>IFERROR(IF(VLOOKUP($A692,'Facility Locations'!$A$2:$E$1000,4,FALSE)="","",VLOOKUP($A692,'Facility Locations'!$A$2:$E$1000,4,FALSE)),"")</f>
        <v/>
      </c>
      <c r="F692" s="24" t="str">
        <f>IFERROR(IF(VLOOKUP($A692,'Facility Locations'!$A$2:$E$1000,5,FALSE)="","",VLOOKUP($A692,'Facility Locations'!$A$2:$E$1000,5,FALSE)),"")</f>
        <v/>
      </c>
      <c r="G692" s="25" t="str">
        <f>IFERROR(VLOOKUP($A692,Counties!$A$2:$C$1000,2,FALSE),"no county listed")</f>
        <v>no county listed</v>
      </c>
      <c r="H692" s="24" t="str">
        <f>IFERROR(VLOOKUP($A692,Counties!$A$2:$C$1000,3,FALSE),"no county listed")</f>
        <v>no county listed</v>
      </c>
      <c r="I692" s="24" t="e">
        <f>VLOOKUP($G692,Rural_Urban!A693:B1691,2,FALSE)</f>
        <v>#N/A</v>
      </c>
      <c r="J692" s="24" t="e">
        <f t="shared" si="50"/>
        <v>#N/A</v>
      </c>
      <c r="K692" s="26" t="str">
        <f>IF($A692="","",_xlfn.LET(_xlpm.x,VLOOKUP($A692,Population!$A$2:$B$1000,2,FALSE),IF(_xlpm.x="","none listed",_xlpm.x)))</f>
        <v/>
      </c>
      <c r="L692" s="24" t="e">
        <f>VLOOKUP($A692,Population!$A$2:$D$1000,4,FALSE)</f>
        <v>#N/A</v>
      </c>
      <c r="M692" s="24">
        <f>VLOOKUP("Population",'Program Priorities&amp;Goals'!$B$5:$E$7,4,FALSE)</f>
        <v>0.66666666666666663</v>
      </c>
      <c r="N692" s="24" t="e">
        <f>VLOOKUP($G692,'SVI Data'!$C$2:$F$200,3,FALSE)</f>
        <v>#N/A</v>
      </c>
      <c r="O692" s="24">
        <f>VLOOKUP("SVI",'Program Priorities&amp;Goals'!$B$5:$E$7,4,FALSE)</f>
        <v>0.66666666666666663</v>
      </c>
      <c r="P692" s="23" t="e">
        <f>VLOOKUP($A692,'Partnership Readiness'!$A$2:$D$1000,5,FALSE)</f>
        <v>#N/A</v>
      </c>
      <c r="Q692" s="24">
        <f>VLOOKUP("Partnership",'Program Priorities&amp;Goals'!$B$5:$E$7,4,FALSE)</f>
        <v>0.66666666666666663</v>
      </c>
      <c r="R692" s="25">
        <f t="shared" si="51"/>
        <v>0</v>
      </c>
      <c r="S692" s="24">
        <f t="shared" si="52"/>
        <v>1</v>
      </c>
      <c r="T692" s="24" t="e">
        <f t="shared" si="53"/>
        <v>#N/A</v>
      </c>
      <c r="U692" s="27" t="e">
        <f t="shared" si="54"/>
        <v>#N/A</v>
      </c>
      <c r="V692" s="24" t="e">
        <f>IF(J692="Urban",IF(U692&lt;='Recommended Sites'!$L$17,"Include",""),IF(J692="Rural",IF(T692&lt;='Recommended Sites'!$L$18,"Include",""),""))</f>
        <v>#N/A</v>
      </c>
      <c r="W692" s="24" t="e">
        <f>IF(V692="Include",COUNTIFS($V$2:$V$999,"Include",$R$2:$R$999,"&gt;"&amp;R692)+COUNTIFS($V$2:V692,"Include",$R$2:R692,R692),"")</f>
        <v>#N/A</v>
      </c>
    </row>
    <row r="693" spans="1:23" ht="15.75" thickBot="1" x14ac:dyDescent="0.3">
      <c r="A693" s="23" t="str">
        <f>IF(Population!$A693="","",Population!$A693)</f>
        <v/>
      </c>
      <c r="B693" s="24" t="str">
        <f>IF($A693="","",IFERROR(VLOOKUP($A693,Facilities!$A$2:$B$1001,2,FALSE),""))</f>
        <v/>
      </c>
      <c r="C693" s="24" t="str">
        <f>IFERROR(IF(VLOOKUP($A693,'Facility Locations'!$A$2:$E$1000,2,FALSE)="","no address",VLOOKUP($A693,'Facility Locations'!$A$2:$E$1000,2,FALSE)),"no address")</f>
        <v>no address</v>
      </c>
      <c r="D693" s="24" t="str">
        <f>IFERROR(IF(VLOOKUP($A693,'Facility Locations'!$A$2:$E$1000,3,FALSE)="","",VLOOKUP($A693,'Facility Locations'!$A$2:$E$1000,3,FALSE)),"")</f>
        <v/>
      </c>
      <c r="E693" s="24" t="str">
        <f>IFERROR(IF(VLOOKUP($A693,'Facility Locations'!$A$2:$E$1000,4,FALSE)="","",VLOOKUP($A693,'Facility Locations'!$A$2:$E$1000,4,FALSE)),"")</f>
        <v/>
      </c>
      <c r="F693" s="24" t="str">
        <f>IFERROR(IF(VLOOKUP($A693,'Facility Locations'!$A$2:$E$1000,5,FALSE)="","",VLOOKUP($A693,'Facility Locations'!$A$2:$E$1000,5,FALSE)),"")</f>
        <v/>
      </c>
      <c r="G693" s="25" t="str">
        <f>IFERROR(VLOOKUP($A693,Counties!$A$2:$C$1000,2,FALSE),"no county listed")</f>
        <v>no county listed</v>
      </c>
      <c r="H693" s="24" t="str">
        <f>IFERROR(VLOOKUP($A693,Counties!$A$2:$C$1000,3,FALSE),"no county listed")</f>
        <v>no county listed</v>
      </c>
      <c r="I693" s="24" t="e">
        <f>VLOOKUP($G693,Rural_Urban!A694:B1692,2,FALSE)</f>
        <v>#N/A</v>
      </c>
      <c r="J693" s="24" t="e">
        <f t="shared" si="50"/>
        <v>#N/A</v>
      </c>
      <c r="K693" s="26" t="str">
        <f>IF($A693="","",_xlfn.LET(_xlpm.x,VLOOKUP($A693,Population!$A$2:$B$1000,2,FALSE),IF(_xlpm.x="","none listed",_xlpm.x)))</f>
        <v/>
      </c>
      <c r="L693" s="24" t="e">
        <f>VLOOKUP($A693,Population!$A$2:$D$1000,4,FALSE)</f>
        <v>#N/A</v>
      </c>
      <c r="M693" s="24">
        <f>VLOOKUP("Population",'Program Priorities&amp;Goals'!$B$5:$E$7,4,FALSE)</f>
        <v>0.66666666666666663</v>
      </c>
      <c r="N693" s="24" t="e">
        <f>VLOOKUP($G693,'SVI Data'!$C$2:$F$200,3,FALSE)</f>
        <v>#N/A</v>
      </c>
      <c r="O693" s="24">
        <f>VLOOKUP("SVI",'Program Priorities&amp;Goals'!$B$5:$E$7,4,FALSE)</f>
        <v>0.66666666666666663</v>
      </c>
      <c r="P693" s="23" t="e">
        <f>VLOOKUP($A693,'Partnership Readiness'!$A$2:$D$1000,5,FALSE)</f>
        <v>#N/A</v>
      </c>
      <c r="Q693" s="24">
        <f>VLOOKUP("Partnership",'Program Priorities&amp;Goals'!$B$5:$E$7,4,FALSE)</f>
        <v>0.66666666666666663</v>
      </c>
      <c r="R693" s="25">
        <f t="shared" si="51"/>
        <v>0</v>
      </c>
      <c r="S693" s="24">
        <f t="shared" si="52"/>
        <v>1</v>
      </c>
      <c r="T693" s="24" t="e">
        <f t="shared" si="53"/>
        <v>#N/A</v>
      </c>
      <c r="U693" s="27" t="e">
        <f t="shared" si="54"/>
        <v>#N/A</v>
      </c>
      <c r="V693" s="24" t="e">
        <f>IF(J693="Urban",IF(U693&lt;='Recommended Sites'!$L$17,"Include",""),IF(J693="Rural",IF(T693&lt;='Recommended Sites'!$L$18,"Include",""),""))</f>
        <v>#N/A</v>
      </c>
      <c r="W693" s="24" t="e">
        <f>IF(V693="Include",COUNTIFS($V$2:$V$999,"Include",$R$2:$R$999,"&gt;"&amp;R693)+COUNTIFS($V$2:V693,"Include",$R$2:R693,R693),"")</f>
        <v>#N/A</v>
      </c>
    </row>
    <row r="694" spans="1:23" ht="15.75" thickBot="1" x14ac:dyDescent="0.3">
      <c r="A694" s="23" t="str">
        <f>IF(Population!$A694="","",Population!$A694)</f>
        <v/>
      </c>
      <c r="B694" s="24" t="str">
        <f>IF($A694="","",IFERROR(VLOOKUP($A694,Facilities!$A$2:$B$1001,2,FALSE),""))</f>
        <v/>
      </c>
      <c r="C694" s="24" t="str">
        <f>IFERROR(IF(VLOOKUP($A694,'Facility Locations'!$A$2:$E$1000,2,FALSE)="","no address",VLOOKUP($A694,'Facility Locations'!$A$2:$E$1000,2,FALSE)),"no address")</f>
        <v>no address</v>
      </c>
      <c r="D694" s="24" t="str">
        <f>IFERROR(IF(VLOOKUP($A694,'Facility Locations'!$A$2:$E$1000,3,FALSE)="","",VLOOKUP($A694,'Facility Locations'!$A$2:$E$1000,3,FALSE)),"")</f>
        <v/>
      </c>
      <c r="E694" s="24" t="str">
        <f>IFERROR(IF(VLOOKUP($A694,'Facility Locations'!$A$2:$E$1000,4,FALSE)="","",VLOOKUP($A694,'Facility Locations'!$A$2:$E$1000,4,FALSE)),"")</f>
        <v/>
      </c>
      <c r="F694" s="24" t="str">
        <f>IFERROR(IF(VLOOKUP($A694,'Facility Locations'!$A$2:$E$1000,5,FALSE)="","",VLOOKUP($A694,'Facility Locations'!$A$2:$E$1000,5,FALSE)),"")</f>
        <v/>
      </c>
      <c r="G694" s="25" t="str">
        <f>IFERROR(VLOOKUP($A694,Counties!$A$2:$C$1000,2,FALSE),"no county listed")</f>
        <v>no county listed</v>
      </c>
      <c r="H694" s="24" t="str">
        <f>IFERROR(VLOOKUP($A694,Counties!$A$2:$C$1000,3,FALSE),"no county listed")</f>
        <v>no county listed</v>
      </c>
      <c r="I694" s="24" t="e">
        <f>VLOOKUP($G694,Rural_Urban!A695:B1693,2,FALSE)</f>
        <v>#N/A</v>
      </c>
      <c r="J694" s="24" t="e">
        <f t="shared" si="50"/>
        <v>#N/A</v>
      </c>
      <c r="K694" s="26" t="str">
        <f>IF($A694="","",_xlfn.LET(_xlpm.x,VLOOKUP($A694,Population!$A$2:$B$1000,2,FALSE),IF(_xlpm.x="","none listed",_xlpm.x)))</f>
        <v/>
      </c>
      <c r="L694" s="24" t="e">
        <f>VLOOKUP($A694,Population!$A$2:$D$1000,4,FALSE)</f>
        <v>#N/A</v>
      </c>
      <c r="M694" s="24">
        <f>VLOOKUP("Population",'Program Priorities&amp;Goals'!$B$5:$E$7,4,FALSE)</f>
        <v>0.66666666666666663</v>
      </c>
      <c r="N694" s="24" t="e">
        <f>VLOOKUP($G694,'SVI Data'!$C$2:$F$200,3,FALSE)</f>
        <v>#N/A</v>
      </c>
      <c r="O694" s="24">
        <f>VLOOKUP("SVI",'Program Priorities&amp;Goals'!$B$5:$E$7,4,FALSE)</f>
        <v>0.66666666666666663</v>
      </c>
      <c r="P694" s="23" t="e">
        <f>VLOOKUP($A694,'Partnership Readiness'!$A$2:$D$1000,5,FALSE)</f>
        <v>#N/A</v>
      </c>
      <c r="Q694" s="24">
        <f>VLOOKUP("Partnership",'Program Priorities&amp;Goals'!$B$5:$E$7,4,FALSE)</f>
        <v>0.66666666666666663</v>
      </c>
      <c r="R694" s="25">
        <f t="shared" si="51"/>
        <v>0</v>
      </c>
      <c r="S694" s="24">
        <f t="shared" si="52"/>
        <v>1</v>
      </c>
      <c r="T694" s="24" t="e">
        <f t="shared" si="53"/>
        <v>#N/A</v>
      </c>
      <c r="U694" s="27" t="e">
        <f t="shared" si="54"/>
        <v>#N/A</v>
      </c>
      <c r="V694" s="24" t="e">
        <f>IF(J694="Urban",IF(U694&lt;='Recommended Sites'!$L$17,"Include",""),IF(J694="Rural",IF(T694&lt;='Recommended Sites'!$L$18,"Include",""),""))</f>
        <v>#N/A</v>
      </c>
      <c r="W694" s="24" t="e">
        <f>IF(V694="Include",COUNTIFS($V$2:$V$999,"Include",$R$2:$R$999,"&gt;"&amp;R694)+COUNTIFS($V$2:V694,"Include",$R$2:R694,R694),"")</f>
        <v>#N/A</v>
      </c>
    </row>
    <row r="695" spans="1:23" ht="15.75" thickBot="1" x14ac:dyDescent="0.3">
      <c r="A695" s="23" t="str">
        <f>IF(Population!$A695="","",Population!$A695)</f>
        <v/>
      </c>
      <c r="B695" s="24" t="str">
        <f>IF($A695="","",IFERROR(VLOOKUP($A695,Facilities!$A$2:$B$1001,2,FALSE),""))</f>
        <v/>
      </c>
      <c r="C695" s="24" t="str">
        <f>IFERROR(IF(VLOOKUP($A695,'Facility Locations'!$A$2:$E$1000,2,FALSE)="","no address",VLOOKUP($A695,'Facility Locations'!$A$2:$E$1000,2,FALSE)),"no address")</f>
        <v>no address</v>
      </c>
      <c r="D695" s="24" t="str">
        <f>IFERROR(IF(VLOOKUP($A695,'Facility Locations'!$A$2:$E$1000,3,FALSE)="","",VLOOKUP($A695,'Facility Locations'!$A$2:$E$1000,3,FALSE)),"")</f>
        <v/>
      </c>
      <c r="E695" s="24" t="str">
        <f>IFERROR(IF(VLOOKUP($A695,'Facility Locations'!$A$2:$E$1000,4,FALSE)="","",VLOOKUP($A695,'Facility Locations'!$A$2:$E$1000,4,FALSE)),"")</f>
        <v/>
      </c>
      <c r="F695" s="24" t="str">
        <f>IFERROR(IF(VLOOKUP($A695,'Facility Locations'!$A$2:$E$1000,5,FALSE)="","",VLOOKUP($A695,'Facility Locations'!$A$2:$E$1000,5,FALSE)),"")</f>
        <v/>
      </c>
      <c r="G695" s="25" t="str">
        <f>IFERROR(VLOOKUP($A695,Counties!$A$2:$C$1000,2,FALSE),"no county listed")</f>
        <v>no county listed</v>
      </c>
      <c r="H695" s="24" t="str">
        <f>IFERROR(VLOOKUP($A695,Counties!$A$2:$C$1000,3,FALSE),"no county listed")</f>
        <v>no county listed</v>
      </c>
      <c r="I695" s="24" t="e">
        <f>VLOOKUP($G695,Rural_Urban!A696:B1694,2,FALSE)</f>
        <v>#N/A</v>
      </c>
      <c r="J695" s="24" t="e">
        <f t="shared" si="50"/>
        <v>#N/A</v>
      </c>
      <c r="K695" s="26" t="str">
        <f>IF($A695="","",_xlfn.LET(_xlpm.x,VLOOKUP($A695,Population!$A$2:$B$1000,2,FALSE),IF(_xlpm.x="","none listed",_xlpm.x)))</f>
        <v/>
      </c>
      <c r="L695" s="24" t="e">
        <f>VLOOKUP($A695,Population!$A$2:$D$1000,4,FALSE)</f>
        <v>#N/A</v>
      </c>
      <c r="M695" s="24">
        <f>VLOOKUP("Population",'Program Priorities&amp;Goals'!$B$5:$E$7,4,FALSE)</f>
        <v>0.66666666666666663</v>
      </c>
      <c r="N695" s="24" t="e">
        <f>VLOOKUP($G695,'SVI Data'!$C$2:$F$200,3,FALSE)</f>
        <v>#N/A</v>
      </c>
      <c r="O695" s="24">
        <f>VLOOKUP("SVI",'Program Priorities&amp;Goals'!$B$5:$E$7,4,FALSE)</f>
        <v>0.66666666666666663</v>
      </c>
      <c r="P695" s="23" t="e">
        <f>VLOOKUP($A695,'Partnership Readiness'!$A$2:$D$1000,5,FALSE)</f>
        <v>#N/A</v>
      </c>
      <c r="Q695" s="24">
        <f>VLOOKUP("Partnership",'Program Priorities&amp;Goals'!$B$5:$E$7,4,FALSE)</f>
        <v>0.66666666666666663</v>
      </c>
      <c r="R695" s="25">
        <f t="shared" si="51"/>
        <v>0</v>
      </c>
      <c r="S695" s="24">
        <f t="shared" si="52"/>
        <v>1</v>
      </c>
      <c r="T695" s="24" t="e">
        <f t="shared" si="53"/>
        <v>#N/A</v>
      </c>
      <c r="U695" s="27" t="e">
        <f t="shared" si="54"/>
        <v>#N/A</v>
      </c>
      <c r="V695" s="24" t="e">
        <f>IF(J695="Urban",IF(U695&lt;='Recommended Sites'!$L$17,"Include",""),IF(J695="Rural",IF(T695&lt;='Recommended Sites'!$L$18,"Include",""),""))</f>
        <v>#N/A</v>
      </c>
      <c r="W695" s="24" t="e">
        <f>IF(V695="Include",COUNTIFS($V$2:$V$999,"Include",$R$2:$R$999,"&gt;"&amp;R695)+COUNTIFS($V$2:V695,"Include",$R$2:R695,R695),"")</f>
        <v>#N/A</v>
      </c>
    </row>
    <row r="696" spans="1:23" ht="15.75" thickBot="1" x14ac:dyDescent="0.3">
      <c r="A696" s="23" t="str">
        <f>IF(Population!$A696="","",Population!$A696)</f>
        <v/>
      </c>
      <c r="B696" s="24" t="str">
        <f>IF($A696="","",IFERROR(VLOOKUP($A696,Facilities!$A$2:$B$1001,2,FALSE),""))</f>
        <v/>
      </c>
      <c r="C696" s="24" t="str">
        <f>IFERROR(IF(VLOOKUP($A696,'Facility Locations'!$A$2:$E$1000,2,FALSE)="","no address",VLOOKUP($A696,'Facility Locations'!$A$2:$E$1000,2,FALSE)),"no address")</f>
        <v>no address</v>
      </c>
      <c r="D696" s="24" t="str">
        <f>IFERROR(IF(VLOOKUP($A696,'Facility Locations'!$A$2:$E$1000,3,FALSE)="","",VLOOKUP($A696,'Facility Locations'!$A$2:$E$1000,3,FALSE)),"")</f>
        <v/>
      </c>
      <c r="E696" s="24" t="str">
        <f>IFERROR(IF(VLOOKUP($A696,'Facility Locations'!$A$2:$E$1000,4,FALSE)="","",VLOOKUP($A696,'Facility Locations'!$A$2:$E$1000,4,FALSE)),"")</f>
        <v/>
      </c>
      <c r="F696" s="24" t="str">
        <f>IFERROR(IF(VLOOKUP($A696,'Facility Locations'!$A$2:$E$1000,5,FALSE)="","",VLOOKUP($A696,'Facility Locations'!$A$2:$E$1000,5,FALSE)),"")</f>
        <v/>
      </c>
      <c r="G696" s="25" t="str">
        <f>IFERROR(VLOOKUP($A696,Counties!$A$2:$C$1000,2,FALSE),"no county listed")</f>
        <v>no county listed</v>
      </c>
      <c r="H696" s="24" t="str">
        <f>IFERROR(VLOOKUP($A696,Counties!$A$2:$C$1000,3,FALSE),"no county listed")</f>
        <v>no county listed</v>
      </c>
      <c r="I696" s="24" t="e">
        <f>VLOOKUP($G696,Rural_Urban!A697:B1695,2,FALSE)</f>
        <v>#N/A</v>
      </c>
      <c r="J696" s="24" t="e">
        <f t="shared" si="50"/>
        <v>#N/A</v>
      </c>
      <c r="K696" s="26" t="str">
        <f>IF($A696="","",_xlfn.LET(_xlpm.x,VLOOKUP($A696,Population!$A$2:$B$1000,2,FALSE),IF(_xlpm.x="","none listed",_xlpm.x)))</f>
        <v/>
      </c>
      <c r="L696" s="24" t="e">
        <f>VLOOKUP($A696,Population!$A$2:$D$1000,4,FALSE)</f>
        <v>#N/A</v>
      </c>
      <c r="M696" s="24">
        <f>VLOOKUP("Population",'Program Priorities&amp;Goals'!$B$5:$E$7,4,FALSE)</f>
        <v>0.66666666666666663</v>
      </c>
      <c r="N696" s="24" t="e">
        <f>VLOOKUP($G696,'SVI Data'!$C$2:$F$200,3,FALSE)</f>
        <v>#N/A</v>
      </c>
      <c r="O696" s="24">
        <f>VLOOKUP("SVI",'Program Priorities&amp;Goals'!$B$5:$E$7,4,FALSE)</f>
        <v>0.66666666666666663</v>
      </c>
      <c r="P696" s="23" t="e">
        <f>VLOOKUP($A696,'Partnership Readiness'!$A$2:$D$1000,5,FALSE)</f>
        <v>#N/A</v>
      </c>
      <c r="Q696" s="24">
        <f>VLOOKUP("Partnership",'Program Priorities&amp;Goals'!$B$5:$E$7,4,FALSE)</f>
        <v>0.66666666666666663</v>
      </c>
      <c r="R696" s="25">
        <f t="shared" si="51"/>
        <v>0</v>
      </c>
      <c r="S696" s="24">
        <f t="shared" si="52"/>
        <v>1</v>
      </c>
      <c r="T696" s="24" t="e">
        <f t="shared" si="53"/>
        <v>#N/A</v>
      </c>
      <c r="U696" s="27" t="e">
        <f t="shared" si="54"/>
        <v>#N/A</v>
      </c>
      <c r="V696" s="24" t="e">
        <f>IF(J696="Urban",IF(U696&lt;='Recommended Sites'!$L$17,"Include",""),IF(J696="Rural",IF(T696&lt;='Recommended Sites'!$L$18,"Include",""),""))</f>
        <v>#N/A</v>
      </c>
      <c r="W696" s="24" t="e">
        <f>IF(V696="Include",COUNTIFS($V$2:$V$999,"Include",$R$2:$R$999,"&gt;"&amp;R696)+COUNTIFS($V$2:V696,"Include",$R$2:R696,R696),"")</f>
        <v>#N/A</v>
      </c>
    </row>
    <row r="697" spans="1:23" ht="15.75" thickBot="1" x14ac:dyDescent="0.3">
      <c r="A697" s="23" t="str">
        <f>IF(Population!$A697="","",Population!$A697)</f>
        <v/>
      </c>
      <c r="B697" s="24" t="str">
        <f>IF($A697="","",IFERROR(VLOOKUP($A697,Facilities!$A$2:$B$1001,2,FALSE),""))</f>
        <v/>
      </c>
      <c r="C697" s="24" t="str">
        <f>IFERROR(IF(VLOOKUP($A697,'Facility Locations'!$A$2:$E$1000,2,FALSE)="","no address",VLOOKUP($A697,'Facility Locations'!$A$2:$E$1000,2,FALSE)),"no address")</f>
        <v>no address</v>
      </c>
      <c r="D697" s="24" t="str">
        <f>IFERROR(IF(VLOOKUP($A697,'Facility Locations'!$A$2:$E$1000,3,FALSE)="","",VLOOKUP($A697,'Facility Locations'!$A$2:$E$1000,3,FALSE)),"")</f>
        <v/>
      </c>
      <c r="E697" s="24" t="str">
        <f>IFERROR(IF(VLOOKUP($A697,'Facility Locations'!$A$2:$E$1000,4,FALSE)="","",VLOOKUP($A697,'Facility Locations'!$A$2:$E$1000,4,FALSE)),"")</f>
        <v/>
      </c>
      <c r="F697" s="24" t="str">
        <f>IFERROR(IF(VLOOKUP($A697,'Facility Locations'!$A$2:$E$1000,5,FALSE)="","",VLOOKUP($A697,'Facility Locations'!$A$2:$E$1000,5,FALSE)),"")</f>
        <v/>
      </c>
      <c r="G697" s="25" t="str">
        <f>IFERROR(VLOOKUP($A697,Counties!$A$2:$C$1000,2,FALSE),"no county listed")</f>
        <v>no county listed</v>
      </c>
      <c r="H697" s="24" t="str">
        <f>IFERROR(VLOOKUP($A697,Counties!$A$2:$C$1000,3,FALSE),"no county listed")</f>
        <v>no county listed</v>
      </c>
      <c r="I697" s="24" t="e">
        <f>VLOOKUP($G697,Rural_Urban!A698:B1696,2,FALSE)</f>
        <v>#N/A</v>
      </c>
      <c r="J697" s="24" t="e">
        <f t="shared" si="50"/>
        <v>#N/A</v>
      </c>
      <c r="K697" s="26" t="str">
        <f>IF($A697="","",_xlfn.LET(_xlpm.x,VLOOKUP($A697,Population!$A$2:$B$1000,2,FALSE),IF(_xlpm.x="","none listed",_xlpm.x)))</f>
        <v/>
      </c>
      <c r="L697" s="24" t="e">
        <f>VLOOKUP($A697,Population!$A$2:$D$1000,4,FALSE)</f>
        <v>#N/A</v>
      </c>
      <c r="M697" s="24">
        <f>VLOOKUP("Population",'Program Priorities&amp;Goals'!$B$5:$E$7,4,FALSE)</f>
        <v>0.66666666666666663</v>
      </c>
      <c r="N697" s="24" t="e">
        <f>VLOOKUP($G697,'SVI Data'!$C$2:$F$200,3,FALSE)</f>
        <v>#N/A</v>
      </c>
      <c r="O697" s="24">
        <f>VLOOKUP("SVI",'Program Priorities&amp;Goals'!$B$5:$E$7,4,FALSE)</f>
        <v>0.66666666666666663</v>
      </c>
      <c r="P697" s="23" t="e">
        <f>VLOOKUP($A697,'Partnership Readiness'!$A$2:$D$1000,5,FALSE)</f>
        <v>#N/A</v>
      </c>
      <c r="Q697" s="24">
        <f>VLOOKUP("Partnership",'Program Priorities&amp;Goals'!$B$5:$E$7,4,FALSE)</f>
        <v>0.66666666666666663</v>
      </c>
      <c r="R697" s="25">
        <f t="shared" si="51"/>
        <v>0</v>
      </c>
      <c r="S697" s="24">
        <f t="shared" si="52"/>
        <v>1</v>
      </c>
      <c r="T697" s="24" t="e">
        <f t="shared" si="53"/>
        <v>#N/A</v>
      </c>
      <c r="U697" s="27" t="e">
        <f t="shared" si="54"/>
        <v>#N/A</v>
      </c>
      <c r="V697" s="24" t="e">
        <f>IF(J697="Urban",IF(U697&lt;='Recommended Sites'!$L$17,"Include",""),IF(J697="Rural",IF(T697&lt;='Recommended Sites'!$L$18,"Include",""),""))</f>
        <v>#N/A</v>
      </c>
      <c r="W697" s="24" t="e">
        <f>IF(V697="Include",COUNTIFS($V$2:$V$999,"Include",$R$2:$R$999,"&gt;"&amp;R697)+COUNTIFS($V$2:V697,"Include",$R$2:R697,R697),"")</f>
        <v>#N/A</v>
      </c>
    </row>
    <row r="698" spans="1:23" ht="15.75" thickBot="1" x14ac:dyDescent="0.3">
      <c r="A698" s="23" t="str">
        <f>IF(Population!$A698="","",Population!$A698)</f>
        <v/>
      </c>
      <c r="B698" s="24" t="str">
        <f>IF($A698="","",IFERROR(VLOOKUP($A698,Facilities!$A$2:$B$1001,2,FALSE),""))</f>
        <v/>
      </c>
      <c r="C698" s="24" t="str">
        <f>IFERROR(IF(VLOOKUP($A698,'Facility Locations'!$A$2:$E$1000,2,FALSE)="","no address",VLOOKUP($A698,'Facility Locations'!$A$2:$E$1000,2,FALSE)),"no address")</f>
        <v>no address</v>
      </c>
      <c r="D698" s="24" t="str">
        <f>IFERROR(IF(VLOOKUP($A698,'Facility Locations'!$A$2:$E$1000,3,FALSE)="","",VLOOKUP($A698,'Facility Locations'!$A$2:$E$1000,3,FALSE)),"")</f>
        <v/>
      </c>
      <c r="E698" s="24" t="str">
        <f>IFERROR(IF(VLOOKUP($A698,'Facility Locations'!$A$2:$E$1000,4,FALSE)="","",VLOOKUP($A698,'Facility Locations'!$A$2:$E$1000,4,FALSE)),"")</f>
        <v/>
      </c>
      <c r="F698" s="24" t="str">
        <f>IFERROR(IF(VLOOKUP($A698,'Facility Locations'!$A$2:$E$1000,5,FALSE)="","",VLOOKUP($A698,'Facility Locations'!$A$2:$E$1000,5,FALSE)),"")</f>
        <v/>
      </c>
      <c r="G698" s="25" t="str">
        <f>IFERROR(VLOOKUP($A698,Counties!$A$2:$C$1000,2,FALSE),"no county listed")</f>
        <v>no county listed</v>
      </c>
      <c r="H698" s="24" t="str">
        <f>IFERROR(VLOOKUP($A698,Counties!$A$2:$C$1000,3,FALSE),"no county listed")</f>
        <v>no county listed</v>
      </c>
      <c r="I698" s="24" t="e">
        <f>VLOOKUP($G698,Rural_Urban!A699:B1697,2,FALSE)</f>
        <v>#N/A</v>
      </c>
      <c r="J698" s="24" t="e">
        <f t="shared" si="50"/>
        <v>#N/A</v>
      </c>
      <c r="K698" s="26" t="str">
        <f>IF($A698="","",_xlfn.LET(_xlpm.x,VLOOKUP($A698,Population!$A$2:$B$1000,2,FALSE),IF(_xlpm.x="","none listed",_xlpm.x)))</f>
        <v/>
      </c>
      <c r="L698" s="24" t="e">
        <f>VLOOKUP($A698,Population!$A$2:$D$1000,4,FALSE)</f>
        <v>#N/A</v>
      </c>
      <c r="M698" s="24">
        <f>VLOOKUP("Population",'Program Priorities&amp;Goals'!$B$5:$E$7,4,FALSE)</f>
        <v>0.66666666666666663</v>
      </c>
      <c r="N698" s="24" t="e">
        <f>VLOOKUP($G698,'SVI Data'!$C$2:$F$200,3,FALSE)</f>
        <v>#N/A</v>
      </c>
      <c r="O698" s="24">
        <f>VLOOKUP("SVI",'Program Priorities&amp;Goals'!$B$5:$E$7,4,FALSE)</f>
        <v>0.66666666666666663</v>
      </c>
      <c r="P698" s="23" t="e">
        <f>VLOOKUP($A698,'Partnership Readiness'!$A$2:$D$1000,5,FALSE)</f>
        <v>#N/A</v>
      </c>
      <c r="Q698" s="24">
        <f>VLOOKUP("Partnership",'Program Priorities&amp;Goals'!$B$5:$E$7,4,FALSE)</f>
        <v>0.66666666666666663</v>
      </c>
      <c r="R698" s="25">
        <f t="shared" si="51"/>
        <v>0</v>
      </c>
      <c r="S698" s="24">
        <f t="shared" si="52"/>
        <v>1</v>
      </c>
      <c r="T698" s="24" t="e">
        <f t="shared" si="53"/>
        <v>#N/A</v>
      </c>
      <c r="U698" s="27" t="e">
        <f t="shared" si="54"/>
        <v>#N/A</v>
      </c>
      <c r="V698" s="24" t="e">
        <f>IF(J698="Urban",IF(U698&lt;='Recommended Sites'!$L$17,"Include",""),IF(J698="Rural",IF(T698&lt;='Recommended Sites'!$L$18,"Include",""),""))</f>
        <v>#N/A</v>
      </c>
      <c r="W698" s="24" t="e">
        <f>IF(V698="Include",COUNTIFS($V$2:$V$999,"Include",$R$2:$R$999,"&gt;"&amp;R698)+COUNTIFS($V$2:V698,"Include",$R$2:R698,R698),"")</f>
        <v>#N/A</v>
      </c>
    </row>
    <row r="699" spans="1:23" ht="15.75" thickBot="1" x14ac:dyDescent="0.3">
      <c r="A699" s="23" t="str">
        <f>IF(Population!$A699="","",Population!$A699)</f>
        <v/>
      </c>
      <c r="B699" s="24" t="str">
        <f>IF($A699="","",IFERROR(VLOOKUP($A699,Facilities!$A$2:$B$1001,2,FALSE),""))</f>
        <v/>
      </c>
      <c r="C699" s="24" t="str">
        <f>IFERROR(IF(VLOOKUP($A699,'Facility Locations'!$A$2:$E$1000,2,FALSE)="","no address",VLOOKUP($A699,'Facility Locations'!$A$2:$E$1000,2,FALSE)),"no address")</f>
        <v>no address</v>
      </c>
      <c r="D699" s="24" t="str">
        <f>IFERROR(IF(VLOOKUP($A699,'Facility Locations'!$A$2:$E$1000,3,FALSE)="","",VLOOKUP($A699,'Facility Locations'!$A$2:$E$1000,3,FALSE)),"")</f>
        <v/>
      </c>
      <c r="E699" s="24" t="str">
        <f>IFERROR(IF(VLOOKUP($A699,'Facility Locations'!$A$2:$E$1000,4,FALSE)="","",VLOOKUP($A699,'Facility Locations'!$A$2:$E$1000,4,FALSE)),"")</f>
        <v/>
      </c>
      <c r="F699" s="24" t="str">
        <f>IFERROR(IF(VLOOKUP($A699,'Facility Locations'!$A$2:$E$1000,5,FALSE)="","",VLOOKUP($A699,'Facility Locations'!$A$2:$E$1000,5,FALSE)),"")</f>
        <v/>
      </c>
      <c r="G699" s="25" t="str">
        <f>IFERROR(VLOOKUP($A699,Counties!$A$2:$C$1000,2,FALSE),"no county listed")</f>
        <v>no county listed</v>
      </c>
      <c r="H699" s="24" t="str">
        <f>IFERROR(VLOOKUP($A699,Counties!$A$2:$C$1000,3,FALSE),"no county listed")</f>
        <v>no county listed</v>
      </c>
      <c r="I699" s="24" t="e">
        <f>VLOOKUP($G699,Rural_Urban!A700:B1698,2,FALSE)</f>
        <v>#N/A</v>
      </c>
      <c r="J699" s="24" t="e">
        <f t="shared" si="50"/>
        <v>#N/A</v>
      </c>
      <c r="K699" s="26" t="str">
        <f>IF($A699="","",_xlfn.LET(_xlpm.x,VLOOKUP($A699,Population!$A$2:$B$1000,2,FALSE),IF(_xlpm.x="","none listed",_xlpm.x)))</f>
        <v/>
      </c>
      <c r="L699" s="24" t="e">
        <f>VLOOKUP($A699,Population!$A$2:$D$1000,4,FALSE)</f>
        <v>#N/A</v>
      </c>
      <c r="M699" s="24">
        <f>VLOOKUP("Population",'Program Priorities&amp;Goals'!$B$5:$E$7,4,FALSE)</f>
        <v>0.66666666666666663</v>
      </c>
      <c r="N699" s="24" t="e">
        <f>VLOOKUP($G699,'SVI Data'!$C$2:$F$200,3,FALSE)</f>
        <v>#N/A</v>
      </c>
      <c r="O699" s="24">
        <f>VLOOKUP("SVI",'Program Priorities&amp;Goals'!$B$5:$E$7,4,FALSE)</f>
        <v>0.66666666666666663</v>
      </c>
      <c r="P699" s="23" t="e">
        <f>VLOOKUP($A699,'Partnership Readiness'!$A$2:$D$1000,5,FALSE)</f>
        <v>#N/A</v>
      </c>
      <c r="Q699" s="24">
        <f>VLOOKUP("Partnership",'Program Priorities&amp;Goals'!$B$5:$E$7,4,FALSE)</f>
        <v>0.66666666666666663</v>
      </c>
      <c r="R699" s="25">
        <f t="shared" si="51"/>
        <v>0</v>
      </c>
      <c r="S699" s="24">
        <f t="shared" si="52"/>
        <v>1</v>
      </c>
      <c r="T699" s="24" t="e">
        <f t="shared" si="53"/>
        <v>#N/A</v>
      </c>
      <c r="U699" s="27" t="e">
        <f t="shared" si="54"/>
        <v>#N/A</v>
      </c>
      <c r="V699" s="24" t="e">
        <f>IF(J699="Urban",IF(U699&lt;='Recommended Sites'!$L$17,"Include",""),IF(J699="Rural",IF(T699&lt;='Recommended Sites'!$L$18,"Include",""),""))</f>
        <v>#N/A</v>
      </c>
      <c r="W699" s="24" t="e">
        <f>IF(V699="Include",COUNTIFS($V$2:$V$999,"Include",$R$2:$R$999,"&gt;"&amp;R699)+COUNTIFS($V$2:V699,"Include",$R$2:R699,R699),"")</f>
        <v>#N/A</v>
      </c>
    </row>
    <row r="700" spans="1:23" ht="15.75" thickBot="1" x14ac:dyDescent="0.3">
      <c r="A700" s="23" t="str">
        <f>IF(Population!$A700="","",Population!$A700)</f>
        <v/>
      </c>
      <c r="B700" s="24" t="str">
        <f>IF($A700="","",IFERROR(VLOOKUP($A700,Facilities!$A$2:$B$1001,2,FALSE),""))</f>
        <v/>
      </c>
      <c r="C700" s="24" t="str">
        <f>IFERROR(IF(VLOOKUP($A700,'Facility Locations'!$A$2:$E$1000,2,FALSE)="","no address",VLOOKUP($A700,'Facility Locations'!$A$2:$E$1000,2,FALSE)),"no address")</f>
        <v>no address</v>
      </c>
      <c r="D700" s="24" t="str">
        <f>IFERROR(IF(VLOOKUP($A700,'Facility Locations'!$A$2:$E$1000,3,FALSE)="","",VLOOKUP($A700,'Facility Locations'!$A$2:$E$1000,3,FALSE)),"")</f>
        <v/>
      </c>
      <c r="E700" s="24" t="str">
        <f>IFERROR(IF(VLOOKUP($A700,'Facility Locations'!$A$2:$E$1000,4,FALSE)="","",VLOOKUP($A700,'Facility Locations'!$A$2:$E$1000,4,FALSE)),"")</f>
        <v/>
      </c>
      <c r="F700" s="24" t="str">
        <f>IFERROR(IF(VLOOKUP($A700,'Facility Locations'!$A$2:$E$1000,5,FALSE)="","",VLOOKUP($A700,'Facility Locations'!$A$2:$E$1000,5,FALSE)),"")</f>
        <v/>
      </c>
      <c r="G700" s="25" t="str">
        <f>IFERROR(VLOOKUP($A700,Counties!$A$2:$C$1000,2,FALSE),"no county listed")</f>
        <v>no county listed</v>
      </c>
      <c r="H700" s="24" t="str">
        <f>IFERROR(VLOOKUP($A700,Counties!$A$2:$C$1000,3,FALSE),"no county listed")</f>
        <v>no county listed</v>
      </c>
      <c r="I700" s="24" t="e">
        <f>VLOOKUP($G700,Rural_Urban!A701:B1699,2,FALSE)</f>
        <v>#N/A</v>
      </c>
      <c r="J700" s="24" t="e">
        <f t="shared" si="50"/>
        <v>#N/A</v>
      </c>
      <c r="K700" s="26" t="str">
        <f>IF($A700="","",_xlfn.LET(_xlpm.x,VLOOKUP($A700,Population!$A$2:$B$1000,2,FALSE),IF(_xlpm.x="","none listed",_xlpm.x)))</f>
        <v/>
      </c>
      <c r="L700" s="24" t="e">
        <f>VLOOKUP($A700,Population!$A$2:$D$1000,4,FALSE)</f>
        <v>#N/A</v>
      </c>
      <c r="M700" s="24">
        <f>VLOOKUP("Population",'Program Priorities&amp;Goals'!$B$5:$E$7,4,FALSE)</f>
        <v>0.66666666666666663</v>
      </c>
      <c r="N700" s="24" t="e">
        <f>VLOOKUP($G700,'SVI Data'!$C$2:$F$200,3,FALSE)</f>
        <v>#N/A</v>
      </c>
      <c r="O700" s="24">
        <f>VLOOKUP("SVI",'Program Priorities&amp;Goals'!$B$5:$E$7,4,FALSE)</f>
        <v>0.66666666666666663</v>
      </c>
      <c r="P700" s="23" t="e">
        <f>VLOOKUP($A700,'Partnership Readiness'!$A$2:$D$1000,5,FALSE)</f>
        <v>#N/A</v>
      </c>
      <c r="Q700" s="24">
        <f>VLOOKUP("Partnership",'Program Priorities&amp;Goals'!$B$5:$E$7,4,FALSE)</f>
        <v>0.66666666666666663</v>
      </c>
      <c r="R700" s="25">
        <f t="shared" si="51"/>
        <v>0</v>
      </c>
      <c r="S700" s="24">
        <f t="shared" si="52"/>
        <v>1</v>
      </c>
      <c r="T700" s="24" t="e">
        <f t="shared" si="53"/>
        <v>#N/A</v>
      </c>
      <c r="U700" s="27" t="e">
        <f t="shared" si="54"/>
        <v>#N/A</v>
      </c>
      <c r="V700" s="24" t="e">
        <f>IF(J700="Urban",IF(U700&lt;='Recommended Sites'!$L$17,"Include",""),IF(J700="Rural",IF(T700&lt;='Recommended Sites'!$L$18,"Include",""),""))</f>
        <v>#N/A</v>
      </c>
      <c r="W700" s="24" t="e">
        <f>IF(V700="Include",COUNTIFS($V$2:$V$999,"Include",$R$2:$R$999,"&gt;"&amp;R700)+COUNTIFS($V$2:V700,"Include",$R$2:R700,R700),"")</f>
        <v>#N/A</v>
      </c>
    </row>
    <row r="701" spans="1:23" ht="15.75" thickBot="1" x14ac:dyDescent="0.3">
      <c r="A701" s="23" t="str">
        <f>IF(Population!$A701="","",Population!$A701)</f>
        <v/>
      </c>
      <c r="B701" s="24" t="str">
        <f>IF($A701="","",IFERROR(VLOOKUP($A701,Facilities!$A$2:$B$1001,2,FALSE),""))</f>
        <v/>
      </c>
      <c r="C701" s="24" t="str">
        <f>IFERROR(IF(VLOOKUP($A701,'Facility Locations'!$A$2:$E$1000,2,FALSE)="","no address",VLOOKUP($A701,'Facility Locations'!$A$2:$E$1000,2,FALSE)),"no address")</f>
        <v>no address</v>
      </c>
      <c r="D701" s="24" t="str">
        <f>IFERROR(IF(VLOOKUP($A701,'Facility Locations'!$A$2:$E$1000,3,FALSE)="","",VLOOKUP($A701,'Facility Locations'!$A$2:$E$1000,3,FALSE)),"")</f>
        <v/>
      </c>
      <c r="E701" s="24" t="str">
        <f>IFERROR(IF(VLOOKUP($A701,'Facility Locations'!$A$2:$E$1000,4,FALSE)="","",VLOOKUP($A701,'Facility Locations'!$A$2:$E$1000,4,FALSE)),"")</f>
        <v/>
      </c>
      <c r="F701" s="24" t="str">
        <f>IFERROR(IF(VLOOKUP($A701,'Facility Locations'!$A$2:$E$1000,5,FALSE)="","",VLOOKUP($A701,'Facility Locations'!$A$2:$E$1000,5,FALSE)),"")</f>
        <v/>
      </c>
      <c r="G701" s="25" t="str">
        <f>IFERROR(VLOOKUP($A701,Counties!$A$2:$C$1000,2,FALSE),"no county listed")</f>
        <v>no county listed</v>
      </c>
      <c r="H701" s="24" t="str">
        <f>IFERROR(VLOOKUP($A701,Counties!$A$2:$C$1000,3,FALSE),"no county listed")</f>
        <v>no county listed</v>
      </c>
      <c r="I701" s="24" t="e">
        <f>VLOOKUP($G701,Rural_Urban!A702:B1700,2,FALSE)</f>
        <v>#N/A</v>
      </c>
      <c r="J701" s="24" t="e">
        <f t="shared" si="50"/>
        <v>#N/A</v>
      </c>
      <c r="K701" s="26" t="str">
        <f>IF($A701="","",_xlfn.LET(_xlpm.x,VLOOKUP($A701,Population!$A$2:$B$1000,2,FALSE),IF(_xlpm.x="","none listed",_xlpm.x)))</f>
        <v/>
      </c>
      <c r="L701" s="24" t="e">
        <f>VLOOKUP($A701,Population!$A$2:$D$1000,4,FALSE)</f>
        <v>#N/A</v>
      </c>
      <c r="M701" s="24">
        <f>VLOOKUP("Population",'Program Priorities&amp;Goals'!$B$5:$E$7,4,FALSE)</f>
        <v>0.66666666666666663</v>
      </c>
      <c r="N701" s="24" t="e">
        <f>VLOOKUP($G701,'SVI Data'!$C$2:$F$200,3,FALSE)</f>
        <v>#N/A</v>
      </c>
      <c r="O701" s="24">
        <f>VLOOKUP("SVI",'Program Priorities&amp;Goals'!$B$5:$E$7,4,FALSE)</f>
        <v>0.66666666666666663</v>
      </c>
      <c r="P701" s="23" t="e">
        <f>VLOOKUP($A701,'Partnership Readiness'!$A$2:$D$1000,5,FALSE)</f>
        <v>#N/A</v>
      </c>
      <c r="Q701" s="24">
        <f>VLOOKUP("Partnership",'Program Priorities&amp;Goals'!$B$5:$E$7,4,FALSE)</f>
        <v>0.66666666666666663</v>
      </c>
      <c r="R701" s="25">
        <f t="shared" si="51"/>
        <v>0</v>
      </c>
      <c r="S701" s="24">
        <f t="shared" si="52"/>
        <v>1</v>
      </c>
      <c r="T701" s="24" t="e">
        <f t="shared" si="53"/>
        <v>#N/A</v>
      </c>
      <c r="U701" s="27" t="e">
        <f t="shared" si="54"/>
        <v>#N/A</v>
      </c>
      <c r="V701" s="24" t="e">
        <f>IF(J701="Urban",IF(U701&lt;='Recommended Sites'!$L$17,"Include",""),IF(J701="Rural",IF(T701&lt;='Recommended Sites'!$L$18,"Include",""),""))</f>
        <v>#N/A</v>
      </c>
      <c r="W701" s="24" t="e">
        <f>IF(V701="Include",COUNTIFS($V$2:$V$999,"Include",$R$2:$R$999,"&gt;"&amp;R701)+COUNTIFS($V$2:V701,"Include",$R$2:R701,R701),"")</f>
        <v>#N/A</v>
      </c>
    </row>
    <row r="702" spans="1:23" ht="15.75" thickBot="1" x14ac:dyDescent="0.3">
      <c r="A702" s="23" t="str">
        <f>IF(Population!$A702="","",Population!$A702)</f>
        <v/>
      </c>
      <c r="B702" s="24" t="str">
        <f>IF($A702="","",IFERROR(VLOOKUP($A702,Facilities!$A$2:$B$1001,2,FALSE),""))</f>
        <v/>
      </c>
      <c r="C702" s="24" t="str">
        <f>IFERROR(IF(VLOOKUP($A702,'Facility Locations'!$A$2:$E$1000,2,FALSE)="","no address",VLOOKUP($A702,'Facility Locations'!$A$2:$E$1000,2,FALSE)),"no address")</f>
        <v>no address</v>
      </c>
      <c r="D702" s="24" t="str">
        <f>IFERROR(IF(VLOOKUP($A702,'Facility Locations'!$A$2:$E$1000,3,FALSE)="","",VLOOKUP($A702,'Facility Locations'!$A$2:$E$1000,3,FALSE)),"")</f>
        <v/>
      </c>
      <c r="E702" s="24" t="str">
        <f>IFERROR(IF(VLOOKUP($A702,'Facility Locations'!$A$2:$E$1000,4,FALSE)="","",VLOOKUP($A702,'Facility Locations'!$A$2:$E$1000,4,FALSE)),"")</f>
        <v/>
      </c>
      <c r="F702" s="24" t="str">
        <f>IFERROR(IF(VLOOKUP($A702,'Facility Locations'!$A$2:$E$1000,5,FALSE)="","",VLOOKUP($A702,'Facility Locations'!$A$2:$E$1000,5,FALSE)),"")</f>
        <v/>
      </c>
      <c r="G702" s="25" t="str">
        <f>IFERROR(VLOOKUP($A702,Counties!$A$2:$C$1000,2,FALSE),"no county listed")</f>
        <v>no county listed</v>
      </c>
      <c r="H702" s="24" t="str">
        <f>IFERROR(VLOOKUP($A702,Counties!$A$2:$C$1000,3,FALSE),"no county listed")</f>
        <v>no county listed</v>
      </c>
      <c r="I702" s="24" t="e">
        <f>VLOOKUP($G702,Rural_Urban!A703:B1701,2,FALSE)</f>
        <v>#N/A</v>
      </c>
      <c r="J702" s="24" t="e">
        <f t="shared" si="50"/>
        <v>#N/A</v>
      </c>
      <c r="K702" s="26" t="str">
        <f>IF($A702="","",_xlfn.LET(_xlpm.x,VLOOKUP($A702,Population!$A$2:$B$1000,2,FALSE),IF(_xlpm.x="","none listed",_xlpm.x)))</f>
        <v/>
      </c>
      <c r="L702" s="24" t="e">
        <f>VLOOKUP($A702,Population!$A$2:$D$1000,4,FALSE)</f>
        <v>#N/A</v>
      </c>
      <c r="M702" s="24">
        <f>VLOOKUP("Population",'Program Priorities&amp;Goals'!$B$5:$E$7,4,FALSE)</f>
        <v>0.66666666666666663</v>
      </c>
      <c r="N702" s="24" t="e">
        <f>VLOOKUP($G702,'SVI Data'!$C$2:$F$200,3,FALSE)</f>
        <v>#N/A</v>
      </c>
      <c r="O702" s="24">
        <f>VLOOKUP("SVI",'Program Priorities&amp;Goals'!$B$5:$E$7,4,FALSE)</f>
        <v>0.66666666666666663</v>
      </c>
      <c r="P702" s="23" t="e">
        <f>VLOOKUP($A702,'Partnership Readiness'!$A$2:$D$1000,5,FALSE)</f>
        <v>#N/A</v>
      </c>
      <c r="Q702" s="24">
        <f>VLOOKUP("Partnership",'Program Priorities&amp;Goals'!$B$5:$E$7,4,FALSE)</f>
        <v>0.66666666666666663</v>
      </c>
      <c r="R702" s="25">
        <f t="shared" si="51"/>
        <v>0</v>
      </c>
      <c r="S702" s="24">
        <f t="shared" si="52"/>
        <v>1</v>
      </c>
      <c r="T702" s="24" t="e">
        <f t="shared" si="53"/>
        <v>#N/A</v>
      </c>
      <c r="U702" s="27" t="e">
        <f t="shared" si="54"/>
        <v>#N/A</v>
      </c>
      <c r="V702" s="24" t="e">
        <f>IF(J702="Urban",IF(U702&lt;='Recommended Sites'!$L$17,"Include",""),IF(J702="Rural",IF(T702&lt;='Recommended Sites'!$L$18,"Include",""),""))</f>
        <v>#N/A</v>
      </c>
      <c r="W702" s="24" t="e">
        <f>IF(V702="Include",COUNTIFS($V$2:$V$999,"Include",$R$2:$R$999,"&gt;"&amp;R702)+COUNTIFS($V$2:V702,"Include",$R$2:R702,R702),"")</f>
        <v>#N/A</v>
      </c>
    </row>
    <row r="703" spans="1:23" ht="15.75" thickBot="1" x14ac:dyDescent="0.3">
      <c r="A703" s="23" t="str">
        <f>IF(Population!$A703="","",Population!$A703)</f>
        <v/>
      </c>
      <c r="B703" s="24" t="str">
        <f>IF($A703="","",IFERROR(VLOOKUP($A703,Facilities!$A$2:$B$1001,2,FALSE),""))</f>
        <v/>
      </c>
      <c r="C703" s="24" t="str">
        <f>IFERROR(IF(VLOOKUP($A703,'Facility Locations'!$A$2:$E$1000,2,FALSE)="","no address",VLOOKUP($A703,'Facility Locations'!$A$2:$E$1000,2,FALSE)),"no address")</f>
        <v>no address</v>
      </c>
      <c r="D703" s="24" t="str">
        <f>IFERROR(IF(VLOOKUP($A703,'Facility Locations'!$A$2:$E$1000,3,FALSE)="","",VLOOKUP($A703,'Facility Locations'!$A$2:$E$1000,3,FALSE)),"")</f>
        <v/>
      </c>
      <c r="E703" s="24" t="str">
        <f>IFERROR(IF(VLOOKUP($A703,'Facility Locations'!$A$2:$E$1000,4,FALSE)="","",VLOOKUP($A703,'Facility Locations'!$A$2:$E$1000,4,FALSE)),"")</f>
        <v/>
      </c>
      <c r="F703" s="24" t="str">
        <f>IFERROR(IF(VLOOKUP($A703,'Facility Locations'!$A$2:$E$1000,5,FALSE)="","",VLOOKUP($A703,'Facility Locations'!$A$2:$E$1000,5,FALSE)),"")</f>
        <v/>
      </c>
      <c r="G703" s="25" t="str">
        <f>IFERROR(VLOOKUP($A703,Counties!$A$2:$C$1000,2,FALSE),"no county listed")</f>
        <v>no county listed</v>
      </c>
      <c r="H703" s="24" t="str">
        <f>IFERROR(VLOOKUP($A703,Counties!$A$2:$C$1000,3,FALSE),"no county listed")</f>
        <v>no county listed</v>
      </c>
      <c r="I703" s="24" t="e">
        <f>VLOOKUP($G703,Rural_Urban!A704:B1702,2,FALSE)</f>
        <v>#N/A</v>
      </c>
      <c r="J703" s="24" t="e">
        <f t="shared" si="50"/>
        <v>#N/A</v>
      </c>
      <c r="K703" s="26" t="str">
        <f>IF($A703="","",_xlfn.LET(_xlpm.x,VLOOKUP($A703,Population!$A$2:$B$1000,2,FALSE),IF(_xlpm.x="","none listed",_xlpm.x)))</f>
        <v/>
      </c>
      <c r="L703" s="24" t="e">
        <f>VLOOKUP($A703,Population!$A$2:$D$1000,4,FALSE)</f>
        <v>#N/A</v>
      </c>
      <c r="M703" s="24">
        <f>VLOOKUP("Population",'Program Priorities&amp;Goals'!$B$5:$E$7,4,FALSE)</f>
        <v>0.66666666666666663</v>
      </c>
      <c r="N703" s="24" t="e">
        <f>VLOOKUP($G703,'SVI Data'!$C$2:$F$200,3,FALSE)</f>
        <v>#N/A</v>
      </c>
      <c r="O703" s="24">
        <f>VLOOKUP("SVI",'Program Priorities&amp;Goals'!$B$5:$E$7,4,FALSE)</f>
        <v>0.66666666666666663</v>
      </c>
      <c r="P703" s="23" t="e">
        <f>VLOOKUP($A703,'Partnership Readiness'!$A$2:$D$1000,5,FALSE)</f>
        <v>#N/A</v>
      </c>
      <c r="Q703" s="24">
        <f>VLOOKUP("Partnership",'Program Priorities&amp;Goals'!$B$5:$E$7,4,FALSE)</f>
        <v>0.66666666666666663</v>
      </c>
      <c r="R703" s="25">
        <f t="shared" si="51"/>
        <v>0</v>
      </c>
      <c r="S703" s="24">
        <f t="shared" si="52"/>
        <v>1</v>
      </c>
      <c r="T703" s="24" t="e">
        <f t="shared" si="53"/>
        <v>#N/A</v>
      </c>
      <c r="U703" s="27" t="e">
        <f t="shared" si="54"/>
        <v>#N/A</v>
      </c>
      <c r="V703" s="24" t="e">
        <f>IF(J703="Urban",IF(U703&lt;='Recommended Sites'!$L$17,"Include",""),IF(J703="Rural",IF(T703&lt;='Recommended Sites'!$L$18,"Include",""),""))</f>
        <v>#N/A</v>
      </c>
      <c r="W703" s="24" t="e">
        <f>IF(V703="Include",COUNTIFS($V$2:$V$999,"Include",$R$2:$R$999,"&gt;"&amp;R703)+COUNTIFS($V$2:V703,"Include",$R$2:R703,R703),"")</f>
        <v>#N/A</v>
      </c>
    </row>
    <row r="704" spans="1:23" ht="15.75" thickBot="1" x14ac:dyDescent="0.3">
      <c r="A704" s="23" t="str">
        <f>IF(Population!$A704="","",Population!$A704)</f>
        <v/>
      </c>
      <c r="B704" s="24" t="str">
        <f>IF($A704="","",IFERROR(VLOOKUP($A704,Facilities!$A$2:$B$1001,2,FALSE),""))</f>
        <v/>
      </c>
      <c r="C704" s="24" t="str">
        <f>IFERROR(IF(VLOOKUP($A704,'Facility Locations'!$A$2:$E$1000,2,FALSE)="","no address",VLOOKUP($A704,'Facility Locations'!$A$2:$E$1000,2,FALSE)),"no address")</f>
        <v>no address</v>
      </c>
      <c r="D704" s="24" t="str">
        <f>IFERROR(IF(VLOOKUP($A704,'Facility Locations'!$A$2:$E$1000,3,FALSE)="","",VLOOKUP($A704,'Facility Locations'!$A$2:$E$1000,3,FALSE)),"")</f>
        <v/>
      </c>
      <c r="E704" s="24" t="str">
        <f>IFERROR(IF(VLOOKUP($A704,'Facility Locations'!$A$2:$E$1000,4,FALSE)="","",VLOOKUP($A704,'Facility Locations'!$A$2:$E$1000,4,FALSE)),"")</f>
        <v/>
      </c>
      <c r="F704" s="24" t="str">
        <f>IFERROR(IF(VLOOKUP($A704,'Facility Locations'!$A$2:$E$1000,5,FALSE)="","",VLOOKUP($A704,'Facility Locations'!$A$2:$E$1000,5,FALSE)),"")</f>
        <v/>
      </c>
      <c r="G704" s="25" t="str">
        <f>IFERROR(VLOOKUP($A704,Counties!$A$2:$C$1000,2,FALSE),"no county listed")</f>
        <v>no county listed</v>
      </c>
      <c r="H704" s="24" t="str">
        <f>IFERROR(VLOOKUP($A704,Counties!$A$2:$C$1000,3,FALSE),"no county listed")</f>
        <v>no county listed</v>
      </c>
      <c r="I704" s="24" t="e">
        <f>VLOOKUP($G704,Rural_Urban!A705:B1703,2,FALSE)</f>
        <v>#N/A</v>
      </c>
      <c r="J704" s="24" t="e">
        <f t="shared" si="50"/>
        <v>#N/A</v>
      </c>
      <c r="K704" s="26" t="str">
        <f>IF($A704="","",_xlfn.LET(_xlpm.x,VLOOKUP($A704,Population!$A$2:$B$1000,2,FALSE),IF(_xlpm.x="","none listed",_xlpm.x)))</f>
        <v/>
      </c>
      <c r="L704" s="24" t="e">
        <f>VLOOKUP($A704,Population!$A$2:$D$1000,4,FALSE)</f>
        <v>#N/A</v>
      </c>
      <c r="M704" s="24">
        <f>VLOOKUP("Population",'Program Priorities&amp;Goals'!$B$5:$E$7,4,FALSE)</f>
        <v>0.66666666666666663</v>
      </c>
      <c r="N704" s="24" t="e">
        <f>VLOOKUP($G704,'SVI Data'!$C$2:$F$200,3,FALSE)</f>
        <v>#N/A</v>
      </c>
      <c r="O704" s="24">
        <f>VLOOKUP("SVI",'Program Priorities&amp;Goals'!$B$5:$E$7,4,FALSE)</f>
        <v>0.66666666666666663</v>
      </c>
      <c r="P704" s="23" t="e">
        <f>VLOOKUP($A704,'Partnership Readiness'!$A$2:$D$1000,5,FALSE)</f>
        <v>#N/A</v>
      </c>
      <c r="Q704" s="24">
        <f>VLOOKUP("Partnership",'Program Priorities&amp;Goals'!$B$5:$E$7,4,FALSE)</f>
        <v>0.66666666666666663</v>
      </c>
      <c r="R704" s="25">
        <f t="shared" si="51"/>
        <v>0</v>
      </c>
      <c r="S704" s="24">
        <f t="shared" si="52"/>
        <v>1</v>
      </c>
      <c r="T704" s="24" t="e">
        <f t="shared" si="53"/>
        <v>#N/A</v>
      </c>
      <c r="U704" s="27" t="e">
        <f t="shared" si="54"/>
        <v>#N/A</v>
      </c>
      <c r="V704" s="24" t="e">
        <f>IF(J704="Urban",IF(U704&lt;='Recommended Sites'!$L$17,"Include",""),IF(J704="Rural",IF(T704&lt;='Recommended Sites'!$L$18,"Include",""),""))</f>
        <v>#N/A</v>
      </c>
      <c r="W704" s="24" t="e">
        <f>IF(V704="Include",COUNTIFS($V$2:$V$999,"Include",$R$2:$R$999,"&gt;"&amp;R704)+COUNTIFS($V$2:V704,"Include",$R$2:R704,R704),"")</f>
        <v>#N/A</v>
      </c>
    </row>
    <row r="705" spans="1:23" ht="15.75" thickBot="1" x14ac:dyDescent="0.3">
      <c r="A705" s="23" t="str">
        <f>IF(Population!$A705="","",Population!$A705)</f>
        <v/>
      </c>
      <c r="B705" s="24" t="str">
        <f>IF($A705="","",IFERROR(VLOOKUP($A705,Facilities!$A$2:$B$1001,2,FALSE),""))</f>
        <v/>
      </c>
      <c r="C705" s="24" t="str">
        <f>IFERROR(IF(VLOOKUP($A705,'Facility Locations'!$A$2:$E$1000,2,FALSE)="","no address",VLOOKUP($A705,'Facility Locations'!$A$2:$E$1000,2,FALSE)),"no address")</f>
        <v>no address</v>
      </c>
      <c r="D705" s="24" t="str">
        <f>IFERROR(IF(VLOOKUP($A705,'Facility Locations'!$A$2:$E$1000,3,FALSE)="","",VLOOKUP($A705,'Facility Locations'!$A$2:$E$1000,3,FALSE)),"")</f>
        <v/>
      </c>
      <c r="E705" s="24" t="str">
        <f>IFERROR(IF(VLOOKUP($A705,'Facility Locations'!$A$2:$E$1000,4,FALSE)="","",VLOOKUP($A705,'Facility Locations'!$A$2:$E$1000,4,FALSE)),"")</f>
        <v/>
      </c>
      <c r="F705" s="24" t="str">
        <f>IFERROR(IF(VLOOKUP($A705,'Facility Locations'!$A$2:$E$1000,5,FALSE)="","",VLOOKUP($A705,'Facility Locations'!$A$2:$E$1000,5,FALSE)),"")</f>
        <v/>
      </c>
      <c r="G705" s="25" t="str">
        <f>IFERROR(VLOOKUP($A705,Counties!$A$2:$C$1000,2,FALSE),"no county listed")</f>
        <v>no county listed</v>
      </c>
      <c r="H705" s="24" t="str">
        <f>IFERROR(VLOOKUP($A705,Counties!$A$2:$C$1000,3,FALSE),"no county listed")</f>
        <v>no county listed</v>
      </c>
      <c r="I705" s="24" t="e">
        <f>VLOOKUP($G705,Rural_Urban!A706:B1704,2,FALSE)</f>
        <v>#N/A</v>
      </c>
      <c r="J705" s="24" t="e">
        <f t="shared" si="50"/>
        <v>#N/A</v>
      </c>
      <c r="K705" s="26" t="str">
        <f>IF($A705="","",_xlfn.LET(_xlpm.x,VLOOKUP($A705,Population!$A$2:$B$1000,2,FALSE),IF(_xlpm.x="","none listed",_xlpm.x)))</f>
        <v/>
      </c>
      <c r="L705" s="24" t="e">
        <f>VLOOKUP($A705,Population!$A$2:$D$1000,4,FALSE)</f>
        <v>#N/A</v>
      </c>
      <c r="M705" s="24">
        <f>VLOOKUP("Population",'Program Priorities&amp;Goals'!$B$5:$E$7,4,FALSE)</f>
        <v>0.66666666666666663</v>
      </c>
      <c r="N705" s="24" t="e">
        <f>VLOOKUP($G705,'SVI Data'!$C$2:$F$200,3,FALSE)</f>
        <v>#N/A</v>
      </c>
      <c r="O705" s="24">
        <f>VLOOKUP("SVI",'Program Priorities&amp;Goals'!$B$5:$E$7,4,FALSE)</f>
        <v>0.66666666666666663</v>
      </c>
      <c r="P705" s="23" t="e">
        <f>VLOOKUP($A705,'Partnership Readiness'!$A$2:$D$1000,5,FALSE)</f>
        <v>#N/A</v>
      </c>
      <c r="Q705" s="24">
        <f>VLOOKUP("Partnership",'Program Priorities&amp;Goals'!$B$5:$E$7,4,FALSE)</f>
        <v>0.66666666666666663</v>
      </c>
      <c r="R705" s="25">
        <f t="shared" si="51"/>
        <v>0</v>
      </c>
      <c r="S705" s="24">
        <f t="shared" si="52"/>
        <v>1</v>
      </c>
      <c r="T705" s="24" t="e">
        <f t="shared" si="53"/>
        <v>#N/A</v>
      </c>
      <c r="U705" s="27" t="e">
        <f t="shared" si="54"/>
        <v>#N/A</v>
      </c>
      <c r="V705" s="24" t="e">
        <f>IF(J705="Urban",IF(U705&lt;='Recommended Sites'!$L$17,"Include",""),IF(J705="Rural",IF(T705&lt;='Recommended Sites'!$L$18,"Include",""),""))</f>
        <v>#N/A</v>
      </c>
      <c r="W705" s="24" t="e">
        <f>IF(V705="Include",COUNTIFS($V$2:$V$999,"Include",$R$2:$R$999,"&gt;"&amp;R705)+COUNTIFS($V$2:V705,"Include",$R$2:R705,R705),"")</f>
        <v>#N/A</v>
      </c>
    </row>
    <row r="706" spans="1:23" ht="15.75" thickBot="1" x14ac:dyDescent="0.3">
      <c r="A706" s="23" t="str">
        <f>IF(Population!$A706="","",Population!$A706)</f>
        <v/>
      </c>
      <c r="B706" s="24" t="str">
        <f>IF($A706="","",IFERROR(VLOOKUP($A706,Facilities!$A$2:$B$1001,2,FALSE),""))</f>
        <v/>
      </c>
      <c r="C706" s="24" t="str">
        <f>IFERROR(IF(VLOOKUP($A706,'Facility Locations'!$A$2:$E$1000,2,FALSE)="","no address",VLOOKUP($A706,'Facility Locations'!$A$2:$E$1000,2,FALSE)),"no address")</f>
        <v>no address</v>
      </c>
      <c r="D706" s="24" t="str">
        <f>IFERROR(IF(VLOOKUP($A706,'Facility Locations'!$A$2:$E$1000,3,FALSE)="","",VLOOKUP($A706,'Facility Locations'!$A$2:$E$1000,3,FALSE)),"")</f>
        <v/>
      </c>
      <c r="E706" s="24" t="str">
        <f>IFERROR(IF(VLOOKUP($A706,'Facility Locations'!$A$2:$E$1000,4,FALSE)="","",VLOOKUP($A706,'Facility Locations'!$A$2:$E$1000,4,FALSE)),"")</f>
        <v/>
      </c>
      <c r="F706" s="24" t="str">
        <f>IFERROR(IF(VLOOKUP($A706,'Facility Locations'!$A$2:$E$1000,5,FALSE)="","",VLOOKUP($A706,'Facility Locations'!$A$2:$E$1000,5,FALSE)),"")</f>
        <v/>
      </c>
      <c r="G706" s="25" t="str">
        <f>IFERROR(VLOOKUP($A706,Counties!$A$2:$C$1000,2,FALSE),"no county listed")</f>
        <v>no county listed</v>
      </c>
      <c r="H706" s="24" t="str">
        <f>IFERROR(VLOOKUP($A706,Counties!$A$2:$C$1000,3,FALSE),"no county listed")</f>
        <v>no county listed</v>
      </c>
      <c r="I706" s="24" t="e">
        <f>VLOOKUP($G706,Rural_Urban!A707:B1705,2,FALSE)</f>
        <v>#N/A</v>
      </c>
      <c r="J706" s="24" t="e">
        <f t="shared" ref="J706:J769" si="55">IF(I706&lt;=3,"Urban","Rural")</f>
        <v>#N/A</v>
      </c>
      <c r="K706" s="26" t="str">
        <f>IF($A706="","",_xlfn.LET(_xlpm.x,VLOOKUP($A706,Population!$A$2:$B$1000,2,FALSE),IF(_xlpm.x="","none listed",_xlpm.x)))</f>
        <v/>
      </c>
      <c r="L706" s="24" t="e">
        <f>VLOOKUP($A706,Population!$A$2:$D$1000,4,FALSE)</f>
        <v>#N/A</v>
      </c>
      <c r="M706" s="24">
        <f>VLOOKUP("Population",'Program Priorities&amp;Goals'!$B$5:$E$7,4,FALSE)</f>
        <v>0.66666666666666663</v>
      </c>
      <c r="N706" s="24" t="e">
        <f>VLOOKUP($G706,'SVI Data'!$C$2:$F$200,3,FALSE)</f>
        <v>#N/A</v>
      </c>
      <c r="O706" s="24">
        <f>VLOOKUP("SVI",'Program Priorities&amp;Goals'!$B$5:$E$7,4,FALSE)</f>
        <v>0.66666666666666663</v>
      </c>
      <c r="P706" s="23" t="e">
        <f>VLOOKUP($A706,'Partnership Readiness'!$A$2:$D$1000,5,FALSE)</f>
        <v>#N/A</v>
      </c>
      <c r="Q706" s="24">
        <f>VLOOKUP("Partnership",'Program Priorities&amp;Goals'!$B$5:$E$7,4,FALSE)</f>
        <v>0.66666666666666663</v>
      </c>
      <c r="R706" s="25">
        <f t="shared" ref="R706:R769" si="56">IFERROR(SUM($L706*$M706,$N706*$O706,$P706*$Q706),0)</f>
        <v>0</v>
      </c>
      <c r="S706" s="24">
        <f t="shared" ref="S706:S769" si="57">_xlfn.IFNA(_xlfn.RANK.EQ(R706,$R$2:$R$999,0),"incomplete data")</f>
        <v>1</v>
      </c>
      <c r="T706" s="24" t="e">
        <f t="shared" ref="T706:T769" si="58">IF(J706="Rural",COUNTIFS($J$2:$J$999,"Rural",$R$2:$R$999,"&gt;"&amp;R706)+1,"")</f>
        <v>#N/A</v>
      </c>
      <c r="U706" s="27" t="e">
        <f t="shared" ref="U706:U769" si="59">IF(J706="Urban",COUNTIFS($J$2:$J$999,"Urban",$R$2:$R$999,"&gt;"&amp;R706)+1,"")</f>
        <v>#N/A</v>
      </c>
      <c r="V706" s="24" t="e">
        <f>IF(J706="Urban",IF(U706&lt;='Recommended Sites'!$L$17,"Include",""),IF(J706="Rural",IF(T706&lt;='Recommended Sites'!$L$18,"Include",""),""))</f>
        <v>#N/A</v>
      </c>
      <c r="W706" s="24" t="e">
        <f>IF(V706="Include",COUNTIFS($V$2:$V$999,"Include",$R$2:$R$999,"&gt;"&amp;R706)+COUNTIFS($V$2:V706,"Include",$R$2:R706,R706),"")</f>
        <v>#N/A</v>
      </c>
    </row>
    <row r="707" spans="1:23" ht="15.75" thickBot="1" x14ac:dyDescent="0.3">
      <c r="A707" s="23" t="str">
        <f>IF(Population!$A707="","",Population!$A707)</f>
        <v/>
      </c>
      <c r="B707" s="24" t="str">
        <f>IF($A707="","",IFERROR(VLOOKUP($A707,Facilities!$A$2:$B$1001,2,FALSE),""))</f>
        <v/>
      </c>
      <c r="C707" s="24" t="str">
        <f>IFERROR(IF(VLOOKUP($A707,'Facility Locations'!$A$2:$E$1000,2,FALSE)="","no address",VLOOKUP($A707,'Facility Locations'!$A$2:$E$1000,2,FALSE)),"no address")</f>
        <v>no address</v>
      </c>
      <c r="D707" s="24" t="str">
        <f>IFERROR(IF(VLOOKUP($A707,'Facility Locations'!$A$2:$E$1000,3,FALSE)="","",VLOOKUP($A707,'Facility Locations'!$A$2:$E$1000,3,FALSE)),"")</f>
        <v/>
      </c>
      <c r="E707" s="24" t="str">
        <f>IFERROR(IF(VLOOKUP($A707,'Facility Locations'!$A$2:$E$1000,4,FALSE)="","",VLOOKUP($A707,'Facility Locations'!$A$2:$E$1000,4,FALSE)),"")</f>
        <v/>
      </c>
      <c r="F707" s="24" t="str">
        <f>IFERROR(IF(VLOOKUP($A707,'Facility Locations'!$A$2:$E$1000,5,FALSE)="","",VLOOKUP($A707,'Facility Locations'!$A$2:$E$1000,5,FALSE)),"")</f>
        <v/>
      </c>
      <c r="G707" s="25" t="str">
        <f>IFERROR(VLOOKUP($A707,Counties!$A$2:$C$1000,2,FALSE),"no county listed")</f>
        <v>no county listed</v>
      </c>
      <c r="H707" s="24" t="str">
        <f>IFERROR(VLOOKUP($A707,Counties!$A$2:$C$1000,3,FALSE),"no county listed")</f>
        <v>no county listed</v>
      </c>
      <c r="I707" s="24" t="e">
        <f>VLOOKUP($G707,Rural_Urban!A708:B1706,2,FALSE)</f>
        <v>#N/A</v>
      </c>
      <c r="J707" s="24" t="e">
        <f t="shared" si="55"/>
        <v>#N/A</v>
      </c>
      <c r="K707" s="26" t="str">
        <f>IF($A707="","",_xlfn.LET(_xlpm.x,VLOOKUP($A707,Population!$A$2:$B$1000,2,FALSE),IF(_xlpm.x="","none listed",_xlpm.x)))</f>
        <v/>
      </c>
      <c r="L707" s="24" t="e">
        <f>VLOOKUP($A707,Population!$A$2:$D$1000,4,FALSE)</f>
        <v>#N/A</v>
      </c>
      <c r="M707" s="24">
        <f>VLOOKUP("Population",'Program Priorities&amp;Goals'!$B$5:$E$7,4,FALSE)</f>
        <v>0.66666666666666663</v>
      </c>
      <c r="N707" s="24" t="e">
        <f>VLOOKUP($G707,'SVI Data'!$C$2:$F$200,3,FALSE)</f>
        <v>#N/A</v>
      </c>
      <c r="O707" s="24">
        <f>VLOOKUP("SVI",'Program Priorities&amp;Goals'!$B$5:$E$7,4,FALSE)</f>
        <v>0.66666666666666663</v>
      </c>
      <c r="P707" s="23" t="e">
        <f>VLOOKUP($A707,'Partnership Readiness'!$A$2:$D$1000,5,FALSE)</f>
        <v>#N/A</v>
      </c>
      <c r="Q707" s="24">
        <f>VLOOKUP("Partnership",'Program Priorities&amp;Goals'!$B$5:$E$7,4,FALSE)</f>
        <v>0.66666666666666663</v>
      </c>
      <c r="R707" s="25">
        <f t="shared" si="56"/>
        <v>0</v>
      </c>
      <c r="S707" s="24">
        <f t="shared" si="57"/>
        <v>1</v>
      </c>
      <c r="T707" s="24" t="e">
        <f t="shared" si="58"/>
        <v>#N/A</v>
      </c>
      <c r="U707" s="27" t="e">
        <f t="shared" si="59"/>
        <v>#N/A</v>
      </c>
      <c r="V707" s="24" t="e">
        <f>IF(J707="Urban",IF(U707&lt;='Recommended Sites'!$L$17,"Include",""),IF(J707="Rural",IF(T707&lt;='Recommended Sites'!$L$18,"Include",""),""))</f>
        <v>#N/A</v>
      </c>
      <c r="W707" s="24" t="e">
        <f>IF(V707="Include",COUNTIFS($V$2:$V$999,"Include",$R$2:$R$999,"&gt;"&amp;R707)+COUNTIFS($V$2:V707,"Include",$R$2:R707,R707),"")</f>
        <v>#N/A</v>
      </c>
    </row>
    <row r="708" spans="1:23" ht="15.75" thickBot="1" x14ac:dyDescent="0.3">
      <c r="A708" s="23" t="str">
        <f>IF(Population!$A708="","",Population!$A708)</f>
        <v/>
      </c>
      <c r="B708" s="24" t="str">
        <f>IF($A708="","",IFERROR(VLOOKUP($A708,Facilities!$A$2:$B$1001,2,FALSE),""))</f>
        <v/>
      </c>
      <c r="C708" s="24" t="str">
        <f>IFERROR(IF(VLOOKUP($A708,'Facility Locations'!$A$2:$E$1000,2,FALSE)="","no address",VLOOKUP($A708,'Facility Locations'!$A$2:$E$1000,2,FALSE)),"no address")</f>
        <v>no address</v>
      </c>
      <c r="D708" s="24" t="str">
        <f>IFERROR(IF(VLOOKUP($A708,'Facility Locations'!$A$2:$E$1000,3,FALSE)="","",VLOOKUP($A708,'Facility Locations'!$A$2:$E$1000,3,FALSE)),"")</f>
        <v/>
      </c>
      <c r="E708" s="24" t="str">
        <f>IFERROR(IF(VLOOKUP($A708,'Facility Locations'!$A$2:$E$1000,4,FALSE)="","",VLOOKUP($A708,'Facility Locations'!$A$2:$E$1000,4,FALSE)),"")</f>
        <v/>
      </c>
      <c r="F708" s="24" t="str">
        <f>IFERROR(IF(VLOOKUP($A708,'Facility Locations'!$A$2:$E$1000,5,FALSE)="","",VLOOKUP($A708,'Facility Locations'!$A$2:$E$1000,5,FALSE)),"")</f>
        <v/>
      </c>
      <c r="G708" s="25" t="str">
        <f>IFERROR(VLOOKUP($A708,Counties!$A$2:$C$1000,2,FALSE),"no county listed")</f>
        <v>no county listed</v>
      </c>
      <c r="H708" s="24" t="str">
        <f>IFERROR(VLOOKUP($A708,Counties!$A$2:$C$1000,3,FALSE),"no county listed")</f>
        <v>no county listed</v>
      </c>
      <c r="I708" s="24" t="e">
        <f>VLOOKUP($G708,Rural_Urban!A709:B1707,2,FALSE)</f>
        <v>#N/A</v>
      </c>
      <c r="J708" s="24" t="e">
        <f t="shared" si="55"/>
        <v>#N/A</v>
      </c>
      <c r="K708" s="26" t="str">
        <f>IF($A708="","",_xlfn.LET(_xlpm.x,VLOOKUP($A708,Population!$A$2:$B$1000,2,FALSE),IF(_xlpm.x="","none listed",_xlpm.x)))</f>
        <v/>
      </c>
      <c r="L708" s="24" t="e">
        <f>VLOOKUP($A708,Population!$A$2:$D$1000,4,FALSE)</f>
        <v>#N/A</v>
      </c>
      <c r="M708" s="24">
        <f>VLOOKUP("Population",'Program Priorities&amp;Goals'!$B$5:$E$7,4,FALSE)</f>
        <v>0.66666666666666663</v>
      </c>
      <c r="N708" s="24" t="e">
        <f>VLOOKUP($G708,'SVI Data'!$C$2:$F$200,3,FALSE)</f>
        <v>#N/A</v>
      </c>
      <c r="O708" s="24">
        <f>VLOOKUP("SVI",'Program Priorities&amp;Goals'!$B$5:$E$7,4,FALSE)</f>
        <v>0.66666666666666663</v>
      </c>
      <c r="P708" s="23" t="e">
        <f>VLOOKUP($A708,'Partnership Readiness'!$A$2:$D$1000,5,FALSE)</f>
        <v>#N/A</v>
      </c>
      <c r="Q708" s="24">
        <f>VLOOKUP("Partnership",'Program Priorities&amp;Goals'!$B$5:$E$7,4,FALSE)</f>
        <v>0.66666666666666663</v>
      </c>
      <c r="R708" s="25">
        <f t="shared" si="56"/>
        <v>0</v>
      </c>
      <c r="S708" s="24">
        <f t="shared" si="57"/>
        <v>1</v>
      </c>
      <c r="T708" s="24" t="e">
        <f t="shared" si="58"/>
        <v>#N/A</v>
      </c>
      <c r="U708" s="27" t="e">
        <f t="shared" si="59"/>
        <v>#N/A</v>
      </c>
      <c r="V708" s="24" t="e">
        <f>IF(J708="Urban",IF(U708&lt;='Recommended Sites'!$L$17,"Include",""),IF(J708="Rural",IF(T708&lt;='Recommended Sites'!$L$18,"Include",""),""))</f>
        <v>#N/A</v>
      </c>
      <c r="W708" s="24" t="e">
        <f>IF(V708="Include",COUNTIFS($V$2:$V$999,"Include",$R$2:$R$999,"&gt;"&amp;R708)+COUNTIFS($V$2:V708,"Include",$R$2:R708,R708),"")</f>
        <v>#N/A</v>
      </c>
    </row>
    <row r="709" spans="1:23" ht="15.75" thickBot="1" x14ac:dyDescent="0.3">
      <c r="A709" s="23" t="str">
        <f>IF(Population!$A709="","",Population!$A709)</f>
        <v/>
      </c>
      <c r="B709" s="24" t="str">
        <f>IF($A709="","",IFERROR(VLOOKUP($A709,Facilities!$A$2:$B$1001,2,FALSE),""))</f>
        <v/>
      </c>
      <c r="C709" s="24" t="str">
        <f>IFERROR(IF(VLOOKUP($A709,'Facility Locations'!$A$2:$E$1000,2,FALSE)="","no address",VLOOKUP($A709,'Facility Locations'!$A$2:$E$1000,2,FALSE)),"no address")</f>
        <v>no address</v>
      </c>
      <c r="D709" s="24" t="str">
        <f>IFERROR(IF(VLOOKUP($A709,'Facility Locations'!$A$2:$E$1000,3,FALSE)="","",VLOOKUP($A709,'Facility Locations'!$A$2:$E$1000,3,FALSE)),"")</f>
        <v/>
      </c>
      <c r="E709" s="24" t="str">
        <f>IFERROR(IF(VLOOKUP($A709,'Facility Locations'!$A$2:$E$1000,4,FALSE)="","",VLOOKUP($A709,'Facility Locations'!$A$2:$E$1000,4,FALSE)),"")</f>
        <v/>
      </c>
      <c r="F709" s="24" t="str">
        <f>IFERROR(IF(VLOOKUP($A709,'Facility Locations'!$A$2:$E$1000,5,FALSE)="","",VLOOKUP($A709,'Facility Locations'!$A$2:$E$1000,5,FALSE)),"")</f>
        <v/>
      </c>
      <c r="G709" s="25" t="str">
        <f>IFERROR(VLOOKUP($A709,Counties!$A$2:$C$1000,2,FALSE),"no county listed")</f>
        <v>no county listed</v>
      </c>
      <c r="H709" s="24" t="str">
        <f>IFERROR(VLOOKUP($A709,Counties!$A$2:$C$1000,3,FALSE),"no county listed")</f>
        <v>no county listed</v>
      </c>
      <c r="I709" s="24" t="e">
        <f>VLOOKUP($G709,Rural_Urban!A710:B1708,2,FALSE)</f>
        <v>#N/A</v>
      </c>
      <c r="J709" s="24" t="e">
        <f t="shared" si="55"/>
        <v>#N/A</v>
      </c>
      <c r="K709" s="26" t="str">
        <f>IF($A709="","",_xlfn.LET(_xlpm.x,VLOOKUP($A709,Population!$A$2:$B$1000,2,FALSE),IF(_xlpm.x="","none listed",_xlpm.x)))</f>
        <v/>
      </c>
      <c r="L709" s="24" t="e">
        <f>VLOOKUP($A709,Population!$A$2:$D$1000,4,FALSE)</f>
        <v>#N/A</v>
      </c>
      <c r="M709" s="24">
        <f>VLOOKUP("Population",'Program Priorities&amp;Goals'!$B$5:$E$7,4,FALSE)</f>
        <v>0.66666666666666663</v>
      </c>
      <c r="N709" s="24" t="e">
        <f>VLOOKUP($G709,'SVI Data'!$C$2:$F$200,3,FALSE)</f>
        <v>#N/A</v>
      </c>
      <c r="O709" s="24">
        <f>VLOOKUP("SVI",'Program Priorities&amp;Goals'!$B$5:$E$7,4,FALSE)</f>
        <v>0.66666666666666663</v>
      </c>
      <c r="P709" s="23" t="e">
        <f>VLOOKUP($A709,'Partnership Readiness'!$A$2:$D$1000,5,FALSE)</f>
        <v>#N/A</v>
      </c>
      <c r="Q709" s="24">
        <f>VLOOKUP("Partnership",'Program Priorities&amp;Goals'!$B$5:$E$7,4,FALSE)</f>
        <v>0.66666666666666663</v>
      </c>
      <c r="R709" s="25">
        <f t="shared" si="56"/>
        <v>0</v>
      </c>
      <c r="S709" s="24">
        <f t="shared" si="57"/>
        <v>1</v>
      </c>
      <c r="T709" s="24" t="e">
        <f t="shared" si="58"/>
        <v>#N/A</v>
      </c>
      <c r="U709" s="27" t="e">
        <f t="shared" si="59"/>
        <v>#N/A</v>
      </c>
      <c r="V709" s="24" t="e">
        <f>IF(J709="Urban",IF(U709&lt;='Recommended Sites'!$L$17,"Include",""),IF(J709="Rural",IF(T709&lt;='Recommended Sites'!$L$18,"Include",""),""))</f>
        <v>#N/A</v>
      </c>
      <c r="W709" s="24" t="e">
        <f>IF(V709="Include",COUNTIFS($V$2:$V$999,"Include",$R$2:$R$999,"&gt;"&amp;R709)+COUNTIFS($V$2:V709,"Include",$R$2:R709,R709),"")</f>
        <v>#N/A</v>
      </c>
    </row>
    <row r="710" spans="1:23" ht="15.75" thickBot="1" x14ac:dyDescent="0.3">
      <c r="A710" s="23" t="str">
        <f>IF(Population!$A710="","",Population!$A710)</f>
        <v/>
      </c>
      <c r="B710" s="24" t="str">
        <f>IF($A710="","",IFERROR(VLOOKUP($A710,Facilities!$A$2:$B$1001,2,FALSE),""))</f>
        <v/>
      </c>
      <c r="C710" s="24" t="str">
        <f>IFERROR(IF(VLOOKUP($A710,'Facility Locations'!$A$2:$E$1000,2,FALSE)="","no address",VLOOKUP($A710,'Facility Locations'!$A$2:$E$1000,2,FALSE)),"no address")</f>
        <v>no address</v>
      </c>
      <c r="D710" s="24" t="str">
        <f>IFERROR(IF(VLOOKUP($A710,'Facility Locations'!$A$2:$E$1000,3,FALSE)="","",VLOOKUP($A710,'Facility Locations'!$A$2:$E$1000,3,FALSE)),"")</f>
        <v/>
      </c>
      <c r="E710" s="24" t="str">
        <f>IFERROR(IF(VLOOKUP($A710,'Facility Locations'!$A$2:$E$1000,4,FALSE)="","",VLOOKUP($A710,'Facility Locations'!$A$2:$E$1000,4,FALSE)),"")</f>
        <v/>
      </c>
      <c r="F710" s="24" t="str">
        <f>IFERROR(IF(VLOOKUP($A710,'Facility Locations'!$A$2:$E$1000,5,FALSE)="","",VLOOKUP($A710,'Facility Locations'!$A$2:$E$1000,5,FALSE)),"")</f>
        <v/>
      </c>
      <c r="G710" s="25" t="str">
        <f>IFERROR(VLOOKUP($A710,Counties!$A$2:$C$1000,2,FALSE),"no county listed")</f>
        <v>no county listed</v>
      </c>
      <c r="H710" s="24" t="str">
        <f>IFERROR(VLOOKUP($A710,Counties!$A$2:$C$1000,3,FALSE),"no county listed")</f>
        <v>no county listed</v>
      </c>
      <c r="I710" s="24" t="e">
        <f>VLOOKUP($G710,Rural_Urban!A711:B1709,2,FALSE)</f>
        <v>#N/A</v>
      </c>
      <c r="J710" s="24" t="e">
        <f t="shared" si="55"/>
        <v>#N/A</v>
      </c>
      <c r="K710" s="26" t="str">
        <f>IF($A710="","",_xlfn.LET(_xlpm.x,VLOOKUP($A710,Population!$A$2:$B$1000,2,FALSE),IF(_xlpm.x="","none listed",_xlpm.x)))</f>
        <v/>
      </c>
      <c r="L710" s="24" t="e">
        <f>VLOOKUP($A710,Population!$A$2:$D$1000,4,FALSE)</f>
        <v>#N/A</v>
      </c>
      <c r="M710" s="24">
        <f>VLOOKUP("Population",'Program Priorities&amp;Goals'!$B$5:$E$7,4,FALSE)</f>
        <v>0.66666666666666663</v>
      </c>
      <c r="N710" s="24" t="e">
        <f>VLOOKUP($G710,'SVI Data'!$C$2:$F$200,3,FALSE)</f>
        <v>#N/A</v>
      </c>
      <c r="O710" s="24">
        <f>VLOOKUP("SVI",'Program Priorities&amp;Goals'!$B$5:$E$7,4,FALSE)</f>
        <v>0.66666666666666663</v>
      </c>
      <c r="P710" s="23" t="e">
        <f>VLOOKUP($A710,'Partnership Readiness'!$A$2:$D$1000,5,FALSE)</f>
        <v>#N/A</v>
      </c>
      <c r="Q710" s="24">
        <f>VLOOKUP("Partnership",'Program Priorities&amp;Goals'!$B$5:$E$7,4,FALSE)</f>
        <v>0.66666666666666663</v>
      </c>
      <c r="R710" s="25">
        <f t="shared" si="56"/>
        <v>0</v>
      </c>
      <c r="S710" s="24">
        <f t="shared" si="57"/>
        <v>1</v>
      </c>
      <c r="T710" s="24" t="e">
        <f t="shared" si="58"/>
        <v>#N/A</v>
      </c>
      <c r="U710" s="27" t="e">
        <f t="shared" si="59"/>
        <v>#N/A</v>
      </c>
      <c r="V710" s="24" t="e">
        <f>IF(J710="Urban",IF(U710&lt;='Recommended Sites'!$L$17,"Include",""),IF(J710="Rural",IF(T710&lt;='Recommended Sites'!$L$18,"Include",""),""))</f>
        <v>#N/A</v>
      </c>
      <c r="W710" s="24" t="e">
        <f>IF(V710="Include",COUNTIFS($V$2:$V$999,"Include",$R$2:$R$999,"&gt;"&amp;R710)+COUNTIFS($V$2:V710,"Include",$R$2:R710,R710),"")</f>
        <v>#N/A</v>
      </c>
    </row>
    <row r="711" spans="1:23" ht="15.75" thickBot="1" x14ac:dyDescent="0.3">
      <c r="A711" s="23" t="str">
        <f>IF(Population!$A711="","",Population!$A711)</f>
        <v/>
      </c>
      <c r="B711" s="24" t="str">
        <f>IF($A711="","",IFERROR(VLOOKUP($A711,Facilities!$A$2:$B$1001,2,FALSE),""))</f>
        <v/>
      </c>
      <c r="C711" s="24" t="str">
        <f>IFERROR(IF(VLOOKUP($A711,'Facility Locations'!$A$2:$E$1000,2,FALSE)="","no address",VLOOKUP($A711,'Facility Locations'!$A$2:$E$1000,2,FALSE)),"no address")</f>
        <v>no address</v>
      </c>
      <c r="D711" s="24" t="str">
        <f>IFERROR(IF(VLOOKUP($A711,'Facility Locations'!$A$2:$E$1000,3,FALSE)="","",VLOOKUP($A711,'Facility Locations'!$A$2:$E$1000,3,FALSE)),"")</f>
        <v/>
      </c>
      <c r="E711" s="24" t="str">
        <f>IFERROR(IF(VLOOKUP($A711,'Facility Locations'!$A$2:$E$1000,4,FALSE)="","",VLOOKUP($A711,'Facility Locations'!$A$2:$E$1000,4,FALSE)),"")</f>
        <v/>
      </c>
      <c r="F711" s="24" t="str">
        <f>IFERROR(IF(VLOOKUP($A711,'Facility Locations'!$A$2:$E$1000,5,FALSE)="","",VLOOKUP($A711,'Facility Locations'!$A$2:$E$1000,5,FALSE)),"")</f>
        <v/>
      </c>
      <c r="G711" s="25" t="str">
        <f>IFERROR(VLOOKUP($A711,Counties!$A$2:$C$1000,2,FALSE),"no county listed")</f>
        <v>no county listed</v>
      </c>
      <c r="H711" s="24" t="str">
        <f>IFERROR(VLOOKUP($A711,Counties!$A$2:$C$1000,3,FALSE),"no county listed")</f>
        <v>no county listed</v>
      </c>
      <c r="I711" s="24" t="e">
        <f>VLOOKUP($G711,Rural_Urban!A712:B1710,2,FALSE)</f>
        <v>#N/A</v>
      </c>
      <c r="J711" s="24" t="e">
        <f t="shared" si="55"/>
        <v>#N/A</v>
      </c>
      <c r="K711" s="26" t="str">
        <f>IF($A711="","",_xlfn.LET(_xlpm.x,VLOOKUP($A711,Population!$A$2:$B$1000,2,FALSE),IF(_xlpm.x="","none listed",_xlpm.x)))</f>
        <v/>
      </c>
      <c r="L711" s="24" t="e">
        <f>VLOOKUP($A711,Population!$A$2:$D$1000,4,FALSE)</f>
        <v>#N/A</v>
      </c>
      <c r="M711" s="24">
        <f>VLOOKUP("Population",'Program Priorities&amp;Goals'!$B$5:$E$7,4,FALSE)</f>
        <v>0.66666666666666663</v>
      </c>
      <c r="N711" s="24" t="e">
        <f>VLOOKUP($G711,'SVI Data'!$C$2:$F$200,3,FALSE)</f>
        <v>#N/A</v>
      </c>
      <c r="O711" s="24">
        <f>VLOOKUP("SVI",'Program Priorities&amp;Goals'!$B$5:$E$7,4,FALSE)</f>
        <v>0.66666666666666663</v>
      </c>
      <c r="P711" s="23" t="e">
        <f>VLOOKUP($A711,'Partnership Readiness'!$A$2:$D$1000,5,FALSE)</f>
        <v>#N/A</v>
      </c>
      <c r="Q711" s="24">
        <f>VLOOKUP("Partnership",'Program Priorities&amp;Goals'!$B$5:$E$7,4,FALSE)</f>
        <v>0.66666666666666663</v>
      </c>
      <c r="R711" s="25">
        <f t="shared" si="56"/>
        <v>0</v>
      </c>
      <c r="S711" s="24">
        <f t="shared" si="57"/>
        <v>1</v>
      </c>
      <c r="T711" s="24" t="e">
        <f t="shared" si="58"/>
        <v>#N/A</v>
      </c>
      <c r="U711" s="27" t="e">
        <f t="shared" si="59"/>
        <v>#N/A</v>
      </c>
      <c r="V711" s="24" t="e">
        <f>IF(J711="Urban",IF(U711&lt;='Recommended Sites'!$L$17,"Include",""),IF(J711="Rural",IF(T711&lt;='Recommended Sites'!$L$18,"Include",""),""))</f>
        <v>#N/A</v>
      </c>
      <c r="W711" s="24" t="e">
        <f>IF(V711="Include",COUNTIFS($V$2:$V$999,"Include",$R$2:$R$999,"&gt;"&amp;R711)+COUNTIFS($V$2:V711,"Include",$R$2:R711,R711),"")</f>
        <v>#N/A</v>
      </c>
    </row>
    <row r="712" spans="1:23" ht="15.75" thickBot="1" x14ac:dyDescent="0.3">
      <c r="A712" s="23" t="str">
        <f>IF(Population!$A712="","",Population!$A712)</f>
        <v/>
      </c>
      <c r="B712" s="24" t="str">
        <f>IF($A712="","",IFERROR(VLOOKUP($A712,Facilities!$A$2:$B$1001,2,FALSE),""))</f>
        <v/>
      </c>
      <c r="C712" s="24" t="str">
        <f>IFERROR(IF(VLOOKUP($A712,'Facility Locations'!$A$2:$E$1000,2,FALSE)="","no address",VLOOKUP($A712,'Facility Locations'!$A$2:$E$1000,2,FALSE)),"no address")</f>
        <v>no address</v>
      </c>
      <c r="D712" s="24" t="str">
        <f>IFERROR(IF(VLOOKUP($A712,'Facility Locations'!$A$2:$E$1000,3,FALSE)="","",VLOOKUP($A712,'Facility Locations'!$A$2:$E$1000,3,FALSE)),"")</f>
        <v/>
      </c>
      <c r="E712" s="24" t="str">
        <f>IFERROR(IF(VLOOKUP($A712,'Facility Locations'!$A$2:$E$1000,4,FALSE)="","",VLOOKUP($A712,'Facility Locations'!$A$2:$E$1000,4,FALSE)),"")</f>
        <v/>
      </c>
      <c r="F712" s="24" t="str">
        <f>IFERROR(IF(VLOOKUP($A712,'Facility Locations'!$A$2:$E$1000,5,FALSE)="","",VLOOKUP($A712,'Facility Locations'!$A$2:$E$1000,5,FALSE)),"")</f>
        <v/>
      </c>
      <c r="G712" s="25" t="str">
        <f>IFERROR(VLOOKUP($A712,Counties!$A$2:$C$1000,2,FALSE),"no county listed")</f>
        <v>no county listed</v>
      </c>
      <c r="H712" s="24" t="str">
        <f>IFERROR(VLOOKUP($A712,Counties!$A$2:$C$1000,3,FALSE),"no county listed")</f>
        <v>no county listed</v>
      </c>
      <c r="I712" s="24" t="e">
        <f>VLOOKUP($G712,Rural_Urban!A713:B1711,2,FALSE)</f>
        <v>#N/A</v>
      </c>
      <c r="J712" s="24" t="e">
        <f t="shared" si="55"/>
        <v>#N/A</v>
      </c>
      <c r="K712" s="26" t="str">
        <f>IF($A712="","",_xlfn.LET(_xlpm.x,VLOOKUP($A712,Population!$A$2:$B$1000,2,FALSE),IF(_xlpm.x="","none listed",_xlpm.x)))</f>
        <v/>
      </c>
      <c r="L712" s="24" t="e">
        <f>VLOOKUP($A712,Population!$A$2:$D$1000,4,FALSE)</f>
        <v>#N/A</v>
      </c>
      <c r="M712" s="24">
        <f>VLOOKUP("Population",'Program Priorities&amp;Goals'!$B$5:$E$7,4,FALSE)</f>
        <v>0.66666666666666663</v>
      </c>
      <c r="N712" s="24" t="e">
        <f>VLOOKUP($G712,'SVI Data'!$C$2:$F$200,3,FALSE)</f>
        <v>#N/A</v>
      </c>
      <c r="O712" s="24">
        <f>VLOOKUP("SVI",'Program Priorities&amp;Goals'!$B$5:$E$7,4,FALSE)</f>
        <v>0.66666666666666663</v>
      </c>
      <c r="P712" s="23" t="e">
        <f>VLOOKUP($A712,'Partnership Readiness'!$A$2:$D$1000,5,FALSE)</f>
        <v>#N/A</v>
      </c>
      <c r="Q712" s="24">
        <f>VLOOKUP("Partnership",'Program Priorities&amp;Goals'!$B$5:$E$7,4,FALSE)</f>
        <v>0.66666666666666663</v>
      </c>
      <c r="R712" s="25">
        <f t="shared" si="56"/>
        <v>0</v>
      </c>
      <c r="S712" s="24">
        <f t="shared" si="57"/>
        <v>1</v>
      </c>
      <c r="T712" s="24" t="e">
        <f t="shared" si="58"/>
        <v>#N/A</v>
      </c>
      <c r="U712" s="27" t="e">
        <f t="shared" si="59"/>
        <v>#N/A</v>
      </c>
      <c r="V712" s="24" t="e">
        <f>IF(J712="Urban",IF(U712&lt;='Recommended Sites'!$L$17,"Include",""),IF(J712="Rural",IF(T712&lt;='Recommended Sites'!$L$18,"Include",""),""))</f>
        <v>#N/A</v>
      </c>
      <c r="W712" s="24" t="e">
        <f>IF(V712="Include",COUNTIFS($V$2:$V$999,"Include",$R$2:$R$999,"&gt;"&amp;R712)+COUNTIFS($V$2:V712,"Include",$R$2:R712,R712),"")</f>
        <v>#N/A</v>
      </c>
    </row>
    <row r="713" spans="1:23" ht="15.75" thickBot="1" x14ac:dyDescent="0.3">
      <c r="A713" s="23" t="str">
        <f>IF(Population!$A713="","",Population!$A713)</f>
        <v/>
      </c>
      <c r="B713" s="24" t="str">
        <f>IF($A713="","",IFERROR(VLOOKUP($A713,Facilities!$A$2:$B$1001,2,FALSE),""))</f>
        <v/>
      </c>
      <c r="C713" s="24" t="str">
        <f>IFERROR(IF(VLOOKUP($A713,'Facility Locations'!$A$2:$E$1000,2,FALSE)="","no address",VLOOKUP($A713,'Facility Locations'!$A$2:$E$1000,2,FALSE)),"no address")</f>
        <v>no address</v>
      </c>
      <c r="D713" s="24" t="str">
        <f>IFERROR(IF(VLOOKUP($A713,'Facility Locations'!$A$2:$E$1000,3,FALSE)="","",VLOOKUP($A713,'Facility Locations'!$A$2:$E$1000,3,FALSE)),"")</f>
        <v/>
      </c>
      <c r="E713" s="24" t="str">
        <f>IFERROR(IF(VLOOKUP($A713,'Facility Locations'!$A$2:$E$1000,4,FALSE)="","",VLOOKUP($A713,'Facility Locations'!$A$2:$E$1000,4,FALSE)),"")</f>
        <v/>
      </c>
      <c r="F713" s="24" t="str">
        <f>IFERROR(IF(VLOOKUP($A713,'Facility Locations'!$A$2:$E$1000,5,FALSE)="","",VLOOKUP($A713,'Facility Locations'!$A$2:$E$1000,5,FALSE)),"")</f>
        <v/>
      </c>
      <c r="G713" s="25" t="str">
        <f>IFERROR(VLOOKUP($A713,Counties!$A$2:$C$1000,2,FALSE),"no county listed")</f>
        <v>no county listed</v>
      </c>
      <c r="H713" s="24" t="str">
        <f>IFERROR(VLOOKUP($A713,Counties!$A$2:$C$1000,3,FALSE),"no county listed")</f>
        <v>no county listed</v>
      </c>
      <c r="I713" s="24" t="e">
        <f>VLOOKUP($G713,Rural_Urban!A714:B1712,2,FALSE)</f>
        <v>#N/A</v>
      </c>
      <c r="J713" s="24" t="e">
        <f t="shared" si="55"/>
        <v>#N/A</v>
      </c>
      <c r="K713" s="26" t="str">
        <f>IF($A713="","",_xlfn.LET(_xlpm.x,VLOOKUP($A713,Population!$A$2:$B$1000,2,FALSE),IF(_xlpm.x="","none listed",_xlpm.x)))</f>
        <v/>
      </c>
      <c r="L713" s="24" t="e">
        <f>VLOOKUP($A713,Population!$A$2:$D$1000,4,FALSE)</f>
        <v>#N/A</v>
      </c>
      <c r="M713" s="24">
        <f>VLOOKUP("Population",'Program Priorities&amp;Goals'!$B$5:$E$7,4,FALSE)</f>
        <v>0.66666666666666663</v>
      </c>
      <c r="N713" s="24" t="e">
        <f>VLOOKUP($G713,'SVI Data'!$C$2:$F$200,3,FALSE)</f>
        <v>#N/A</v>
      </c>
      <c r="O713" s="24">
        <f>VLOOKUP("SVI",'Program Priorities&amp;Goals'!$B$5:$E$7,4,FALSE)</f>
        <v>0.66666666666666663</v>
      </c>
      <c r="P713" s="23" t="e">
        <f>VLOOKUP($A713,'Partnership Readiness'!$A$2:$D$1000,5,FALSE)</f>
        <v>#N/A</v>
      </c>
      <c r="Q713" s="24">
        <f>VLOOKUP("Partnership",'Program Priorities&amp;Goals'!$B$5:$E$7,4,FALSE)</f>
        <v>0.66666666666666663</v>
      </c>
      <c r="R713" s="25">
        <f t="shared" si="56"/>
        <v>0</v>
      </c>
      <c r="S713" s="24">
        <f t="shared" si="57"/>
        <v>1</v>
      </c>
      <c r="T713" s="24" t="e">
        <f t="shared" si="58"/>
        <v>#N/A</v>
      </c>
      <c r="U713" s="27" t="e">
        <f t="shared" si="59"/>
        <v>#N/A</v>
      </c>
      <c r="V713" s="24" t="e">
        <f>IF(J713="Urban",IF(U713&lt;='Recommended Sites'!$L$17,"Include",""),IF(J713="Rural",IF(T713&lt;='Recommended Sites'!$L$18,"Include",""),""))</f>
        <v>#N/A</v>
      </c>
      <c r="W713" s="24" t="e">
        <f>IF(V713="Include",COUNTIFS($V$2:$V$999,"Include",$R$2:$R$999,"&gt;"&amp;R713)+COUNTIFS($V$2:V713,"Include",$R$2:R713,R713),"")</f>
        <v>#N/A</v>
      </c>
    </row>
    <row r="714" spans="1:23" ht="15.75" thickBot="1" x14ac:dyDescent="0.3">
      <c r="A714" s="23" t="str">
        <f>IF(Population!$A714="","",Population!$A714)</f>
        <v/>
      </c>
      <c r="B714" s="24" t="str">
        <f>IF($A714="","",IFERROR(VLOOKUP($A714,Facilities!$A$2:$B$1001,2,FALSE),""))</f>
        <v/>
      </c>
      <c r="C714" s="24" t="str">
        <f>IFERROR(IF(VLOOKUP($A714,'Facility Locations'!$A$2:$E$1000,2,FALSE)="","no address",VLOOKUP($A714,'Facility Locations'!$A$2:$E$1000,2,FALSE)),"no address")</f>
        <v>no address</v>
      </c>
      <c r="D714" s="24" t="str">
        <f>IFERROR(IF(VLOOKUP($A714,'Facility Locations'!$A$2:$E$1000,3,FALSE)="","",VLOOKUP($A714,'Facility Locations'!$A$2:$E$1000,3,FALSE)),"")</f>
        <v/>
      </c>
      <c r="E714" s="24" t="str">
        <f>IFERROR(IF(VLOOKUP($A714,'Facility Locations'!$A$2:$E$1000,4,FALSE)="","",VLOOKUP($A714,'Facility Locations'!$A$2:$E$1000,4,FALSE)),"")</f>
        <v/>
      </c>
      <c r="F714" s="24" t="str">
        <f>IFERROR(IF(VLOOKUP($A714,'Facility Locations'!$A$2:$E$1000,5,FALSE)="","",VLOOKUP($A714,'Facility Locations'!$A$2:$E$1000,5,FALSE)),"")</f>
        <v/>
      </c>
      <c r="G714" s="25" t="str">
        <f>IFERROR(VLOOKUP($A714,Counties!$A$2:$C$1000,2,FALSE),"no county listed")</f>
        <v>no county listed</v>
      </c>
      <c r="H714" s="24" t="str">
        <f>IFERROR(VLOOKUP($A714,Counties!$A$2:$C$1000,3,FALSE),"no county listed")</f>
        <v>no county listed</v>
      </c>
      <c r="I714" s="24" t="e">
        <f>VLOOKUP($G714,Rural_Urban!A715:B1713,2,FALSE)</f>
        <v>#N/A</v>
      </c>
      <c r="J714" s="24" t="e">
        <f t="shared" si="55"/>
        <v>#N/A</v>
      </c>
      <c r="K714" s="26" t="str">
        <f>IF($A714="","",_xlfn.LET(_xlpm.x,VLOOKUP($A714,Population!$A$2:$B$1000,2,FALSE),IF(_xlpm.x="","none listed",_xlpm.x)))</f>
        <v/>
      </c>
      <c r="L714" s="24" t="e">
        <f>VLOOKUP($A714,Population!$A$2:$D$1000,4,FALSE)</f>
        <v>#N/A</v>
      </c>
      <c r="M714" s="24">
        <f>VLOOKUP("Population",'Program Priorities&amp;Goals'!$B$5:$E$7,4,FALSE)</f>
        <v>0.66666666666666663</v>
      </c>
      <c r="N714" s="24" t="e">
        <f>VLOOKUP($G714,'SVI Data'!$C$2:$F$200,3,FALSE)</f>
        <v>#N/A</v>
      </c>
      <c r="O714" s="24">
        <f>VLOOKUP("SVI",'Program Priorities&amp;Goals'!$B$5:$E$7,4,FALSE)</f>
        <v>0.66666666666666663</v>
      </c>
      <c r="P714" s="23" t="e">
        <f>VLOOKUP($A714,'Partnership Readiness'!$A$2:$D$1000,5,FALSE)</f>
        <v>#N/A</v>
      </c>
      <c r="Q714" s="24">
        <f>VLOOKUP("Partnership",'Program Priorities&amp;Goals'!$B$5:$E$7,4,FALSE)</f>
        <v>0.66666666666666663</v>
      </c>
      <c r="R714" s="25">
        <f t="shared" si="56"/>
        <v>0</v>
      </c>
      <c r="S714" s="24">
        <f t="shared" si="57"/>
        <v>1</v>
      </c>
      <c r="T714" s="24" t="e">
        <f t="shared" si="58"/>
        <v>#N/A</v>
      </c>
      <c r="U714" s="27" t="e">
        <f t="shared" si="59"/>
        <v>#N/A</v>
      </c>
      <c r="V714" s="24" t="e">
        <f>IF(J714="Urban",IF(U714&lt;='Recommended Sites'!$L$17,"Include",""),IF(J714="Rural",IF(T714&lt;='Recommended Sites'!$L$18,"Include",""),""))</f>
        <v>#N/A</v>
      </c>
      <c r="W714" s="24" t="e">
        <f>IF(V714="Include",COUNTIFS($V$2:$V$999,"Include",$R$2:$R$999,"&gt;"&amp;R714)+COUNTIFS($V$2:V714,"Include",$R$2:R714,R714),"")</f>
        <v>#N/A</v>
      </c>
    </row>
    <row r="715" spans="1:23" ht="15.75" thickBot="1" x14ac:dyDescent="0.3">
      <c r="A715" s="23" t="str">
        <f>IF(Population!$A715="","",Population!$A715)</f>
        <v/>
      </c>
      <c r="B715" s="24" t="str">
        <f>IF($A715="","",IFERROR(VLOOKUP($A715,Facilities!$A$2:$B$1001,2,FALSE),""))</f>
        <v/>
      </c>
      <c r="C715" s="24" t="str">
        <f>IFERROR(IF(VLOOKUP($A715,'Facility Locations'!$A$2:$E$1000,2,FALSE)="","no address",VLOOKUP($A715,'Facility Locations'!$A$2:$E$1000,2,FALSE)),"no address")</f>
        <v>no address</v>
      </c>
      <c r="D715" s="24" t="str">
        <f>IFERROR(IF(VLOOKUP($A715,'Facility Locations'!$A$2:$E$1000,3,FALSE)="","",VLOOKUP($A715,'Facility Locations'!$A$2:$E$1000,3,FALSE)),"")</f>
        <v/>
      </c>
      <c r="E715" s="24" t="str">
        <f>IFERROR(IF(VLOOKUP($A715,'Facility Locations'!$A$2:$E$1000,4,FALSE)="","",VLOOKUP($A715,'Facility Locations'!$A$2:$E$1000,4,FALSE)),"")</f>
        <v/>
      </c>
      <c r="F715" s="24" t="str">
        <f>IFERROR(IF(VLOOKUP($A715,'Facility Locations'!$A$2:$E$1000,5,FALSE)="","",VLOOKUP($A715,'Facility Locations'!$A$2:$E$1000,5,FALSE)),"")</f>
        <v/>
      </c>
      <c r="G715" s="25" t="str">
        <f>IFERROR(VLOOKUP($A715,Counties!$A$2:$C$1000,2,FALSE),"no county listed")</f>
        <v>no county listed</v>
      </c>
      <c r="H715" s="24" t="str">
        <f>IFERROR(VLOOKUP($A715,Counties!$A$2:$C$1000,3,FALSE),"no county listed")</f>
        <v>no county listed</v>
      </c>
      <c r="I715" s="24" t="e">
        <f>VLOOKUP($G715,Rural_Urban!A716:B1714,2,FALSE)</f>
        <v>#N/A</v>
      </c>
      <c r="J715" s="24" t="e">
        <f t="shared" si="55"/>
        <v>#N/A</v>
      </c>
      <c r="K715" s="26" t="str">
        <f>IF($A715="","",_xlfn.LET(_xlpm.x,VLOOKUP($A715,Population!$A$2:$B$1000,2,FALSE),IF(_xlpm.x="","none listed",_xlpm.x)))</f>
        <v/>
      </c>
      <c r="L715" s="24" t="e">
        <f>VLOOKUP($A715,Population!$A$2:$D$1000,4,FALSE)</f>
        <v>#N/A</v>
      </c>
      <c r="M715" s="24">
        <f>VLOOKUP("Population",'Program Priorities&amp;Goals'!$B$5:$E$7,4,FALSE)</f>
        <v>0.66666666666666663</v>
      </c>
      <c r="N715" s="24" t="e">
        <f>VLOOKUP($G715,'SVI Data'!$C$2:$F$200,3,FALSE)</f>
        <v>#N/A</v>
      </c>
      <c r="O715" s="24">
        <f>VLOOKUP("SVI",'Program Priorities&amp;Goals'!$B$5:$E$7,4,FALSE)</f>
        <v>0.66666666666666663</v>
      </c>
      <c r="P715" s="23" t="e">
        <f>VLOOKUP($A715,'Partnership Readiness'!$A$2:$D$1000,5,FALSE)</f>
        <v>#N/A</v>
      </c>
      <c r="Q715" s="24">
        <f>VLOOKUP("Partnership",'Program Priorities&amp;Goals'!$B$5:$E$7,4,FALSE)</f>
        <v>0.66666666666666663</v>
      </c>
      <c r="R715" s="25">
        <f t="shared" si="56"/>
        <v>0</v>
      </c>
      <c r="S715" s="24">
        <f t="shared" si="57"/>
        <v>1</v>
      </c>
      <c r="T715" s="24" t="e">
        <f t="shared" si="58"/>
        <v>#N/A</v>
      </c>
      <c r="U715" s="27" t="e">
        <f t="shared" si="59"/>
        <v>#N/A</v>
      </c>
      <c r="V715" s="24" t="e">
        <f>IF(J715="Urban",IF(U715&lt;='Recommended Sites'!$L$17,"Include",""),IF(J715="Rural",IF(T715&lt;='Recommended Sites'!$L$18,"Include",""),""))</f>
        <v>#N/A</v>
      </c>
      <c r="W715" s="24" t="e">
        <f>IF(V715="Include",COUNTIFS($V$2:$V$999,"Include",$R$2:$R$999,"&gt;"&amp;R715)+COUNTIFS($V$2:V715,"Include",$R$2:R715,R715),"")</f>
        <v>#N/A</v>
      </c>
    </row>
    <row r="716" spans="1:23" ht="15.75" thickBot="1" x14ac:dyDescent="0.3">
      <c r="A716" s="23" t="str">
        <f>IF(Population!$A716="","",Population!$A716)</f>
        <v/>
      </c>
      <c r="B716" s="24" t="str">
        <f>IF($A716="","",IFERROR(VLOOKUP($A716,Facilities!$A$2:$B$1001,2,FALSE),""))</f>
        <v/>
      </c>
      <c r="C716" s="24" t="str">
        <f>IFERROR(IF(VLOOKUP($A716,'Facility Locations'!$A$2:$E$1000,2,FALSE)="","no address",VLOOKUP($A716,'Facility Locations'!$A$2:$E$1000,2,FALSE)),"no address")</f>
        <v>no address</v>
      </c>
      <c r="D716" s="24" t="str">
        <f>IFERROR(IF(VLOOKUP($A716,'Facility Locations'!$A$2:$E$1000,3,FALSE)="","",VLOOKUP($A716,'Facility Locations'!$A$2:$E$1000,3,FALSE)),"")</f>
        <v/>
      </c>
      <c r="E716" s="24" t="str">
        <f>IFERROR(IF(VLOOKUP($A716,'Facility Locations'!$A$2:$E$1000,4,FALSE)="","",VLOOKUP($A716,'Facility Locations'!$A$2:$E$1000,4,FALSE)),"")</f>
        <v/>
      </c>
      <c r="F716" s="24" t="str">
        <f>IFERROR(IF(VLOOKUP($A716,'Facility Locations'!$A$2:$E$1000,5,FALSE)="","",VLOOKUP($A716,'Facility Locations'!$A$2:$E$1000,5,FALSE)),"")</f>
        <v/>
      </c>
      <c r="G716" s="25" t="str">
        <f>IFERROR(VLOOKUP($A716,Counties!$A$2:$C$1000,2,FALSE),"no county listed")</f>
        <v>no county listed</v>
      </c>
      <c r="H716" s="24" t="str">
        <f>IFERROR(VLOOKUP($A716,Counties!$A$2:$C$1000,3,FALSE),"no county listed")</f>
        <v>no county listed</v>
      </c>
      <c r="I716" s="24" t="e">
        <f>VLOOKUP($G716,Rural_Urban!A717:B1715,2,FALSE)</f>
        <v>#N/A</v>
      </c>
      <c r="J716" s="24" t="e">
        <f t="shared" si="55"/>
        <v>#N/A</v>
      </c>
      <c r="K716" s="26" t="str">
        <f>IF($A716="","",_xlfn.LET(_xlpm.x,VLOOKUP($A716,Population!$A$2:$B$1000,2,FALSE),IF(_xlpm.x="","none listed",_xlpm.x)))</f>
        <v/>
      </c>
      <c r="L716" s="24" t="e">
        <f>VLOOKUP($A716,Population!$A$2:$D$1000,4,FALSE)</f>
        <v>#N/A</v>
      </c>
      <c r="M716" s="24">
        <f>VLOOKUP("Population",'Program Priorities&amp;Goals'!$B$5:$E$7,4,FALSE)</f>
        <v>0.66666666666666663</v>
      </c>
      <c r="N716" s="24" t="e">
        <f>VLOOKUP($G716,'SVI Data'!$C$2:$F$200,3,FALSE)</f>
        <v>#N/A</v>
      </c>
      <c r="O716" s="24">
        <f>VLOOKUP("SVI",'Program Priorities&amp;Goals'!$B$5:$E$7,4,FALSE)</f>
        <v>0.66666666666666663</v>
      </c>
      <c r="P716" s="23" t="e">
        <f>VLOOKUP($A716,'Partnership Readiness'!$A$2:$D$1000,5,FALSE)</f>
        <v>#N/A</v>
      </c>
      <c r="Q716" s="24">
        <f>VLOOKUP("Partnership",'Program Priorities&amp;Goals'!$B$5:$E$7,4,FALSE)</f>
        <v>0.66666666666666663</v>
      </c>
      <c r="R716" s="25">
        <f t="shared" si="56"/>
        <v>0</v>
      </c>
      <c r="S716" s="24">
        <f t="shared" si="57"/>
        <v>1</v>
      </c>
      <c r="T716" s="24" t="e">
        <f t="shared" si="58"/>
        <v>#N/A</v>
      </c>
      <c r="U716" s="27" t="e">
        <f t="shared" si="59"/>
        <v>#N/A</v>
      </c>
      <c r="V716" s="24" t="e">
        <f>IF(J716="Urban",IF(U716&lt;='Recommended Sites'!$L$17,"Include",""),IF(J716="Rural",IF(T716&lt;='Recommended Sites'!$L$18,"Include",""),""))</f>
        <v>#N/A</v>
      </c>
      <c r="W716" s="24" t="e">
        <f>IF(V716="Include",COUNTIFS($V$2:$V$999,"Include",$R$2:$R$999,"&gt;"&amp;R716)+COUNTIFS($V$2:V716,"Include",$R$2:R716,R716),"")</f>
        <v>#N/A</v>
      </c>
    </row>
    <row r="717" spans="1:23" ht="15.75" thickBot="1" x14ac:dyDescent="0.3">
      <c r="A717" s="23" t="str">
        <f>IF(Population!$A717="","",Population!$A717)</f>
        <v/>
      </c>
      <c r="B717" s="24" t="str">
        <f>IF($A717="","",IFERROR(VLOOKUP($A717,Facilities!$A$2:$B$1001,2,FALSE),""))</f>
        <v/>
      </c>
      <c r="C717" s="24" t="str">
        <f>IFERROR(IF(VLOOKUP($A717,'Facility Locations'!$A$2:$E$1000,2,FALSE)="","no address",VLOOKUP($A717,'Facility Locations'!$A$2:$E$1000,2,FALSE)),"no address")</f>
        <v>no address</v>
      </c>
      <c r="D717" s="24" t="str">
        <f>IFERROR(IF(VLOOKUP($A717,'Facility Locations'!$A$2:$E$1000,3,FALSE)="","",VLOOKUP($A717,'Facility Locations'!$A$2:$E$1000,3,FALSE)),"")</f>
        <v/>
      </c>
      <c r="E717" s="24" t="str">
        <f>IFERROR(IF(VLOOKUP($A717,'Facility Locations'!$A$2:$E$1000,4,FALSE)="","",VLOOKUP($A717,'Facility Locations'!$A$2:$E$1000,4,FALSE)),"")</f>
        <v/>
      </c>
      <c r="F717" s="24" t="str">
        <f>IFERROR(IF(VLOOKUP($A717,'Facility Locations'!$A$2:$E$1000,5,FALSE)="","",VLOOKUP($A717,'Facility Locations'!$A$2:$E$1000,5,FALSE)),"")</f>
        <v/>
      </c>
      <c r="G717" s="25" t="str">
        <f>IFERROR(VLOOKUP($A717,Counties!$A$2:$C$1000,2,FALSE),"no county listed")</f>
        <v>no county listed</v>
      </c>
      <c r="H717" s="24" t="str">
        <f>IFERROR(VLOOKUP($A717,Counties!$A$2:$C$1000,3,FALSE),"no county listed")</f>
        <v>no county listed</v>
      </c>
      <c r="I717" s="24" t="e">
        <f>VLOOKUP($G717,Rural_Urban!A718:B1716,2,FALSE)</f>
        <v>#N/A</v>
      </c>
      <c r="J717" s="24" t="e">
        <f t="shared" si="55"/>
        <v>#N/A</v>
      </c>
      <c r="K717" s="26" t="str">
        <f>IF($A717="","",_xlfn.LET(_xlpm.x,VLOOKUP($A717,Population!$A$2:$B$1000,2,FALSE),IF(_xlpm.x="","none listed",_xlpm.x)))</f>
        <v/>
      </c>
      <c r="L717" s="24" t="e">
        <f>VLOOKUP($A717,Population!$A$2:$D$1000,4,FALSE)</f>
        <v>#N/A</v>
      </c>
      <c r="M717" s="24">
        <f>VLOOKUP("Population",'Program Priorities&amp;Goals'!$B$5:$E$7,4,FALSE)</f>
        <v>0.66666666666666663</v>
      </c>
      <c r="N717" s="24" t="e">
        <f>VLOOKUP($G717,'SVI Data'!$C$2:$F$200,3,FALSE)</f>
        <v>#N/A</v>
      </c>
      <c r="O717" s="24">
        <f>VLOOKUP("SVI",'Program Priorities&amp;Goals'!$B$5:$E$7,4,FALSE)</f>
        <v>0.66666666666666663</v>
      </c>
      <c r="P717" s="23" t="e">
        <f>VLOOKUP($A717,'Partnership Readiness'!$A$2:$D$1000,5,FALSE)</f>
        <v>#N/A</v>
      </c>
      <c r="Q717" s="24">
        <f>VLOOKUP("Partnership",'Program Priorities&amp;Goals'!$B$5:$E$7,4,FALSE)</f>
        <v>0.66666666666666663</v>
      </c>
      <c r="R717" s="25">
        <f t="shared" si="56"/>
        <v>0</v>
      </c>
      <c r="S717" s="24">
        <f t="shared" si="57"/>
        <v>1</v>
      </c>
      <c r="T717" s="24" t="e">
        <f t="shared" si="58"/>
        <v>#N/A</v>
      </c>
      <c r="U717" s="27" t="e">
        <f t="shared" si="59"/>
        <v>#N/A</v>
      </c>
      <c r="V717" s="24" t="e">
        <f>IF(J717="Urban",IF(U717&lt;='Recommended Sites'!$L$17,"Include",""),IF(J717="Rural",IF(T717&lt;='Recommended Sites'!$L$18,"Include",""),""))</f>
        <v>#N/A</v>
      </c>
      <c r="W717" s="24" t="e">
        <f>IF(V717="Include",COUNTIFS($V$2:$V$999,"Include",$R$2:$R$999,"&gt;"&amp;R717)+COUNTIFS($V$2:V717,"Include",$R$2:R717,R717),"")</f>
        <v>#N/A</v>
      </c>
    </row>
    <row r="718" spans="1:23" ht="15.75" thickBot="1" x14ac:dyDescent="0.3">
      <c r="A718" s="23" t="str">
        <f>IF(Population!$A718="","",Population!$A718)</f>
        <v/>
      </c>
      <c r="B718" s="24" t="str">
        <f>IF($A718="","",IFERROR(VLOOKUP($A718,Facilities!$A$2:$B$1001,2,FALSE),""))</f>
        <v/>
      </c>
      <c r="C718" s="24" t="str">
        <f>IFERROR(IF(VLOOKUP($A718,'Facility Locations'!$A$2:$E$1000,2,FALSE)="","no address",VLOOKUP($A718,'Facility Locations'!$A$2:$E$1000,2,FALSE)),"no address")</f>
        <v>no address</v>
      </c>
      <c r="D718" s="24" t="str">
        <f>IFERROR(IF(VLOOKUP($A718,'Facility Locations'!$A$2:$E$1000,3,FALSE)="","",VLOOKUP($A718,'Facility Locations'!$A$2:$E$1000,3,FALSE)),"")</f>
        <v/>
      </c>
      <c r="E718" s="24" t="str">
        <f>IFERROR(IF(VLOOKUP($A718,'Facility Locations'!$A$2:$E$1000,4,FALSE)="","",VLOOKUP($A718,'Facility Locations'!$A$2:$E$1000,4,FALSE)),"")</f>
        <v/>
      </c>
      <c r="F718" s="24" t="str">
        <f>IFERROR(IF(VLOOKUP($A718,'Facility Locations'!$A$2:$E$1000,5,FALSE)="","",VLOOKUP($A718,'Facility Locations'!$A$2:$E$1000,5,FALSE)),"")</f>
        <v/>
      </c>
      <c r="G718" s="25" t="str">
        <f>IFERROR(VLOOKUP($A718,Counties!$A$2:$C$1000,2,FALSE),"no county listed")</f>
        <v>no county listed</v>
      </c>
      <c r="H718" s="24" t="str">
        <f>IFERROR(VLOOKUP($A718,Counties!$A$2:$C$1000,3,FALSE),"no county listed")</f>
        <v>no county listed</v>
      </c>
      <c r="I718" s="24" t="e">
        <f>VLOOKUP($G718,Rural_Urban!A719:B1717,2,FALSE)</f>
        <v>#N/A</v>
      </c>
      <c r="J718" s="24" t="e">
        <f t="shared" si="55"/>
        <v>#N/A</v>
      </c>
      <c r="K718" s="26" t="str">
        <f>IF($A718="","",_xlfn.LET(_xlpm.x,VLOOKUP($A718,Population!$A$2:$B$1000,2,FALSE),IF(_xlpm.x="","none listed",_xlpm.x)))</f>
        <v/>
      </c>
      <c r="L718" s="24" t="e">
        <f>VLOOKUP($A718,Population!$A$2:$D$1000,4,FALSE)</f>
        <v>#N/A</v>
      </c>
      <c r="M718" s="24">
        <f>VLOOKUP("Population",'Program Priorities&amp;Goals'!$B$5:$E$7,4,FALSE)</f>
        <v>0.66666666666666663</v>
      </c>
      <c r="N718" s="24" t="e">
        <f>VLOOKUP($G718,'SVI Data'!$C$2:$F$200,3,FALSE)</f>
        <v>#N/A</v>
      </c>
      <c r="O718" s="24">
        <f>VLOOKUP("SVI",'Program Priorities&amp;Goals'!$B$5:$E$7,4,FALSE)</f>
        <v>0.66666666666666663</v>
      </c>
      <c r="P718" s="23" t="e">
        <f>VLOOKUP($A718,'Partnership Readiness'!$A$2:$D$1000,5,FALSE)</f>
        <v>#N/A</v>
      </c>
      <c r="Q718" s="24">
        <f>VLOOKUP("Partnership",'Program Priorities&amp;Goals'!$B$5:$E$7,4,FALSE)</f>
        <v>0.66666666666666663</v>
      </c>
      <c r="R718" s="25">
        <f t="shared" si="56"/>
        <v>0</v>
      </c>
      <c r="S718" s="24">
        <f t="shared" si="57"/>
        <v>1</v>
      </c>
      <c r="T718" s="24" t="e">
        <f t="shared" si="58"/>
        <v>#N/A</v>
      </c>
      <c r="U718" s="27" t="e">
        <f t="shared" si="59"/>
        <v>#N/A</v>
      </c>
      <c r="V718" s="24" t="e">
        <f>IF(J718="Urban",IF(U718&lt;='Recommended Sites'!$L$17,"Include",""),IF(J718="Rural",IF(T718&lt;='Recommended Sites'!$L$18,"Include",""),""))</f>
        <v>#N/A</v>
      </c>
      <c r="W718" s="24" t="e">
        <f>IF(V718="Include",COUNTIFS($V$2:$V$999,"Include",$R$2:$R$999,"&gt;"&amp;R718)+COUNTIFS($V$2:V718,"Include",$R$2:R718,R718),"")</f>
        <v>#N/A</v>
      </c>
    </row>
    <row r="719" spans="1:23" ht="15.75" thickBot="1" x14ac:dyDescent="0.3">
      <c r="A719" s="23" t="str">
        <f>IF(Population!$A719="","",Population!$A719)</f>
        <v/>
      </c>
      <c r="B719" s="24" t="str">
        <f>IF($A719="","",IFERROR(VLOOKUP($A719,Facilities!$A$2:$B$1001,2,FALSE),""))</f>
        <v/>
      </c>
      <c r="C719" s="24" t="str">
        <f>IFERROR(IF(VLOOKUP($A719,'Facility Locations'!$A$2:$E$1000,2,FALSE)="","no address",VLOOKUP($A719,'Facility Locations'!$A$2:$E$1000,2,FALSE)),"no address")</f>
        <v>no address</v>
      </c>
      <c r="D719" s="24" t="str">
        <f>IFERROR(IF(VLOOKUP($A719,'Facility Locations'!$A$2:$E$1000,3,FALSE)="","",VLOOKUP($A719,'Facility Locations'!$A$2:$E$1000,3,FALSE)),"")</f>
        <v/>
      </c>
      <c r="E719" s="24" t="str">
        <f>IFERROR(IF(VLOOKUP($A719,'Facility Locations'!$A$2:$E$1000,4,FALSE)="","",VLOOKUP($A719,'Facility Locations'!$A$2:$E$1000,4,FALSE)),"")</f>
        <v/>
      </c>
      <c r="F719" s="24" t="str">
        <f>IFERROR(IF(VLOOKUP($A719,'Facility Locations'!$A$2:$E$1000,5,FALSE)="","",VLOOKUP($A719,'Facility Locations'!$A$2:$E$1000,5,FALSE)),"")</f>
        <v/>
      </c>
      <c r="G719" s="25" t="str">
        <f>IFERROR(VLOOKUP($A719,Counties!$A$2:$C$1000,2,FALSE),"no county listed")</f>
        <v>no county listed</v>
      </c>
      <c r="H719" s="24" t="str">
        <f>IFERROR(VLOOKUP($A719,Counties!$A$2:$C$1000,3,FALSE),"no county listed")</f>
        <v>no county listed</v>
      </c>
      <c r="I719" s="24" t="e">
        <f>VLOOKUP($G719,Rural_Urban!A720:B1718,2,FALSE)</f>
        <v>#N/A</v>
      </c>
      <c r="J719" s="24" t="e">
        <f t="shared" si="55"/>
        <v>#N/A</v>
      </c>
      <c r="K719" s="26" t="str">
        <f>IF($A719="","",_xlfn.LET(_xlpm.x,VLOOKUP($A719,Population!$A$2:$B$1000,2,FALSE),IF(_xlpm.x="","none listed",_xlpm.x)))</f>
        <v/>
      </c>
      <c r="L719" s="24" t="e">
        <f>VLOOKUP($A719,Population!$A$2:$D$1000,4,FALSE)</f>
        <v>#N/A</v>
      </c>
      <c r="M719" s="24">
        <f>VLOOKUP("Population",'Program Priorities&amp;Goals'!$B$5:$E$7,4,FALSE)</f>
        <v>0.66666666666666663</v>
      </c>
      <c r="N719" s="24" t="e">
        <f>VLOOKUP($G719,'SVI Data'!$C$2:$F$200,3,FALSE)</f>
        <v>#N/A</v>
      </c>
      <c r="O719" s="24">
        <f>VLOOKUP("SVI",'Program Priorities&amp;Goals'!$B$5:$E$7,4,FALSE)</f>
        <v>0.66666666666666663</v>
      </c>
      <c r="P719" s="23" t="e">
        <f>VLOOKUP($A719,'Partnership Readiness'!$A$2:$D$1000,5,FALSE)</f>
        <v>#N/A</v>
      </c>
      <c r="Q719" s="24">
        <f>VLOOKUP("Partnership",'Program Priorities&amp;Goals'!$B$5:$E$7,4,FALSE)</f>
        <v>0.66666666666666663</v>
      </c>
      <c r="R719" s="25">
        <f t="shared" si="56"/>
        <v>0</v>
      </c>
      <c r="S719" s="24">
        <f t="shared" si="57"/>
        <v>1</v>
      </c>
      <c r="T719" s="24" t="e">
        <f t="shared" si="58"/>
        <v>#N/A</v>
      </c>
      <c r="U719" s="27" t="e">
        <f t="shared" si="59"/>
        <v>#N/A</v>
      </c>
      <c r="V719" s="24" t="e">
        <f>IF(J719="Urban",IF(U719&lt;='Recommended Sites'!$L$17,"Include",""),IF(J719="Rural",IF(T719&lt;='Recommended Sites'!$L$18,"Include",""),""))</f>
        <v>#N/A</v>
      </c>
      <c r="W719" s="24" t="e">
        <f>IF(V719="Include",COUNTIFS($V$2:$V$999,"Include",$R$2:$R$999,"&gt;"&amp;R719)+COUNTIFS($V$2:V719,"Include",$R$2:R719,R719),"")</f>
        <v>#N/A</v>
      </c>
    </row>
    <row r="720" spans="1:23" ht="15.75" thickBot="1" x14ac:dyDescent="0.3">
      <c r="A720" s="23" t="str">
        <f>IF(Population!$A720="","",Population!$A720)</f>
        <v/>
      </c>
      <c r="B720" s="24" t="str">
        <f>IF($A720="","",IFERROR(VLOOKUP($A720,Facilities!$A$2:$B$1001,2,FALSE),""))</f>
        <v/>
      </c>
      <c r="C720" s="24" t="str">
        <f>IFERROR(IF(VLOOKUP($A720,'Facility Locations'!$A$2:$E$1000,2,FALSE)="","no address",VLOOKUP($A720,'Facility Locations'!$A$2:$E$1000,2,FALSE)),"no address")</f>
        <v>no address</v>
      </c>
      <c r="D720" s="24" t="str">
        <f>IFERROR(IF(VLOOKUP($A720,'Facility Locations'!$A$2:$E$1000,3,FALSE)="","",VLOOKUP($A720,'Facility Locations'!$A$2:$E$1000,3,FALSE)),"")</f>
        <v/>
      </c>
      <c r="E720" s="24" t="str">
        <f>IFERROR(IF(VLOOKUP($A720,'Facility Locations'!$A$2:$E$1000,4,FALSE)="","",VLOOKUP($A720,'Facility Locations'!$A$2:$E$1000,4,FALSE)),"")</f>
        <v/>
      </c>
      <c r="F720" s="24" t="str">
        <f>IFERROR(IF(VLOOKUP($A720,'Facility Locations'!$A$2:$E$1000,5,FALSE)="","",VLOOKUP($A720,'Facility Locations'!$A$2:$E$1000,5,FALSE)),"")</f>
        <v/>
      </c>
      <c r="G720" s="25" t="str">
        <f>IFERROR(VLOOKUP($A720,Counties!$A$2:$C$1000,2,FALSE),"no county listed")</f>
        <v>no county listed</v>
      </c>
      <c r="H720" s="24" t="str">
        <f>IFERROR(VLOOKUP($A720,Counties!$A$2:$C$1000,3,FALSE),"no county listed")</f>
        <v>no county listed</v>
      </c>
      <c r="I720" s="24" t="e">
        <f>VLOOKUP($G720,Rural_Urban!A721:B1719,2,FALSE)</f>
        <v>#N/A</v>
      </c>
      <c r="J720" s="24" t="e">
        <f t="shared" si="55"/>
        <v>#N/A</v>
      </c>
      <c r="K720" s="26" t="str">
        <f>IF($A720="","",_xlfn.LET(_xlpm.x,VLOOKUP($A720,Population!$A$2:$B$1000,2,FALSE),IF(_xlpm.x="","none listed",_xlpm.x)))</f>
        <v/>
      </c>
      <c r="L720" s="24" t="e">
        <f>VLOOKUP($A720,Population!$A$2:$D$1000,4,FALSE)</f>
        <v>#N/A</v>
      </c>
      <c r="M720" s="24">
        <f>VLOOKUP("Population",'Program Priorities&amp;Goals'!$B$5:$E$7,4,FALSE)</f>
        <v>0.66666666666666663</v>
      </c>
      <c r="N720" s="24" t="e">
        <f>VLOOKUP($G720,'SVI Data'!$C$2:$F$200,3,FALSE)</f>
        <v>#N/A</v>
      </c>
      <c r="O720" s="24">
        <f>VLOOKUP("SVI",'Program Priorities&amp;Goals'!$B$5:$E$7,4,FALSE)</f>
        <v>0.66666666666666663</v>
      </c>
      <c r="P720" s="23" t="e">
        <f>VLOOKUP($A720,'Partnership Readiness'!$A$2:$D$1000,5,FALSE)</f>
        <v>#N/A</v>
      </c>
      <c r="Q720" s="24">
        <f>VLOOKUP("Partnership",'Program Priorities&amp;Goals'!$B$5:$E$7,4,FALSE)</f>
        <v>0.66666666666666663</v>
      </c>
      <c r="R720" s="25">
        <f t="shared" si="56"/>
        <v>0</v>
      </c>
      <c r="S720" s="24">
        <f t="shared" si="57"/>
        <v>1</v>
      </c>
      <c r="T720" s="24" t="e">
        <f t="shared" si="58"/>
        <v>#N/A</v>
      </c>
      <c r="U720" s="27" t="e">
        <f t="shared" si="59"/>
        <v>#N/A</v>
      </c>
      <c r="V720" s="24" t="e">
        <f>IF(J720="Urban",IF(U720&lt;='Recommended Sites'!$L$17,"Include",""),IF(J720="Rural",IF(T720&lt;='Recommended Sites'!$L$18,"Include",""),""))</f>
        <v>#N/A</v>
      </c>
      <c r="W720" s="24" t="e">
        <f>IF(V720="Include",COUNTIFS($V$2:$V$999,"Include",$R$2:$R$999,"&gt;"&amp;R720)+COUNTIFS($V$2:V720,"Include",$R$2:R720,R720),"")</f>
        <v>#N/A</v>
      </c>
    </row>
    <row r="721" spans="1:23" ht="15.75" thickBot="1" x14ac:dyDescent="0.3">
      <c r="A721" s="23" t="str">
        <f>IF(Population!$A721="","",Population!$A721)</f>
        <v/>
      </c>
      <c r="B721" s="24" t="str">
        <f>IF($A721="","",IFERROR(VLOOKUP($A721,Facilities!$A$2:$B$1001,2,FALSE),""))</f>
        <v/>
      </c>
      <c r="C721" s="24" t="str">
        <f>IFERROR(IF(VLOOKUP($A721,'Facility Locations'!$A$2:$E$1000,2,FALSE)="","no address",VLOOKUP($A721,'Facility Locations'!$A$2:$E$1000,2,FALSE)),"no address")</f>
        <v>no address</v>
      </c>
      <c r="D721" s="24" t="str">
        <f>IFERROR(IF(VLOOKUP($A721,'Facility Locations'!$A$2:$E$1000,3,FALSE)="","",VLOOKUP($A721,'Facility Locations'!$A$2:$E$1000,3,FALSE)),"")</f>
        <v/>
      </c>
      <c r="E721" s="24" t="str">
        <f>IFERROR(IF(VLOOKUP($A721,'Facility Locations'!$A$2:$E$1000,4,FALSE)="","",VLOOKUP($A721,'Facility Locations'!$A$2:$E$1000,4,FALSE)),"")</f>
        <v/>
      </c>
      <c r="F721" s="24" t="str">
        <f>IFERROR(IF(VLOOKUP($A721,'Facility Locations'!$A$2:$E$1000,5,FALSE)="","",VLOOKUP($A721,'Facility Locations'!$A$2:$E$1000,5,FALSE)),"")</f>
        <v/>
      </c>
      <c r="G721" s="25" t="str">
        <f>IFERROR(VLOOKUP($A721,Counties!$A$2:$C$1000,2,FALSE),"no county listed")</f>
        <v>no county listed</v>
      </c>
      <c r="H721" s="24" t="str">
        <f>IFERROR(VLOOKUP($A721,Counties!$A$2:$C$1000,3,FALSE),"no county listed")</f>
        <v>no county listed</v>
      </c>
      <c r="I721" s="24" t="e">
        <f>VLOOKUP($G721,Rural_Urban!A722:B1720,2,FALSE)</f>
        <v>#N/A</v>
      </c>
      <c r="J721" s="24" t="e">
        <f t="shared" si="55"/>
        <v>#N/A</v>
      </c>
      <c r="K721" s="26" t="str">
        <f>IF($A721="","",_xlfn.LET(_xlpm.x,VLOOKUP($A721,Population!$A$2:$B$1000,2,FALSE),IF(_xlpm.x="","none listed",_xlpm.x)))</f>
        <v/>
      </c>
      <c r="L721" s="24" t="e">
        <f>VLOOKUP($A721,Population!$A$2:$D$1000,4,FALSE)</f>
        <v>#N/A</v>
      </c>
      <c r="M721" s="24">
        <f>VLOOKUP("Population",'Program Priorities&amp;Goals'!$B$5:$E$7,4,FALSE)</f>
        <v>0.66666666666666663</v>
      </c>
      <c r="N721" s="24" t="e">
        <f>VLOOKUP($G721,'SVI Data'!$C$2:$F$200,3,FALSE)</f>
        <v>#N/A</v>
      </c>
      <c r="O721" s="24">
        <f>VLOOKUP("SVI",'Program Priorities&amp;Goals'!$B$5:$E$7,4,FALSE)</f>
        <v>0.66666666666666663</v>
      </c>
      <c r="P721" s="23" t="e">
        <f>VLOOKUP($A721,'Partnership Readiness'!$A$2:$D$1000,5,FALSE)</f>
        <v>#N/A</v>
      </c>
      <c r="Q721" s="24">
        <f>VLOOKUP("Partnership",'Program Priorities&amp;Goals'!$B$5:$E$7,4,FALSE)</f>
        <v>0.66666666666666663</v>
      </c>
      <c r="R721" s="25">
        <f t="shared" si="56"/>
        <v>0</v>
      </c>
      <c r="S721" s="24">
        <f t="shared" si="57"/>
        <v>1</v>
      </c>
      <c r="T721" s="24" t="e">
        <f t="shared" si="58"/>
        <v>#N/A</v>
      </c>
      <c r="U721" s="27" t="e">
        <f t="shared" si="59"/>
        <v>#N/A</v>
      </c>
      <c r="V721" s="24" t="e">
        <f>IF(J721="Urban",IF(U721&lt;='Recommended Sites'!$L$17,"Include",""),IF(J721="Rural",IF(T721&lt;='Recommended Sites'!$L$18,"Include",""),""))</f>
        <v>#N/A</v>
      </c>
      <c r="W721" s="24" t="e">
        <f>IF(V721="Include",COUNTIFS($V$2:$V$999,"Include",$R$2:$R$999,"&gt;"&amp;R721)+COUNTIFS($V$2:V721,"Include",$R$2:R721,R721),"")</f>
        <v>#N/A</v>
      </c>
    </row>
    <row r="722" spans="1:23" ht="15.75" thickBot="1" x14ac:dyDescent="0.3">
      <c r="A722" s="23" t="str">
        <f>IF(Population!$A722="","",Population!$A722)</f>
        <v/>
      </c>
      <c r="B722" s="24" t="str">
        <f>IF($A722="","",IFERROR(VLOOKUP($A722,Facilities!$A$2:$B$1001,2,FALSE),""))</f>
        <v/>
      </c>
      <c r="C722" s="24" t="str">
        <f>IFERROR(IF(VLOOKUP($A722,'Facility Locations'!$A$2:$E$1000,2,FALSE)="","no address",VLOOKUP($A722,'Facility Locations'!$A$2:$E$1000,2,FALSE)),"no address")</f>
        <v>no address</v>
      </c>
      <c r="D722" s="24" t="str">
        <f>IFERROR(IF(VLOOKUP($A722,'Facility Locations'!$A$2:$E$1000,3,FALSE)="","",VLOOKUP($A722,'Facility Locations'!$A$2:$E$1000,3,FALSE)),"")</f>
        <v/>
      </c>
      <c r="E722" s="24" t="str">
        <f>IFERROR(IF(VLOOKUP($A722,'Facility Locations'!$A$2:$E$1000,4,FALSE)="","",VLOOKUP($A722,'Facility Locations'!$A$2:$E$1000,4,FALSE)),"")</f>
        <v/>
      </c>
      <c r="F722" s="24" t="str">
        <f>IFERROR(IF(VLOOKUP($A722,'Facility Locations'!$A$2:$E$1000,5,FALSE)="","",VLOOKUP($A722,'Facility Locations'!$A$2:$E$1000,5,FALSE)),"")</f>
        <v/>
      </c>
      <c r="G722" s="25" t="str">
        <f>IFERROR(VLOOKUP($A722,Counties!$A$2:$C$1000,2,FALSE),"no county listed")</f>
        <v>no county listed</v>
      </c>
      <c r="H722" s="24" t="str">
        <f>IFERROR(VLOOKUP($A722,Counties!$A$2:$C$1000,3,FALSE),"no county listed")</f>
        <v>no county listed</v>
      </c>
      <c r="I722" s="24" t="e">
        <f>VLOOKUP($G722,Rural_Urban!A723:B1721,2,FALSE)</f>
        <v>#N/A</v>
      </c>
      <c r="J722" s="24" t="e">
        <f t="shared" si="55"/>
        <v>#N/A</v>
      </c>
      <c r="K722" s="26" t="str">
        <f>IF($A722="","",_xlfn.LET(_xlpm.x,VLOOKUP($A722,Population!$A$2:$B$1000,2,FALSE),IF(_xlpm.x="","none listed",_xlpm.x)))</f>
        <v/>
      </c>
      <c r="L722" s="24" t="e">
        <f>VLOOKUP($A722,Population!$A$2:$D$1000,4,FALSE)</f>
        <v>#N/A</v>
      </c>
      <c r="M722" s="24">
        <f>VLOOKUP("Population",'Program Priorities&amp;Goals'!$B$5:$E$7,4,FALSE)</f>
        <v>0.66666666666666663</v>
      </c>
      <c r="N722" s="24" t="e">
        <f>VLOOKUP($G722,'SVI Data'!$C$2:$F$200,3,FALSE)</f>
        <v>#N/A</v>
      </c>
      <c r="O722" s="24">
        <f>VLOOKUP("SVI",'Program Priorities&amp;Goals'!$B$5:$E$7,4,FALSE)</f>
        <v>0.66666666666666663</v>
      </c>
      <c r="P722" s="23" t="e">
        <f>VLOOKUP($A722,'Partnership Readiness'!$A$2:$D$1000,5,FALSE)</f>
        <v>#N/A</v>
      </c>
      <c r="Q722" s="24">
        <f>VLOOKUP("Partnership",'Program Priorities&amp;Goals'!$B$5:$E$7,4,FALSE)</f>
        <v>0.66666666666666663</v>
      </c>
      <c r="R722" s="25">
        <f t="shared" si="56"/>
        <v>0</v>
      </c>
      <c r="S722" s="24">
        <f t="shared" si="57"/>
        <v>1</v>
      </c>
      <c r="T722" s="24" t="e">
        <f t="shared" si="58"/>
        <v>#N/A</v>
      </c>
      <c r="U722" s="27" t="e">
        <f t="shared" si="59"/>
        <v>#N/A</v>
      </c>
      <c r="V722" s="24" t="e">
        <f>IF(J722="Urban",IF(U722&lt;='Recommended Sites'!$L$17,"Include",""),IF(J722="Rural",IF(T722&lt;='Recommended Sites'!$L$18,"Include",""),""))</f>
        <v>#N/A</v>
      </c>
      <c r="W722" s="24" t="e">
        <f>IF(V722="Include",COUNTIFS($V$2:$V$999,"Include",$R$2:$R$999,"&gt;"&amp;R722)+COUNTIFS($V$2:V722,"Include",$R$2:R722,R722),"")</f>
        <v>#N/A</v>
      </c>
    </row>
    <row r="723" spans="1:23" ht="15.75" thickBot="1" x14ac:dyDescent="0.3">
      <c r="A723" s="23" t="str">
        <f>IF(Population!$A723="","",Population!$A723)</f>
        <v/>
      </c>
      <c r="B723" s="24" t="str">
        <f>IF($A723="","",IFERROR(VLOOKUP($A723,Facilities!$A$2:$B$1001,2,FALSE),""))</f>
        <v/>
      </c>
      <c r="C723" s="24" t="str">
        <f>IFERROR(IF(VLOOKUP($A723,'Facility Locations'!$A$2:$E$1000,2,FALSE)="","no address",VLOOKUP($A723,'Facility Locations'!$A$2:$E$1000,2,FALSE)),"no address")</f>
        <v>no address</v>
      </c>
      <c r="D723" s="24" t="str">
        <f>IFERROR(IF(VLOOKUP($A723,'Facility Locations'!$A$2:$E$1000,3,FALSE)="","",VLOOKUP($A723,'Facility Locations'!$A$2:$E$1000,3,FALSE)),"")</f>
        <v/>
      </c>
      <c r="E723" s="24" t="str">
        <f>IFERROR(IF(VLOOKUP($A723,'Facility Locations'!$A$2:$E$1000,4,FALSE)="","",VLOOKUP($A723,'Facility Locations'!$A$2:$E$1000,4,FALSE)),"")</f>
        <v/>
      </c>
      <c r="F723" s="24" t="str">
        <f>IFERROR(IF(VLOOKUP($A723,'Facility Locations'!$A$2:$E$1000,5,FALSE)="","",VLOOKUP($A723,'Facility Locations'!$A$2:$E$1000,5,FALSE)),"")</f>
        <v/>
      </c>
      <c r="G723" s="25" t="str">
        <f>IFERROR(VLOOKUP($A723,Counties!$A$2:$C$1000,2,FALSE),"no county listed")</f>
        <v>no county listed</v>
      </c>
      <c r="H723" s="24" t="str">
        <f>IFERROR(VLOOKUP($A723,Counties!$A$2:$C$1000,3,FALSE),"no county listed")</f>
        <v>no county listed</v>
      </c>
      <c r="I723" s="24" t="e">
        <f>VLOOKUP($G723,Rural_Urban!A724:B1722,2,FALSE)</f>
        <v>#N/A</v>
      </c>
      <c r="J723" s="24" t="e">
        <f t="shared" si="55"/>
        <v>#N/A</v>
      </c>
      <c r="K723" s="26" t="str">
        <f>IF($A723="","",_xlfn.LET(_xlpm.x,VLOOKUP($A723,Population!$A$2:$B$1000,2,FALSE),IF(_xlpm.x="","none listed",_xlpm.x)))</f>
        <v/>
      </c>
      <c r="L723" s="24" t="e">
        <f>VLOOKUP($A723,Population!$A$2:$D$1000,4,FALSE)</f>
        <v>#N/A</v>
      </c>
      <c r="M723" s="24">
        <f>VLOOKUP("Population",'Program Priorities&amp;Goals'!$B$5:$E$7,4,FALSE)</f>
        <v>0.66666666666666663</v>
      </c>
      <c r="N723" s="24" t="e">
        <f>VLOOKUP($G723,'SVI Data'!$C$2:$F$200,3,FALSE)</f>
        <v>#N/A</v>
      </c>
      <c r="O723" s="24">
        <f>VLOOKUP("SVI",'Program Priorities&amp;Goals'!$B$5:$E$7,4,FALSE)</f>
        <v>0.66666666666666663</v>
      </c>
      <c r="P723" s="23" t="e">
        <f>VLOOKUP($A723,'Partnership Readiness'!$A$2:$D$1000,5,FALSE)</f>
        <v>#N/A</v>
      </c>
      <c r="Q723" s="24">
        <f>VLOOKUP("Partnership",'Program Priorities&amp;Goals'!$B$5:$E$7,4,FALSE)</f>
        <v>0.66666666666666663</v>
      </c>
      <c r="R723" s="25">
        <f t="shared" si="56"/>
        <v>0</v>
      </c>
      <c r="S723" s="24">
        <f t="shared" si="57"/>
        <v>1</v>
      </c>
      <c r="T723" s="24" t="e">
        <f t="shared" si="58"/>
        <v>#N/A</v>
      </c>
      <c r="U723" s="27" t="e">
        <f t="shared" si="59"/>
        <v>#N/A</v>
      </c>
      <c r="V723" s="24" t="e">
        <f>IF(J723="Urban",IF(U723&lt;='Recommended Sites'!$L$17,"Include",""),IF(J723="Rural",IF(T723&lt;='Recommended Sites'!$L$18,"Include",""),""))</f>
        <v>#N/A</v>
      </c>
      <c r="W723" s="24" t="e">
        <f>IF(V723="Include",COUNTIFS($V$2:$V$999,"Include",$R$2:$R$999,"&gt;"&amp;R723)+COUNTIFS($V$2:V723,"Include",$R$2:R723,R723),"")</f>
        <v>#N/A</v>
      </c>
    </row>
    <row r="724" spans="1:23" ht="15.75" thickBot="1" x14ac:dyDescent="0.3">
      <c r="A724" s="23" t="str">
        <f>IF(Population!$A724="","",Population!$A724)</f>
        <v/>
      </c>
      <c r="B724" s="24" t="str">
        <f>IF($A724="","",IFERROR(VLOOKUP($A724,Facilities!$A$2:$B$1001,2,FALSE),""))</f>
        <v/>
      </c>
      <c r="C724" s="24" t="str">
        <f>IFERROR(IF(VLOOKUP($A724,'Facility Locations'!$A$2:$E$1000,2,FALSE)="","no address",VLOOKUP($A724,'Facility Locations'!$A$2:$E$1000,2,FALSE)),"no address")</f>
        <v>no address</v>
      </c>
      <c r="D724" s="24" t="str">
        <f>IFERROR(IF(VLOOKUP($A724,'Facility Locations'!$A$2:$E$1000,3,FALSE)="","",VLOOKUP($A724,'Facility Locations'!$A$2:$E$1000,3,FALSE)),"")</f>
        <v/>
      </c>
      <c r="E724" s="24" t="str">
        <f>IFERROR(IF(VLOOKUP($A724,'Facility Locations'!$A$2:$E$1000,4,FALSE)="","",VLOOKUP($A724,'Facility Locations'!$A$2:$E$1000,4,FALSE)),"")</f>
        <v/>
      </c>
      <c r="F724" s="24" t="str">
        <f>IFERROR(IF(VLOOKUP($A724,'Facility Locations'!$A$2:$E$1000,5,FALSE)="","",VLOOKUP($A724,'Facility Locations'!$A$2:$E$1000,5,FALSE)),"")</f>
        <v/>
      </c>
      <c r="G724" s="25" t="str">
        <f>IFERROR(VLOOKUP($A724,Counties!$A$2:$C$1000,2,FALSE),"no county listed")</f>
        <v>no county listed</v>
      </c>
      <c r="H724" s="24" t="str">
        <f>IFERROR(VLOOKUP($A724,Counties!$A$2:$C$1000,3,FALSE),"no county listed")</f>
        <v>no county listed</v>
      </c>
      <c r="I724" s="24" t="e">
        <f>VLOOKUP($G724,Rural_Urban!A725:B1723,2,FALSE)</f>
        <v>#N/A</v>
      </c>
      <c r="J724" s="24" t="e">
        <f t="shared" si="55"/>
        <v>#N/A</v>
      </c>
      <c r="K724" s="26" t="str">
        <f>IF($A724="","",_xlfn.LET(_xlpm.x,VLOOKUP($A724,Population!$A$2:$B$1000,2,FALSE),IF(_xlpm.x="","none listed",_xlpm.x)))</f>
        <v/>
      </c>
      <c r="L724" s="24" t="e">
        <f>VLOOKUP($A724,Population!$A$2:$D$1000,4,FALSE)</f>
        <v>#N/A</v>
      </c>
      <c r="M724" s="24">
        <f>VLOOKUP("Population",'Program Priorities&amp;Goals'!$B$5:$E$7,4,FALSE)</f>
        <v>0.66666666666666663</v>
      </c>
      <c r="N724" s="24" t="e">
        <f>VLOOKUP($G724,'SVI Data'!$C$2:$F$200,3,FALSE)</f>
        <v>#N/A</v>
      </c>
      <c r="O724" s="24">
        <f>VLOOKUP("SVI",'Program Priorities&amp;Goals'!$B$5:$E$7,4,FALSE)</f>
        <v>0.66666666666666663</v>
      </c>
      <c r="P724" s="23" t="e">
        <f>VLOOKUP($A724,'Partnership Readiness'!$A$2:$D$1000,5,FALSE)</f>
        <v>#N/A</v>
      </c>
      <c r="Q724" s="24">
        <f>VLOOKUP("Partnership",'Program Priorities&amp;Goals'!$B$5:$E$7,4,FALSE)</f>
        <v>0.66666666666666663</v>
      </c>
      <c r="R724" s="25">
        <f t="shared" si="56"/>
        <v>0</v>
      </c>
      <c r="S724" s="24">
        <f t="shared" si="57"/>
        <v>1</v>
      </c>
      <c r="T724" s="24" t="e">
        <f t="shared" si="58"/>
        <v>#N/A</v>
      </c>
      <c r="U724" s="27" t="e">
        <f t="shared" si="59"/>
        <v>#N/A</v>
      </c>
      <c r="V724" s="24" t="e">
        <f>IF(J724="Urban",IF(U724&lt;='Recommended Sites'!$L$17,"Include",""),IF(J724="Rural",IF(T724&lt;='Recommended Sites'!$L$18,"Include",""),""))</f>
        <v>#N/A</v>
      </c>
      <c r="W724" s="24" t="e">
        <f>IF(V724="Include",COUNTIFS($V$2:$V$999,"Include",$R$2:$R$999,"&gt;"&amp;R724)+COUNTIFS($V$2:V724,"Include",$R$2:R724,R724),"")</f>
        <v>#N/A</v>
      </c>
    </row>
    <row r="725" spans="1:23" ht="15.75" thickBot="1" x14ac:dyDescent="0.3">
      <c r="A725" s="23" t="str">
        <f>IF(Population!$A725="","",Population!$A725)</f>
        <v/>
      </c>
      <c r="B725" s="24" t="str">
        <f>IF($A725="","",IFERROR(VLOOKUP($A725,Facilities!$A$2:$B$1001,2,FALSE),""))</f>
        <v/>
      </c>
      <c r="C725" s="24" t="str">
        <f>IFERROR(IF(VLOOKUP($A725,'Facility Locations'!$A$2:$E$1000,2,FALSE)="","no address",VLOOKUP($A725,'Facility Locations'!$A$2:$E$1000,2,FALSE)),"no address")</f>
        <v>no address</v>
      </c>
      <c r="D725" s="24" t="str">
        <f>IFERROR(IF(VLOOKUP($A725,'Facility Locations'!$A$2:$E$1000,3,FALSE)="","",VLOOKUP($A725,'Facility Locations'!$A$2:$E$1000,3,FALSE)),"")</f>
        <v/>
      </c>
      <c r="E725" s="24" t="str">
        <f>IFERROR(IF(VLOOKUP($A725,'Facility Locations'!$A$2:$E$1000,4,FALSE)="","",VLOOKUP($A725,'Facility Locations'!$A$2:$E$1000,4,FALSE)),"")</f>
        <v/>
      </c>
      <c r="F725" s="24" t="str">
        <f>IFERROR(IF(VLOOKUP($A725,'Facility Locations'!$A$2:$E$1000,5,FALSE)="","",VLOOKUP($A725,'Facility Locations'!$A$2:$E$1000,5,FALSE)),"")</f>
        <v/>
      </c>
      <c r="G725" s="25" t="str">
        <f>IFERROR(VLOOKUP($A725,Counties!$A$2:$C$1000,2,FALSE),"no county listed")</f>
        <v>no county listed</v>
      </c>
      <c r="H725" s="24" t="str">
        <f>IFERROR(VLOOKUP($A725,Counties!$A$2:$C$1000,3,FALSE),"no county listed")</f>
        <v>no county listed</v>
      </c>
      <c r="I725" s="24" t="e">
        <f>VLOOKUP($G725,Rural_Urban!A726:B1724,2,FALSE)</f>
        <v>#N/A</v>
      </c>
      <c r="J725" s="24" t="e">
        <f t="shared" si="55"/>
        <v>#N/A</v>
      </c>
      <c r="K725" s="26" t="str">
        <f>IF($A725="","",_xlfn.LET(_xlpm.x,VLOOKUP($A725,Population!$A$2:$B$1000,2,FALSE),IF(_xlpm.x="","none listed",_xlpm.x)))</f>
        <v/>
      </c>
      <c r="L725" s="24" t="e">
        <f>VLOOKUP($A725,Population!$A$2:$D$1000,4,FALSE)</f>
        <v>#N/A</v>
      </c>
      <c r="M725" s="24">
        <f>VLOOKUP("Population",'Program Priorities&amp;Goals'!$B$5:$E$7,4,FALSE)</f>
        <v>0.66666666666666663</v>
      </c>
      <c r="N725" s="24" t="e">
        <f>VLOOKUP($G725,'SVI Data'!$C$2:$F$200,3,FALSE)</f>
        <v>#N/A</v>
      </c>
      <c r="O725" s="24">
        <f>VLOOKUP("SVI",'Program Priorities&amp;Goals'!$B$5:$E$7,4,FALSE)</f>
        <v>0.66666666666666663</v>
      </c>
      <c r="P725" s="23" t="e">
        <f>VLOOKUP($A725,'Partnership Readiness'!$A$2:$D$1000,5,FALSE)</f>
        <v>#N/A</v>
      </c>
      <c r="Q725" s="24">
        <f>VLOOKUP("Partnership",'Program Priorities&amp;Goals'!$B$5:$E$7,4,FALSE)</f>
        <v>0.66666666666666663</v>
      </c>
      <c r="R725" s="25">
        <f t="shared" si="56"/>
        <v>0</v>
      </c>
      <c r="S725" s="24">
        <f t="shared" si="57"/>
        <v>1</v>
      </c>
      <c r="T725" s="24" t="e">
        <f t="shared" si="58"/>
        <v>#N/A</v>
      </c>
      <c r="U725" s="27" t="e">
        <f t="shared" si="59"/>
        <v>#N/A</v>
      </c>
      <c r="V725" s="24" t="e">
        <f>IF(J725="Urban",IF(U725&lt;='Recommended Sites'!$L$17,"Include",""),IF(J725="Rural",IF(T725&lt;='Recommended Sites'!$L$18,"Include",""),""))</f>
        <v>#N/A</v>
      </c>
      <c r="W725" s="24" t="e">
        <f>IF(V725="Include",COUNTIFS($V$2:$V$999,"Include",$R$2:$R$999,"&gt;"&amp;R725)+COUNTIFS($V$2:V725,"Include",$R$2:R725,R725),"")</f>
        <v>#N/A</v>
      </c>
    </row>
    <row r="726" spans="1:23" ht="15.75" thickBot="1" x14ac:dyDescent="0.3">
      <c r="A726" s="23" t="str">
        <f>IF(Population!$A726="","",Population!$A726)</f>
        <v/>
      </c>
      <c r="B726" s="24" t="str">
        <f>IF($A726="","",IFERROR(VLOOKUP($A726,Facilities!$A$2:$B$1001,2,FALSE),""))</f>
        <v/>
      </c>
      <c r="C726" s="24" t="str">
        <f>IFERROR(IF(VLOOKUP($A726,'Facility Locations'!$A$2:$E$1000,2,FALSE)="","no address",VLOOKUP($A726,'Facility Locations'!$A$2:$E$1000,2,FALSE)),"no address")</f>
        <v>no address</v>
      </c>
      <c r="D726" s="24" t="str">
        <f>IFERROR(IF(VLOOKUP($A726,'Facility Locations'!$A$2:$E$1000,3,FALSE)="","",VLOOKUP($A726,'Facility Locations'!$A$2:$E$1000,3,FALSE)),"")</f>
        <v/>
      </c>
      <c r="E726" s="24" t="str">
        <f>IFERROR(IF(VLOOKUP($A726,'Facility Locations'!$A$2:$E$1000,4,FALSE)="","",VLOOKUP($A726,'Facility Locations'!$A$2:$E$1000,4,FALSE)),"")</f>
        <v/>
      </c>
      <c r="F726" s="24" t="str">
        <f>IFERROR(IF(VLOOKUP($A726,'Facility Locations'!$A$2:$E$1000,5,FALSE)="","",VLOOKUP($A726,'Facility Locations'!$A$2:$E$1000,5,FALSE)),"")</f>
        <v/>
      </c>
      <c r="G726" s="25" t="str">
        <f>IFERROR(VLOOKUP($A726,Counties!$A$2:$C$1000,2,FALSE),"no county listed")</f>
        <v>no county listed</v>
      </c>
      <c r="H726" s="24" t="str">
        <f>IFERROR(VLOOKUP($A726,Counties!$A$2:$C$1000,3,FALSE),"no county listed")</f>
        <v>no county listed</v>
      </c>
      <c r="I726" s="24" t="e">
        <f>VLOOKUP($G726,Rural_Urban!A727:B1725,2,FALSE)</f>
        <v>#N/A</v>
      </c>
      <c r="J726" s="24" t="e">
        <f t="shared" si="55"/>
        <v>#N/A</v>
      </c>
      <c r="K726" s="26" t="str">
        <f>IF($A726="","",_xlfn.LET(_xlpm.x,VLOOKUP($A726,Population!$A$2:$B$1000,2,FALSE),IF(_xlpm.x="","none listed",_xlpm.x)))</f>
        <v/>
      </c>
      <c r="L726" s="24" t="e">
        <f>VLOOKUP($A726,Population!$A$2:$D$1000,4,FALSE)</f>
        <v>#N/A</v>
      </c>
      <c r="M726" s="24">
        <f>VLOOKUP("Population",'Program Priorities&amp;Goals'!$B$5:$E$7,4,FALSE)</f>
        <v>0.66666666666666663</v>
      </c>
      <c r="N726" s="24" t="e">
        <f>VLOOKUP($G726,'SVI Data'!$C$2:$F$200,3,FALSE)</f>
        <v>#N/A</v>
      </c>
      <c r="O726" s="24">
        <f>VLOOKUP("SVI",'Program Priorities&amp;Goals'!$B$5:$E$7,4,FALSE)</f>
        <v>0.66666666666666663</v>
      </c>
      <c r="P726" s="23" t="e">
        <f>VLOOKUP($A726,'Partnership Readiness'!$A$2:$D$1000,5,FALSE)</f>
        <v>#N/A</v>
      </c>
      <c r="Q726" s="24">
        <f>VLOOKUP("Partnership",'Program Priorities&amp;Goals'!$B$5:$E$7,4,FALSE)</f>
        <v>0.66666666666666663</v>
      </c>
      <c r="R726" s="25">
        <f t="shared" si="56"/>
        <v>0</v>
      </c>
      <c r="S726" s="24">
        <f t="shared" si="57"/>
        <v>1</v>
      </c>
      <c r="T726" s="24" t="e">
        <f t="shared" si="58"/>
        <v>#N/A</v>
      </c>
      <c r="U726" s="27" t="e">
        <f t="shared" si="59"/>
        <v>#N/A</v>
      </c>
      <c r="V726" s="24" t="e">
        <f>IF(J726="Urban",IF(U726&lt;='Recommended Sites'!$L$17,"Include",""),IF(J726="Rural",IF(T726&lt;='Recommended Sites'!$L$18,"Include",""),""))</f>
        <v>#N/A</v>
      </c>
      <c r="W726" s="24" t="e">
        <f>IF(V726="Include",COUNTIFS($V$2:$V$999,"Include",$R$2:$R$999,"&gt;"&amp;R726)+COUNTIFS($V$2:V726,"Include",$R$2:R726,R726),"")</f>
        <v>#N/A</v>
      </c>
    </row>
    <row r="727" spans="1:23" ht="15.75" thickBot="1" x14ac:dyDescent="0.3">
      <c r="A727" s="23" t="str">
        <f>IF(Population!$A727="","",Population!$A727)</f>
        <v/>
      </c>
      <c r="B727" s="24" t="str">
        <f>IF($A727="","",IFERROR(VLOOKUP($A727,Facilities!$A$2:$B$1001,2,FALSE),""))</f>
        <v/>
      </c>
      <c r="C727" s="24" t="str">
        <f>IFERROR(IF(VLOOKUP($A727,'Facility Locations'!$A$2:$E$1000,2,FALSE)="","no address",VLOOKUP($A727,'Facility Locations'!$A$2:$E$1000,2,FALSE)),"no address")</f>
        <v>no address</v>
      </c>
      <c r="D727" s="24" t="str">
        <f>IFERROR(IF(VLOOKUP($A727,'Facility Locations'!$A$2:$E$1000,3,FALSE)="","",VLOOKUP($A727,'Facility Locations'!$A$2:$E$1000,3,FALSE)),"")</f>
        <v/>
      </c>
      <c r="E727" s="24" t="str">
        <f>IFERROR(IF(VLOOKUP($A727,'Facility Locations'!$A$2:$E$1000,4,FALSE)="","",VLOOKUP($A727,'Facility Locations'!$A$2:$E$1000,4,FALSE)),"")</f>
        <v/>
      </c>
      <c r="F727" s="24" t="str">
        <f>IFERROR(IF(VLOOKUP($A727,'Facility Locations'!$A$2:$E$1000,5,FALSE)="","",VLOOKUP($A727,'Facility Locations'!$A$2:$E$1000,5,FALSE)),"")</f>
        <v/>
      </c>
      <c r="G727" s="25" t="str">
        <f>IFERROR(VLOOKUP($A727,Counties!$A$2:$C$1000,2,FALSE),"no county listed")</f>
        <v>no county listed</v>
      </c>
      <c r="H727" s="24" t="str">
        <f>IFERROR(VLOOKUP($A727,Counties!$A$2:$C$1000,3,FALSE),"no county listed")</f>
        <v>no county listed</v>
      </c>
      <c r="I727" s="24" t="e">
        <f>VLOOKUP($G727,Rural_Urban!A728:B1726,2,FALSE)</f>
        <v>#N/A</v>
      </c>
      <c r="J727" s="24" t="e">
        <f t="shared" si="55"/>
        <v>#N/A</v>
      </c>
      <c r="K727" s="26" t="str">
        <f>IF($A727="","",_xlfn.LET(_xlpm.x,VLOOKUP($A727,Population!$A$2:$B$1000,2,FALSE),IF(_xlpm.x="","none listed",_xlpm.x)))</f>
        <v/>
      </c>
      <c r="L727" s="24" t="e">
        <f>VLOOKUP($A727,Population!$A$2:$D$1000,4,FALSE)</f>
        <v>#N/A</v>
      </c>
      <c r="M727" s="24">
        <f>VLOOKUP("Population",'Program Priorities&amp;Goals'!$B$5:$E$7,4,FALSE)</f>
        <v>0.66666666666666663</v>
      </c>
      <c r="N727" s="24" t="e">
        <f>VLOOKUP($G727,'SVI Data'!$C$2:$F$200,3,FALSE)</f>
        <v>#N/A</v>
      </c>
      <c r="O727" s="24">
        <f>VLOOKUP("SVI",'Program Priorities&amp;Goals'!$B$5:$E$7,4,FALSE)</f>
        <v>0.66666666666666663</v>
      </c>
      <c r="P727" s="23" t="e">
        <f>VLOOKUP($A727,'Partnership Readiness'!$A$2:$D$1000,5,FALSE)</f>
        <v>#N/A</v>
      </c>
      <c r="Q727" s="24">
        <f>VLOOKUP("Partnership",'Program Priorities&amp;Goals'!$B$5:$E$7,4,FALSE)</f>
        <v>0.66666666666666663</v>
      </c>
      <c r="R727" s="25">
        <f t="shared" si="56"/>
        <v>0</v>
      </c>
      <c r="S727" s="24">
        <f t="shared" si="57"/>
        <v>1</v>
      </c>
      <c r="T727" s="24" t="e">
        <f t="shared" si="58"/>
        <v>#N/A</v>
      </c>
      <c r="U727" s="27" t="e">
        <f t="shared" si="59"/>
        <v>#N/A</v>
      </c>
      <c r="V727" s="24" t="e">
        <f>IF(J727="Urban",IF(U727&lt;='Recommended Sites'!$L$17,"Include",""),IF(J727="Rural",IF(T727&lt;='Recommended Sites'!$L$18,"Include",""),""))</f>
        <v>#N/A</v>
      </c>
      <c r="W727" s="24" t="e">
        <f>IF(V727="Include",COUNTIFS($V$2:$V$999,"Include",$R$2:$R$999,"&gt;"&amp;R727)+COUNTIFS($V$2:V727,"Include",$R$2:R727,R727),"")</f>
        <v>#N/A</v>
      </c>
    </row>
    <row r="728" spans="1:23" ht="15.75" thickBot="1" x14ac:dyDescent="0.3">
      <c r="A728" s="23" t="str">
        <f>IF(Population!$A728="","",Population!$A728)</f>
        <v/>
      </c>
      <c r="B728" s="24" t="str">
        <f>IF($A728="","",IFERROR(VLOOKUP($A728,Facilities!$A$2:$B$1001,2,FALSE),""))</f>
        <v/>
      </c>
      <c r="C728" s="24" t="str">
        <f>IFERROR(IF(VLOOKUP($A728,'Facility Locations'!$A$2:$E$1000,2,FALSE)="","no address",VLOOKUP($A728,'Facility Locations'!$A$2:$E$1000,2,FALSE)),"no address")</f>
        <v>no address</v>
      </c>
      <c r="D728" s="24" t="str">
        <f>IFERROR(IF(VLOOKUP($A728,'Facility Locations'!$A$2:$E$1000,3,FALSE)="","",VLOOKUP($A728,'Facility Locations'!$A$2:$E$1000,3,FALSE)),"")</f>
        <v/>
      </c>
      <c r="E728" s="24" t="str">
        <f>IFERROR(IF(VLOOKUP($A728,'Facility Locations'!$A$2:$E$1000,4,FALSE)="","",VLOOKUP($A728,'Facility Locations'!$A$2:$E$1000,4,FALSE)),"")</f>
        <v/>
      </c>
      <c r="F728" s="24" t="str">
        <f>IFERROR(IF(VLOOKUP($A728,'Facility Locations'!$A$2:$E$1000,5,FALSE)="","",VLOOKUP($A728,'Facility Locations'!$A$2:$E$1000,5,FALSE)),"")</f>
        <v/>
      </c>
      <c r="G728" s="25" t="str">
        <f>IFERROR(VLOOKUP($A728,Counties!$A$2:$C$1000,2,FALSE),"no county listed")</f>
        <v>no county listed</v>
      </c>
      <c r="H728" s="24" t="str">
        <f>IFERROR(VLOOKUP($A728,Counties!$A$2:$C$1000,3,FALSE),"no county listed")</f>
        <v>no county listed</v>
      </c>
      <c r="I728" s="24" t="e">
        <f>VLOOKUP($G728,Rural_Urban!A729:B1727,2,FALSE)</f>
        <v>#N/A</v>
      </c>
      <c r="J728" s="24" t="e">
        <f t="shared" si="55"/>
        <v>#N/A</v>
      </c>
      <c r="K728" s="26" t="str">
        <f>IF($A728="","",_xlfn.LET(_xlpm.x,VLOOKUP($A728,Population!$A$2:$B$1000,2,FALSE),IF(_xlpm.x="","none listed",_xlpm.x)))</f>
        <v/>
      </c>
      <c r="L728" s="24" t="e">
        <f>VLOOKUP($A728,Population!$A$2:$D$1000,4,FALSE)</f>
        <v>#N/A</v>
      </c>
      <c r="M728" s="24">
        <f>VLOOKUP("Population",'Program Priorities&amp;Goals'!$B$5:$E$7,4,FALSE)</f>
        <v>0.66666666666666663</v>
      </c>
      <c r="N728" s="24" t="e">
        <f>VLOOKUP($G728,'SVI Data'!$C$2:$F$200,3,FALSE)</f>
        <v>#N/A</v>
      </c>
      <c r="O728" s="24">
        <f>VLOOKUP("SVI",'Program Priorities&amp;Goals'!$B$5:$E$7,4,FALSE)</f>
        <v>0.66666666666666663</v>
      </c>
      <c r="P728" s="23" t="e">
        <f>VLOOKUP($A728,'Partnership Readiness'!$A$2:$D$1000,5,FALSE)</f>
        <v>#N/A</v>
      </c>
      <c r="Q728" s="24">
        <f>VLOOKUP("Partnership",'Program Priorities&amp;Goals'!$B$5:$E$7,4,FALSE)</f>
        <v>0.66666666666666663</v>
      </c>
      <c r="R728" s="25">
        <f t="shared" si="56"/>
        <v>0</v>
      </c>
      <c r="S728" s="24">
        <f t="shared" si="57"/>
        <v>1</v>
      </c>
      <c r="T728" s="24" t="e">
        <f t="shared" si="58"/>
        <v>#N/A</v>
      </c>
      <c r="U728" s="27" t="e">
        <f t="shared" si="59"/>
        <v>#N/A</v>
      </c>
      <c r="V728" s="24" t="e">
        <f>IF(J728="Urban",IF(U728&lt;='Recommended Sites'!$L$17,"Include",""),IF(J728="Rural",IF(T728&lt;='Recommended Sites'!$L$18,"Include",""),""))</f>
        <v>#N/A</v>
      </c>
      <c r="W728" s="24" t="e">
        <f>IF(V728="Include",COUNTIFS($V$2:$V$999,"Include",$R$2:$R$999,"&gt;"&amp;R728)+COUNTIFS($V$2:V728,"Include",$R$2:R728,R728),"")</f>
        <v>#N/A</v>
      </c>
    </row>
    <row r="729" spans="1:23" ht="15.75" thickBot="1" x14ac:dyDescent="0.3">
      <c r="A729" s="23" t="str">
        <f>IF(Population!$A729="","",Population!$A729)</f>
        <v/>
      </c>
      <c r="B729" s="24" t="str">
        <f>IF($A729="","",IFERROR(VLOOKUP($A729,Facilities!$A$2:$B$1001,2,FALSE),""))</f>
        <v/>
      </c>
      <c r="C729" s="24" t="str">
        <f>IFERROR(IF(VLOOKUP($A729,'Facility Locations'!$A$2:$E$1000,2,FALSE)="","no address",VLOOKUP($A729,'Facility Locations'!$A$2:$E$1000,2,FALSE)),"no address")</f>
        <v>no address</v>
      </c>
      <c r="D729" s="24" t="str">
        <f>IFERROR(IF(VLOOKUP($A729,'Facility Locations'!$A$2:$E$1000,3,FALSE)="","",VLOOKUP($A729,'Facility Locations'!$A$2:$E$1000,3,FALSE)),"")</f>
        <v/>
      </c>
      <c r="E729" s="24" t="str">
        <f>IFERROR(IF(VLOOKUP($A729,'Facility Locations'!$A$2:$E$1000,4,FALSE)="","",VLOOKUP($A729,'Facility Locations'!$A$2:$E$1000,4,FALSE)),"")</f>
        <v/>
      </c>
      <c r="F729" s="24" t="str">
        <f>IFERROR(IF(VLOOKUP($A729,'Facility Locations'!$A$2:$E$1000,5,FALSE)="","",VLOOKUP($A729,'Facility Locations'!$A$2:$E$1000,5,FALSE)),"")</f>
        <v/>
      </c>
      <c r="G729" s="25" t="str">
        <f>IFERROR(VLOOKUP($A729,Counties!$A$2:$C$1000,2,FALSE),"no county listed")</f>
        <v>no county listed</v>
      </c>
      <c r="H729" s="24" t="str">
        <f>IFERROR(VLOOKUP($A729,Counties!$A$2:$C$1000,3,FALSE),"no county listed")</f>
        <v>no county listed</v>
      </c>
      <c r="I729" s="24" t="e">
        <f>VLOOKUP($G729,Rural_Urban!A730:B1728,2,FALSE)</f>
        <v>#N/A</v>
      </c>
      <c r="J729" s="24" t="e">
        <f t="shared" si="55"/>
        <v>#N/A</v>
      </c>
      <c r="K729" s="26" t="str">
        <f>IF($A729="","",_xlfn.LET(_xlpm.x,VLOOKUP($A729,Population!$A$2:$B$1000,2,FALSE),IF(_xlpm.x="","none listed",_xlpm.x)))</f>
        <v/>
      </c>
      <c r="L729" s="24" t="e">
        <f>VLOOKUP($A729,Population!$A$2:$D$1000,4,FALSE)</f>
        <v>#N/A</v>
      </c>
      <c r="M729" s="24">
        <f>VLOOKUP("Population",'Program Priorities&amp;Goals'!$B$5:$E$7,4,FALSE)</f>
        <v>0.66666666666666663</v>
      </c>
      <c r="N729" s="24" t="e">
        <f>VLOOKUP($G729,'SVI Data'!$C$2:$F$200,3,FALSE)</f>
        <v>#N/A</v>
      </c>
      <c r="O729" s="24">
        <f>VLOOKUP("SVI",'Program Priorities&amp;Goals'!$B$5:$E$7,4,FALSE)</f>
        <v>0.66666666666666663</v>
      </c>
      <c r="P729" s="23" t="e">
        <f>VLOOKUP($A729,'Partnership Readiness'!$A$2:$D$1000,5,FALSE)</f>
        <v>#N/A</v>
      </c>
      <c r="Q729" s="24">
        <f>VLOOKUP("Partnership",'Program Priorities&amp;Goals'!$B$5:$E$7,4,FALSE)</f>
        <v>0.66666666666666663</v>
      </c>
      <c r="R729" s="25">
        <f t="shared" si="56"/>
        <v>0</v>
      </c>
      <c r="S729" s="24">
        <f t="shared" si="57"/>
        <v>1</v>
      </c>
      <c r="T729" s="24" t="e">
        <f t="shared" si="58"/>
        <v>#N/A</v>
      </c>
      <c r="U729" s="27" t="e">
        <f t="shared" si="59"/>
        <v>#N/A</v>
      </c>
      <c r="V729" s="24" t="e">
        <f>IF(J729="Urban",IF(U729&lt;='Recommended Sites'!$L$17,"Include",""),IF(J729="Rural",IF(T729&lt;='Recommended Sites'!$L$18,"Include",""),""))</f>
        <v>#N/A</v>
      </c>
      <c r="W729" s="24" t="e">
        <f>IF(V729="Include",COUNTIFS($V$2:$V$999,"Include",$R$2:$R$999,"&gt;"&amp;R729)+COUNTIFS($V$2:V729,"Include",$R$2:R729,R729),"")</f>
        <v>#N/A</v>
      </c>
    </row>
    <row r="730" spans="1:23" ht="15.75" thickBot="1" x14ac:dyDescent="0.3">
      <c r="A730" s="23" t="str">
        <f>IF(Population!$A730="","",Population!$A730)</f>
        <v/>
      </c>
      <c r="B730" s="24" t="str">
        <f>IF($A730="","",IFERROR(VLOOKUP($A730,Facilities!$A$2:$B$1001,2,FALSE),""))</f>
        <v/>
      </c>
      <c r="C730" s="24" t="str">
        <f>IFERROR(IF(VLOOKUP($A730,'Facility Locations'!$A$2:$E$1000,2,FALSE)="","no address",VLOOKUP($A730,'Facility Locations'!$A$2:$E$1000,2,FALSE)),"no address")</f>
        <v>no address</v>
      </c>
      <c r="D730" s="24" t="str">
        <f>IFERROR(IF(VLOOKUP($A730,'Facility Locations'!$A$2:$E$1000,3,FALSE)="","",VLOOKUP($A730,'Facility Locations'!$A$2:$E$1000,3,FALSE)),"")</f>
        <v/>
      </c>
      <c r="E730" s="24" t="str">
        <f>IFERROR(IF(VLOOKUP($A730,'Facility Locations'!$A$2:$E$1000,4,FALSE)="","",VLOOKUP($A730,'Facility Locations'!$A$2:$E$1000,4,FALSE)),"")</f>
        <v/>
      </c>
      <c r="F730" s="24" t="str">
        <f>IFERROR(IF(VLOOKUP($A730,'Facility Locations'!$A$2:$E$1000,5,FALSE)="","",VLOOKUP($A730,'Facility Locations'!$A$2:$E$1000,5,FALSE)),"")</f>
        <v/>
      </c>
      <c r="G730" s="25" t="str">
        <f>IFERROR(VLOOKUP($A730,Counties!$A$2:$C$1000,2,FALSE),"no county listed")</f>
        <v>no county listed</v>
      </c>
      <c r="H730" s="24" t="str">
        <f>IFERROR(VLOOKUP($A730,Counties!$A$2:$C$1000,3,FALSE),"no county listed")</f>
        <v>no county listed</v>
      </c>
      <c r="I730" s="24" t="e">
        <f>VLOOKUP($G730,Rural_Urban!A731:B1729,2,FALSE)</f>
        <v>#N/A</v>
      </c>
      <c r="J730" s="24" t="e">
        <f t="shared" si="55"/>
        <v>#N/A</v>
      </c>
      <c r="K730" s="26" t="str">
        <f>IF($A730="","",_xlfn.LET(_xlpm.x,VLOOKUP($A730,Population!$A$2:$B$1000,2,FALSE),IF(_xlpm.x="","none listed",_xlpm.x)))</f>
        <v/>
      </c>
      <c r="L730" s="24" t="e">
        <f>VLOOKUP($A730,Population!$A$2:$D$1000,4,FALSE)</f>
        <v>#N/A</v>
      </c>
      <c r="M730" s="24">
        <f>VLOOKUP("Population",'Program Priorities&amp;Goals'!$B$5:$E$7,4,FALSE)</f>
        <v>0.66666666666666663</v>
      </c>
      <c r="N730" s="24" t="e">
        <f>VLOOKUP($G730,'SVI Data'!$C$2:$F$200,3,FALSE)</f>
        <v>#N/A</v>
      </c>
      <c r="O730" s="24">
        <f>VLOOKUP("SVI",'Program Priorities&amp;Goals'!$B$5:$E$7,4,FALSE)</f>
        <v>0.66666666666666663</v>
      </c>
      <c r="P730" s="23" t="e">
        <f>VLOOKUP($A730,'Partnership Readiness'!$A$2:$D$1000,5,FALSE)</f>
        <v>#N/A</v>
      </c>
      <c r="Q730" s="24">
        <f>VLOOKUP("Partnership",'Program Priorities&amp;Goals'!$B$5:$E$7,4,FALSE)</f>
        <v>0.66666666666666663</v>
      </c>
      <c r="R730" s="25">
        <f t="shared" si="56"/>
        <v>0</v>
      </c>
      <c r="S730" s="24">
        <f t="shared" si="57"/>
        <v>1</v>
      </c>
      <c r="T730" s="24" t="e">
        <f t="shared" si="58"/>
        <v>#N/A</v>
      </c>
      <c r="U730" s="27" t="e">
        <f t="shared" si="59"/>
        <v>#N/A</v>
      </c>
      <c r="V730" s="24" t="e">
        <f>IF(J730="Urban",IF(U730&lt;='Recommended Sites'!$L$17,"Include",""),IF(J730="Rural",IF(T730&lt;='Recommended Sites'!$L$18,"Include",""),""))</f>
        <v>#N/A</v>
      </c>
      <c r="W730" s="24" t="e">
        <f>IF(V730="Include",COUNTIFS($V$2:$V$999,"Include",$R$2:$R$999,"&gt;"&amp;R730)+COUNTIFS($V$2:V730,"Include",$R$2:R730,R730),"")</f>
        <v>#N/A</v>
      </c>
    </row>
    <row r="731" spans="1:23" ht="15.75" thickBot="1" x14ac:dyDescent="0.3">
      <c r="A731" s="23" t="str">
        <f>IF(Population!$A731="","",Population!$A731)</f>
        <v/>
      </c>
      <c r="B731" s="24" t="str">
        <f>IF($A731="","",IFERROR(VLOOKUP($A731,Facilities!$A$2:$B$1001,2,FALSE),""))</f>
        <v/>
      </c>
      <c r="C731" s="24" t="str">
        <f>IFERROR(IF(VLOOKUP($A731,'Facility Locations'!$A$2:$E$1000,2,FALSE)="","no address",VLOOKUP($A731,'Facility Locations'!$A$2:$E$1000,2,FALSE)),"no address")</f>
        <v>no address</v>
      </c>
      <c r="D731" s="24" t="str">
        <f>IFERROR(IF(VLOOKUP($A731,'Facility Locations'!$A$2:$E$1000,3,FALSE)="","",VLOOKUP($A731,'Facility Locations'!$A$2:$E$1000,3,FALSE)),"")</f>
        <v/>
      </c>
      <c r="E731" s="24" t="str">
        <f>IFERROR(IF(VLOOKUP($A731,'Facility Locations'!$A$2:$E$1000,4,FALSE)="","",VLOOKUP($A731,'Facility Locations'!$A$2:$E$1000,4,FALSE)),"")</f>
        <v/>
      </c>
      <c r="F731" s="24" t="str">
        <f>IFERROR(IF(VLOOKUP($A731,'Facility Locations'!$A$2:$E$1000,5,FALSE)="","",VLOOKUP($A731,'Facility Locations'!$A$2:$E$1000,5,FALSE)),"")</f>
        <v/>
      </c>
      <c r="G731" s="25" t="str">
        <f>IFERROR(VLOOKUP($A731,Counties!$A$2:$C$1000,2,FALSE),"no county listed")</f>
        <v>no county listed</v>
      </c>
      <c r="H731" s="24" t="str">
        <f>IFERROR(VLOOKUP($A731,Counties!$A$2:$C$1000,3,FALSE),"no county listed")</f>
        <v>no county listed</v>
      </c>
      <c r="I731" s="24" t="e">
        <f>VLOOKUP($G731,Rural_Urban!A732:B1730,2,FALSE)</f>
        <v>#N/A</v>
      </c>
      <c r="J731" s="24" t="e">
        <f t="shared" si="55"/>
        <v>#N/A</v>
      </c>
      <c r="K731" s="26" t="str">
        <f>IF($A731="","",_xlfn.LET(_xlpm.x,VLOOKUP($A731,Population!$A$2:$B$1000,2,FALSE),IF(_xlpm.x="","none listed",_xlpm.x)))</f>
        <v/>
      </c>
      <c r="L731" s="24" t="e">
        <f>VLOOKUP($A731,Population!$A$2:$D$1000,4,FALSE)</f>
        <v>#N/A</v>
      </c>
      <c r="M731" s="24">
        <f>VLOOKUP("Population",'Program Priorities&amp;Goals'!$B$5:$E$7,4,FALSE)</f>
        <v>0.66666666666666663</v>
      </c>
      <c r="N731" s="24" t="e">
        <f>VLOOKUP($G731,'SVI Data'!$C$2:$F$200,3,FALSE)</f>
        <v>#N/A</v>
      </c>
      <c r="O731" s="24">
        <f>VLOOKUP("SVI",'Program Priorities&amp;Goals'!$B$5:$E$7,4,FALSE)</f>
        <v>0.66666666666666663</v>
      </c>
      <c r="P731" s="23" t="e">
        <f>VLOOKUP($A731,'Partnership Readiness'!$A$2:$D$1000,5,FALSE)</f>
        <v>#N/A</v>
      </c>
      <c r="Q731" s="24">
        <f>VLOOKUP("Partnership",'Program Priorities&amp;Goals'!$B$5:$E$7,4,FALSE)</f>
        <v>0.66666666666666663</v>
      </c>
      <c r="R731" s="25">
        <f t="shared" si="56"/>
        <v>0</v>
      </c>
      <c r="S731" s="24">
        <f t="shared" si="57"/>
        <v>1</v>
      </c>
      <c r="T731" s="24" t="e">
        <f t="shared" si="58"/>
        <v>#N/A</v>
      </c>
      <c r="U731" s="27" t="e">
        <f t="shared" si="59"/>
        <v>#N/A</v>
      </c>
      <c r="V731" s="24" t="e">
        <f>IF(J731="Urban",IF(U731&lt;='Recommended Sites'!$L$17,"Include",""),IF(J731="Rural",IF(T731&lt;='Recommended Sites'!$L$18,"Include",""),""))</f>
        <v>#N/A</v>
      </c>
      <c r="W731" s="24" t="e">
        <f>IF(V731="Include",COUNTIFS($V$2:$V$999,"Include",$R$2:$R$999,"&gt;"&amp;R731)+COUNTIFS($V$2:V731,"Include",$R$2:R731,R731),"")</f>
        <v>#N/A</v>
      </c>
    </row>
    <row r="732" spans="1:23" ht="15.75" thickBot="1" x14ac:dyDescent="0.3">
      <c r="A732" s="23" t="str">
        <f>IF(Population!$A732="","",Population!$A732)</f>
        <v/>
      </c>
      <c r="B732" s="24" t="str">
        <f>IF($A732="","",IFERROR(VLOOKUP($A732,Facilities!$A$2:$B$1001,2,FALSE),""))</f>
        <v/>
      </c>
      <c r="C732" s="24" t="str">
        <f>IFERROR(IF(VLOOKUP($A732,'Facility Locations'!$A$2:$E$1000,2,FALSE)="","no address",VLOOKUP($A732,'Facility Locations'!$A$2:$E$1000,2,FALSE)),"no address")</f>
        <v>no address</v>
      </c>
      <c r="D732" s="24" t="str">
        <f>IFERROR(IF(VLOOKUP($A732,'Facility Locations'!$A$2:$E$1000,3,FALSE)="","",VLOOKUP($A732,'Facility Locations'!$A$2:$E$1000,3,FALSE)),"")</f>
        <v/>
      </c>
      <c r="E732" s="24" t="str">
        <f>IFERROR(IF(VLOOKUP($A732,'Facility Locations'!$A$2:$E$1000,4,FALSE)="","",VLOOKUP($A732,'Facility Locations'!$A$2:$E$1000,4,FALSE)),"")</f>
        <v/>
      </c>
      <c r="F732" s="24" t="str">
        <f>IFERROR(IF(VLOOKUP($A732,'Facility Locations'!$A$2:$E$1000,5,FALSE)="","",VLOOKUP($A732,'Facility Locations'!$A$2:$E$1000,5,FALSE)),"")</f>
        <v/>
      </c>
      <c r="G732" s="25" t="str">
        <f>IFERROR(VLOOKUP($A732,Counties!$A$2:$C$1000,2,FALSE),"no county listed")</f>
        <v>no county listed</v>
      </c>
      <c r="H732" s="24" t="str">
        <f>IFERROR(VLOOKUP($A732,Counties!$A$2:$C$1000,3,FALSE),"no county listed")</f>
        <v>no county listed</v>
      </c>
      <c r="I732" s="24" t="e">
        <f>VLOOKUP($G732,Rural_Urban!A733:B1731,2,FALSE)</f>
        <v>#N/A</v>
      </c>
      <c r="J732" s="24" t="e">
        <f t="shared" si="55"/>
        <v>#N/A</v>
      </c>
      <c r="K732" s="26" t="str">
        <f>IF($A732="","",_xlfn.LET(_xlpm.x,VLOOKUP($A732,Population!$A$2:$B$1000,2,FALSE),IF(_xlpm.x="","none listed",_xlpm.x)))</f>
        <v/>
      </c>
      <c r="L732" s="24" t="e">
        <f>VLOOKUP($A732,Population!$A$2:$D$1000,4,FALSE)</f>
        <v>#N/A</v>
      </c>
      <c r="M732" s="24">
        <f>VLOOKUP("Population",'Program Priorities&amp;Goals'!$B$5:$E$7,4,FALSE)</f>
        <v>0.66666666666666663</v>
      </c>
      <c r="N732" s="24" t="e">
        <f>VLOOKUP($G732,'SVI Data'!$C$2:$F$200,3,FALSE)</f>
        <v>#N/A</v>
      </c>
      <c r="O732" s="24">
        <f>VLOOKUP("SVI",'Program Priorities&amp;Goals'!$B$5:$E$7,4,FALSE)</f>
        <v>0.66666666666666663</v>
      </c>
      <c r="P732" s="23" t="e">
        <f>VLOOKUP($A732,'Partnership Readiness'!$A$2:$D$1000,5,FALSE)</f>
        <v>#N/A</v>
      </c>
      <c r="Q732" s="24">
        <f>VLOOKUP("Partnership",'Program Priorities&amp;Goals'!$B$5:$E$7,4,FALSE)</f>
        <v>0.66666666666666663</v>
      </c>
      <c r="R732" s="25">
        <f t="shared" si="56"/>
        <v>0</v>
      </c>
      <c r="S732" s="24">
        <f t="shared" si="57"/>
        <v>1</v>
      </c>
      <c r="T732" s="24" t="e">
        <f t="shared" si="58"/>
        <v>#N/A</v>
      </c>
      <c r="U732" s="27" t="e">
        <f t="shared" si="59"/>
        <v>#N/A</v>
      </c>
      <c r="V732" s="24" t="e">
        <f>IF(J732="Urban",IF(U732&lt;='Recommended Sites'!$L$17,"Include",""),IF(J732="Rural",IF(T732&lt;='Recommended Sites'!$L$18,"Include",""),""))</f>
        <v>#N/A</v>
      </c>
      <c r="W732" s="24" t="e">
        <f>IF(V732="Include",COUNTIFS($V$2:$V$999,"Include",$R$2:$R$999,"&gt;"&amp;R732)+COUNTIFS($V$2:V732,"Include",$R$2:R732,R732),"")</f>
        <v>#N/A</v>
      </c>
    </row>
    <row r="733" spans="1:23" ht="15.75" thickBot="1" x14ac:dyDescent="0.3">
      <c r="A733" s="23" t="str">
        <f>IF(Population!$A733="","",Population!$A733)</f>
        <v/>
      </c>
      <c r="B733" s="24" t="str">
        <f>IF($A733="","",IFERROR(VLOOKUP($A733,Facilities!$A$2:$B$1001,2,FALSE),""))</f>
        <v/>
      </c>
      <c r="C733" s="24" t="str">
        <f>IFERROR(IF(VLOOKUP($A733,'Facility Locations'!$A$2:$E$1000,2,FALSE)="","no address",VLOOKUP($A733,'Facility Locations'!$A$2:$E$1000,2,FALSE)),"no address")</f>
        <v>no address</v>
      </c>
      <c r="D733" s="24" t="str">
        <f>IFERROR(IF(VLOOKUP($A733,'Facility Locations'!$A$2:$E$1000,3,FALSE)="","",VLOOKUP($A733,'Facility Locations'!$A$2:$E$1000,3,FALSE)),"")</f>
        <v/>
      </c>
      <c r="E733" s="24" t="str">
        <f>IFERROR(IF(VLOOKUP($A733,'Facility Locations'!$A$2:$E$1000,4,FALSE)="","",VLOOKUP($A733,'Facility Locations'!$A$2:$E$1000,4,FALSE)),"")</f>
        <v/>
      </c>
      <c r="F733" s="24" t="str">
        <f>IFERROR(IF(VLOOKUP($A733,'Facility Locations'!$A$2:$E$1000,5,FALSE)="","",VLOOKUP($A733,'Facility Locations'!$A$2:$E$1000,5,FALSE)),"")</f>
        <v/>
      </c>
      <c r="G733" s="25" t="str">
        <f>IFERROR(VLOOKUP($A733,Counties!$A$2:$C$1000,2,FALSE),"no county listed")</f>
        <v>no county listed</v>
      </c>
      <c r="H733" s="24" t="str">
        <f>IFERROR(VLOOKUP($A733,Counties!$A$2:$C$1000,3,FALSE),"no county listed")</f>
        <v>no county listed</v>
      </c>
      <c r="I733" s="24" t="e">
        <f>VLOOKUP($G733,Rural_Urban!A734:B1732,2,FALSE)</f>
        <v>#N/A</v>
      </c>
      <c r="J733" s="24" t="e">
        <f t="shared" si="55"/>
        <v>#N/A</v>
      </c>
      <c r="K733" s="26" t="str">
        <f>IF($A733="","",_xlfn.LET(_xlpm.x,VLOOKUP($A733,Population!$A$2:$B$1000,2,FALSE),IF(_xlpm.x="","none listed",_xlpm.x)))</f>
        <v/>
      </c>
      <c r="L733" s="24" t="e">
        <f>VLOOKUP($A733,Population!$A$2:$D$1000,4,FALSE)</f>
        <v>#N/A</v>
      </c>
      <c r="M733" s="24">
        <f>VLOOKUP("Population",'Program Priorities&amp;Goals'!$B$5:$E$7,4,FALSE)</f>
        <v>0.66666666666666663</v>
      </c>
      <c r="N733" s="24" t="e">
        <f>VLOOKUP($G733,'SVI Data'!$C$2:$F$200,3,FALSE)</f>
        <v>#N/A</v>
      </c>
      <c r="O733" s="24">
        <f>VLOOKUP("SVI",'Program Priorities&amp;Goals'!$B$5:$E$7,4,FALSE)</f>
        <v>0.66666666666666663</v>
      </c>
      <c r="P733" s="23" t="e">
        <f>VLOOKUP($A733,'Partnership Readiness'!$A$2:$D$1000,5,FALSE)</f>
        <v>#N/A</v>
      </c>
      <c r="Q733" s="24">
        <f>VLOOKUP("Partnership",'Program Priorities&amp;Goals'!$B$5:$E$7,4,FALSE)</f>
        <v>0.66666666666666663</v>
      </c>
      <c r="R733" s="25">
        <f t="shared" si="56"/>
        <v>0</v>
      </c>
      <c r="S733" s="24">
        <f t="shared" si="57"/>
        <v>1</v>
      </c>
      <c r="T733" s="24" t="e">
        <f t="shared" si="58"/>
        <v>#N/A</v>
      </c>
      <c r="U733" s="27" t="e">
        <f t="shared" si="59"/>
        <v>#N/A</v>
      </c>
      <c r="V733" s="24" t="e">
        <f>IF(J733="Urban",IF(U733&lt;='Recommended Sites'!$L$17,"Include",""),IF(J733="Rural",IF(T733&lt;='Recommended Sites'!$L$18,"Include",""),""))</f>
        <v>#N/A</v>
      </c>
      <c r="W733" s="24" t="e">
        <f>IF(V733="Include",COUNTIFS($V$2:$V$999,"Include",$R$2:$R$999,"&gt;"&amp;R733)+COUNTIFS($V$2:V733,"Include",$R$2:R733,R733),"")</f>
        <v>#N/A</v>
      </c>
    </row>
    <row r="734" spans="1:23" ht="15.75" thickBot="1" x14ac:dyDescent="0.3">
      <c r="A734" s="23" t="str">
        <f>IF(Population!$A734="","",Population!$A734)</f>
        <v/>
      </c>
      <c r="B734" s="24" t="str">
        <f>IF($A734="","",IFERROR(VLOOKUP($A734,Facilities!$A$2:$B$1001,2,FALSE),""))</f>
        <v/>
      </c>
      <c r="C734" s="24" t="str">
        <f>IFERROR(IF(VLOOKUP($A734,'Facility Locations'!$A$2:$E$1000,2,FALSE)="","no address",VLOOKUP($A734,'Facility Locations'!$A$2:$E$1000,2,FALSE)),"no address")</f>
        <v>no address</v>
      </c>
      <c r="D734" s="24" t="str">
        <f>IFERROR(IF(VLOOKUP($A734,'Facility Locations'!$A$2:$E$1000,3,FALSE)="","",VLOOKUP($A734,'Facility Locations'!$A$2:$E$1000,3,FALSE)),"")</f>
        <v/>
      </c>
      <c r="E734" s="24" t="str">
        <f>IFERROR(IF(VLOOKUP($A734,'Facility Locations'!$A$2:$E$1000,4,FALSE)="","",VLOOKUP($A734,'Facility Locations'!$A$2:$E$1000,4,FALSE)),"")</f>
        <v/>
      </c>
      <c r="F734" s="24" t="str">
        <f>IFERROR(IF(VLOOKUP($A734,'Facility Locations'!$A$2:$E$1000,5,FALSE)="","",VLOOKUP($A734,'Facility Locations'!$A$2:$E$1000,5,FALSE)),"")</f>
        <v/>
      </c>
      <c r="G734" s="25" t="str">
        <f>IFERROR(VLOOKUP($A734,Counties!$A$2:$C$1000,2,FALSE),"no county listed")</f>
        <v>no county listed</v>
      </c>
      <c r="H734" s="24" t="str">
        <f>IFERROR(VLOOKUP($A734,Counties!$A$2:$C$1000,3,FALSE),"no county listed")</f>
        <v>no county listed</v>
      </c>
      <c r="I734" s="24" t="e">
        <f>VLOOKUP($G734,Rural_Urban!A735:B1733,2,FALSE)</f>
        <v>#N/A</v>
      </c>
      <c r="J734" s="24" t="e">
        <f t="shared" si="55"/>
        <v>#N/A</v>
      </c>
      <c r="K734" s="26" t="str">
        <f>IF($A734="","",_xlfn.LET(_xlpm.x,VLOOKUP($A734,Population!$A$2:$B$1000,2,FALSE),IF(_xlpm.x="","none listed",_xlpm.x)))</f>
        <v/>
      </c>
      <c r="L734" s="24" t="e">
        <f>VLOOKUP($A734,Population!$A$2:$D$1000,4,FALSE)</f>
        <v>#N/A</v>
      </c>
      <c r="M734" s="24">
        <f>VLOOKUP("Population",'Program Priorities&amp;Goals'!$B$5:$E$7,4,FALSE)</f>
        <v>0.66666666666666663</v>
      </c>
      <c r="N734" s="24" t="e">
        <f>VLOOKUP($G734,'SVI Data'!$C$2:$F$200,3,FALSE)</f>
        <v>#N/A</v>
      </c>
      <c r="O734" s="24">
        <f>VLOOKUP("SVI",'Program Priorities&amp;Goals'!$B$5:$E$7,4,FALSE)</f>
        <v>0.66666666666666663</v>
      </c>
      <c r="P734" s="23" t="e">
        <f>VLOOKUP($A734,'Partnership Readiness'!$A$2:$D$1000,5,FALSE)</f>
        <v>#N/A</v>
      </c>
      <c r="Q734" s="24">
        <f>VLOOKUP("Partnership",'Program Priorities&amp;Goals'!$B$5:$E$7,4,FALSE)</f>
        <v>0.66666666666666663</v>
      </c>
      <c r="R734" s="25">
        <f t="shared" si="56"/>
        <v>0</v>
      </c>
      <c r="S734" s="24">
        <f t="shared" si="57"/>
        <v>1</v>
      </c>
      <c r="T734" s="24" t="e">
        <f t="shared" si="58"/>
        <v>#N/A</v>
      </c>
      <c r="U734" s="27" t="e">
        <f t="shared" si="59"/>
        <v>#N/A</v>
      </c>
      <c r="V734" s="24" t="e">
        <f>IF(J734="Urban",IF(U734&lt;='Recommended Sites'!$L$17,"Include",""),IF(J734="Rural",IF(T734&lt;='Recommended Sites'!$L$18,"Include",""),""))</f>
        <v>#N/A</v>
      </c>
      <c r="W734" s="24" t="e">
        <f>IF(V734="Include",COUNTIFS($V$2:$V$999,"Include",$R$2:$R$999,"&gt;"&amp;R734)+COUNTIFS($V$2:V734,"Include",$R$2:R734,R734),"")</f>
        <v>#N/A</v>
      </c>
    </row>
    <row r="735" spans="1:23" ht="15.75" thickBot="1" x14ac:dyDescent="0.3">
      <c r="A735" s="23" t="str">
        <f>IF(Population!$A735="","",Population!$A735)</f>
        <v/>
      </c>
      <c r="B735" s="24" t="str">
        <f>IF($A735="","",IFERROR(VLOOKUP($A735,Facilities!$A$2:$B$1001,2,FALSE),""))</f>
        <v/>
      </c>
      <c r="C735" s="24" t="str">
        <f>IFERROR(IF(VLOOKUP($A735,'Facility Locations'!$A$2:$E$1000,2,FALSE)="","no address",VLOOKUP($A735,'Facility Locations'!$A$2:$E$1000,2,FALSE)),"no address")</f>
        <v>no address</v>
      </c>
      <c r="D735" s="24" t="str">
        <f>IFERROR(IF(VLOOKUP($A735,'Facility Locations'!$A$2:$E$1000,3,FALSE)="","",VLOOKUP($A735,'Facility Locations'!$A$2:$E$1000,3,FALSE)),"")</f>
        <v/>
      </c>
      <c r="E735" s="24" t="str">
        <f>IFERROR(IF(VLOOKUP($A735,'Facility Locations'!$A$2:$E$1000,4,FALSE)="","",VLOOKUP($A735,'Facility Locations'!$A$2:$E$1000,4,FALSE)),"")</f>
        <v/>
      </c>
      <c r="F735" s="24" t="str">
        <f>IFERROR(IF(VLOOKUP($A735,'Facility Locations'!$A$2:$E$1000,5,FALSE)="","",VLOOKUP($A735,'Facility Locations'!$A$2:$E$1000,5,FALSE)),"")</f>
        <v/>
      </c>
      <c r="G735" s="25" t="str">
        <f>IFERROR(VLOOKUP($A735,Counties!$A$2:$C$1000,2,FALSE),"no county listed")</f>
        <v>no county listed</v>
      </c>
      <c r="H735" s="24" t="str">
        <f>IFERROR(VLOOKUP($A735,Counties!$A$2:$C$1000,3,FALSE),"no county listed")</f>
        <v>no county listed</v>
      </c>
      <c r="I735" s="24" t="e">
        <f>VLOOKUP($G735,Rural_Urban!A736:B1734,2,FALSE)</f>
        <v>#N/A</v>
      </c>
      <c r="J735" s="24" t="e">
        <f t="shared" si="55"/>
        <v>#N/A</v>
      </c>
      <c r="K735" s="26" t="str">
        <f>IF($A735="","",_xlfn.LET(_xlpm.x,VLOOKUP($A735,Population!$A$2:$B$1000,2,FALSE),IF(_xlpm.x="","none listed",_xlpm.x)))</f>
        <v/>
      </c>
      <c r="L735" s="24" t="e">
        <f>VLOOKUP($A735,Population!$A$2:$D$1000,4,FALSE)</f>
        <v>#N/A</v>
      </c>
      <c r="M735" s="24">
        <f>VLOOKUP("Population",'Program Priorities&amp;Goals'!$B$5:$E$7,4,FALSE)</f>
        <v>0.66666666666666663</v>
      </c>
      <c r="N735" s="24" t="e">
        <f>VLOOKUP($G735,'SVI Data'!$C$2:$F$200,3,FALSE)</f>
        <v>#N/A</v>
      </c>
      <c r="O735" s="24">
        <f>VLOOKUP("SVI",'Program Priorities&amp;Goals'!$B$5:$E$7,4,FALSE)</f>
        <v>0.66666666666666663</v>
      </c>
      <c r="P735" s="23" t="e">
        <f>VLOOKUP($A735,'Partnership Readiness'!$A$2:$D$1000,5,FALSE)</f>
        <v>#N/A</v>
      </c>
      <c r="Q735" s="24">
        <f>VLOOKUP("Partnership",'Program Priorities&amp;Goals'!$B$5:$E$7,4,FALSE)</f>
        <v>0.66666666666666663</v>
      </c>
      <c r="R735" s="25">
        <f t="shared" si="56"/>
        <v>0</v>
      </c>
      <c r="S735" s="24">
        <f t="shared" si="57"/>
        <v>1</v>
      </c>
      <c r="T735" s="24" t="e">
        <f t="shared" si="58"/>
        <v>#N/A</v>
      </c>
      <c r="U735" s="27" t="e">
        <f t="shared" si="59"/>
        <v>#N/A</v>
      </c>
      <c r="V735" s="24" t="e">
        <f>IF(J735="Urban",IF(U735&lt;='Recommended Sites'!$L$17,"Include",""),IF(J735="Rural",IF(T735&lt;='Recommended Sites'!$L$18,"Include",""),""))</f>
        <v>#N/A</v>
      </c>
      <c r="W735" s="24" t="e">
        <f>IF(V735="Include",COUNTIFS($V$2:$V$999,"Include",$R$2:$R$999,"&gt;"&amp;R735)+COUNTIFS($V$2:V735,"Include",$R$2:R735,R735),"")</f>
        <v>#N/A</v>
      </c>
    </row>
    <row r="736" spans="1:23" ht="15.75" thickBot="1" x14ac:dyDescent="0.3">
      <c r="A736" s="23" t="str">
        <f>IF(Population!$A736="","",Population!$A736)</f>
        <v/>
      </c>
      <c r="B736" s="24" t="str">
        <f>IF($A736="","",IFERROR(VLOOKUP($A736,Facilities!$A$2:$B$1001,2,FALSE),""))</f>
        <v/>
      </c>
      <c r="C736" s="24" t="str">
        <f>IFERROR(IF(VLOOKUP($A736,'Facility Locations'!$A$2:$E$1000,2,FALSE)="","no address",VLOOKUP($A736,'Facility Locations'!$A$2:$E$1000,2,FALSE)),"no address")</f>
        <v>no address</v>
      </c>
      <c r="D736" s="24" t="str">
        <f>IFERROR(IF(VLOOKUP($A736,'Facility Locations'!$A$2:$E$1000,3,FALSE)="","",VLOOKUP($A736,'Facility Locations'!$A$2:$E$1000,3,FALSE)),"")</f>
        <v/>
      </c>
      <c r="E736" s="24" t="str">
        <f>IFERROR(IF(VLOOKUP($A736,'Facility Locations'!$A$2:$E$1000,4,FALSE)="","",VLOOKUP($A736,'Facility Locations'!$A$2:$E$1000,4,FALSE)),"")</f>
        <v/>
      </c>
      <c r="F736" s="24" t="str">
        <f>IFERROR(IF(VLOOKUP($A736,'Facility Locations'!$A$2:$E$1000,5,FALSE)="","",VLOOKUP($A736,'Facility Locations'!$A$2:$E$1000,5,FALSE)),"")</f>
        <v/>
      </c>
      <c r="G736" s="25" t="str">
        <f>IFERROR(VLOOKUP($A736,Counties!$A$2:$C$1000,2,FALSE),"no county listed")</f>
        <v>no county listed</v>
      </c>
      <c r="H736" s="24" t="str">
        <f>IFERROR(VLOOKUP($A736,Counties!$A$2:$C$1000,3,FALSE),"no county listed")</f>
        <v>no county listed</v>
      </c>
      <c r="I736" s="24" t="e">
        <f>VLOOKUP($G736,Rural_Urban!A737:B1735,2,FALSE)</f>
        <v>#N/A</v>
      </c>
      <c r="J736" s="24" t="e">
        <f t="shared" si="55"/>
        <v>#N/A</v>
      </c>
      <c r="K736" s="26" t="str">
        <f>IF($A736="","",_xlfn.LET(_xlpm.x,VLOOKUP($A736,Population!$A$2:$B$1000,2,FALSE),IF(_xlpm.x="","none listed",_xlpm.x)))</f>
        <v/>
      </c>
      <c r="L736" s="24" t="e">
        <f>VLOOKUP($A736,Population!$A$2:$D$1000,4,FALSE)</f>
        <v>#N/A</v>
      </c>
      <c r="M736" s="24">
        <f>VLOOKUP("Population",'Program Priorities&amp;Goals'!$B$5:$E$7,4,FALSE)</f>
        <v>0.66666666666666663</v>
      </c>
      <c r="N736" s="24" t="e">
        <f>VLOOKUP($G736,'SVI Data'!$C$2:$F$200,3,FALSE)</f>
        <v>#N/A</v>
      </c>
      <c r="O736" s="24">
        <f>VLOOKUP("SVI",'Program Priorities&amp;Goals'!$B$5:$E$7,4,FALSE)</f>
        <v>0.66666666666666663</v>
      </c>
      <c r="P736" s="23" t="e">
        <f>VLOOKUP($A736,'Partnership Readiness'!$A$2:$D$1000,5,FALSE)</f>
        <v>#N/A</v>
      </c>
      <c r="Q736" s="24">
        <f>VLOOKUP("Partnership",'Program Priorities&amp;Goals'!$B$5:$E$7,4,FALSE)</f>
        <v>0.66666666666666663</v>
      </c>
      <c r="R736" s="25">
        <f t="shared" si="56"/>
        <v>0</v>
      </c>
      <c r="S736" s="24">
        <f t="shared" si="57"/>
        <v>1</v>
      </c>
      <c r="T736" s="24" t="e">
        <f t="shared" si="58"/>
        <v>#N/A</v>
      </c>
      <c r="U736" s="27" t="e">
        <f t="shared" si="59"/>
        <v>#N/A</v>
      </c>
      <c r="V736" s="24" t="e">
        <f>IF(J736="Urban",IF(U736&lt;='Recommended Sites'!$L$17,"Include",""),IF(J736="Rural",IF(T736&lt;='Recommended Sites'!$L$18,"Include",""),""))</f>
        <v>#N/A</v>
      </c>
      <c r="W736" s="24" t="e">
        <f>IF(V736="Include",COUNTIFS($V$2:$V$999,"Include",$R$2:$R$999,"&gt;"&amp;R736)+COUNTIFS($V$2:V736,"Include",$R$2:R736,R736),"")</f>
        <v>#N/A</v>
      </c>
    </row>
    <row r="737" spans="1:23" ht="15.75" thickBot="1" x14ac:dyDescent="0.3">
      <c r="A737" s="23" t="str">
        <f>IF(Population!$A737="","",Population!$A737)</f>
        <v/>
      </c>
      <c r="B737" s="24" t="str">
        <f>IF($A737="","",IFERROR(VLOOKUP($A737,Facilities!$A$2:$B$1001,2,FALSE),""))</f>
        <v/>
      </c>
      <c r="C737" s="24" t="str">
        <f>IFERROR(IF(VLOOKUP($A737,'Facility Locations'!$A$2:$E$1000,2,FALSE)="","no address",VLOOKUP($A737,'Facility Locations'!$A$2:$E$1000,2,FALSE)),"no address")</f>
        <v>no address</v>
      </c>
      <c r="D737" s="24" t="str">
        <f>IFERROR(IF(VLOOKUP($A737,'Facility Locations'!$A$2:$E$1000,3,FALSE)="","",VLOOKUP($A737,'Facility Locations'!$A$2:$E$1000,3,FALSE)),"")</f>
        <v/>
      </c>
      <c r="E737" s="24" t="str">
        <f>IFERROR(IF(VLOOKUP($A737,'Facility Locations'!$A$2:$E$1000,4,FALSE)="","",VLOOKUP($A737,'Facility Locations'!$A$2:$E$1000,4,FALSE)),"")</f>
        <v/>
      </c>
      <c r="F737" s="24" t="str">
        <f>IFERROR(IF(VLOOKUP($A737,'Facility Locations'!$A$2:$E$1000,5,FALSE)="","",VLOOKUP($A737,'Facility Locations'!$A$2:$E$1000,5,FALSE)),"")</f>
        <v/>
      </c>
      <c r="G737" s="25" t="str">
        <f>IFERROR(VLOOKUP($A737,Counties!$A$2:$C$1000,2,FALSE),"no county listed")</f>
        <v>no county listed</v>
      </c>
      <c r="H737" s="24" t="str">
        <f>IFERROR(VLOOKUP($A737,Counties!$A$2:$C$1000,3,FALSE),"no county listed")</f>
        <v>no county listed</v>
      </c>
      <c r="I737" s="24" t="e">
        <f>VLOOKUP($G737,Rural_Urban!A738:B1736,2,FALSE)</f>
        <v>#N/A</v>
      </c>
      <c r="J737" s="24" t="e">
        <f t="shared" si="55"/>
        <v>#N/A</v>
      </c>
      <c r="K737" s="26" t="str">
        <f>IF($A737="","",_xlfn.LET(_xlpm.x,VLOOKUP($A737,Population!$A$2:$B$1000,2,FALSE),IF(_xlpm.x="","none listed",_xlpm.x)))</f>
        <v/>
      </c>
      <c r="L737" s="24" t="e">
        <f>VLOOKUP($A737,Population!$A$2:$D$1000,4,FALSE)</f>
        <v>#N/A</v>
      </c>
      <c r="M737" s="24">
        <f>VLOOKUP("Population",'Program Priorities&amp;Goals'!$B$5:$E$7,4,FALSE)</f>
        <v>0.66666666666666663</v>
      </c>
      <c r="N737" s="24" t="e">
        <f>VLOOKUP($G737,'SVI Data'!$C$2:$F$200,3,FALSE)</f>
        <v>#N/A</v>
      </c>
      <c r="O737" s="24">
        <f>VLOOKUP("SVI",'Program Priorities&amp;Goals'!$B$5:$E$7,4,FALSE)</f>
        <v>0.66666666666666663</v>
      </c>
      <c r="P737" s="23" t="e">
        <f>VLOOKUP($A737,'Partnership Readiness'!$A$2:$D$1000,5,FALSE)</f>
        <v>#N/A</v>
      </c>
      <c r="Q737" s="24">
        <f>VLOOKUP("Partnership",'Program Priorities&amp;Goals'!$B$5:$E$7,4,FALSE)</f>
        <v>0.66666666666666663</v>
      </c>
      <c r="R737" s="25">
        <f t="shared" si="56"/>
        <v>0</v>
      </c>
      <c r="S737" s="24">
        <f t="shared" si="57"/>
        <v>1</v>
      </c>
      <c r="T737" s="24" t="e">
        <f t="shared" si="58"/>
        <v>#N/A</v>
      </c>
      <c r="U737" s="27" t="e">
        <f t="shared" si="59"/>
        <v>#N/A</v>
      </c>
      <c r="V737" s="24" t="e">
        <f>IF(J737="Urban",IF(U737&lt;='Recommended Sites'!$L$17,"Include",""),IF(J737="Rural",IF(T737&lt;='Recommended Sites'!$L$18,"Include",""),""))</f>
        <v>#N/A</v>
      </c>
      <c r="W737" s="24" t="e">
        <f>IF(V737="Include",COUNTIFS($V$2:$V$999,"Include",$R$2:$R$999,"&gt;"&amp;R737)+COUNTIFS($V$2:V737,"Include",$R$2:R737,R737),"")</f>
        <v>#N/A</v>
      </c>
    </row>
    <row r="738" spans="1:23" ht="15.75" thickBot="1" x14ac:dyDescent="0.3">
      <c r="A738" s="23" t="str">
        <f>IF(Population!$A738="","",Population!$A738)</f>
        <v/>
      </c>
      <c r="B738" s="24" t="str">
        <f>IF($A738="","",IFERROR(VLOOKUP($A738,Facilities!$A$2:$B$1001,2,FALSE),""))</f>
        <v/>
      </c>
      <c r="C738" s="24" t="str">
        <f>IFERROR(IF(VLOOKUP($A738,'Facility Locations'!$A$2:$E$1000,2,FALSE)="","no address",VLOOKUP($A738,'Facility Locations'!$A$2:$E$1000,2,FALSE)),"no address")</f>
        <v>no address</v>
      </c>
      <c r="D738" s="24" t="str">
        <f>IFERROR(IF(VLOOKUP($A738,'Facility Locations'!$A$2:$E$1000,3,FALSE)="","",VLOOKUP($A738,'Facility Locations'!$A$2:$E$1000,3,FALSE)),"")</f>
        <v/>
      </c>
      <c r="E738" s="24" t="str">
        <f>IFERROR(IF(VLOOKUP($A738,'Facility Locations'!$A$2:$E$1000,4,FALSE)="","",VLOOKUP($A738,'Facility Locations'!$A$2:$E$1000,4,FALSE)),"")</f>
        <v/>
      </c>
      <c r="F738" s="24" t="str">
        <f>IFERROR(IF(VLOOKUP($A738,'Facility Locations'!$A$2:$E$1000,5,FALSE)="","",VLOOKUP($A738,'Facility Locations'!$A$2:$E$1000,5,FALSE)),"")</f>
        <v/>
      </c>
      <c r="G738" s="25" t="str">
        <f>IFERROR(VLOOKUP($A738,Counties!$A$2:$C$1000,2,FALSE),"no county listed")</f>
        <v>no county listed</v>
      </c>
      <c r="H738" s="24" t="str">
        <f>IFERROR(VLOOKUP($A738,Counties!$A$2:$C$1000,3,FALSE),"no county listed")</f>
        <v>no county listed</v>
      </c>
      <c r="I738" s="24" t="e">
        <f>VLOOKUP($G738,Rural_Urban!A739:B1737,2,FALSE)</f>
        <v>#N/A</v>
      </c>
      <c r="J738" s="24" t="e">
        <f t="shared" si="55"/>
        <v>#N/A</v>
      </c>
      <c r="K738" s="26" t="str">
        <f>IF($A738="","",_xlfn.LET(_xlpm.x,VLOOKUP($A738,Population!$A$2:$B$1000,2,FALSE),IF(_xlpm.x="","none listed",_xlpm.x)))</f>
        <v/>
      </c>
      <c r="L738" s="24" t="e">
        <f>VLOOKUP($A738,Population!$A$2:$D$1000,4,FALSE)</f>
        <v>#N/A</v>
      </c>
      <c r="M738" s="24">
        <f>VLOOKUP("Population",'Program Priorities&amp;Goals'!$B$5:$E$7,4,FALSE)</f>
        <v>0.66666666666666663</v>
      </c>
      <c r="N738" s="24" t="e">
        <f>VLOOKUP($G738,'SVI Data'!$C$2:$F$200,3,FALSE)</f>
        <v>#N/A</v>
      </c>
      <c r="O738" s="24">
        <f>VLOOKUP("SVI",'Program Priorities&amp;Goals'!$B$5:$E$7,4,FALSE)</f>
        <v>0.66666666666666663</v>
      </c>
      <c r="P738" s="23" t="e">
        <f>VLOOKUP($A738,'Partnership Readiness'!$A$2:$D$1000,5,FALSE)</f>
        <v>#N/A</v>
      </c>
      <c r="Q738" s="24">
        <f>VLOOKUP("Partnership",'Program Priorities&amp;Goals'!$B$5:$E$7,4,FALSE)</f>
        <v>0.66666666666666663</v>
      </c>
      <c r="R738" s="25">
        <f t="shared" si="56"/>
        <v>0</v>
      </c>
      <c r="S738" s="24">
        <f t="shared" si="57"/>
        <v>1</v>
      </c>
      <c r="T738" s="24" t="e">
        <f t="shared" si="58"/>
        <v>#N/A</v>
      </c>
      <c r="U738" s="27" t="e">
        <f t="shared" si="59"/>
        <v>#N/A</v>
      </c>
      <c r="V738" s="24" t="e">
        <f>IF(J738="Urban",IF(U738&lt;='Recommended Sites'!$L$17,"Include",""),IF(J738="Rural",IF(T738&lt;='Recommended Sites'!$L$18,"Include",""),""))</f>
        <v>#N/A</v>
      </c>
      <c r="W738" s="24" t="e">
        <f>IF(V738="Include",COUNTIFS($V$2:$V$999,"Include",$R$2:$R$999,"&gt;"&amp;R738)+COUNTIFS($V$2:V738,"Include",$R$2:R738,R738),"")</f>
        <v>#N/A</v>
      </c>
    </row>
    <row r="739" spans="1:23" ht="15.75" thickBot="1" x14ac:dyDescent="0.3">
      <c r="A739" s="23" t="str">
        <f>IF(Population!$A739="","",Population!$A739)</f>
        <v/>
      </c>
      <c r="B739" s="24" t="str">
        <f>IF($A739="","",IFERROR(VLOOKUP($A739,Facilities!$A$2:$B$1001,2,FALSE),""))</f>
        <v/>
      </c>
      <c r="C739" s="24" t="str">
        <f>IFERROR(IF(VLOOKUP($A739,'Facility Locations'!$A$2:$E$1000,2,FALSE)="","no address",VLOOKUP($A739,'Facility Locations'!$A$2:$E$1000,2,FALSE)),"no address")</f>
        <v>no address</v>
      </c>
      <c r="D739" s="24" t="str">
        <f>IFERROR(IF(VLOOKUP($A739,'Facility Locations'!$A$2:$E$1000,3,FALSE)="","",VLOOKUP($A739,'Facility Locations'!$A$2:$E$1000,3,FALSE)),"")</f>
        <v/>
      </c>
      <c r="E739" s="24" t="str">
        <f>IFERROR(IF(VLOOKUP($A739,'Facility Locations'!$A$2:$E$1000,4,FALSE)="","",VLOOKUP($A739,'Facility Locations'!$A$2:$E$1000,4,FALSE)),"")</f>
        <v/>
      </c>
      <c r="F739" s="24" t="str">
        <f>IFERROR(IF(VLOOKUP($A739,'Facility Locations'!$A$2:$E$1000,5,FALSE)="","",VLOOKUP($A739,'Facility Locations'!$A$2:$E$1000,5,FALSE)),"")</f>
        <v/>
      </c>
      <c r="G739" s="25" t="str">
        <f>IFERROR(VLOOKUP($A739,Counties!$A$2:$C$1000,2,FALSE),"no county listed")</f>
        <v>no county listed</v>
      </c>
      <c r="H739" s="24" t="str">
        <f>IFERROR(VLOOKUP($A739,Counties!$A$2:$C$1000,3,FALSE),"no county listed")</f>
        <v>no county listed</v>
      </c>
      <c r="I739" s="24" t="e">
        <f>VLOOKUP($G739,Rural_Urban!A740:B1738,2,FALSE)</f>
        <v>#N/A</v>
      </c>
      <c r="J739" s="24" t="e">
        <f t="shared" si="55"/>
        <v>#N/A</v>
      </c>
      <c r="K739" s="26" t="str">
        <f>IF($A739="","",_xlfn.LET(_xlpm.x,VLOOKUP($A739,Population!$A$2:$B$1000,2,FALSE),IF(_xlpm.x="","none listed",_xlpm.x)))</f>
        <v/>
      </c>
      <c r="L739" s="24" t="e">
        <f>VLOOKUP($A739,Population!$A$2:$D$1000,4,FALSE)</f>
        <v>#N/A</v>
      </c>
      <c r="M739" s="24">
        <f>VLOOKUP("Population",'Program Priorities&amp;Goals'!$B$5:$E$7,4,FALSE)</f>
        <v>0.66666666666666663</v>
      </c>
      <c r="N739" s="24" t="e">
        <f>VLOOKUP($G739,'SVI Data'!$C$2:$F$200,3,FALSE)</f>
        <v>#N/A</v>
      </c>
      <c r="O739" s="24">
        <f>VLOOKUP("SVI",'Program Priorities&amp;Goals'!$B$5:$E$7,4,FALSE)</f>
        <v>0.66666666666666663</v>
      </c>
      <c r="P739" s="23" t="e">
        <f>VLOOKUP($A739,'Partnership Readiness'!$A$2:$D$1000,5,FALSE)</f>
        <v>#N/A</v>
      </c>
      <c r="Q739" s="24">
        <f>VLOOKUP("Partnership",'Program Priorities&amp;Goals'!$B$5:$E$7,4,FALSE)</f>
        <v>0.66666666666666663</v>
      </c>
      <c r="R739" s="25">
        <f t="shared" si="56"/>
        <v>0</v>
      </c>
      <c r="S739" s="24">
        <f t="shared" si="57"/>
        <v>1</v>
      </c>
      <c r="T739" s="24" t="e">
        <f t="shared" si="58"/>
        <v>#N/A</v>
      </c>
      <c r="U739" s="27" t="e">
        <f t="shared" si="59"/>
        <v>#N/A</v>
      </c>
      <c r="V739" s="24" t="e">
        <f>IF(J739="Urban",IF(U739&lt;='Recommended Sites'!$L$17,"Include",""),IF(J739="Rural",IF(T739&lt;='Recommended Sites'!$L$18,"Include",""),""))</f>
        <v>#N/A</v>
      </c>
      <c r="W739" s="24" t="e">
        <f>IF(V739="Include",COUNTIFS($V$2:$V$999,"Include",$R$2:$R$999,"&gt;"&amp;R739)+COUNTIFS($V$2:V739,"Include",$R$2:R739,R739),"")</f>
        <v>#N/A</v>
      </c>
    </row>
    <row r="740" spans="1:23" ht="15.75" thickBot="1" x14ac:dyDescent="0.3">
      <c r="A740" s="23" t="str">
        <f>IF(Population!$A740="","",Population!$A740)</f>
        <v/>
      </c>
      <c r="B740" s="24" t="str">
        <f>IF($A740="","",IFERROR(VLOOKUP($A740,Facilities!$A$2:$B$1001,2,FALSE),""))</f>
        <v/>
      </c>
      <c r="C740" s="24" t="str">
        <f>IFERROR(IF(VLOOKUP($A740,'Facility Locations'!$A$2:$E$1000,2,FALSE)="","no address",VLOOKUP($A740,'Facility Locations'!$A$2:$E$1000,2,FALSE)),"no address")</f>
        <v>no address</v>
      </c>
      <c r="D740" s="24" t="str">
        <f>IFERROR(IF(VLOOKUP($A740,'Facility Locations'!$A$2:$E$1000,3,FALSE)="","",VLOOKUP($A740,'Facility Locations'!$A$2:$E$1000,3,FALSE)),"")</f>
        <v/>
      </c>
      <c r="E740" s="24" t="str">
        <f>IFERROR(IF(VLOOKUP($A740,'Facility Locations'!$A$2:$E$1000,4,FALSE)="","",VLOOKUP($A740,'Facility Locations'!$A$2:$E$1000,4,FALSE)),"")</f>
        <v/>
      </c>
      <c r="F740" s="24" t="str">
        <f>IFERROR(IF(VLOOKUP($A740,'Facility Locations'!$A$2:$E$1000,5,FALSE)="","",VLOOKUP($A740,'Facility Locations'!$A$2:$E$1000,5,FALSE)),"")</f>
        <v/>
      </c>
      <c r="G740" s="25" t="str">
        <f>IFERROR(VLOOKUP($A740,Counties!$A$2:$C$1000,2,FALSE),"no county listed")</f>
        <v>no county listed</v>
      </c>
      <c r="H740" s="24" t="str">
        <f>IFERROR(VLOOKUP($A740,Counties!$A$2:$C$1000,3,FALSE),"no county listed")</f>
        <v>no county listed</v>
      </c>
      <c r="I740" s="24" t="e">
        <f>VLOOKUP($G740,Rural_Urban!A741:B1739,2,FALSE)</f>
        <v>#N/A</v>
      </c>
      <c r="J740" s="24" t="e">
        <f t="shared" si="55"/>
        <v>#N/A</v>
      </c>
      <c r="K740" s="26" t="str">
        <f>IF($A740="","",_xlfn.LET(_xlpm.x,VLOOKUP($A740,Population!$A$2:$B$1000,2,FALSE),IF(_xlpm.x="","none listed",_xlpm.x)))</f>
        <v/>
      </c>
      <c r="L740" s="24" t="e">
        <f>VLOOKUP($A740,Population!$A$2:$D$1000,4,FALSE)</f>
        <v>#N/A</v>
      </c>
      <c r="M740" s="24">
        <f>VLOOKUP("Population",'Program Priorities&amp;Goals'!$B$5:$E$7,4,FALSE)</f>
        <v>0.66666666666666663</v>
      </c>
      <c r="N740" s="24" t="e">
        <f>VLOOKUP($G740,'SVI Data'!$C$2:$F$200,3,FALSE)</f>
        <v>#N/A</v>
      </c>
      <c r="O740" s="24">
        <f>VLOOKUP("SVI",'Program Priorities&amp;Goals'!$B$5:$E$7,4,FALSE)</f>
        <v>0.66666666666666663</v>
      </c>
      <c r="P740" s="23" t="e">
        <f>VLOOKUP($A740,'Partnership Readiness'!$A$2:$D$1000,5,FALSE)</f>
        <v>#N/A</v>
      </c>
      <c r="Q740" s="24">
        <f>VLOOKUP("Partnership",'Program Priorities&amp;Goals'!$B$5:$E$7,4,FALSE)</f>
        <v>0.66666666666666663</v>
      </c>
      <c r="R740" s="25">
        <f t="shared" si="56"/>
        <v>0</v>
      </c>
      <c r="S740" s="24">
        <f t="shared" si="57"/>
        <v>1</v>
      </c>
      <c r="T740" s="24" t="e">
        <f t="shared" si="58"/>
        <v>#N/A</v>
      </c>
      <c r="U740" s="27" t="e">
        <f t="shared" si="59"/>
        <v>#N/A</v>
      </c>
      <c r="V740" s="24" t="e">
        <f>IF(J740="Urban",IF(U740&lt;='Recommended Sites'!$L$17,"Include",""),IF(J740="Rural",IF(T740&lt;='Recommended Sites'!$L$18,"Include",""),""))</f>
        <v>#N/A</v>
      </c>
      <c r="W740" s="24" t="e">
        <f>IF(V740="Include",COUNTIFS($V$2:$V$999,"Include",$R$2:$R$999,"&gt;"&amp;R740)+COUNTIFS($V$2:V740,"Include",$R$2:R740,R740),"")</f>
        <v>#N/A</v>
      </c>
    </row>
    <row r="741" spans="1:23" ht="15.75" thickBot="1" x14ac:dyDescent="0.3">
      <c r="A741" s="23" t="str">
        <f>IF(Population!$A741="","",Population!$A741)</f>
        <v/>
      </c>
      <c r="B741" s="24" t="str">
        <f>IF($A741="","",IFERROR(VLOOKUP($A741,Facilities!$A$2:$B$1001,2,FALSE),""))</f>
        <v/>
      </c>
      <c r="C741" s="24" t="str">
        <f>IFERROR(IF(VLOOKUP($A741,'Facility Locations'!$A$2:$E$1000,2,FALSE)="","no address",VLOOKUP($A741,'Facility Locations'!$A$2:$E$1000,2,FALSE)),"no address")</f>
        <v>no address</v>
      </c>
      <c r="D741" s="24" t="str">
        <f>IFERROR(IF(VLOOKUP($A741,'Facility Locations'!$A$2:$E$1000,3,FALSE)="","",VLOOKUP($A741,'Facility Locations'!$A$2:$E$1000,3,FALSE)),"")</f>
        <v/>
      </c>
      <c r="E741" s="24" t="str">
        <f>IFERROR(IF(VLOOKUP($A741,'Facility Locations'!$A$2:$E$1000,4,FALSE)="","",VLOOKUP($A741,'Facility Locations'!$A$2:$E$1000,4,FALSE)),"")</f>
        <v/>
      </c>
      <c r="F741" s="24" t="str">
        <f>IFERROR(IF(VLOOKUP($A741,'Facility Locations'!$A$2:$E$1000,5,FALSE)="","",VLOOKUP($A741,'Facility Locations'!$A$2:$E$1000,5,FALSE)),"")</f>
        <v/>
      </c>
      <c r="G741" s="25" t="str">
        <f>IFERROR(VLOOKUP($A741,Counties!$A$2:$C$1000,2,FALSE),"no county listed")</f>
        <v>no county listed</v>
      </c>
      <c r="H741" s="24" t="str">
        <f>IFERROR(VLOOKUP($A741,Counties!$A$2:$C$1000,3,FALSE),"no county listed")</f>
        <v>no county listed</v>
      </c>
      <c r="I741" s="24" t="e">
        <f>VLOOKUP($G741,Rural_Urban!A742:B1740,2,FALSE)</f>
        <v>#N/A</v>
      </c>
      <c r="J741" s="24" t="e">
        <f t="shared" si="55"/>
        <v>#N/A</v>
      </c>
      <c r="K741" s="26" t="str">
        <f>IF($A741="","",_xlfn.LET(_xlpm.x,VLOOKUP($A741,Population!$A$2:$B$1000,2,FALSE),IF(_xlpm.x="","none listed",_xlpm.x)))</f>
        <v/>
      </c>
      <c r="L741" s="24" t="e">
        <f>VLOOKUP($A741,Population!$A$2:$D$1000,4,FALSE)</f>
        <v>#N/A</v>
      </c>
      <c r="M741" s="24">
        <f>VLOOKUP("Population",'Program Priorities&amp;Goals'!$B$5:$E$7,4,FALSE)</f>
        <v>0.66666666666666663</v>
      </c>
      <c r="N741" s="24" t="e">
        <f>VLOOKUP($G741,'SVI Data'!$C$2:$F$200,3,FALSE)</f>
        <v>#N/A</v>
      </c>
      <c r="O741" s="24">
        <f>VLOOKUP("SVI",'Program Priorities&amp;Goals'!$B$5:$E$7,4,FALSE)</f>
        <v>0.66666666666666663</v>
      </c>
      <c r="P741" s="23" t="e">
        <f>VLOOKUP($A741,'Partnership Readiness'!$A$2:$D$1000,5,FALSE)</f>
        <v>#N/A</v>
      </c>
      <c r="Q741" s="24">
        <f>VLOOKUP("Partnership",'Program Priorities&amp;Goals'!$B$5:$E$7,4,FALSE)</f>
        <v>0.66666666666666663</v>
      </c>
      <c r="R741" s="25">
        <f t="shared" si="56"/>
        <v>0</v>
      </c>
      <c r="S741" s="24">
        <f t="shared" si="57"/>
        <v>1</v>
      </c>
      <c r="T741" s="24" t="e">
        <f t="shared" si="58"/>
        <v>#N/A</v>
      </c>
      <c r="U741" s="27" t="e">
        <f t="shared" si="59"/>
        <v>#N/A</v>
      </c>
      <c r="V741" s="24" t="e">
        <f>IF(J741="Urban",IF(U741&lt;='Recommended Sites'!$L$17,"Include",""),IF(J741="Rural",IF(T741&lt;='Recommended Sites'!$L$18,"Include",""),""))</f>
        <v>#N/A</v>
      </c>
      <c r="W741" s="24" t="e">
        <f>IF(V741="Include",COUNTIFS($V$2:$V$999,"Include",$R$2:$R$999,"&gt;"&amp;R741)+COUNTIFS($V$2:V741,"Include",$R$2:R741,R741),"")</f>
        <v>#N/A</v>
      </c>
    </row>
    <row r="742" spans="1:23" ht="15.75" thickBot="1" x14ac:dyDescent="0.3">
      <c r="A742" s="23" t="str">
        <f>IF(Population!$A742="","",Population!$A742)</f>
        <v/>
      </c>
      <c r="B742" s="24" t="str">
        <f>IF($A742="","",IFERROR(VLOOKUP($A742,Facilities!$A$2:$B$1001,2,FALSE),""))</f>
        <v/>
      </c>
      <c r="C742" s="24" t="str">
        <f>IFERROR(IF(VLOOKUP($A742,'Facility Locations'!$A$2:$E$1000,2,FALSE)="","no address",VLOOKUP($A742,'Facility Locations'!$A$2:$E$1000,2,FALSE)),"no address")</f>
        <v>no address</v>
      </c>
      <c r="D742" s="24" t="str">
        <f>IFERROR(IF(VLOOKUP($A742,'Facility Locations'!$A$2:$E$1000,3,FALSE)="","",VLOOKUP($A742,'Facility Locations'!$A$2:$E$1000,3,FALSE)),"")</f>
        <v/>
      </c>
      <c r="E742" s="24" t="str">
        <f>IFERROR(IF(VLOOKUP($A742,'Facility Locations'!$A$2:$E$1000,4,FALSE)="","",VLOOKUP($A742,'Facility Locations'!$A$2:$E$1000,4,FALSE)),"")</f>
        <v/>
      </c>
      <c r="F742" s="24" t="str">
        <f>IFERROR(IF(VLOOKUP($A742,'Facility Locations'!$A$2:$E$1000,5,FALSE)="","",VLOOKUP($A742,'Facility Locations'!$A$2:$E$1000,5,FALSE)),"")</f>
        <v/>
      </c>
      <c r="G742" s="25" t="str">
        <f>IFERROR(VLOOKUP($A742,Counties!$A$2:$C$1000,2,FALSE),"no county listed")</f>
        <v>no county listed</v>
      </c>
      <c r="H742" s="24" t="str">
        <f>IFERROR(VLOOKUP($A742,Counties!$A$2:$C$1000,3,FALSE),"no county listed")</f>
        <v>no county listed</v>
      </c>
      <c r="I742" s="24" t="e">
        <f>VLOOKUP($G742,Rural_Urban!A743:B1741,2,FALSE)</f>
        <v>#N/A</v>
      </c>
      <c r="J742" s="24" t="e">
        <f t="shared" si="55"/>
        <v>#N/A</v>
      </c>
      <c r="K742" s="26" t="str">
        <f>IF($A742="","",_xlfn.LET(_xlpm.x,VLOOKUP($A742,Population!$A$2:$B$1000,2,FALSE),IF(_xlpm.x="","none listed",_xlpm.x)))</f>
        <v/>
      </c>
      <c r="L742" s="24" t="e">
        <f>VLOOKUP($A742,Population!$A$2:$D$1000,4,FALSE)</f>
        <v>#N/A</v>
      </c>
      <c r="M742" s="24">
        <f>VLOOKUP("Population",'Program Priorities&amp;Goals'!$B$5:$E$7,4,FALSE)</f>
        <v>0.66666666666666663</v>
      </c>
      <c r="N742" s="24" t="e">
        <f>VLOOKUP($G742,'SVI Data'!$C$2:$F$200,3,FALSE)</f>
        <v>#N/A</v>
      </c>
      <c r="O742" s="24">
        <f>VLOOKUP("SVI",'Program Priorities&amp;Goals'!$B$5:$E$7,4,FALSE)</f>
        <v>0.66666666666666663</v>
      </c>
      <c r="P742" s="23" t="e">
        <f>VLOOKUP($A742,'Partnership Readiness'!$A$2:$D$1000,5,FALSE)</f>
        <v>#N/A</v>
      </c>
      <c r="Q742" s="24">
        <f>VLOOKUP("Partnership",'Program Priorities&amp;Goals'!$B$5:$E$7,4,FALSE)</f>
        <v>0.66666666666666663</v>
      </c>
      <c r="R742" s="25">
        <f t="shared" si="56"/>
        <v>0</v>
      </c>
      <c r="S742" s="24">
        <f t="shared" si="57"/>
        <v>1</v>
      </c>
      <c r="T742" s="24" t="e">
        <f t="shared" si="58"/>
        <v>#N/A</v>
      </c>
      <c r="U742" s="27" t="e">
        <f t="shared" si="59"/>
        <v>#N/A</v>
      </c>
      <c r="V742" s="24" t="e">
        <f>IF(J742="Urban",IF(U742&lt;='Recommended Sites'!$L$17,"Include",""),IF(J742="Rural",IF(T742&lt;='Recommended Sites'!$L$18,"Include",""),""))</f>
        <v>#N/A</v>
      </c>
      <c r="W742" s="24" t="e">
        <f>IF(V742="Include",COUNTIFS($V$2:$V$999,"Include",$R$2:$R$999,"&gt;"&amp;R742)+COUNTIFS($V$2:V742,"Include",$R$2:R742,R742),"")</f>
        <v>#N/A</v>
      </c>
    </row>
    <row r="743" spans="1:23" ht="15.75" thickBot="1" x14ac:dyDescent="0.3">
      <c r="A743" s="23" t="str">
        <f>IF(Population!$A743="","",Population!$A743)</f>
        <v/>
      </c>
      <c r="B743" s="24" t="str">
        <f>IF($A743="","",IFERROR(VLOOKUP($A743,Facilities!$A$2:$B$1001,2,FALSE),""))</f>
        <v/>
      </c>
      <c r="C743" s="24" t="str">
        <f>IFERROR(IF(VLOOKUP($A743,'Facility Locations'!$A$2:$E$1000,2,FALSE)="","no address",VLOOKUP($A743,'Facility Locations'!$A$2:$E$1000,2,FALSE)),"no address")</f>
        <v>no address</v>
      </c>
      <c r="D743" s="24" t="str">
        <f>IFERROR(IF(VLOOKUP($A743,'Facility Locations'!$A$2:$E$1000,3,FALSE)="","",VLOOKUP($A743,'Facility Locations'!$A$2:$E$1000,3,FALSE)),"")</f>
        <v/>
      </c>
      <c r="E743" s="24" t="str">
        <f>IFERROR(IF(VLOOKUP($A743,'Facility Locations'!$A$2:$E$1000,4,FALSE)="","",VLOOKUP($A743,'Facility Locations'!$A$2:$E$1000,4,FALSE)),"")</f>
        <v/>
      </c>
      <c r="F743" s="24" t="str">
        <f>IFERROR(IF(VLOOKUP($A743,'Facility Locations'!$A$2:$E$1000,5,FALSE)="","",VLOOKUP($A743,'Facility Locations'!$A$2:$E$1000,5,FALSE)),"")</f>
        <v/>
      </c>
      <c r="G743" s="25" t="str">
        <f>IFERROR(VLOOKUP($A743,Counties!$A$2:$C$1000,2,FALSE),"no county listed")</f>
        <v>no county listed</v>
      </c>
      <c r="H743" s="24" t="str">
        <f>IFERROR(VLOOKUP($A743,Counties!$A$2:$C$1000,3,FALSE),"no county listed")</f>
        <v>no county listed</v>
      </c>
      <c r="I743" s="24" t="e">
        <f>VLOOKUP($G743,Rural_Urban!A744:B1742,2,FALSE)</f>
        <v>#N/A</v>
      </c>
      <c r="J743" s="24" t="e">
        <f t="shared" si="55"/>
        <v>#N/A</v>
      </c>
      <c r="K743" s="26" t="str">
        <f>IF($A743="","",_xlfn.LET(_xlpm.x,VLOOKUP($A743,Population!$A$2:$B$1000,2,FALSE),IF(_xlpm.x="","none listed",_xlpm.x)))</f>
        <v/>
      </c>
      <c r="L743" s="24" t="e">
        <f>VLOOKUP($A743,Population!$A$2:$D$1000,4,FALSE)</f>
        <v>#N/A</v>
      </c>
      <c r="M743" s="24">
        <f>VLOOKUP("Population",'Program Priorities&amp;Goals'!$B$5:$E$7,4,FALSE)</f>
        <v>0.66666666666666663</v>
      </c>
      <c r="N743" s="24" t="e">
        <f>VLOOKUP($G743,'SVI Data'!$C$2:$F$200,3,FALSE)</f>
        <v>#N/A</v>
      </c>
      <c r="O743" s="24">
        <f>VLOOKUP("SVI",'Program Priorities&amp;Goals'!$B$5:$E$7,4,FALSE)</f>
        <v>0.66666666666666663</v>
      </c>
      <c r="P743" s="23" t="e">
        <f>VLOOKUP($A743,'Partnership Readiness'!$A$2:$D$1000,5,FALSE)</f>
        <v>#N/A</v>
      </c>
      <c r="Q743" s="24">
        <f>VLOOKUP("Partnership",'Program Priorities&amp;Goals'!$B$5:$E$7,4,FALSE)</f>
        <v>0.66666666666666663</v>
      </c>
      <c r="R743" s="25">
        <f t="shared" si="56"/>
        <v>0</v>
      </c>
      <c r="S743" s="24">
        <f t="shared" si="57"/>
        <v>1</v>
      </c>
      <c r="T743" s="24" t="e">
        <f t="shared" si="58"/>
        <v>#N/A</v>
      </c>
      <c r="U743" s="27" t="e">
        <f t="shared" si="59"/>
        <v>#N/A</v>
      </c>
      <c r="V743" s="24" t="e">
        <f>IF(J743="Urban",IF(U743&lt;='Recommended Sites'!$L$17,"Include",""),IF(J743="Rural",IF(T743&lt;='Recommended Sites'!$L$18,"Include",""),""))</f>
        <v>#N/A</v>
      </c>
      <c r="W743" s="24" t="e">
        <f>IF(V743="Include",COUNTIFS($V$2:$V$999,"Include",$R$2:$R$999,"&gt;"&amp;R743)+COUNTIFS($V$2:V743,"Include",$R$2:R743,R743),"")</f>
        <v>#N/A</v>
      </c>
    </row>
    <row r="744" spans="1:23" ht="15.75" thickBot="1" x14ac:dyDescent="0.3">
      <c r="A744" s="23" t="str">
        <f>IF(Population!$A744="","",Population!$A744)</f>
        <v/>
      </c>
      <c r="B744" s="24" t="str">
        <f>IF($A744="","",IFERROR(VLOOKUP($A744,Facilities!$A$2:$B$1001,2,FALSE),""))</f>
        <v/>
      </c>
      <c r="C744" s="24" t="str">
        <f>IFERROR(IF(VLOOKUP($A744,'Facility Locations'!$A$2:$E$1000,2,FALSE)="","no address",VLOOKUP($A744,'Facility Locations'!$A$2:$E$1000,2,FALSE)),"no address")</f>
        <v>no address</v>
      </c>
      <c r="D744" s="24" t="str">
        <f>IFERROR(IF(VLOOKUP($A744,'Facility Locations'!$A$2:$E$1000,3,FALSE)="","",VLOOKUP($A744,'Facility Locations'!$A$2:$E$1000,3,FALSE)),"")</f>
        <v/>
      </c>
      <c r="E744" s="24" t="str">
        <f>IFERROR(IF(VLOOKUP($A744,'Facility Locations'!$A$2:$E$1000,4,FALSE)="","",VLOOKUP($A744,'Facility Locations'!$A$2:$E$1000,4,FALSE)),"")</f>
        <v/>
      </c>
      <c r="F744" s="24" t="str">
        <f>IFERROR(IF(VLOOKUP($A744,'Facility Locations'!$A$2:$E$1000,5,FALSE)="","",VLOOKUP($A744,'Facility Locations'!$A$2:$E$1000,5,FALSE)),"")</f>
        <v/>
      </c>
      <c r="G744" s="25" t="str">
        <f>IFERROR(VLOOKUP($A744,Counties!$A$2:$C$1000,2,FALSE),"no county listed")</f>
        <v>no county listed</v>
      </c>
      <c r="H744" s="24" t="str">
        <f>IFERROR(VLOOKUP($A744,Counties!$A$2:$C$1000,3,FALSE),"no county listed")</f>
        <v>no county listed</v>
      </c>
      <c r="I744" s="24" t="e">
        <f>VLOOKUP($G744,Rural_Urban!A745:B1743,2,FALSE)</f>
        <v>#N/A</v>
      </c>
      <c r="J744" s="24" t="e">
        <f t="shared" si="55"/>
        <v>#N/A</v>
      </c>
      <c r="K744" s="26" t="str">
        <f>IF($A744="","",_xlfn.LET(_xlpm.x,VLOOKUP($A744,Population!$A$2:$B$1000,2,FALSE),IF(_xlpm.x="","none listed",_xlpm.x)))</f>
        <v/>
      </c>
      <c r="L744" s="24" t="e">
        <f>VLOOKUP($A744,Population!$A$2:$D$1000,4,FALSE)</f>
        <v>#N/A</v>
      </c>
      <c r="M744" s="24">
        <f>VLOOKUP("Population",'Program Priorities&amp;Goals'!$B$5:$E$7,4,FALSE)</f>
        <v>0.66666666666666663</v>
      </c>
      <c r="N744" s="24" t="e">
        <f>VLOOKUP($G744,'SVI Data'!$C$2:$F$200,3,FALSE)</f>
        <v>#N/A</v>
      </c>
      <c r="O744" s="24">
        <f>VLOOKUP("SVI",'Program Priorities&amp;Goals'!$B$5:$E$7,4,FALSE)</f>
        <v>0.66666666666666663</v>
      </c>
      <c r="P744" s="23" t="e">
        <f>VLOOKUP($A744,'Partnership Readiness'!$A$2:$D$1000,5,FALSE)</f>
        <v>#N/A</v>
      </c>
      <c r="Q744" s="24">
        <f>VLOOKUP("Partnership",'Program Priorities&amp;Goals'!$B$5:$E$7,4,FALSE)</f>
        <v>0.66666666666666663</v>
      </c>
      <c r="R744" s="25">
        <f t="shared" si="56"/>
        <v>0</v>
      </c>
      <c r="S744" s="24">
        <f t="shared" si="57"/>
        <v>1</v>
      </c>
      <c r="T744" s="24" t="e">
        <f t="shared" si="58"/>
        <v>#N/A</v>
      </c>
      <c r="U744" s="27" t="e">
        <f t="shared" si="59"/>
        <v>#N/A</v>
      </c>
      <c r="V744" s="24" t="e">
        <f>IF(J744="Urban",IF(U744&lt;='Recommended Sites'!$L$17,"Include",""),IF(J744="Rural",IF(T744&lt;='Recommended Sites'!$L$18,"Include",""),""))</f>
        <v>#N/A</v>
      </c>
      <c r="W744" s="24" t="e">
        <f>IF(V744="Include",COUNTIFS($V$2:$V$999,"Include",$R$2:$R$999,"&gt;"&amp;R744)+COUNTIFS($V$2:V744,"Include",$R$2:R744,R744),"")</f>
        <v>#N/A</v>
      </c>
    </row>
    <row r="745" spans="1:23" ht="15.75" thickBot="1" x14ac:dyDescent="0.3">
      <c r="A745" s="23" t="str">
        <f>IF(Population!$A745="","",Population!$A745)</f>
        <v/>
      </c>
      <c r="B745" s="24" t="str">
        <f>IF($A745="","",IFERROR(VLOOKUP($A745,Facilities!$A$2:$B$1001,2,FALSE),""))</f>
        <v/>
      </c>
      <c r="C745" s="24" t="str">
        <f>IFERROR(IF(VLOOKUP($A745,'Facility Locations'!$A$2:$E$1000,2,FALSE)="","no address",VLOOKUP($A745,'Facility Locations'!$A$2:$E$1000,2,FALSE)),"no address")</f>
        <v>no address</v>
      </c>
      <c r="D745" s="24" t="str">
        <f>IFERROR(IF(VLOOKUP($A745,'Facility Locations'!$A$2:$E$1000,3,FALSE)="","",VLOOKUP($A745,'Facility Locations'!$A$2:$E$1000,3,FALSE)),"")</f>
        <v/>
      </c>
      <c r="E745" s="24" t="str">
        <f>IFERROR(IF(VLOOKUP($A745,'Facility Locations'!$A$2:$E$1000,4,FALSE)="","",VLOOKUP($A745,'Facility Locations'!$A$2:$E$1000,4,FALSE)),"")</f>
        <v/>
      </c>
      <c r="F745" s="24" t="str">
        <f>IFERROR(IF(VLOOKUP($A745,'Facility Locations'!$A$2:$E$1000,5,FALSE)="","",VLOOKUP($A745,'Facility Locations'!$A$2:$E$1000,5,FALSE)),"")</f>
        <v/>
      </c>
      <c r="G745" s="25" t="str">
        <f>IFERROR(VLOOKUP($A745,Counties!$A$2:$C$1000,2,FALSE),"no county listed")</f>
        <v>no county listed</v>
      </c>
      <c r="H745" s="24" t="str">
        <f>IFERROR(VLOOKUP($A745,Counties!$A$2:$C$1000,3,FALSE),"no county listed")</f>
        <v>no county listed</v>
      </c>
      <c r="I745" s="24" t="e">
        <f>VLOOKUP($G745,Rural_Urban!A746:B1744,2,FALSE)</f>
        <v>#N/A</v>
      </c>
      <c r="J745" s="24" t="e">
        <f t="shared" si="55"/>
        <v>#N/A</v>
      </c>
      <c r="K745" s="26" t="str">
        <f>IF($A745="","",_xlfn.LET(_xlpm.x,VLOOKUP($A745,Population!$A$2:$B$1000,2,FALSE),IF(_xlpm.x="","none listed",_xlpm.x)))</f>
        <v/>
      </c>
      <c r="L745" s="24" t="e">
        <f>VLOOKUP($A745,Population!$A$2:$D$1000,4,FALSE)</f>
        <v>#N/A</v>
      </c>
      <c r="M745" s="24">
        <f>VLOOKUP("Population",'Program Priorities&amp;Goals'!$B$5:$E$7,4,FALSE)</f>
        <v>0.66666666666666663</v>
      </c>
      <c r="N745" s="24" t="e">
        <f>VLOOKUP($G745,'SVI Data'!$C$2:$F$200,3,FALSE)</f>
        <v>#N/A</v>
      </c>
      <c r="O745" s="24">
        <f>VLOOKUP("SVI",'Program Priorities&amp;Goals'!$B$5:$E$7,4,FALSE)</f>
        <v>0.66666666666666663</v>
      </c>
      <c r="P745" s="23" t="e">
        <f>VLOOKUP($A745,'Partnership Readiness'!$A$2:$D$1000,5,FALSE)</f>
        <v>#N/A</v>
      </c>
      <c r="Q745" s="24">
        <f>VLOOKUP("Partnership",'Program Priorities&amp;Goals'!$B$5:$E$7,4,FALSE)</f>
        <v>0.66666666666666663</v>
      </c>
      <c r="R745" s="25">
        <f t="shared" si="56"/>
        <v>0</v>
      </c>
      <c r="S745" s="24">
        <f t="shared" si="57"/>
        <v>1</v>
      </c>
      <c r="T745" s="24" t="e">
        <f t="shared" si="58"/>
        <v>#N/A</v>
      </c>
      <c r="U745" s="27" t="e">
        <f t="shared" si="59"/>
        <v>#N/A</v>
      </c>
      <c r="V745" s="24" t="e">
        <f>IF(J745="Urban",IF(U745&lt;='Recommended Sites'!$L$17,"Include",""),IF(J745="Rural",IF(T745&lt;='Recommended Sites'!$L$18,"Include",""),""))</f>
        <v>#N/A</v>
      </c>
      <c r="W745" s="24" t="e">
        <f>IF(V745="Include",COUNTIFS($V$2:$V$999,"Include",$R$2:$R$999,"&gt;"&amp;R745)+COUNTIFS($V$2:V745,"Include",$R$2:R745,R745),"")</f>
        <v>#N/A</v>
      </c>
    </row>
    <row r="746" spans="1:23" ht="15.75" thickBot="1" x14ac:dyDescent="0.3">
      <c r="A746" s="23" t="str">
        <f>IF(Population!$A746="","",Population!$A746)</f>
        <v/>
      </c>
      <c r="B746" s="24" t="str">
        <f>IF($A746="","",IFERROR(VLOOKUP($A746,Facilities!$A$2:$B$1001,2,FALSE),""))</f>
        <v/>
      </c>
      <c r="C746" s="24" t="str">
        <f>IFERROR(IF(VLOOKUP($A746,'Facility Locations'!$A$2:$E$1000,2,FALSE)="","no address",VLOOKUP($A746,'Facility Locations'!$A$2:$E$1000,2,FALSE)),"no address")</f>
        <v>no address</v>
      </c>
      <c r="D746" s="24" t="str">
        <f>IFERROR(IF(VLOOKUP($A746,'Facility Locations'!$A$2:$E$1000,3,FALSE)="","",VLOOKUP($A746,'Facility Locations'!$A$2:$E$1000,3,FALSE)),"")</f>
        <v/>
      </c>
      <c r="E746" s="24" t="str">
        <f>IFERROR(IF(VLOOKUP($A746,'Facility Locations'!$A$2:$E$1000,4,FALSE)="","",VLOOKUP($A746,'Facility Locations'!$A$2:$E$1000,4,FALSE)),"")</f>
        <v/>
      </c>
      <c r="F746" s="24" t="str">
        <f>IFERROR(IF(VLOOKUP($A746,'Facility Locations'!$A$2:$E$1000,5,FALSE)="","",VLOOKUP($A746,'Facility Locations'!$A$2:$E$1000,5,FALSE)),"")</f>
        <v/>
      </c>
      <c r="G746" s="25" t="str">
        <f>IFERROR(VLOOKUP($A746,Counties!$A$2:$C$1000,2,FALSE),"no county listed")</f>
        <v>no county listed</v>
      </c>
      <c r="H746" s="24" t="str">
        <f>IFERROR(VLOOKUP($A746,Counties!$A$2:$C$1000,3,FALSE),"no county listed")</f>
        <v>no county listed</v>
      </c>
      <c r="I746" s="24" t="e">
        <f>VLOOKUP($G746,Rural_Urban!A747:B1745,2,FALSE)</f>
        <v>#N/A</v>
      </c>
      <c r="J746" s="24" t="e">
        <f t="shared" si="55"/>
        <v>#N/A</v>
      </c>
      <c r="K746" s="26" t="str">
        <f>IF($A746="","",_xlfn.LET(_xlpm.x,VLOOKUP($A746,Population!$A$2:$B$1000,2,FALSE),IF(_xlpm.x="","none listed",_xlpm.x)))</f>
        <v/>
      </c>
      <c r="L746" s="24" t="e">
        <f>VLOOKUP($A746,Population!$A$2:$D$1000,4,FALSE)</f>
        <v>#N/A</v>
      </c>
      <c r="M746" s="24">
        <f>VLOOKUP("Population",'Program Priorities&amp;Goals'!$B$5:$E$7,4,FALSE)</f>
        <v>0.66666666666666663</v>
      </c>
      <c r="N746" s="24" t="e">
        <f>VLOOKUP($G746,'SVI Data'!$C$2:$F$200,3,FALSE)</f>
        <v>#N/A</v>
      </c>
      <c r="O746" s="24">
        <f>VLOOKUP("SVI",'Program Priorities&amp;Goals'!$B$5:$E$7,4,FALSE)</f>
        <v>0.66666666666666663</v>
      </c>
      <c r="P746" s="23" t="e">
        <f>VLOOKUP($A746,'Partnership Readiness'!$A$2:$D$1000,5,FALSE)</f>
        <v>#N/A</v>
      </c>
      <c r="Q746" s="24">
        <f>VLOOKUP("Partnership",'Program Priorities&amp;Goals'!$B$5:$E$7,4,FALSE)</f>
        <v>0.66666666666666663</v>
      </c>
      <c r="R746" s="25">
        <f t="shared" si="56"/>
        <v>0</v>
      </c>
      <c r="S746" s="24">
        <f t="shared" si="57"/>
        <v>1</v>
      </c>
      <c r="T746" s="24" t="e">
        <f t="shared" si="58"/>
        <v>#N/A</v>
      </c>
      <c r="U746" s="27" t="e">
        <f t="shared" si="59"/>
        <v>#N/A</v>
      </c>
      <c r="V746" s="24" t="e">
        <f>IF(J746="Urban",IF(U746&lt;='Recommended Sites'!$L$17,"Include",""),IF(J746="Rural",IF(T746&lt;='Recommended Sites'!$L$18,"Include",""),""))</f>
        <v>#N/A</v>
      </c>
      <c r="W746" s="24" t="e">
        <f>IF(V746="Include",COUNTIFS($V$2:$V$999,"Include",$R$2:$R$999,"&gt;"&amp;R746)+COUNTIFS($V$2:V746,"Include",$R$2:R746,R746),"")</f>
        <v>#N/A</v>
      </c>
    </row>
    <row r="747" spans="1:23" ht="15.75" thickBot="1" x14ac:dyDescent="0.3">
      <c r="A747" s="23" t="str">
        <f>IF(Population!$A747="","",Population!$A747)</f>
        <v/>
      </c>
      <c r="B747" s="24" t="str">
        <f>IF($A747="","",IFERROR(VLOOKUP($A747,Facilities!$A$2:$B$1001,2,FALSE),""))</f>
        <v/>
      </c>
      <c r="C747" s="24" t="str">
        <f>IFERROR(IF(VLOOKUP($A747,'Facility Locations'!$A$2:$E$1000,2,FALSE)="","no address",VLOOKUP($A747,'Facility Locations'!$A$2:$E$1000,2,FALSE)),"no address")</f>
        <v>no address</v>
      </c>
      <c r="D747" s="24" t="str">
        <f>IFERROR(IF(VLOOKUP($A747,'Facility Locations'!$A$2:$E$1000,3,FALSE)="","",VLOOKUP($A747,'Facility Locations'!$A$2:$E$1000,3,FALSE)),"")</f>
        <v/>
      </c>
      <c r="E747" s="24" t="str">
        <f>IFERROR(IF(VLOOKUP($A747,'Facility Locations'!$A$2:$E$1000,4,FALSE)="","",VLOOKUP($A747,'Facility Locations'!$A$2:$E$1000,4,FALSE)),"")</f>
        <v/>
      </c>
      <c r="F747" s="24" t="str">
        <f>IFERROR(IF(VLOOKUP($A747,'Facility Locations'!$A$2:$E$1000,5,FALSE)="","",VLOOKUP($A747,'Facility Locations'!$A$2:$E$1000,5,FALSE)),"")</f>
        <v/>
      </c>
      <c r="G747" s="25" t="str">
        <f>IFERROR(VLOOKUP($A747,Counties!$A$2:$C$1000,2,FALSE),"no county listed")</f>
        <v>no county listed</v>
      </c>
      <c r="H747" s="24" t="str">
        <f>IFERROR(VLOOKUP($A747,Counties!$A$2:$C$1000,3,FALSE),"no county listed")</f>
        <v>no county listed</v>
      </c>
      <c r="I747" s="24" t="e">
        <f>VLOOKUP($G747,Rural_Urban!A748:B1746,2,FALSE)</f>
        <v>#N/A</v>
      </c>
      <c r="J747" s="24" t="e">
        <f t="shared" si="55"/>
        <v>#N/A</v>
      </c>
      <c r="K747" s="26" t="str">
        <f>IF($A747="","",_xlfn.LET(_xlpm.x,VLOOKUP($A747,Population!$A$2:$B$1000,2,FALSE),IF(_xlpm.x="","none listed",_xlpm.x)))</f>
        <v/>
      </c>
      <c r="L747" s="24" t="e">
        <f>VLOOKUP($A747,Population!$A$2:$D$1000,4,FALSE)</f>
        <v>#N/A</v>
      </c>
      <c r="M747" s="24">
        <f>VLOOKUP("Population",'Program Priorities&amp;Goals'!$B$5:$E$7,4,FALSE)</f>
        <v>0.66666666666666663</v>
      </c>
      <c r="N747" s="24" t="e">
        <f>VLOOKUP($G747,'SVI Data'!$C$2:$F$200,3,FALSE)</f>
        <v>#N/A</v>
      </c>
      <c r="O747" s="24">
        <f>VLOOKUP("SVI",'Program Priorities&amp;Goals'!$B$5:$E$7,4,FALSE)</f>
        <v>0.66666666666666663</v>
      </c>
      <c r="P747" s="23" t="e">
        <f>VLOOKUP($A747,'Partnership Readiness'!$A$2:$D$1000,5,FALSE)</f>
        <v>#N/A</v>
      </c>
      <c r="Q747" s="24">
        <f>VLOOKUP("Partnership",'Program Priorities&amp;Goals'!$B$5:$E$7,4,FALSE)</f>
        <v>0.66666666666666663</v>
      </c>
      <c r="R747" s="25">
        <f t="shared" si="56"/>
        <v>0</v>
      </c>
      <c r="S747" s="24">
        <f t="shared" si="57"/>
        <v>1</v>
      </c>
      <c r="T747" s="24" t="e">
        <f t="shared" si="58"/>
        <v>#N/A</v>
      </c>
      <c r="U747" s="27" t="e">
        <f t="shared" si="59"/>
        <v>#N/A</v>
      </c>
      <c r="V747" s="24" t="e">
        <f>IF(J747="Urban",IF(U747&lt;='Recommended Sites'!$L$17,"Include",""),IF(J747="Rural",IF(T747&lt;='Recommended Sites'!$L$18,"Include",""),""))</f>
        <v>#N/A</v>
      </c>
      <c r="W747" s="24" t="e">
        <f>IF(V747="Include",COUNTIFS($V$2:$V$999,"Include",$R$2:$R$999,"&gt;"&amp;R747)+COUNTIFS($V$2:V747,"Include",$R$2:R747,R747),"")</f>
        <v>#N/A</v>
      </c>
    </row>
    <row r="748" spans="1:23" ht="15.75" thickBot="1" x14ac:dyDescent="0.3">
      <c r="A748" s="23" t="str">
        <f>IF(Population!$A748="","",Population!$A748)</f>
        <v/>
      </c>
      <c r="B748" s="24" t="str">
        <f>IF($A748="","",IFERROR(VLOOKUP($A748,Facilities!$A$2:$B$1001,2,FALSE),""))</f>
        <v/>
      </c>
      <c r="C748" s="24" t="str">
        <f>IFERROR(IF(VLOOKUP($A748,'Facility Locations'!$A$2:$E$1000,2,FALSE)="","no address",VLOOKUP($A748,'Facility Locations'!$A$2:$E$1000,2,FALSE)),"no address")</f>
        <v>no address</v>
      </c>
      <c r="D748" s="24" t="str">
        <f>IFERROR(IF(VLOOKUP($A748,'Facility Locations'!$A$2:$E$1000,3,FALSE)="","",VLOOKUP($A748,'Facility Locations'!$A$2:$E$1000,3,FALSE)),"")</f>
        <v/>
      </c>
      <c r="E748" s="24" t="str">
        <f>IFERROR(IF(VLOOKUP($A748,'Facility Locations'!$A$2:$E$1000,4,FALSE)="","",VLOOKUP($A748,'Facility Locations'!$A$2:$E$1000,4,FALSE)),"")</f>
        <v/>
      </c>
      <c r="F748" s="24" t="str">
        <f>IFERROR(IF(VLOOKUP($A748,'Facility Locations'!$A$2:$E$1000,5,FALSE)="","",VLOOKUP($A748,'Facility Locations'!$A$2:$E$1000,5,FALSE)),"")</f>
        <v/>
      </c>
      <c r="G748" s="25" t="str">
        <f>IFERROR(VLOOKUP($A748,Counties!$A$2:$C$1000,2,FALSE),"no county listed")</f>
        <v>no county listed</v>
      </c>
      <c r="H748" s="24" t="str">
        <f>IFERROR(VLOOKUP($A748,Counties!$A$2:$C$1000,3,FALSE),"no county listed")</f>
        <v>no county listed</v>
      </c>
      <c r="I748" s="24" t="e">
        <f>VLOOKUP($G748,Rural_Urban!A749:B1747,2,FALSE)</f>
        <v>#N/A</v>
      </c>
      <c r="J748" s="24" t="e">
        <f t="shared" si="55"/>
        <v>#N/A</v>
      </c>
      <c r="K748" s="26" t="str">
        <f>IF($A748="","",_xlfn.LET(_xlpm.x,VLOOKUP($A748,Population!$A$2:$B$1000,2,FALSE),IF(_xlpm.x="","none listed",_xlpm.x)))</f>
        <v/>
      </c>
      <c r="L748" s="24" t="e">
        <f>VLOOKUP($A748,Population!$A$2:$D$1000,4,FALSE)</f>
        <v>#N/A</v>
      </c>
      <c r="M748" s="24">
        <f>VLOOKUP("Population",'Program Priorities&amp;Goals'!$B$5:$E$7,4,FALSE)</f>
        <v>0.66666666666666663</v>
      </c>
      <c r="N748" s="24" t="e">
        <f>VLOOKUP($G748,'SVI Data'!$C$2:$F$200,3,FALSE)</f>
        <v>#N/A</v>
      </c>
      <c r="O748" s="24">
        <f>VLOOKUP("SVI",'Program Priorities&amp;Goals'!$B$5:$E$7,4,FALSE)</f>
        <v>0.66666666666666663</v>
      </c>
      <c r="P748" s="23" t="e">
        <f>VLOOKUP($A748,'Partnership Readiness'!$A$2:$D$1000,5,FALSE)</f>
        <v>#N/A</v>
      </c>
      <c r="Q748" s="24">
        <f>VLOOKUP("Partnership",'Program Priorities&amp;Goals'!$B$5:$E$7,4,FALSE)</f>
        <v>0.66666666666666663</v>
      </c>
      <c r="R748" s="25">
        <f t="shared" si="56"/>
        <v>0</v>
      </c>
      <c r="S748" s="24">
        <f t="shared" si="57"/>
        <v>1</v>
      </c>
      <c r="T748" s="24" t="e">
        <f t="shared" si="58"/>
        <v>#N/A</v>
      </c>
      <c r="U748" s="27" t="e">
        <f t="shared" si="59"/>
        <v>#N/A</v>
      </c>
      <c r="V748" s="24" t="e">
        <f>IF(J748="Urban",IF(U748&lt;='Recommended Sites'!$L$17,"Include",""),IF(J748="Rural",IF(T748&lt;='Recommended Sites'!$L$18,"Include",""),""))</f>
        <v>#N/A</v>
      </c>
      <c r="W748" s="24" t="e">
        <f>IF(V748="Include",COUNTIFS($V$2:$V$999,"Include",$R$2:$R$999,"&gt;"&amp;R748)+COUNTIFS($V$2:V748,"Include",$R$2:R748,R748),"")</f>
        <v>#N/A</v>
      </c>
    </row>
    <row r="749" spans="1:23" ht="15.75" thickBot="1" x14ac:dyDescent="0.3">
      <c r="A749" s="23" t="str">
        <f>IF(Population!$A749="","",Population!$A749)</f>
        <v/>
      </c>
      <c r="B749" s="24" t="str">
        <f>IF($A749="","",IFERROR(VLOOKUP($A749,Facilities!$A$2:$B$1001,2,FALSE),""))</f>
        <v/>
      </c>
      <c r="C749" s="24" t="str">
        <f>IFERROR(IF(VLOOKUP($A749,'Facility Locations'!$A$2:$E$1000,2,FALSE)="","no address",VLOOKUP($A749,'Facility Locations'!$A$2:$E$1000,2,FALSE)),"no address")</f>
        <v>no address</v>
      </c>
      <c r="D749" s="24" t="str">
        <f>IFERROR(IF(VLOOKUP($A749,'Facility Locations'!$A$2:$E$1000,3,FALSE)="","",VLOOKUP($A749,'Facility Locations'!$A$2:$E$1000,3,FALSE)),"")</f>
        <v/>
      </c>
      <c r="E749" s="24" t="str">
        <f>IFERROR(IF(VLOOKUP($A749,'Facility Locations'!$A$2:$E$1000,4,FALSE)="","",VLOOKUP($A749,'Facility Locations'!$A$2:$E$1000,4,FALSE)),"")</f>
        <v/>
      </c>
      <c r="F749" s="24" t="str">
        <f>IFERROR(IF(VLOOKUP($A749,'Facility Locations'!$A$2:$E$1000,5,FALSE)="","",VLOOKUP($A749,'Facility Locations'!$A$2:$E$1000,5,FALSE)),"")</f>
        <v/>
      </c>
      <c r="G749" s="25" t="str">
        <f>IFERROR(VLOOKUP($A749,Counties!$A$2:$C$1000,2,FALSE),"no county listed")</f>
        <v>no county listed</v>
      </c>
      <c r="H749" s="24" t="str">
        <f>IFERROR(VLOOKUP($A749,Counties!$A$2:$C$1000,3,FALSE),"no county listed")</f>
        <v>no county listed</v>
      </c>
      <c r="I749" s="24" t="e">
        <f>VLOOKUP($G749,Rural_Urban!A750:B1748,2,FALSE)</f>
        <v>#N/A</v>
      </c>
      <c r="J749" s="24" t="e">
        <f t="shared" si="55"/>
        <v>#N/A</v>
      </c>
      <c r="K749" s="26" t="str">
        <f>IF($A749="","",_xlfn.LET(_xlpm.x,VLOOKUP($A749,Population!$A$2:$B$1000,2,FALSE),IF(_xlpm.x="","none listed",_xlpm.x)))</f>
        <v/>
      </c>
      <c r="L749" s="24" t="e">
        <f>VLOOKUP($A749,Population!$A$2:$D$1000,4,FALSE)</f>
        <v>#N/A</v>
      </c>
      <c r="M749" s="24">
        <f>VLOOKUP("Population",'Program Priorities&amp;Goals'!$B$5:$E$7,4,FALSE)</f>
        <v>0.66666666666666663</v>
      </c>
      <c r="N749" s="24" t="e">
        <f>VLOOKUP($G749,'SVI Data'!$C$2:$F$200,3,FALSE)</f>
        <v>#N/A</v>
      </c>
      <c r="O749" s="24">
        <f>VLOOKUP("SVI",'Program Priorities&amp;Goals'!$B$5:$E$7,4,FALSE)</f>
        <v>0.66666666666666663</v>
      </c>
      <c r="P749" s="23" t="e">
        <f>VLOOKUP($A749,'Partnership Readiness'!$A$2:$D$1000,5,FALSE)</f>
        <v>#N/A</v>
      </c>
      <c r="Q749" s="24">
        <f>VLOOKUP("Partnership",'Program Priorities&amp;Goals'!$B$5:$E$7,4,FALSE)</f>
        <v>0.66666666666666663</v>
      </c>
      <c r="R749" s="25">
        <f t="shared" si="56"/>
        <v>0</v>
      </c>
      <c r="S749" s="24">
        <f t="shared" si="57"/>
        <v>1</v>
      </c>
      <c r="T749" s="24" t="e">
        <f t="shared" si="58"/>
        <v>#N/A</v>
      </c>
      <c r="U749" s="27" t="e">
        <f t="shared" si="59"/>
        <v>#N/A</v>
      </c>
      <c r="V749" s="24" t="e">
        <f>IF(J749="Urban",IF(U749&lt;='Recommended Sites'!$L$17,"Include",""),IF(J749="Rural",IF(T749&lt;='Recommended Sites'!$L$18,"Include",""),""))</f>
        <v>#N/A</v>
      </c>
      <c r="W749" s="24" t="e">
        <f>IF(V749="Include",COUNTIFS($V$2:$V$999,"Include",$R$2:$R$999,"&gt;"&amp;R749)+COUNTIFS($V$2:V749,"Include",$R$2:R749,R749),"")</f>
        <v>#N/A</v>
      </c>
    </row>
    <row r="750" spans="1:23" ht="15.75" thickBot="1" x14ac:dyDescent="0.3">
      <c r="A750" s="23" t="str">
        <f>IF(Population!$A750="","",Population!$A750)</f>
        <v/>
      </c>
      <c r="B750" s="24" t="str">
        <f>IF($A750="","",IFERROR(VLOOKUP($A750,Facilities!$A$2:$B$1001,2,FALSE),""))</f>
        <v/>
      </c>
      <c r="C750" s="24" t="str">
        <f>IFERROR(IF(VLOOKUP($A750,'Facility Locations'!$A$2:$E$1000,2,FALSE)="","no address",VLOOKUP($A750,'Facility Locations'!$A$2:$E$1000,2,FALSE)),"no address")</f>
        <v>no address</v>
      </c>
      <c r="D750" s="24" t="str">
        <f>IFERROR(IF(VLOOKUP($A750,'Facility Locations'!$A$2:$E$1000,3,FALSE)="","",VLOOKUP($A750,'Facility Locations'!$A$2:$E$1000,3,FALSE)),"")</f>
        <v/>
      </c>
      <c r="E750" s="24" t="str">
        <f>IFERROR(IF(VLOOKUP($A750,'Facility Locations'!$A$2:$E$1000,4,FALSE)="","",VLOOKUP($A750,'Facility Locations'!$A$2:$E$1000,4,FALSE)),"")</f>
        <v/>
      </c>
      <c r="F750" s="24" t="str">
        <f>IFERROR(IF(VLOOKUP($A750,'Facility Locations'!$A$2:$E$1000,5,FALSE)="","",VLOOKUP($A750,'Facility Locations'!$A$2:$E$1000,5,FALSE)),"")</f>
        <v/>
      </c>
      <c r="G750" s="25" t="str">
        <f>IFERROR(VLOOKUP($A750,Counties!$A$2:$C$1000,2,FALSE),"no county listed")</f>
        <v>no county listed</v>
      </c>
      <c r="H750" s="24" t="str">
        <f>IFERROR(VLOOKUP($A750,Counties!$A$2:$C$1000,3,FALSE),"no county listed")</f>
        <v>no county listed</v>
      </c>
      <c r="I750" s="24" t="e">
        <f>VLOOKUP($G750,Rural_Urban!A751:B1749,2,FALSE)</f>
        <v>#N/A</v>
      </c>
      <c r="J750" s="24" t="e">
        <f t="shared" si="55"/>
        <v>#N/A</v>
      </c>
      <c r="K750" s="26" t="str">
        <f>IF($A750="","",_xlfn.LET(_xlpm.x,VLOOKUP($A750,Population!$A$2:$B$1000,2,FALSE),IF(_xlpm.x="","none listed",_xlpm.x)))</f>
        <v/>
      </c>
      <c r="L750" s="24" t="e">
        <f>VLOOKUP($A750,Population!$A$2:$D$1000,4,FALSE)</f>
        <v>#N/A</v>
      </c>
      <c r="M750" s="24">
        <f>VLOOKUP("Population",'Program Priorities&amp;Goals'!$B$5:$E$7,4,FALSE)</f>
        <v>0.66666666666666663</v>
      </c>
      <c r="N750" s="24" t="e">
        <f>VLOOKUP($G750,'SVI Data'!$C$2:$F$200,3,FALSE)</f>
        <v>#N/A</v>
      </c>
      <c r="O750" s="24">
        <f>VLOOKUP("SVI",'Program Priorities&amp;Goals'!$B$5:$E$7,4,FALSE)</f>
        <v>0.66666666666666663</v>
      </c>
      <c r="P750" s="23" t="e">
        <f>VLOOKUP($A750,'Partnership Readiness'!$A$2:$D$1000,5,FALSE)</f>
        <v>#N/A</v>
      </c>
      <c r="Q750" s="24">
        <f>VLOOKUP("Partnership",'Program Priorities&amp;Goals'!$B$5:$E$7,4,FALSE)</f>
        <v>0.66666666666666663</v>
      </c>
      <c r="R750" s="25">
        <f t="shared" si="56"/>
        <v>0</v>
      </c>
      <c r="S750" s="24">
        <f t="shared" si="57"/>
        <v>1</v>
      </c>
      <c r="T750" s="24" t="e">
        <f t="shared" si="58"/>
        <v>#N/A</v>
      </c>
      <c r="U750" s="27" t="e">
        <f t="shared" si="59"/>
        <v>#N/A</v>
      </c>
      <c r="V750" s="24" t="e">
        <f>IF(J750="Urban",IF(U750&lt;='Recommended Sites'!$L$17,"Include",""),IF(J750="Rural",IF(T750&lt;='Recommended Sites'!$L$18,"Include",""),""))</f>
        <v>#N/A</v>
      </c>
      <c r="W750" s="24" t="e">
        <f>IF(V750="Include",COUNTIFS($V$2:$V$999,"Include",$R$2:$R$999,"&gt;"&amp;R750)+COUNTIFS($V$2:V750,"Include",$R$2:R750,R750),"")</f>
        <v>#N/A</v>
      </c>
    </row>
    <row r="751" spans="1:23" ht="15.75" thickBot="1" x14ac:dyDescent="0.3">
      <c r="A751" s="23" t="str">
        <f>IF(Population!$A751="","",Population!$A751)</f>
        <v/>
      </c>
      <c r="B751" s="24" t="str">
        <f>IF($A751="","",IFERROR(VLOOKUP($A751,Facilities!$A$2:$B$1001,2,FALSE),""))</f>
        <v/>
      </c>
      <c r="C751" s="24" t="str">
        <f>IFERROR(IF(VLOOKUP($A751,'Facility Locations'!$A$2:$E$1000,2,FALSE)="","no address",VLOOKUP($A751,'Facility Locations'!$A$2:$E$1000,2,FALSE)),"no address")</f>
        <v>no address</v>
      </c>
      <c r="D751" s="24" t="str">
        <f>IFERROR(IF(VLOOKUP($A751,'Facility Locations'!$A$2:$E$1000,3,FALSE)="","",VLOOKUP($A751,'Facility Locations'!$A$2:$E$1000,3,FALSE)),"")</f>
        <v/>
      </c>
      <c r="E751" s="24" t="str">
        <f>IFERROR(IF(VLOOKUP($A751,'Facility Locations'!$A$2:$E$1000,4,FALSE)="","",VLOOKUP($A751,'Facility Locations'!$A$2:$E$1000,4,FALSE)),"")</f>
        <v/>
      </c>
      <c r="F751" s="24" t="str">
        <f>IFERROR(IF(VLOOKUP($A751,'Facility Locations'!$A$2:$E$1000,5,FALSE)="","",VLOOKUP($A751,'Facility Locations'!$A$2:$E$1000,5,FALSE)),"")</f>
        <v/>
      </c>
      <c r="G751" s="25" t="str">
        <f>IFERROR(VLOOKUP($A751,Counties!$A$2:$C$1000,2,FALSE),"no county listed")</f>
        <v>no county listed</v>
      </c>
      <c r="H751" s="24" t="str">
        <f>IFERROR(VLOOKUP($A751,Counties!$A$2:$C$1000,3,FALSE),"no county listed")</f>
        <v>no county listed</v>
      </c>
      <c r="I751" s="24" t="e">
        <f>VLOOKUP($G751,Rural_Urban!A752:B1750,2,FALSE)</f>
        <v>#N/A</v>
      </c>
      <c r="J751" s="24" t="e">
        <f t="shared" si="55"/>
        <v>#N/A</v>
      </c>
      <c r="K751" s="26" t="str">
        <f>IF($A751="","",_xlfn.LET(_xlpm.x,VLOOKUP($A751,Population!$A$2:$B$1000,2,FALSE),IF(_xlpm.x="","none listed",_xlpm.x)))</f>
        <v/>
      </c>
      <c r="L751" s="24" t="e">
        <f>VLOOKUP($A751,Population!$A$2:$D$1000,4,FALSE)</f>
        <v>#N/A</v>
      </c>
      <c r="M751" s="24">
        <f>VLOOKUP("Population",'Program Priorities&amp;Goals'!$B$5:$E$7,4,FALSE)</f>
        <v>0.66666666666666663</v>
      </c>
      <c r="N751" s="24" t="e">
        <f>VLOOKUP($G751,'SVI Data'!$C$2:$F$200,3,FALSE)</f>
        <v>#N/A</v>
      </c>
      <c r="O751" s="24">
        <f>VLOOKUP("SVI",'Program Priorities&amp;Goals'!$B$5:$E$7,4,FALSE)</f>
        <v>0.66666666666666663</v>
      </c>
      <c r="P751" s="23" t="e">
        <f>VLOOKUP($A751,'Partnership Readiness'!$A$2:$D$1000,5,FALSE)</f>
        <v>#N/A</v>
      </c>
      <c r="Q751" s="24">
        <f>VLOOKUP("Partnership",'Program Priorities&amp;Goals'!$B$5:$E$7,4,FALSE)</f>
        <v>0.66666666666666663</v>
      </c>
      <c r="R751" s="25">
        <f t="shared" si="56"/>
        <v>0</v>
      </c>
      <c r="S751" s="24">
        <f t="shared" si="57"/>
        <v>1</v>
      </c>
      <c r="T751" s="24" t="e">
        <f t="shared" si="58"/>
        <v>#N/A</v>
      </c>
      <c r="U751" s="27" t="e">
        <f t="shared" si="59"/>
        <v>#N/A</v>
      </c>
      <c r="V751" s="24" t="e">
        <f>IF(J751="Urban",IF(U751&lt;='Recommended Sites'!$L$17,"Include",""),IF(J751="Rural",IF(T751&lt;='Recommended Sites'!$L$18,"Include",""),""))</f>
        <v>#N/A</v>
      </c>
      <c r="W751" s="24" t="e">
        <f>IF(V751="Include",COUNTIFS($V$2:$V$999,"Include",$R$2:$R$999,"&gt;"&amp;R751)+COUNTIFS($V$2:V751,"Include",$R$2:R751,R751),"")</f>
        <v>#N/A</v>
      </c>
    </row>
    <row r="752" spans="1:23" ht="15.75" thickBot="1" x14ac:dyDescent="0.3">
      <c r="A752" s="23" t="str">
        <f>IF(Population!$A752="","",Population!$A752)</f>
        <v/>
      </c>
      <c r="B752" s="24" t="str">
        <f>IF($A752="","",IFERROR(VLOOKUP($A752,Facilities!$A$2:$B$1001,2,FALSE),""))</f>
        <v/>
      </c>
      <c r="C752" s="24" t="str">
        <f>IFERROR(IF(VLOOKUP($A752,'Facility Locations'!$A$2:$E$1000,2,FALSE)="","no address",VLOOKUP($A752,'Facility Locations'!$A$2:$E$1000,2,FALSE)),"no address")</f>
        <v>no address</v>
      </c>
      <c r="D752" s="24" t="str">
        <f>IFERROR(IF(VLOOKUP($A752,'Facility Locations'!$A$2:$E$1000,3,FALSE)="","",VLOOKUP($A752,'Facility Locations'!$A$2:$E$1000,3,FALSE)),"")</f>
        <v/>
      </c>
      <c r="E752" s="24" t="str">
        <f>IFERROR(IF(VLOOKUP($A752,'Facility Locations'!$A$2:$E$1000,4,FALSE)="","",VLOOKUP($A752,'Facility Locations'!$A$2:$E$1000,4,FALSE)),"")</f>
        <v/>
      </c>
      <c r="F752" s="24" t="str">
        <f>IFERROR(IF(VLOOKUP($A752,'Facility Locations'!$A$2:$E$1000,5,FALSE)="","",VLOOKUP($A752,'Facility Locations'!$A$2:$E$1000,5,FALSE)),"")</f>
        <v/>
      </c>
      <c r="G752" s="25" t="str">
        <f>IFERROR(VLOOKUP($A752,Counties!$A$2:$C$1000,2,FALSE),"no county listed")</f>
        <v>no county listed</v>
      </c>
      <c r="H752" s="24" t="str">
        <f>IFERROR(VLOOKUP($A752,Counties!$A$2:$C$1000,3,FALSE),"no county listed")</f>
        <v>no county listed</v>
      </c>
      <c r="I752" s="24" t="e">
        <f>VLOOKUP($G752,Rural_Urban!A753:B1751,2,FALSE)</f>
        <v>#N/A</v>
      </c>
      <c r="J752" s="24" t="e">
        <f t="shared" si="55"/>
        <v>#N/A</v>
      </c>
      <c r="K752" s="26" t="str">
        <f>IF($A752="","",_xlfn.LET(_xlpm.x,VLOOKUP($A752,Population!$A$2:$B$1000,2,FALSE),IF(_xlpm.x="","none listed",_xlpm.x)))</f>
        <v/>
      </c>
      <c r="L752" s="24" t="e">
        <f>VLOOKUP($A752,Population!$A$2:$D$1000,4,FALSE)</f>
        <v>#N/A</v>
      </c>
      <c r="M752" s="24">
        <f>VLOOKUP("Population",'Program Priorities&amp;Goals'!$B$5:$E$7,4,FALSE)</f>
        <v>0.66666666666666663</v>
      </c>
      <c r="N752" s="24" t="e">
        <f>VLOOKUP($G752,'SVI Data'!$C$2:$F$200,3,FALSE)</f>
        <v>#N/A</v>
      </c>
      <c r="O752" s="24">
        <f>VLOOKUP("SVI",'Program Priorities&amp;Goals'!$B$5:$E$7,4,FALSE)</f>
        <v>0.66666666666666663</v>
      </c>
      <c r="P752" s="23" t="e">
        <f>VLOOKUP($A752,'Partnership Readiness'!$A$2:$D$1000,5,FALSE)</f>
        <v>#N/A</v>
      </c>
      <c r="Q752" s="24">
        <f>VLOOKUP("Partnership",'Program Priorities&amp;Goals'!$B$5:$E$7,4,FALSE)</f>
        <v>0.66666666666666663</v>
      </c>
      <c r="R752" s="25">
        <f t="shared" si="56"/>
        <v>0</v>
      </c>
      <c r="S752" s="24">
        <f t="shared" si="57"/>
        <v>1</v>
      </c>
      <c r="T752" s="24" t="e">
        <f t="shared" si="58"/>
        <v>#N/A</v>
      </c>
      <c r="U752" s="27" t="e">
        <f t="shared" si="59"/>
        <v>#N/A</v>
      </c>
      <c r="V752" s="24" t="e">
        <f>IF(J752="Urban",IF(U752&lt;='Recommended Sites'!$L$17,"Include",""),IF(J752="Rural",IF(T752&lt;='Recommended Sites'!$L$18,"Include",""),""))</f>
        <v>#N/A</v>
      </c>
      <c r="W752" s="24" t="e">
        <f>IF(V752="Include",COUNTIFS($V$2:$V$999,"Include",$R$2:$R$999,"&gt;"&amp;R752)+COUNTIFS($V$2:V752,"Include",$R$2:R752,R752),"")</f>
        <v>#N/A</v>
      </c>
    </row>
    <row r="753" spans="1:23" ht="15.75" thickBot="1" x14ac:dyDescent="0.3">
      <c r="A753" s="23" t="str">
        <f>IF(Population!$A753="","",Population!$A753)</f>
        <v/>
      </c>
      <c r="B753" s="24" t="str">
        <f>IF($A753="","",IFERROR(VLOOKUP($A753,Facilities!$A$2:$B$1001,2,FALSE),""))</f>
        <v/>
      </c>
      <c r="C753" s="24" t="str">
        <f>IFERROR(IF(VLOOKUP($A753,'Facility Locations'!$A$2:$E$1000,2,FALSE)="","no address",VLOOKUP($A753,'Facility Locations'!$A$2:$E$1000,2,FALSE)),"no address")</f>
        <v>no address</v>
      </c>
      <c r="D753" s="24" t="str">
        <f>IFERROR(IF(VLOOKUP($A753,'Facility Locations'!$A$2:$E$1000,3,FALSE)="","",VLOOKUP($A753,'Facility Locations'!$A$2:$E$1000,3,FALSE)),"")</f>
        <v/>
      </c>
      <c r="E753" s="24" t="str">
        <f>IFERROR(IF(VLOOKUP($A753,'Facility Locations'!$A$2:$E$1000,4,FALSE)="","",VLOOKUP($A753,'Facility Locations'!$A$2:$E$1000,4,FALSE)),"")</f>
        <v/>
      </c>
      <c r="F753" s="24" t="str">
        <f>IFERROR(IF(VLOOKUP($A753,'Facility Locations'!$A$2:$E$1000,5,FALSE)="","",VLOOKUP($A753,'Facility Locations'!$A$2:$E$1000,5,FALSE)),"")</f>
        <v/>
      </c>
      <c r="G753" s="25" t="str">
        <f>IFERROR(VLOOKUP($A753,Counties!$A$2:$C$1000,2,FALSE),"no county listed")</f>
        <v>no county listed</v>
      </c>
      <c r="H753" s="24" t="str">
        <f>IFERROR(VLOOKUP($A753,Counties!$A$2:$C$1000,3,FALSE),"no county listed")</f>
        <v>no county listed</v>
      </c>
      <c r="I753" s="24" t="e">
        <f>VLOOKUP($G753,Rural_Urban!A754:B1752,2,FALSE)</f>
        <v>#N/A</v>
      </c>
      <c r="J753" s="24" t="e">
        <f t="shared" si="55"/>
        <v>#N/A</v>
      </c>
      <c r="K753" s="26" t="str">
        <f>IF($A753="","",_xlfn.LET(_xlpm.x,VLOOKUP($A753,Population!$A$2:$B$1000,2,FALSE),IF(_xlpm.x="","none listed",_xlpm.x)))</f>
        <v/>
      </c>
      <c r="L753" s="24" t="e">
        <f>VLOOKUP($A753,Population!$A$2:$D$1000,4,FALSE)</f>
        <v>#N/A</v>
      </c>
      <c r="M753" s="24">
        <f>VLOOKUP("Population",'Program Priorities&amp;Goals'!$B$5:$E$7,4,FALSE)</f>
        <v>0.66666666666666663</v>
      </c>
      <c r="N753" s="24" t="e">
        <f>VLOOKUP($G753,'SVI Data'!$C$2:$F$200,3,FALSE)</f>
        <v>#N/A</v>
      </c>
      <c r="O753" s="24">
        <f>VLOOKUP("SVI",'Program Priorities&amp;Goals'!$B$5:$E$7,4,FALSE)</f>
        <v>0.66666666666666663</v>
      </c>
      <c r="P753" s="23" t="e">
        <f>VLOOKUP($A753,'Partnership Readiness'!$A$2:$D$1000,5,FALSE)</f>
        <v>#N/A</v>
      </c>
      <c r="Q753" s="24">
        <f>VLOOKUP("Partnership",'Program Priorities&amp;Goals'!$B$5:$E$7,4,FALSE)</f>
        <v>0.66666666666666663</v>
      </c>
      <c r="R753" s="25">
        <f t="shared" si="56"/>
        <v>0</v>
      </c>
      <c r="S753" s="24">
        <f t="shared" si="57"/>
        <v>1</v>
      </c>
      <c r="T753" s="24" t="e">
        <f t="shared" si="58"/>
        <v>#N/A</v>
      </c>
      <c r="U753" s="27" t="e">
        <f t="shared" si="59"/>
        <v>#N/A</v>
      </c>
      <c r="V753" s="24" t="e">
        <f>IF(J753="Urban",IF(U753&lt;='Recommended Sites'!$L$17,"Include",""),IF(J753="Rural",IF(T753&lt;='Recommended Sites'!$L$18,"Include",""),""))</f>
        <v>#N/A</v>
      </c>
      <c r="W753" s="24" t="e">
        <f>IF(V753="Include",COUNTIFS($V$2:$V$999,"Include",$R$2:$R$999,"&gt;"&amp;R753)+COUNTIFS($V$2:V753,"Include",$R$2:R753,R753),"")</f>
        <v>#N/A</v>
      </c>
    </row>
    <row r="754" spans="1:23" ht="15.75" thickBot="1" x14ac:dyDescent="0.3">
      <c r="A754" s="23" t="str">
        <f>IF(Population!$A754="","",Population!$A754)</f>
        <v/>
      </c>
      <c r="B754" s="24" t="str">
        <f>IF($A754="","",IFERROR(VLOOKUP($A754,Facilities!$A$2:$B$1001,2,FALSE),""))</f>
        <v/>
      </c>
      <c r="C754" s="24" t="str">
        <f>IFERROR(IF(VLOOKUP($A754,'Facility Locations'!$A$2:$E$1000,2,FALSE)="","no address",VLOOKUP($A754,'Facility Locations'!$A$2:$E$1000,2,FALSE)),"no address")</f>
        <v>no address</v>
      </c>
      <c r="D754" s="24" t="str">
        <f>IFERROR(IF(VLOOKUP($A754,'Facility Locations'!$A$2:$E$1000,3,FALSE)="","",VLOOKUP($A754,'Facility Locations'!$A$2:$E$1000,3,FALSE)),"")</f>
        <v/>
      </c>
      <c r="E754" s="24" t="str">
        <f>IFERROR(IF(VLOOKUP($A754,'Facility Locations'!$A$2:$E$1000,4,FALSE)="","",VLOOKUP($A754,'Facility Locations'!$A$2:$E$1000,4,FALSE)),"")</f>
        <v/>
      </c>
      <c r="F754" s="24" t="str">
        <f>IFERROR(IF(VLOOKUP($A754,'Facility Locations'!$A$2:$E$1000,5,FALSE)="","",VLOOKUP($A754,'Facility Locations'!$A$2:$E$1000,5,FALSE)),"")</f>
        <v/>
      </c>
      <c r="G754" s="25" t="str">
        <f>IFERROR(VLOOKUP($A754,Counties!$A$2:$C$1000,2,FALSE),"no county listed")</f>
        <v>no county listed</v>
      </c>
      <c r="H754" s="24" t="str">
        <f>IFERROR(VLOOKUP($A754,Counties!$A$2:$C$1000,3,FALSE),"no county listed")</f>
        <v>no county listed</v>
      </c>
      <c r="I754" s="24" t="e">
        <f>VLOOKUP($G754,Rural_Urban!A755:B1753,2,FALSE)</f>
        <v>#N/A</v>
      </c>
      <c r="J754" s="24" t="e">
        <f t="shared" si="55"/>
        <v>#N/A</v>
      </c>
      <c r="K754" s="26" t="str">
        <f>IF($A754="","",_xlfn.LET(_xlpm.x,VLOOKUP($A754,Population!$A$2:$B$1000,2,FALSE),IF(_xlpm.x="","none listed",_xlpm.x)))</f>
        <v/>
      </c>
      <c r="L754" s="24" t="e">
        <f>VLOOKUP($A754,Population!$A$2:$D$1000,4,FALSE)</f>
        <v>#N/A</v>
      </c>
      <c r="M754" s="24">
        <f>VLOOKUP("Population",'Program Priorities&amp;Goals'!$B$5:$E$7,4,FALSE)</f>
        <v>0.66666666666666663</v>
      </c>
      <c r="N754" s="24" t="e">
        <f>VLOOKUP($G754,'SVI Data'!$C$2:$F$200,3,FALSE)</f>
        <v>#N/A</v>
      </c>
      <c r="O754" s="24">
        <f>VLOOKUP("SVI",'Program Priorities&amp;Goals'!$B$5:$E$7,4,FALSE)</f>
        <v>0.66666666666666663</v>
      </c>
      <c r="P754" s="23" t="e">
        <f>VLOOKUP($A754,'Partnership Readiness'!$A$2:$D$1000,5,FALSE)</f>
        <v>#N/A</v>
      </c>
      <c r="Q754" s="24">
        <f>VLOOKUP("Partnership",'Program Priorities&amp;Goals'!$B$5:$E$7,4,FALSE)</f>
        <v>0.66666666666666663</v>
      </c>
      <c r="R754" s="25">
        <f t="shared" si="56"/>
        <v>0</v>
      </c>
      <c r="S754" s="24">
        <f t="shared" si="57"/>
        <v>1</v>
      </c>
      <c r="T754" s="24" t="e">
        <f t="shared" si="58"/>
        <v>#N/A</v>
      </c>
      <c r="U754" s="27" t="e">
        <f t="shared" si="59"/>
        <v>#N/A</v>
      </c>
      <c r="V754" s="24" t="e">
        <f>IF(J754="Urban",IF(U754&lt;='Recommended Sites'!$L$17,"Include",""),IF(J754="Rural",IF(T754&lt;='Recommended Sites'!$L$18,"Include",""),""))</f>
        <v>#N/A</v>
      </c>
      <c r="W754" s="24" t="e">
        <f>IF(V754="Include",COUNTIFS($V$2:$V$999,"Include",$R$2:$R$999,"&gt;"&amp;R754)+COUNTIFS($V$2:V754,"Include",$R$2:R754,R754),"")</f>
        <v>#N/A</v>
      </c>
    </row>
    <row r="755" spans="1:23" ht="15.75" thickBot="1" x14ac:dyDescent="0.3">
      <c r="A755" s="23" t="str">
        <f>IF(Population!$A755="","",Population!$A755)</f>
        <v/>
      </c>
      <c r="B755" s="24" t="str">
        <f>IF($A755="","",IFERROR(VLOOKUP($A755,Facilities!$A$2:$B$1001,2,FALSE),""))</f>
        <v/>
      </c>
      <c r="C755" s="24" t="str">
        <f>IFERROR(IF(VLOOKUP($A755,'Facility Locations'!$A$2:$E$1000,2,FALSE)="","no address",VLOOKUP($A755,'Facility Locations'!$A$2:$E$1000,2,FALSE)),"no address")</f>
        <v>no address</v>
      </c>
      <c r="D755" s="24" t="str">
        <f>IFERROR(IF(VLOOKUP($A755,'Facility Locations'!$A$2:$E$1000,3,FALSE)="","",VLOOKUP($A755,'Facility Locations'!$A$2:$E$1000,3,FALSE)),"")</f>
        <v/>
      </c>
      <c r="E755" s="24" t="str">
        <f>IFERROR(IF(VLOOKUP($A755,'Facility Locations'!$A$2:$E$1000,4,FALSE)="","",VLOOKUP($A755,'Facility Locations'!$A$2:$E$1000,4,FALSE)),"")</f>
        <v/>
      </c>
      <c r="F755" s="24" t="str">
        <f>IFERROR(IF(VLOOKUP($A755,'Facility Locations'!$A$2:$E$1000,5,FALSE)="","",VLOOKUP($A755,'Facility Locations'!$A$2:$E$1000,5,FALSE)),"")</f>
        <v/>
      </c>
      <c r="G755" s="25" t="str">
        <f>IFERROR(VLOOKUP($A755,Counties!$A$2:$C$1000,2,FALSE),"no county listed")</f>
        <v>no county listed</v>
      </c>
      <c r="H755" s="24" t="str">
        <f>IFERROR(VLOOKUP($A755,Counties!$A$2:$C$1000,3,FALSE),"no county listed")</f>
        <v>no county listed</v>
      </c>
      <c r="I755" s="24" t="e">
        <f>VLOOKUP($G755,Rural_Urban!A756:B1754,2,FALSE)</f>
        <v>#N/A</v>
      </c>
      <c r="J755" s="24" t="e">
        <f t="shared" si="55"/>
        <v>#N/A</v>
      </c>
      <c r="K755" s="26" t="str">
        <f>IF($A755="","",_xlfn.LET(_xlpm.x,VLOOKUP($A755,Population!$A$2:$B$1000,2,FALSE),IF(_xlpm.x="","none listed",_xlpm.x)))</f>
        <v/>
      </c>
      <c r="L755" s="24" t="e">
        <f>VLOOKUP($A755,Population!$A$2:$D$1000,4,FALSE)</f>
        <v>#N/A</v>
      </c>
      <c r="M755" s="24">
        <f>VLOOKUP("Population",'Program Priorities&amp;Goals'!$B$5:$E$7,4,FALSE)</f>
        <v>0.66666666666666663</v>
      </c>
      <c r="N755" s="24" t="e">
        <f>VLOOKUP($G755,'SVI Data'!$C$2:$F$200,3,FALSE)</f>
        <v>#N/A</v>
      </c>
      <c r="O755" s="24">
        <f>VLOOKUP("SVI",'Program Priorities&amp;Goals'!$B$5:$E$7,4,FALSE)</f>
        <v>0.66666666666666663</v>
      </c>
      <c r="P755" s="23" t="e">
        <f>VLOOKUP($A755,'Partnership Readiness'!$A$2:$D$1000,5,FALSE)</f>
        <v>#N/A</v>
      </c>
      <c r="Q755" s="24">
        <f>VLOOKUP("Partnership",'Program Priorities&amp;Goals'!$B$5:$E$7,4,FALSE)</f>
        <v>0.66666666666666663</v>
      </c>
      <c r="R755" s="25">
        <f t="shared" si="56"/>
        <v>0</v>
      </c>
      <c r="S755" s="24">
        <f t="shared" si="57"/>
        <v>1</v>
      </c>
      <c r="T755" s="24" t="e">
        <f t="shared" si="58"/>
        <v>#N/A</v>
      </c>
      <c r="U755" s="27" t="e">
        <f t="shared" si="59"/>
        <v>#N/A</v>
      </c>
      <c r="V755" s="24" t="e">
        <f>IF(J755="Urban",IF(U755&lt;='Recommended Sites'!$L$17,"Include",""),IF(J755="Rural",IF(T755&lt;='Recommended Sites'!$L$18,"Include",""),""))</f>
        <v>#N/A</v>
      </c>
      <c r="W755" s="24" t="e">
        <f>IF(V755="Include",COUNTIFS($V$2:$V$999,"Include",$R$2:$R$999,"&gt;"&amp;R755)+COUNTIFS($V$2:V755,"Include",$R$2:R755,R755),"")</f>
        <v>#N/A</v>
      </c>
    </row>
    <row r="756" spans="1:23" ht="15.75" thickBot="1" x14ac:dyDescent="0.3">
      <c r="A756" s="23" t="str">
        <f>IF(Population!$A756="","",Population!$A756)</f>
        <v/>
      </c>
      <c r="B756" s="24" t="str">
        <f>IF($A756="","",IFERROR(VLOOKUP($A756,Facilities!$A$2:$B$1001,2,FALSE),""))</f>
        <v/>
      </c>
      <c r="C756" s="24" t="str">
        <f>IFERROR(IF(VLOOKUP($A756,'Facility Locations'!$A$2:$E$1000,2,FALSE)="","no address",VLOOKUP($A756,'Facility Locations'!$A$2:$E$1000,2,FALSE)),"no address")</f>
        <v>no address</v>
      </c>
      <c r="D756" s="24" t="str">
        <f>IFERROR(IF(VLOOKUP($A756,'Facility Locations'!$A$2:$E$1000,3,FALSE)="","",VLOOKUP($A756,'Facility Locations'!$A$2:$E$1000,3,FALSE)),"")</f>
        <v/>
      </c>
      <c r="E756" s="24" t="str">
        <f>IFERROR(IF(VLOOKUP($A756,'Facility Locations'!$A$2:$E$1000,4,FALSE)="","",VLOOKUP($A756,'Facility Locations'!$A$2:$E$1000,4,FALSE)),"")</f>
        <v/>
      </c>
      <c r="F756" s="24" t="str">
        <f>IFERROR(IF(VLOOKUP($A756,'Facility Locations'!$A$2:$E$1000,5,FALSE)="","",VLOOKUP($A756,'Facility Locations'!$A$2:$E$1000,5,FALSE)),"")</f>
        <v/>
      </c>
      <c r="G756" s="25" t="str">
        <f>IFERROR(VLOOKUP($A756,Counties!$A$2:$C$1000,2,FALSE),"no county listed")</f>
        <v>no county listed</v>
      </c>
      <c r="H756" s="24" t="str">
        <f>IFERROR(VLOOKUP($A756,Counties!$A$2:$C$1000,3,FALSE),"no county listed")</f>
        <v>no county listed</v>
      </c>
      <c r="I756" s="24" t="e">
        <f>VLOOKUP($G756,Rural_Urban!A757:B1755,2,FALSE)</f>
        <v>#N/A</v>
      </c>
      <c r="J756" s="24" t="e">
        <f t="shared" si="55"/>
        <v>#N/A</v>
      </c>
      <c r="K756" s="26" t="str">
        <f>IF($A756="","",_xlfn.LET(_xlpm.x,VLOOKUP($A756,Population!$A$2:$B$1000,2,FALSE),IF(_xlpm.x="","none listed",_xlpm.x)))</f>
        <v/>
      </c>
      <c r="L756" s="24" t="e">
        <f>VLOOKUP($A756,Population!$A$2:$D$1000,4,FALSE)</f>
        <v>#N/A</v>
      </c>
      <c r="M756" s="24">
        <f>VLOOKUP("Population",'Program Priorities&amp;Goals'!$B$5:$E$7,4,FALSE)</f>
        <v>0.66666666666666663</v>
      </c>
      <c r="N756" s="24" t="e">
        <f>VLOOKUP($G756,'SVI Data'!$C$2:$F$200,3,FALSE)</f>
        <v>#N/A</v>
      </c>
      <c r="O756" s="24">
        <f>VLOOKUP("SVI",'Program Priorities&amp;Goals'!$B$5:$E$7,4,FALSE)</f>
        <v>0.66666666666666663</v>
      </c>
      <c r="P756" s="23" t="e">
        <f>VLOOKUP($A756,'Partnership Readiness'!$A$2:$D$1000,5,FALSE)</f>
        <v>#N/A</v>
      </c>
      <c r="Q756" s="24">
        <f>VLOOKUP("Partnership",'Program Priorities&amp;Goals'!$B$5:$E$7,4,FALSE)</f>
        <v>0.66666666666666663</v>
      </c>
      <c r="R756" s="25">
        <f t="shared" si="56"/>
        <v>0</v>
      </c>
      <c r="S756" s="24">
        <f t="shared" si="57"/>
        <v>1</v>
      </c>
      <c r="T756" s="24" t="e">
        <f t="shared" si="58"/>
        <v>#N/A</v>
      </c>
      <c r="U756" s="27" t="e">
        <f t="shared" si="59"/>
        <v>#N/A</v>
      </c>
      <c r="V756" s="24" t="e">
        <f>IF(J756="Urban",IF(U756&lt;='Recommended Sites'!$L$17,"Include",""),IF(J756="Rural",IF(T756&lt;='Recommended Sites'!$L$18,"Include",""),""))</f>
        <v>#N/A</v>
      </c>
      <c r="W756" s="24" t="e">
        <f>IF(V756="Include",COUNTIFS($V$2:$V$999,"Include",$R$2:$R$999,"&gt;"&amp;R756)+COUNTIFS($V$2:V756,"Include",$R$2:R756,R756),"")</f>
        <v>#N/A</v>
      </c>
    </row>
    <row r="757" spans="1:23" ht="15.75" thickBot="1" x14ac:dyDescent="0.3">
      <c r="A757" s="23" t="str">
        <f>IF(Population!$A757="","",Population!$A757)</f>
        <v/>
      </c>
      <c r="B757" s="24" t="str">
        <f>IF($A757="","",IFERROR(VLOOKUP($A757,Facilities!$A$2:$B$1001,2,FALSE),""))</f>
        <v/>
      </c>
      <c r="C757" s="24" t="str">
        <f>IFERROR(IF(VLOOKUP($A757,'Facility Locations'!$A$2:$E$1000,2,FALSE)="","no address",VLOOKUP($A757,'Facility Locations'!$A$2:$E$1000,2,FALSE)),"no address")</f>
        <v>no address</v>
      </c>
      <c r="D757" s="24" t="str">
        <f>IFERROR(IF(VLOOKUP($A757,'Facility Locations'!$A$2:$E$1000,3,FALSE)="","",VLOOKUP($A757,'Facility Locations'!$A$2:$E$1000,3,FALSE)),"")</f>
        <v/>
      </c>
      <c r="E757" s="24" t="str">
        <f>IFERROR(IF(VLOOKUP($A757,'Facility Locations'!$A$2:$E$1000,4,FALSE)="","",VLOOKUP($A757,'Facility Locations'!$A$2:$E$1000,4,FALSE)),"")</f>
        <v/>
      </c>
      <c r="F757" s="24" t="str">
        <f>IFERROR(IF(VLOOKUP($A757,'Facility Locations'!$A$2:$E$1000,5,FALSE)="","",VLOOKUP($A757,'Facility Locations'!$A$2:$E$1000,5,FALSE)),"")</f>
        <v/>
      </c>
      <c r="G757" s="25" t="str">
        <f>IFERROR(VLOOKUP($A757,Counties!$A$2:$C$1000,2,FALSE),"no county listed")</f>
        <v>no county listed</v>
      </c>
      <c r="H757" s="24" t="str">
        <f>IFERROR(VLOOKUP($A757,Counties!$A$2:$C$1000,3,FALSE),"no county listed")</f>
        <v>no county listed</v>
      </c>
      <c r="I757" s="24" t="e">
        <f>VLOOKUP($G757,Rural_Urban!A758:B1756,2,FALSE)</f>
        <v>#N/A</v>
      </c>
      <c r="J757" s="24" t="e">
        <f t="shared" si="55"/>
        <v>#N/A</v>
      </c>
      <c r="K757" s="26" t="str">
        <f>IF($A757="","",_xlfn.LET(_xlpm.x,VLOOKUP($A757,Population!$A$2:$B$1000,2,FALSE),IF(_xlpm.x="","none listed",_xlpm.x)))</f>
        <v/>
      </c>
      <c r="L757" s="24" t="e">
        <f>VLOOKUP($A757,Population!$A$2:$D$1000,4,FALSE)</f>
        <v>#N/A</v>
      </c>
      <c r="M757" s="24">
        <f>VLOOKUP("Population",'Program Priorities&amp;Goals'!$B$5:$E$7,4,FALSE)</f>
        <v>0.66666666666666663</v>
      </c>
      <c r="N757" s="24" t="e">
        <f>VLOOKUP($G757,'SVI Data'!$C$2:$F$200,3,FALSE)</f>
        <v>#N/A</v>
      </c>
      <c r="O757" s="24">
        <f>VLOOKUP("SVI",'Program Priorities&amp;Goals'!$B$5:$E$7,4,FALSE)</f>
        <v>0.66666666666666663</v>
      </c>
      <c r="P757" s="23" t="e">
        <f>VLOOKUP($A757,'Partnership Readiness'!$A$2:$D$1000,5,FALSE)</f>
        <v>#N/A</v>
      </c>
      <c r="Q757" s="24">
        <f>VLOOKUP("Partnership",'Program Priorities&amp;Goals'!$B$5:$E$7,4,FALSE)</f>
        <v>0.66666666666666663</v>
      </c>
      <c r="R757" s="25">
        <f t="shared" si="56"/>
        <v>0</v>
      </c>
      <c r="S757" s="24">
        <f t="shared" si="57"/>
        <v>1</v>
      </c>
      <c r="T757" s="24" t="e">
        <f t="shared" si="58"/>
        <v>#N/A</v>
      </c>
      <c r="U757" s="27" t="e">
        <f t="shared" si="59"/>
        <v>#N/A</v>
      </c>
      <c r="V757" s="24" t="e">
        <f>IF(J757="Urban",IF(U757&lt;='Recommended Sites'!$L$17,"Include",""),IF(J757="Rural",IF(T757&lt;='Recommended Sites'!$L$18,"Include",""),""))</f>
        <v>#N/A</v>
      </c>
      <c r="W757" s="24" t="e">
        <f>IF(V757="Include",COUNTIFS($V$2:$V$999,"Include",$R$2:$R$999,"&gt;"&amp;R757)+COUNTIFS($V$2:V757,"Include",$R$2:R757,R757),"")</f>
        <v>#N/A</v>
      </c>
    </row>
    <row r="758" spans="1:23" ht="15.75" thickBot="1" x14ac:dyDescent="0.3">
      <c r="A758" s="23" t="str">
        <f>IF(Population!$A758="","",Population!$A758)</f>
        <v/>
      </c>
      <c r="B758" s="24" t="str">
        <f>IF($A758="","",IFERROR(VLOOKUP($A758,Facilities!$A$2:$B$1001,2,FALSE),""))</f>
        <v/>
      </c>
      <c r="C758" s="24" t="str">
        <f>IFERROR(IF(VLOOKUP($A758,'Facility Locations'!$A$2:$E$1000,2,FALSE)="","no address",VLOOKUP($A758,'Facility Locations'!$A$2:$E$1000,2,FALSE)),"no address")</f>
        <v>no address</v>
      </c>
      <c r="D758" s="24" t="str">
        <f>IFERROR(IF(VLOOKUP($A758,'Facility Locations'!$A$2:$E$1000,3,FALSE)="","",VLOOKUP($A758,'Facility Locations'!$A$2:$E$1000,3,FALSE)),"")</f>
        <v/>
      </c>
      <c r="E758" s="24" t="str">
        <f>IFERROR(IF(VLOOKUP($A758,'Facility Locations'!$A$2:$E$1000,4,FALSE)="","",VLOOKUP($A758,'Facility Locations'!$A$2:$E$1000,4,FALSE)),"")</f>
        <v/>
      </c>
      <c r="F758" s="24" t="str">
        <f>IFERROR(IF(VLOOKUP($A758,'Facility Locations'!$A$2:$E$1000,5,FALSE)="","",VLOOKUP($A758,'Facility Locations'!$A$2:$E$1000,5,FALSE)),"")</f>
        <v/>
      </c>
      <c r="G758" s="25" t="str">
        <f>IFERROR(VLOOKUP($A758,Counties!$A$2:$C$1000,2,FALSE),"no county listed")</f>
        <v>no county listed</v>
      </c>
      <c r="H758" s="24" t="str">
        <f>IFERROR(VLOOKUP($A758,Counties!$A$2:$C$1000,3,FALSE),"no county listed")</f>
        <v>no county listed</v>
      </c>
      <c r="I758" s="24" t="e">
        <f>VLOOKUP($G758,Rural_Urban!A759:B1757,2,FALSE)</f>
        <v>#N/A</v>
      </c>
      <c r="J758" s="24" t="e">
        <f t="shared" si="55"/>
        <v>#N/A</v>
      </c>
      <c r="K758" s="26" t="str">
        <f>IF($A758="","",_xlfn.LET(_xlpm.x,VLOOKUP($A758,Population!$A$2:$B$1000,2,FALSE),IF(_xlpm.x="","none listed",_xlpm.x)))</f>
        <v/>
      </c>
      <c r="L758" s="24" t="e">
        <f>VLOOKUP($A758,Population!$A$2:$D$1000,4,FALSE)</f>
        <v>#N/A</v>
      </c>
      <c r="M758" s="24">
        <f>VLOOKUP("Population",'Program Priorities&amp;Goals'!$B$5:$E$7,4,FALSE)</f>
        <v>0.66666666666666663</v>
      </c>
      <c r="N758" s="24" t="e">
        <f>VLOOKUP($G758,'SVI Data'!$C$2:$F$200,3,FALSE)</f>
        <v>#N/A</v>
      </c>
      <c r="O758" s="24">
        <f>VLOOKUP("SVI",'Program Priorities&amp;Goals'!$B$5:$E$7,4,FALSE)</f>
        <v>0.66666666666666663</v>
      </c>
      <c r="P758" s="23" t="e">
        <f>VLOOKUP($A758,'Partnership Readiness'!$A$2:$D$1000,5,FALSE)</f>
        <v>#N/A</v>
      </c>
      <c r="Q758" s="24">
        <f>VLOOKUP("Partnership",'Program Priorities&amp;Goals'!$B$5:$E$7,4,FALSE)</f>
        <v>0.66666666666666663</v>
      </c>
      <c r="R758" s="25">
        <f t="shared" si="56"/>
        <v>0</v>
      </c>
      <c r="S758" s="24">
        <f t="shared" si="57"/>
        <v>1</v>
      </c>
      <c r="T758" s="24" t="e">
        <f t="shared" si="58"/>
        <v>#N/A</v>
      </c>
      <c r="U758" s="27" t="e">
        <f t="shared" si="59"/>
        <v>#N/A</v>
      </c>
      <c r="V758" s="24" t="e">
        <f>IF(J758="Urban",IF(U758&lt;='Recommended Sites'!$L$17,"Include",""),IF(J758="Rural",IF(T758&lt;='Recommended Sites'!$L$18,"Include",""),""))</f>
        <v>#N/A</v>
      </c>
      <c r="W758" s="24" t="e">
        <f>IF(V758="Include",COUNTIFS($V$2:$V$999,"Include",$R$2:$R$999,"&gt;"&amp;R758)+COUNTIFS($V$2:V758,"Include",$R$2:R758,R758),"")</f>
        <v>#N/A</v>
      </c>
    </row>
    <row r="759" spans="1:23" ht="15.75" thickBot="1" x14ac:dyDescent="0.3">
      <c r="A759" s="23" t="str">
        <f>IF(Population!$A759="","",Population!$A759)</f>
        <v/>
      </c>
      <c r="B759" s="24" t="str">
        <f>IF($A759="","",IFERROR(VLOOKUP($A759,Facilities!$A$2:$B$1001,2,FALSE),""))</f>
        <v/>
      </c>
      <c r="C759" s="24" t="str">
        <f>IFERROR(IF(VLOOKUP($A759,'Facility Locations'!$A$2:$E$1000,2,FALSE)="","no address",VLOOKUP($A759,'Facility Locations'!$A$2:$E$1000,2,FALSE)),"no address")</f>
        <v>no address</v>
      </c>
      <c r="D759" s="24" t="str">
        <f>IFERROR(IF(VLOOKUP($A759,'Facility Locations'!$A$2:$E$1000,3,FALSE)="","",VLOOKUP($A759,'Facility Locations'!$A$2:$E$1000,3,FALSE)),"")</f>
        <v/>
      </c>
      <c r="E759" s="24" t="str">
        <f>IFERROR(IF(VLOOKUP($A759,'Facility Locations'!$A$2:$E$1000,4,FALSE)="","",VLOOKUP($A759,'Facility Locations'!$A$2:$E$1000,4,FALSE)),"")</f>
        <v/>
      </c>
      <c r="F759" s="24" t="str">
        <f>IFERROR(IF(VLOOKUP($A759,'Facility Locations'!$A$2:$E$1000,5,FALSE)="","",VLOOKUP($A759,'Facility Locations'!$A$2:$E$1000,5,FALSE)),"")</f>
        <v/>
      </c>
      <c r="G759" s="25" t="str">
        <f>IFERROR(VLOOKUP($A759,Counties!$A$2:$C$1000,2,FALSE),"no county listed")</f>
        <v>no county listed</v>
      </c>
      <c r="H759" s="24" t="str">
        <f>IFERROR(VLOOKUP($A759,Counties!$A$2:$C$1000,3,FALSE),"no county listed")</f>
        <v>no county listed</v>
      </c>
      <c r="I759" s="24" t="e">
        <f>VLOOKUP($G759,Rural_Urban!A760:B1758,2,FALSE)</f>
        <v>#N/A</v>
      </c>
      <c r="J759" s="24" t="e">
        <f t="shared" si="55"/>
        <v>#N/A</v>
      </c>
      <c r="K759" s="26" t="str">
        <f>IF($A759="","",_xlfn.LET(_xlpm.x,VLOOKUP($A759,Population!$A$2:$B$1000,2,FALSE),IF(_xlpm.x="","none listed",_xlpm.x)))</f>
        <v/>
      </c>
      <c r="L759" s="24" t="e">
        <f>VLOOKUP($A759,Population!$A$2:$D$1000,4,FALSE)</f>
        <v>#N/A</v>
      </c>
      <c r="M759" s="24">
        <f>VLOOKUP("Population",'Program Priorities&amp;Goals'!$B$5:$E$7,4,FALSE)</f>
        <v>0.66666666666666663</v>
      </c>
      <c r="N759" s="24" t="e">
        <f>VLOOKUP($G759,'SVI Data'!$C$2:$F$200,3,FALSE)</f>
        <v>#N/A</v>
      </c>
      <c r="O759" s="24">
        <f>VLOOKUP("SVI",'Program Priorities&amp;Goals'!$B$5:$E$7,4,FALSE)</f>
        <v>0.66666666666666663</v>
      </c>
      <c r="P759" s="23" t="e">
        <f>VLOOKUP($A759,'Partnership Readiness'!$A$2:$D$1000,5,FALSE)</f>
        <v>#N/A</v>
      </c>
      <c r="Q759" s="24">
        <f>VLOOKUP("Partnership",'Program Priorities&amp;Goals'!$B$5:$E$7,4,FALSE)</f>
        <v>0.66666666666666663</v>
      </c>
      <c r="R759" s="25">
        <f t="shared" si="56"/>
        <v>0</v>
      </c>
      <c r="S759" s="24">
        <f t="shared" si="57"/>
        <v>1</v>
      </c>
      <c r="T759" s="24" t="e">
        <f t="shared" si="58"/>
        <v>#N/A</v>
      </c>
      <c r="U759" s="27" t="e">
        <f t="shared" si="59"/>
        <v>#N/A</v>
      </c>
      <c r="V759" s="24" t="e">
        <f>IF(J759="Urban",IF(U759&lt;='Recommended Sites'!$L$17,"Include",""),IF(J759="Rural",IF(T759&lt;='Recommended Sites'!$L$18,"Include",""),""))</f>
        <v>#N/A</v>
      </c>
      <c r="W759" s="24" t="e">
        <f>IF(V759="Include",COUNTIFS($V$2:$V$999,"Include",$R$2:$R$999,"&gt;"&amp;R759)+COUNTIFS($V$2:V759,"Include",$R$2:R759,R759),"")</f>
        <v>#N/A</v>
      </c>
    </row>
    <row r="760" spans="1:23" ht="15.75" thickBot="1" x14ac:dyDescent="0.3">
      <c r="A760" s="23" t="str">
        <f>IF(Population!$A760="","",Population!$A760)</f>
        <v/>
      </c>
      <c r="B760" s="24" t="str">
        <f>IF($A760="","",IFERROR(VLOOKUP($A760,Facilities!$A$2:$B$1001,2,FALSE),""))</f>
        <v/>
      </c>
      <c r="C760" s="24" t="str">
        <f>IFERROR(IF(VLOOKUP($A760,'Facility Locations'!$A$2:$E$1000,2,FALSE)="","no address",VLOOKUP($A760,'Facility Locations'!$A$2:$E$1000,2,FALSE)),"no address")</f>
        <v>no address</v>
      </c>
      <c r="D760" s="24" t="str">
        <f>IFERROR(IF(VLOOKUP($A760,'Facility Locations'!$A$2:$E$1000,3,FALSE)="","",VLOOKUP($A760,'Facility Locations'!$A$2:$E$1000,3,FALSE)),"")</f>
        <v/>
      </c>
      <c r="E760" s="24" t="str">
        <f>IFERROR(IF(VLOOKUP($A760,'Facility Locations'!$A$2:$E$1000,4,FALSE)="","",VLOOKUP($A760,'Facility Locations'!$A$2:$E$1000,4,FALSE)),"")</f>
        <v/>
      </c>
      <c r="F760" s="24" t="str">
        <f>IFERROR(IF(VLOOKUP($A760,'Facility Locations'!$A$2:$E$1000,5,FALSE)="","",VLOOKUP($A760,'Facility Locations'!$A$2:$E$1000,5,FALSE)),"")</f>
        <v/>
      </c>
      <c r="G760" s="25" t="str">
        <f>IFERROR(VLOOKUP($A760,Counties!$A$2:$C$1000,2,FALSE),"no county listed")</f>
        <v>no county listed</v>
      </c>
      <c r="H760" s="24" t="str">
        <f>IFERROR(VLOOKUP($A760,Counties!$A$2:$C$1000,3,FALSE),"no county listed")</f>
        <v>no county listed</v>
      </c>
      <c r="I760" s="24" t="e">
        <f>VLOOKUP($G760,Rural_Urban!A761:B1759,2,FALSE)</f>
        <v>#N/A</v>
      </c>
      <c r="J760" s="24" t="e">
        <f t="shared" si="55"/>
        <v>#N/A</v>
      </c>
      <c r="K760" s="26" t="str">
        <f>IF($A760="","",_xlfn.LET(_xlpm.x,VLOOKUP($A760,Population!$A$2:$B$1000,2,FALSE),IF(_xlpm.x="","none listed",_xlpm.x)))</f>
        <v/>
      </c>
      <c r="L760" s="24" t="e">
        <f>VLOOKUP($A760,Population!$A$2:$D$1000,4,FALSE)</f>
        <v>#N/A</v>
      </c>
      <c r="M760" s="24">
        <f>VLOOKUP("Population",'Program Priorities&amp;Goals'!$B$5:$E$7,4,FALSE)</f>
        <v>0.66666666666666663</v>
      </c>
      <c r="N760" s="24" t="e">
        <f>VLOOKUP($G760,'SVI Data'!$C$2:$F$200,3,FALSE)</f>
        <v>#N/A</v>
      </c>
      <c r="O760" s="24">
        <f>VLOOKUP("SVI",'Program Priorities&amp;Goals'!$B$5:$E$7,4,FALSE)</f>
        <v>0.66666666666666663</v>
      </c>
      <c r="P760" s="23" t="e">
        <f>VLOOKUP($A760,'Partnership Readiness'!$A$2:$D$1000,5,FALSE)</f>
        <v>#N/A</v>
      </c>
      <c r="Q760" s="24">
        <f>VLOOKUP("Partnership",'Program Priorities&amp;Goals'!$B$5:$E$7,4,FALSE)</f>
        <v>0.66666666666666663</v>
      </c>
      <c r="R760" s="25">
        <f t="shared" si="56"/>
        <v>0</v>
      </c>
      <c r="S760" s="24">
        <f t="shared" si="57"/>
        <v>1</v>
      </c>
      <c r="T760" s="24" t="e">
        <f t="shared" si="58"/>
        <v>#N/A</v>
      </c>
      <c r="U760" s="27" t="e">
        <f t="shared" si="59"/>
        <v>#N/A</v>
      </c>
      <c r="V760" s="24" t="e">
        <f>IF(J760="Urban",IF(U760&lt;='Recommended Sites'!$L$17,"Include",""),IF(J760="Rural",IF(T760&lt;='Recommended Sites'!$L$18,"Include",""),""))</f>
        <v>#N/A</v>
      </c>
      <c r="W760" s="24" t="e">
        <f>IF(V760="Include",COUNTIFS($V$2:$V$999,"Include",$R$2:$R$999,"&gt;"&amp;R760)+COUNTIFS($V$2:V760,"Include",$R$2:R760,R760),"")</f>
        <v>#N/A</v>
      </c>
    </row>
    <row r="761" spans="1:23" ht="15.75" thickBot="1" x14ac:dyDescent="0.3">
      <c r="A761" s="23" t="str">
        <f>IF(Population!$A761="","",Population!$A761)</f>
        <v/>
      </c>
      <c r="B761" s="24" t="str">
        <f>IF($A761="","",IFERROR(VLOOKUP($A761,Facilities!$A$2:$B$1001,2,FALSE),""))</f>
        <v/>
      </c>
      <c r="C761" s="24" t="str">
        <f>IFERROR(IF(VLOOKUP($A761,'Facility Locations'!$A$2:$E$1000,2,FALSE)="","no address",VLOOKUP($A761,'Facility Locations'!$A$2:$E$1000,2,FALSE)),"no address")</f>
        <v>no address</v>
      </c>
      <c r="D761" s="24" t="str">
        <f>IFERROR(IF(VLOOKUP($A761,'Facility Locations'!$A$2:$E$1000,3,FALSE)="","",VLOOKUP($A761,'Facility Locations'!$A$2:$E$1000,3,FALSE)),"")</f>
        <v/>
      </c>
      <c r="E761" s="24" t="str">
        <f>IFERROR(IF(VLOOKUP($A761,'Facility Locations'!$A$2:$E$1000,4,FALSE)="","",VLOOKUP($A761,'Facility Locations'!$A$2:$E$1000,4,FALSE)),"")</f>
        <v/>
      </c>
      <c r="F761" s="24" t="str">
        <f>IFERROR(IF(VLOOKUP($A761,'Facility Locations'!$A$2:$E$1000,5,FALSE)="","",VLOOKUP($A761,'Facility Locations'!$A$2:$E$1000,5,FALSE)),"")</f>
        <v/>
      </c>
      <c r="G761" s="25" t="str">
        <f>IFERROR(VLOOKUP($A761,Counties!$A$2:$C$1000,2,FALSE),"no county listed")</f>
        <v>no county listed</v>
      </c>
      <c r="H761" s="24" t="str">
        <f>IFERROR(VLOOKUP($A761,Counties!$A$2:$C$1000,3,FALSE),"no county listed")</f>
        <v>no county listed</v>
      </c>
      <c r="I761" s="24" t="e">
        <f>VLOOKUP($G761,Rural_Urban!A762:B1760,2,FALSE)</f>
        <v>#N/A</v>
      </c>
      <c r="J761" s="24" t="e">
        <f t="shared" si="55"/>
        <v>#N/A</v>
      </c>
      <c r="K761" s="26" t="str">
        <f>IF($A761="","",_xlfn.LET(_xlpm.x,VLOOKUP($A761,Population!$A$2:$B$1000,2,FALSE),IF(_xlpm.x="","none listed",_xlpm.x)))</f>
        <v/>
      </c>
      <c r="L761" s="24" t="e">
        <f>VLOOKUP($A761,Population!$A$2:$D$1000,4,FALSE)</f>
        <v>#N/A</v>
      </c>
      <c r="M761" s="24">
        <f>VLOOKUP("Population",'Program Priorities&amp;Goals'!$B$5:$E$7,4,FALSE)</f>
        <v>0.66666666666666663</v>
      </c>
      <c r="N761" s="24" t="e">
        <f>VLOOKUP($G761,'SVI Data'!$C$2:$F$200,3,FALSE)</f>
        <v>#N/A</v>
      </c>
      <c r="O761" s="24">
        <f>VLOOKUP("SVI",'Program Priorities&amp;Goals'!$B$5:$E$7,4,FALSE)</f>
        <v>0.66666666666666663</v>
      </c>
      <c r="P761" s="23" t="e">
        <f>VLOOKUP($A761,'Partnership Readiness'!$A$2:$D$1000,5,FALSE)</f>
        <v>#N/A</v>
      </c>
      <c r="Q761" s="24">
        <f>VLOOKUP("Partnership",'Program Priorities&amp;Goals'!$B$5:$E$7,4,FALSE)</f>
        <v>0.66666666666666663</v>
      </c>
      <c r="R761" s="25">
        <f t="shared" si="56"/>
        <v>0</v>
      </c>
      <c r="S761" s="24">
        <f t="shared" si="57"/>
        <v>1</v>
      </c>
      <c r="T761" s="24" t="e">
        <f t="shared" si="58"/>
        <v>#N/A</v>
      </c>
      <c r="U761" s="27" t="e">
        <f t="shared" si="59"/>
        <v>#N/A</v>
      </c>
      <c r="V761" s="24" t="e">
        <f>IF(J761="Urban",IF(U761&lt;='Recommended Sites'!$L$17,"Include",""),IF(J761="Rural",IF(T761&lt;='Recommended Sites'!$L$18,"Include",""),""))</f>
        <v>#N/A</v>
      </c>
      <c r="W761" s="24" t="e">
        <f>IF(V761="Include",COUNTIFS($V$2:$V$999,"Include",$R$2:$R$999,"&gt;"&amp;R761)+COUNTIFS($V$2:V761,"Include",$R$2:R761,R761),"")</f>
        <v>#N/A</v>
      </c>
    </row>
    <row r="762" spans="1:23" ht="15.75" thickBot="1" x14ac:dyDescent="0.3">
      <c r="A762" s="23" t="str">
        <f>IF(Population!$A762="","",Population!$A762)</f>
        <v/>
      </c>
      <c r="B762" s="24" t="str">
        <f>IF($A762="","",IFERROR(VLOOKUP($A762,Facilities!$A$2:$B$1001,2,FALSE),""))</f>
        <v/>
      </c>
      <c r="C762" s="24" t="str">
        <f>IFERROR(IF(VLOOKUP($A762,'Facility Locations'!$A$2:$E$1000,2,FALSE)="","no address",VLOOKUP($A762,'Facility Locations'!$A$2:$E$1000,2,FALSE)),"no address")</f>
        <v>no address</v>
      </c>
      <c r="D762" s="24" t="str">
        <f>IFERROR(IF(VLOOKUP($A762,'Facility Locations'!$A$2:$E$1000,3,FALSE)="","",VLOOKUP($A762,'Facility Locations'!$A$2:$E$1000,3,FALSE)),"")</f>
        <v/>
      </c>
      <c r="E762" s="24" t="str">
        <f>IFERROR(IF(VLOOKUP($A762,'Facility Locations'!$A$2:$E$1000,4,FALSE)="","",VLOOKUP($A762,'Facility Locations'!$A$2:$E$1000,4,FALSE)),"")</f>
        <v/>
      </c>
      <c r="F762" s="24" t="str">
        <f>IFERROR(IF(VLOOKUP($A762,'Facility Locations'!$A$2:$E$1000,5,FALSE)="","",VLOOKUP($A762,'Facility Locations'!$A$2:$E$1000,5,FALSE)),"")</f>
        <v/>
      </c>
      <c r="G762" s="25" t="str">
        <f>IFERROR(VLOOKUP($A762,Counties!$A$2:$C$1000,2,FALSE),"no county listed")</f>
        <v>no county listed</v>
      </c>
      <c r="H762" s="24" t="str">
        <f>IFERROR(VLOOKUP($A762,Counties!$A$2:$C$1000,3,FALSE),"no county listed")</f>
        <v>no county listed</v>
      </c>
      <c r="I762" s="24" t="e">
        <f>VLOOKUP($G762,Rural_Urban!A763:B1761,2,FALSE)</f>
        <v>#N/A</v>
      </c>
      <c r="J762" s="24" t="e">
        <f t="shared" si="55"/>
        <v>#N/A</v>
      </c>
      <c r="K762" s="26" t="str">
        <f>IF($A762="","",_xlfn.LET(_xlpm.x,VLOOKUP($A762,Population!$A$2:$B$1000,2,FALSE),IF(_xlpm.x="","none listed",_xlpm.x)))</f>
        <v/>
      </c>
      <c r="L762" s="24" t="e">
        <f>VLOOKUP($A762,Population!$A$2:$D$1000,4,FALSE)</f>
        <v>#N/A</v>
      </c>
      <c r="M762" s="24">
        <f>VLOOKUP("Population",'Program Priorities&amp;Goals'!$B$5:$E$7,4,FALSE)</f>
        <v>0.66666666666666663</v>
      </c>
      <c r="N762" s="24" t="e">
        <f>VLOOKUP($G762,'SVI Data'!$C$2:$F$200,3,FALSE)</f>
        <v>#N/A</v>
      </c>
      <c r="O762" s="24">
        <f>VLOOKUP("SVI",'Program Priorities&amp;Goals'!$B$5:$E$7,4,FALSE)</f>
        <v>0.66666666666666663</v>
      </c>
      <c r="P762" s="23" t="e">
        <f>VLOOKUP($A762,'Partnership Readiness'!$A$2:$D$1000,5,FALSE)</f>
        <v>#N/A</v>
      </c>
      <c r="Q762" s="24">
        <f>VLOOKUP("Partnership",'Program Priorities&amp;Goals'!$B$5:$E$7,4,FALSE)</f>
        <v>0.66666666666666663</v>
      </c>
      <c r="R762" s="25">
        <f t="shared" si="56"/>
        <v>0</v>
      </c>
      <c r="S762" s="24">
        <f t="shared" si="57"/>
        <v>1</v>
      </c>
      <c r="T762" s="24" t="e">
        <f t="shared" si="58"/>
        <v>#N/A</v>
      </c>
      <c r="U762" s="27" t="e">
        <f t="shared" si="59"/>
        <v>#N/A</v>
      </c>
      <c r="V762" s="24" t="e">
        <f>IF(J762="Urban",IF(U762&lt;='Recommended Sites'!$L$17,"Include",""),IF(J762="Rural",IF(T762&lt;='Recommended Sites'!$L$18,"Include",""),""))</f>
        <v>#N/A</v>
      </c>
      <c r="W762" s="24" t="e">
        <f>IF(V762="Include",COUNTIFS($V$2:$V$999,"Include",$R$2:$R$999,"&gt;"&amp;R762)+COUNTIFS($V$2:V762,"Include",$R$2:R762,R762),"")</f>
        <v>#N/A</v>
      </c>
    </row>
    <row r="763" spans="1:23" ht="15.75" thickBot="1" x14ac:dyDescent="0.3">
      <c r="A763" s="23" t="str">
        <f>IF(Population!$A763="","",Population!$A763)</f>
        <v/>
      </c>
      <c r="B763" s="24" t="str">
        <f>IF($A763="","",IFERROR(VLOOKUP($A763,Facilities!$A$2:$B$1001,2,FALSE),""))</f>
        <v/>
      </c>
      <c r="C763" s="24" t="str">
        <f>IFERROR(IF(VLOOKUP($A763,'Facility Locations'!$A$2:$E$1000,2,FALSE)="","no address",VLOOKUP($A763,'Facility Locations'!$A$2:$E$1000,2,FALSE)),"no address")</f>
        <v>no address</v>
      </c>
      <c r="D763" s="24" t="str">
        <f>IFERROR(IF(VLOOKUP($A763,'Facility Locations'!$A$2:$E$1000,3,FALSE)="","",VLOOKUP($A763,'Facility Locations'!$A$2:$E$1000,3,FALSE)),"")</f>
        <v/>
      </c>
      <c r="E763" s="24" t="str">
        <f>IFERROR(IF(VLOOKUP($A763,'Facility Locations'!$A$2:$E$1000,4,FALSE)="","",VLOOKUP($A763,'Facility Locations'!$A$2:$E$1000,4,FALSE)),"")</f>
        <v/>
      </c>
      <c r="F763" s="24" t="str">
        <f>IFERROR(IF(VLOOKUP($A763,'Facility Locations'!$A$2:$E$1000,5,FALSE)="","",VLOOKUP($A763,'Facility Locations'!$A$2:$E$1000,5,FALSE)),"")</f>
        <v/>
      </c>
      <c r="G763" s="25" t="str">
        <f>IFERROR(VLOOKUP($A763,Counties!$A$2:$C$1000,2,FALSE),"no county listed")</f>
        <v>no county listed</v>
      </c>
      <c r="H763" s="24" t="str">
        <f>IFERROR(VLOOKUP($A763,Counties!$A$2:$C$1000,3,FALSE),"no county listed")</f>
        <v>no county listed</v>
      </c>
      <c r="I763" s="24" t="e">
        <f>VLOOKUP($G763,Rural_Urban!A764:B1762,2,FALSE)</f>
        <v>#N/A</v>
      </c>
      <c r="J763" s="24" t="e">
        <f t="shared" si="55"/>
        <v>#N/A</v>
      </c>
      <c r="K763" s="26" t="str">
        <f>IF($A763="","",_xlfn.LET(_xlpm.x,VLOOKUP($A763,Population!$A$2:$B$1000,2,FALSE),IF(_xlpm.x="","none listed",_xlpm.x)))</f>
        <v/>
      </c>
      <c r="L763" s="24" t="e">
        <f>VLOOKUP($A763,Population!$A$2:$D$1000,4,FALSE)</f>
        <v>#N/A</v>
      </c>
      <c r="M763" s="24">
        <f>VLOOKUP("Population",'Program Priorities&amp;Goals'!$B$5:$E$7,4,FALSE)</f>
        <v>0.66666666666666663</v>
      </c>
      <c r="N763" s="24" t="e">
        <f>VLOOKUP($G763,'SVI Data'!$C$2:$F$200,3,FALSE)</f>
        <v>#N/A</v>
      </c>
      <c r="O763" s="24">
        <f>VLOOKUP("SVI",'Program Priorities&amp;Goals'!$B$5:$E$7,4,FALSE)</f>
        <v>0.66666666666666663</v>
      </c>
      <c r="P763" s="23" t="e">
        <f>VLOOKUP($A763,'Partnership Readiness'!$A$2:$D$1000,5,FALSE)</f>
        <v>#N/A</v>
      </c>
      <c r="Q763" s="24">
        <f>VLOOKUP("Partnership",'Program Priorities&amp;Goals'!$B$5:$E$7,4,FALSE)</f>
        <v>0.66666666666666663</v>
      </c>
      <c r="R763" s="25">
        <f t="shared" si="56"/>
        <v>0</v>
      </c>
      <c r="S763" s="24">
        <f t="shared" si="57"/>
        <v>1</v>
      </c>
      <c r="T763" s="24" t="e">
        <f t="shared" si="58"/>
        <v>#N/A</v>
      </c>
      <c r="U763" s="27" t="e">
        <f t="shared" si="59"/>
        <v>#N/A</v>
      </c>
      <c r="V763" s="24" t="e">
        <f>IF(J763="Urban",IF(U763&lt;='Recommended Sites'!$L$17,"Include",""),IF(J763="Rural",IF(T763&lt;='Recommended Sites'!$L$18,"Include",""),""))</f>
        <v>#N/A</v>
      </c>
      <c r="W763" s="24" t="e">
        <f>IF(V763="Include",COUNTIFS($V$2:$V$999,"Include",$R$2:$R$999,"&gt;"&amp;R763)+COUNTIFS($V$2:V763,"Include",$R$2:R763,R763),"")</f>
        <v>#N/A</v>
      </c>
    </row>
    <row r="764" spans="1:23" ht="15.75" thickBot="1" x14ac:dyDescent="0.3">
      <c r="A764" s="23" t="str">
        <f>IF(Population!$A764="","",Population!$A764)</f>
        <v/>
      </c>
      <c r="B764" s="24" t="str">
        <f>IF($A764="","",IFERROR(VLOOKUP($A764,Facilities!$A$2:$B$1001,2,FALSE),""))</f>
        <v/>
      </c>
      <c r="C764" s="24" t="str">
        <f>IFERROR(IF(VLOOKUP($A764,'Facility Locations'!$A$2:$E$1000,2,FALSE)="","no address",VLOOKUP($A764,'Facility Locations'!$A$2:$E$1000,2,FALSE)),"no address")</f>
        <v>no address</v>
      </c>
      <c r="D764" s="24" t="str">
        <f>IFERROR(IF(VLOOKUP($A764,'Facility Locations'!$A$2:$E$1000,3,FALSE)="","",VLOOKUP($A764,'Facility Locations'!$A$2:$E$1000,3,FALSE)),"")</f>
        <v/>
      </c>
      <c r="E764" s="24" t="str">
        <f>IFERROR(IF(VLOOKUP($A764,'Facility Locations'!$A$2:$E$1000,4,FALSE)="","",VLOOKUP($A764,'Facility Locations'!$A$2:$E$1000,4,FALSE)),"")</f>
        <v/>
      </c>
      <c r="F764" s="24" t="str">
        <f>IFERROR(IF(VLOOKUP($A764,'Facility Locations'!$A$2:$E$1000,5,FALSE)="","",VLOOKUP($A764,'Facility Locations'!$A$2:$E$1000,5,FALSE)),"")</f>
        <v/>
      </c>
      <c r="G764" s="25" t="str">
        <f>IFERROR(VLOOKUP($A764,Counties!$A$2:$C$1000,2,FALSE),"no county listed")</f>
        <v>no county listed</v>
      </c>
      <c r="H764" s="24" t="str">
        <f>IFERROR(VLOOKUP($A764,Counties!$A$2:$C$1000,3,FALSE),"no county listed")</f>
        <v>no county listed</v>
      </c>
      <c r="I764" s="24" t="e">
        <f>VLOOKUP($G764,Rural_Urban!A765:B1763,2,FALSE)</f>
        <v>#N/A</v>
      </c>
      <c r="J764" s="24" t="e">
        <f t="shared" si="55"/>
        <v>#N/A</v>
      </c>
      <c r="K764" s="26" t="str">
        <f>IF($A764="","",_xlfn.LET(_xlpm.x,VLOOKUP($A764,Population!$A$2:$B$1000,2,FALSE),IF(_xlpm.x="","none listed",_xlpm.x)))</f>
        <v/>
      </c>
      <c r="L764" s="24" t="e">
        <f>VLOOKUP($A764,Population!$A$2:$D$1000,4,FALSE)</f>
        <v>#N/A</v>
      </c>
      <c r="M764" s="24">
        <f>VLOOKUP("Population",'Program Priorities&amp;Goals'!$B$5:$E$7,4,FALSE)</f>
        <v>0.66666666666666663</v>
      </c>
      <c r="N764" s="24" t="e">
        <f>VLOOKUP($G764,'SVI Data'!$C$2:$F$200,3,FALSE)</f>
        <v>#N/A</v>
      </c>
      <c r="O764" s="24">
        <f>VLOOKUP("SVI",'Program Priorities&amp;Goals'!$B$5:$E$7,4,FALSE)</f>
        <v>0.66666666666666663</v>
      </c>
      <c r="P764" s="23" t="e">
        <f>VLOOKUP($A764,'Partnership Readiness'!$A$2:$D$1000,5,FALSE)</f>
        <v>#N/A</v>
      </c>
      <c r="Q764" s="24">
        <f>VLOOKUP("Partnership",'Program Priorities&amp;Goals'!$B$5:$E$7,4,FALSE)</f>
        <v>0.66666666666666663</v>
      </c>
      <c r="R764" s="25">
        <f t="shared" si="56"/>
        <v>0</v>
      </c>
      <c r="S764" s="24">
        <f t="shared" si="57"/>
        <v>1</v>
      </c>
      <c r="T764" s="24" t="e">
        <f t="shared" si="58"/>
        <v>#N/A</v>
      </c>
      <c r="U764" s="27" t="e">
        <f t="shared" si="59"/>
        <v>#N/A</v>
      </c>
      <c r="V764" s="24" t="e">
        <f>IF(J764="Urban",IF(U764&lt;='Recommended Sites'!$L$17,"Include",""),IF(J764="Rural",IF(T764&lt;='Recommended Sites'!$L$18,"Include",""),""))</f>
        <v>#N/A</v>
      </c>
      <c r="W764" s="24" t="e">
        <f>IF(V764="Include",COUNTIFS($V$2:$V$999,"Include",$R$2:$R$999,"&gt;"&amp;R764)+COUNTIFS($V$2:V764,"Include",$R$2:R764,R764),"")</f>
        <v>#N/A</v>
      </c>
    </row>
    <row r="765" spans="1:23" ht="15.75" thickBot="1" x14ac:dyDescent="0.3">
      <c r="A765" s="23" t="str">
        <f>IF(Population!$A765="","",Population!$A765)</f>
        <v/>
      </c>
      <c r="B765" s="24" t="str">
        <f>IF($A765="","",IFERROR(VLOOKUP($A765,Facilities!$A$2:$B$1001,2,FALSE),""))</f>
        <v/>
      </c>
      <c r="C765" s="24" t="str">
        <f>IFERROR(IF(VLOOKUP($A765,'Facility Locations'!$A$2:$E$1000,2,FALSE)="","no address",VLOOKUP($A765,'Facility Locations'!$A$2:$E$1000,2,FALSE)),"no address")</f>
        <v>no address</v>
      </c>
      <c r="D765" s="24" t="str">
        <f>IFERROR(IF(VLOOKUP($A765,'Facility Locations'!$A$2:$E$1000,3,FALSE)="","",VLOOKUP($A765,'Facility Locations'!$A$2:$E$1000,3,FALSE)),"")</f>
        <v/>
      </c>
      <c r="E765" s="24" t="str">
        <f>IFERROR(IF(VLOOKUP($A765,'Facility Locations'!$A$2:$E$1000,4,FALSE)="","",VLOOKUP($A765,'Facility Locations'!$A$2:$E$1000,4,FALSE)),"")</f>
        <v/>
      </c>
      <c r="F765" s="24" t="str">
        <f>IFERROR(IF(VLOOKUP($A765,'Facility Locations'!$A$2:$E$1000,5,FALSE)="","",VLOOKUP($A765,'Facility Locations'!$A$2:$E$1000,5,FALSE)),"")</f>
        <v/>
      </c>
      <c r="G765" s="25" t="str">
        <f>IFERROR(VLOOKUP($A765,Counties!$A$2:$C$1000,2,FALSE),"no county listed")</f>
        <v>no county listed</v>
      </c>
      <c r="H765" s="24" t="str">
        <f>IFERROR(VLOOKUP($A765,Counties!$A$2:$C$1000,3,FALSE),"no county listed")</f>
        <v>no county listed</v>
      </c>
      <c r="I765" s="24" t="e">
        <f>VLOOKUP($G765,Rural_Urban!A766:B1764,2,FALSE)</f>
        <v>#N/A</v>
      </c>
      <c r="J765" s="24" t="e">
        <f t="shared" si="55"/>
        <v>#N/A</v>
      </c>
      <c r="K765" s="26" t="str">
        <f>IF($A765="","",_xlfn.LET(_xlpm.x,VLOOKUP($A765,Population!$A$2:$B$1000,2,FALSE),IF(_xlpm.x="","none listed",_xlpm.x)))</f>
        <v/>
      </c>
      <c r="L765" s="24" t="e">
        <f>VLOOKUP($A765,Population!$A$2:$D$1000,4,FALSE)</f>
        <v>#N/A</v>
      </c>
      <c r="M765" s="24">
        <f>VLOOKUP("Population",'Program Priorities&amp;Goals'!$B$5:$E$7,4,FALSE)</f>
        <v>0.66666666666666663</v>
      </c>
      <c r="N765" s="24" t="e">
        <f>VLOOKUP($G765,'SVI Data'!$C$2:$F$200,3,FALSE)</f>
        <v>#N/A</v>
      </c>
      <c r="O765" s="24">
        <f>VLOOKUP("SVI",'Program Priorities&amp;Goals'!$B$5:$E$7,4,FALSE)</f>
        <v>0.66666666666666663</v>
      </c>
      <c r="P765" s="23" t="e">
        <f>VLOOKUP($A765,'Partnership Readiness'!$A$2:$D$1000,5,FALSE)</f>
        <v>#N/A</v>
      </c>
      <c r="Q765" s="24">
        <f>VLOOKUP("Partnership",'Program Priorities&amp;Goals'!$B$5:$E$7,4,FALSE)</f>
        <v>0.66666666666666663</v>
      </c>
      <c r="R765" s="25">
        <f t="shared" si="56"/>
        <v>0</v>
      </c>
      <c r="S765" s="24">
        <f t="shared" si="57"/>
        <v>1</v>
      </c>
      <c r="T765" s="24" t="e">
        <f t="shared" si="58"/>
        <v>#N/A</v>
      </c>
      <c r="U765" s="27" t="e">
        <f t="shared" si="59"/>
        <v>#N/A</v>
      </c>
      <c r="V765" s="24" t="e">
        <f>IF(J765="Urban",IF(U765&lt;='Recommended Sites'!$L$17,"Include",""),IF(J765="Rural",IF(T765&lt;='Recommended Sites'!$L$18,"Include",""),""))</f>
        <v>#N/A</v>
      </c>
      <c r="W765" s="24" t="e">
        <f>IF(V765="Include",COUNTIFS($V$2:$V$999,"Include",$R$2:$R$999,"&gt;"&amp;R765)+COUNTIFS($V$2:V765,"Include",$R$2:R765,R765),"")</f>
        <v>#N/A</v>
      </c>
    </row>
    <row r="766" spans="1:23" ht="15.75" thickBot="1" x14ac:dyDescent="0.3">
      <c r="A766" s="23" t="str">
        <f>IF(Population!$A766="","",Population!$A766)</f>
        <v/>
      </c>
      <c r="B766" s="24" t="str">
        <f>IF($A766="","",IFERROR(VLOOKUP($A766,Facilities!$A$2:$B$1001,2,FALSE),""))</f>
        <v/>
      </c>
      <c r="C766" s="24" t="str">
        <f>IFERROR(IF(VLOOKUP($A766,'Facility Locations'!$A$2:$E$1000,2,FALSE)="","no address",VLOOKUP($A766,'Facility Locations'!$A$2:$E$1000,2,FALSE)),"no address")</f>
        <v>no address</v>
      </c>
      <c r="D766" s="24" t="str">
        <f>IFERROR(IF(VLOOKUP($A766,'Facility Locations'!$A$2:$E$1000,3,FALSE)="","",VLOOKUP($A766,'Facility Locations'!$A$2:$E$1000,3,FALSE)),"")</f>
        <v/>
      </c>
      <c r="E766" s="24" t="str">
        <f>IFERROR(IF(VLOOKUP($A766,'Facility Locations'!$A$2:$E$1000,4,FALSE)="","",VLOOKUP($A766,'Facility Locations'!$A$2:$E$1000,4,FALSE)),"")</f>
        <v/>
      </c>
      <c r="F766" s="24" t="str">
        <f>IFERROR(IF(VLOOKUP($A766,'Facility Locations'!$A$2:$E$1000,5,FALSE)="","",VLOOKUP($A766,'Facility Locations'!$A$2:$E$1000,5,FALSE)),"")</f>
        <v/>
      </c>
      <c r="G766" s="25" t="str">
        <f>IFERROR(VLOOKUP($A766,Counties!$A$2:$C$1000,2,FALSE),"no county listed")</f>
        <v>no county listed</v>
      </c>
      <c r="H766" s="24" t="str">
        <f>IFERROR(VLOOKUP($A766,Counties!$A$2:$C$1000,3,FALSE),"no county listed")</f>
        <v>no county listed</v>
      </c>
      <c r="I766" s="24" t="e">
        <f>VLOOKUP($G766,Rural_Urban!A767:B1765,2,FALSE)</f>
        <v>#N/A</v>
      </c>
      <c r="J766" s="24" t="e">
        <f t="shared" si="55"/>
        <v>#N/A</v>
      </c>
      <c r="K766" s="26" t="str">
        <f>IF($A766="","",_xlfn.LET(_xlpm.x,VLOOKUP($A766,Population!$A$2:$B$1000,2,FALSE),IF(_xlpm.x="","none listed",_xlpm.x)))</f>
        <v/>
      </c>
      <c r="L766" s="24" t="e">
        <f>VLOOKUP($A766,Population!$A$2:$D$1000,4,FALSE)</f>
        <v>#N/A</v>
      </c>
      <c r="M766" s="24">
        <f>VLOOKUP("Population",'Program Priorities&amp;Goals'!$B$5:$E$7,4,FALSE)</f>
        <v>0.66666666666666663</v>
      </c>
      <c r="N766" s="24" t="e">
        <f>VLOOKUP($G766,'SVI Data'!$C$2:$F$200,3,FALSE)</f>
        <v>#N/A</v>
      </c>
      <c r="O766" s="24">
        <f>VLOOKUP("SVI",'Program Priorities&amp;Goals'!$B$5:$E$7,4,FALSE)</f>
        <v>0.66666666666666663</v>
      </c>
      <c r="P766" s="23" t="e">
        <f>VLOOKUP($A766,'Partnership Readiness'!$A$2:$D$1000,5,FALSE)</f>
        <v>#N/A</v>
      </c>
      <c r="Q766" s="24">
        <f>VLOOKUP("Partnership",'Program Priorities&amp;Goals'!$B$5:$E$7,4,FALSE)</f>
        <v>0.66666666666666663</v>
      </c>
      <c r="R766" s="25">
        <f t="shared" si="56"/>
        <v>0</v>
      </c>
      <c r="S766" s="24">
        <f t="shared" si="57"/>
        <v>1</v>
      </c>
      <c r="T766" s="24" t="e">
        <f t="shared" si="58"/>
        <v>#N/A</v>
      </c>
      <c r="U766" s="27" t="e">
        <f t="shared" si="59"/>
        <v>#N/A</v>
      </c>
      <c r="V766" s="24" t="e">
        <f>IF(J766="Urban",IF(U766&lt;='Recommended Sites'!$L$17,"Include",""),IF(J766="Rural",IF(T766&lt;='Recommended Sites'!$L$18,"Include",""),""))</f>
        <v>#N/A</v>
      </c>
      <c r="W766" s="24" t="e">
        <f>IF(V766="Include",COUNTIFS($V$2:$V$999,"Include",$R$2:$R$999,"&gt;"&amp;R766)+COUNTIFS($V$2:V766,"Include",$R$2:R766,R766),"")</f>
        <v>#N/A</v>
      </c>
    </row>
    <row r="767" spans="1:23" ht="15.75" thickBot="1" x14ac:dyDescent="0.3">
      <c r="A767" s="23" t="str">
        <f>IF(Population!$A767="","",Population!$A767)</f>
        <v/>
      </c>
      <c r="B767" s="24" t="str">
        <f>IF($A767="","",IFERROR(VLOOKUP($A767,Facilities!$A$2:$B$1001,2,FALSE),""))</f>
        <v/>
      </c>
      <c r="C767" s="24" t="str">
        <f>IFERROR(IF(VLOOKUP($A767,'Facility Locations'!$A$2:$E$1000,2,FALSE)="","no address",VLOOKUP($A767,'Facility Locations'!$A$2:$E$1000,2,FALSE)),"no address")</f>
        <v>no address</v>
      </c>
      <c r="D767" s="24" t="str">
        <f>IFERROR(IF(VLOOKUP($A767,'Facility Locations'!$A$2:$E$1000,3,FALSE)="","",VLOOKUP($A767,'Facility Locations'!$A$2:$E$1000,3,FALSE)),"")</f>
        <v/>
      </c>
      <c r="E767" s="24" t="str">
        <f>IFERROR(IF(VLOOKUP($A767,'Facility Locations'!$A$2:$E$1000,4,FALSE)="","",VLOOKUP($A767,'Facility Locations'!$A$2:$E$1000,4,FALSE)),"")</f>
        <v/>
      </c>
      <c r="F767" s="24" t="str">
        <f>IFERROR(IF(VLOOKUP($A767,'Facility Locations'!$A$2:$E$1000,5,FALSE)="","",VLOOKUP($A767,'Facility Locations'!$A$2:$E$1000,5,FALSE)),"")</f>
        <v/>
      </c>
      <c r="G767" s="25" t="str">
        <f>IFERROR(VLOOKUP($A767,Counties!$A$2:$C$1000,2,FALSE),"no county listed")</f>
        <v>no county listed</v>
      </c>
      <c r="H767" s="24" t="str">
        <f>IFERROR(VLOOKUP($A767,Counties!$A$2:$C$1000,3,FALSE),"no county listed")</f>
        <v>no county listed</v>
      </c>
      <c r="I767" s="24" t="e">
        <f>VLOOKUP($G767,Rural_Urban!A768:B1766,2,FALSE)</f>
        <v>#N/A</v>
      </c>
      <c r="J767" s="24" t="e">
        <f t="shared" si="55"/>
        <v>#N/A</v>
      </c>
      <c r="K767" s="26" t="str">
        <f>IF($A767="","",_xlfn.LET(_xlpm.x,VLOOKUP($A767,Population!$A$2:$B$1000,2,FALSE),IF(_xlpm.x="","none listed",_xlpm.x)))</f>
        <v/>
      </c>
      <c r="L767" s="24" t="e">
        <f>VLOOKUP($A767,Population!$A$2:$D$1000,4,FALSE)</f>
        <v>#N/A</v>
      </c>
      <c r="M767" s="24">
        <f>VLOOKUP("Population",'Program Priorities&amp;Goals'!$B$5:$E$7,4,FALSE)</f>
        <v>0.66666666666666663</v>
      </c>
      <c r="N767" s="24" t="e">
        <f>VLOOKUP($G767,'SVI Data'!$C$2:$F$200,3,FALSE)</f>
        <v>#N/A</v>
      </c>
      <c r="O767" s="24">
        <f>VLOOKUP("SVI",'Program Priorities&amp;Goals'!$B$5:$E$7,4,FALSE)</f>
        <v>0.66666666666666663</v>
      </c>
      <c r="P767" s="23" t="e">
        <f>VLOOKUP($A767,'Partnership Readiness'!$A$2:$D$1000,5,FALSE)</f>
        <v>#N/A</v>
      </c>
      <c r="Q767" s="24">
        <f>VLOOKUP("Partnership",'Program Priorities&amp;Goals'!$B$5:$E$7,4,FALSE)</f>
        <v>0.66666666666666663</v>
      </c>
      <c r="R767" s="25">
        <f t="shared" si="56"/>
        <v>0</v>
      </c>
      <c r="S767" s="24">
        <f t="shared" si="57"/>
        <v>1</v>
      </c>
      <c r="T767" s="24" t="e">
        <f t="shared" si="58"/>
        <v>#N/A</v>
      </c>
      <c r="U767" s="27" t="e">
        <f t="shared" si="59"/>
        <v>#N/A</v>
      </c>
      <c r="V767" s="24" t="e">
        <f>IF(J767="Urban",IF(U767&lt;='Recommended Sites'!$L$17,"Include",""),IF(J767="Rural",IF(T767&lt;='Recommended Sites'!$L$18,"Include",""),""))</f>
        <v>#N/A</v>
      </c>
      <c r="W767" s="24" t="e">
        <f>IF(V767="Include",COUNTIFS($V$2:$V$999,"Include",$R$2:$R$999,"&gt;"&amp;R767)+COUNTIFS($V$2:V767,"Include",$R$2:R767,R767),"")</f>
        <v>#N/A</v>
      </c>
    </row>
    <row r="768" spans="1:23" ht="15.75" thickBot="1" x14ac:dyDescent="0.3">
      <c r="A768" s="23" t="str">
        <f>IF(Population!$A768="","",Population!$A768)</f>
        <v/>
      </c>
      <c r="B768" s="24" t="str">
        <f>IF($A768="","",IFERROR(VLOOKUP($A768,Facilities!$A$2:$B$1001,2,FALSE),""))</f>
        <v/>
      </c>
      <c r="C768" s="24" t="str">
        <f>IFERROR(IF(VLOOKUP($A768,'Facility Locations'!$A$2:$E$1000,2,FALSE)="","no address",VLOOKUP($A768,'Facility Locations'!$A$2:$E$1000,2,FALSE)),"no address")</f>
        <v>no address</v>
      </c>
      <c r="D768" s="24" t="str">
        <f>IFERROR(IF(VLOOKUP($A768,'Facility Locations'!$A$2:$E$1000,3,FALSE)="","",VLOOKUP($A768,'Facility Locations'!$A$2:$E$1000,3,FALSE)),"")</f>
        <v/>
      </c>
      <c r="E768" s="24" t="str">
        <f>IFERROR(IF(VLOOKUP($A768,'Facility Locations'!$A$2:$E$1000,4,FALSE)="","",VLOOKUP($A768,'Facility Locations'!$A$2:$E$1000,4,FALSE)),"")</f>
        <v/>
      </c>
      <c r="F768" s="24" t="str">
        <f>IFERROR(IF(VLOOKUP($A768,'Facility Locations'!$A$2:$E$1000,5,FALSE)="","",VLOOKUP($A768,'Facility Locations'!$A$2:$E$1000,5,FALSE)),"")</f>
        <v/>
      </c>
      <c r="G768" s="25" t="str">
        <f>IFERROR(VLOOKUP($A768,Counties!$A$2:$C$1000,2,FALSE),"no county listed")</f>
        <v>no county listed</v>
      </c>
      <c r="H768" s="24" t="str">
        <f>IFERROR(VLOOKUP($A768,Counties!$A$2:$C$1000,3,FALSE),"no county listed")</f>
        <v>no county listed</v>
      </c>
      <c r="I768" s="24" t="e">
        <f>VLOOKUP($G768,Rural_Urban!A769:B1767,2,FALSE)</f>
        <v>#N/A</v>
      </c>
      <c r="J768" s="24" t="e">
        <f t="shared" si="55"/>
        <v>#N/A</v>
      </c>
      <c r="K768" s="26" t="str">
        <f>IF($A768="","",_xlfn.LET(_xlpm.x,VLOOKUP($A768,Population!$A$2:$B$1000,2,FALSE),IF(_xlpm.x="","none listed",_xlpm.x)))</f>
        <v/>
      </c>
      <c r="L768" s="24" t="e">
        <f>VLOOKUP($A768,Population!$A$2:$D$1000,4,FALSE)</f>
        <v>#N/A</v>
      </c>
      <c r="M768" s="24">
        <f>VLOOKUP("Population",'Program Priorities&amp;Goals'!$B$5:$E$7,4,FALSE)</f>
        <v>0.66666666666666663</v>
      </c>
      <c r="N768" s="24" t="e">
        <f>VLOOKUP($G768,'SVI Data'!$C$2:$F$200,3,FALSE)</f>
        <v>#N/A</v>
      </c>
      <c r="O768" s="24">
        <f>VLOOKUP("SVI",'Program Priorities&amp;Goals'!$B$5:$E$7,4,FALSE)</f>
        <v>0.66666666666666663</v>
      </c>
      <c r="P768" s="23" t="e">
        <f>VLOOKUP($A768,'Partnership Readiness'!$A$2:$D$1000,5,FALSE)</f>
        <v>#N/A</v>
      </c>
      <c r="Q768" s="24">
        <f>VLOOKUP("Partnership",'Program Priorities&amp;Goals'!$B$5:$E$7,4,FALSE)</f>
        <v>0.66666666666666663</v>
      </c>
      <c r="R768" s="25">
        <f t="shared" si="56"/>
        <v>0</v>
      </c>
      <c r="S768" s="24">
        <f t="shared" si="57"/>
        <v>1</v>
      </c>
      <c r="T768" s="24" t="e">
        <f t="shared" si="58"/>
        <v>#N/A</v>
      </c>
      <c r="U768" s="27" t="e">
        <f t="shared" si="59"/>
        <v>#N/A</v>
      </c>
      <c r="V768" s="24" t="e">
        <f>IF(J768="Urban",IF(U768&lt;='Recommended Sites'!$L$17,"Include",""),IF(J768="Rural",IF(T768&lt;='Recommended Sites'!$L$18,"Include",""),""))</f>
        <v>#N/A</v>
      </c>
      <c r="W768" s="24" t="e">
        <f>IF(V768="Include",COUNTIFS($V$2:$V$999,"Include",$R$2:$R$999,"&gt;"&amp;R768)+COUNTIFS($V$2:V768,"Include",$R$2:R768,R768),"")</f>
        <v>#N/A</v>
      </c>
    </row>
    <row r="769" spans="1:23" ht="15.75" thickBot="1" x14ac:dyDescent="0.3">
      <c r="A769" s="23" t="str">
        <f>IF(Population!$A769="","",Population!$A769)</f>
        <v/>
      </c>
      <c r="B769" s="24" t="str">
        <f>IF($A769="","",IFERROR(VLOOKUP($A769,Facilities!$A$2:$B$1001,2,FALSE),""))</f>
        <v/>
      </c>
      <c r="C769" s="24" t="str">
        <f>IFERROR(IF(VLOOKUP($A769,'Facility Locations'!$A$2:$E$1000,2,FALSE)="","no address",VLOOKUP($A769,'Facility Locations'!$A$2:$E$1000,2,FALSE)),"no address")</f>
        <v>no address</v>
      </c>
      <c r="D769" s="24" t="str">
        <f>IFERROR(IF(VLOOKUP($A769,'Facility Locations'!$A$2:$E$1000,3,FALSE)="","",VLOOKUP($A769,'Facility Locations'!$A$2:$E$1000,3,FALSE)),"")</f>
        <v/>
      </c>
      <c r="E769" s="24" t="str">
        <f>IFERROR(IF(VLOOKUP($A769,'Facility Locations'!$A$2:$E$1000,4,FALSE)="","",VLOOKUP($A769,'Facility Locations'!$A$2:$E$1000,4,FALSE)),"")</f>
        <v/>
      </c>
      <c r="F769" s="24" t="str">
        <f>IFERROR(IF(VLOOKUP($A769,'Facility Locations'!$A$2:$E$1000,5,FALSE)="","",VLOOKUP($A769,'Facility Locations'!$A$2:$E$1000,5,FALSE)),"")</f>
        <v/>
      </c>
      <c r="G769" s="25" t="str">
        <f>IFERROR(VLOOKUP($A769,Counties!$A$2:$C$1000,2,FALSE),"no county listed")</f>
        <v>no county listed</v>
      </c>
      <c r="H769" s="24" t="str">
        <f>IFERROR(VLOOKUP($A769,Counties!$A$2:$C$1000,3,FALSE),"no county listed")</f>
        <v>no county listed</v>
      </c>
      <c r="I769" s="24" t="e">
        <f>VLOOKUP($G769,Rural_Urban!A770:B1768,2,FALSE)</f>
        <v>#N/A</v>
      </c>
      <c r="J769" s="24" t="e">
        <f t="shared" si="55"/>
        <v>#N/A</v>
      </c>
      <c r="K769" s="26" t="str">
        <f>IF($A769="","",_xlfn.LET(_xlpm.x,VLOOKUP($A769,Population!$A$2:$B$1000,2,FALSE),IF(_xlpm.x="","none listed",_xlpm.x)))</f>
        <v/>
      </c>
      <c r="L769" s="24" t="e">
        <f>VLOOKUP($A769,Population!$A$2:$D$1000,4,FALSE)</f>
        <v>#N/A</v>
      </c>
      <c r="M769" s="24">
        <f>VLOOKUP("Population",'Program Priorities&amp;Goals'!$B$5:$E$7,4,FALSE)</f>
        <v>0.66666666666666663</v>
      </c>
      <c r="N769" s="24" t="e">
        <f>VLOOKUP($G769,'SVI Data'!$C$2:$F$200,3,FALSE)</f>
        <v>#N/A</v>
      </c>
      <c r="O769" s="24">
        <f>VLOOKUP("SVI",'Program Priorities&amp;Goals'!$B$5:$E$7,4,FALSE)</f>
        <v>0.66666666666666663</v>
      </c>
      <c r="P769" s="23" t="e">
        <f>VLOOKUP($A769,'Partnership Readiness'!$A$2:$D$1000,5,FALSE)</f>
        <v>#N/A</v>
      </c>
      <c r="Q769" s="24">
        <f>VLOOKUP("Partnership",'Program Priorities&amp;Goals'!$B$5:$E$7,4,FALSE)</f>
        <v>0.66666666666666663</v>
      </c>
      <c r="R769" s="25">
        <f t="shared" si="56"/>
        <v>0</v>
      </c>
      <c r="S769" s="24">
        <f t="shared" si="57"/>
        <v>1</v>
      </c>
      <c r="T769" s="24" t="e">
        <f t="shared" si="58"/>
        <v>#N/A</v>
      </c>
      <c r="U769" s="27" t="e">
        <f t="shared" si="59"/>
        <v>#N/A</v>
      </c>
      <c r="V769" s="24" t="e">
        <f>IF(J769="Urban",IF(U769&lt;='Recommended Sites'!$L$17,"Include",""),IF(J769="Rural",IF(T769&lt;='Recommended Sites'!$L$18,"Include",""),""))</f>
        <v>#N/A</v>
      </c>
      <c r="W769" s="24" t="e">
        <f>IF(V769="Include",COUNTIFS($V$2:$V$999,"Include",$R$2:$R$999,"&gt;"&amp;R769)+COUNTIFS($V$2:V769,"Include",$R$2:R769,R769),"")</f>
        <v>#N/A</v>
      </c>
    </row>
    <row r="770" spans="1:23" ht="15.75" thickBot="1" x14ac:dyDescent="0.3">
      <c r="A770" s="23" t="str">
        <f>IF(Population!$A770="","",Population!$A770)</f>
        <v/>
      </c>
      <c r="B770" s="24" t="str">
        <f>IF($A770="","",IFERROR(VLOOKUP($A770,Facilities!$A$2:$B$1001,2,FALSE),""))</f>
        <v/>
      </c>
      <c r="C770" s="24" t="str">
        <f>IFERROR(IF(VLOOKUP($A770,'Facility Locations'!$A$2:$E$1000,2,FALSE)="","no address",VLOOKUP($A770,'Facility Locations'!$A$2:$E$1000,2,FALSE)),"no address")</f>
        <v>no address</v>
      </c>
      <c r="D770" s="24" t="str">
        <f>IFERROR(IF(VLOOKUP($A770,'Facility Locations'!$A$2:$E$1000,3,FALSE)="","",VLOOKUP($A770,'Facility Locations'!$A$2:$E$1000,3,FALSE)),"")</f>
        <v/>
      </c>
      <c r="E770" s="24" t="str">
        <f>IFERROR(IF(VLOOKUP($A770,'Facility Locations'!$A$2:$E$1000,4,FALSE)="","",VLOOKUP($A770,'Facility Locations'!$A$2:$E$1000,4,FALSE)),"")</f>
        <v/>
      </c>
      <c r="F770" s="24" t="str">
        <f>IFERROR(IF(VLOOKUP($A770,'Facility Locations'!$A$2:$E$1000,5,FALSE)="","",VLOOKUP($A770,'Facility Locations'!$A$2:$E$1000,5,FALSE)),"")</f>
        <v/>
      </c>
      <c r="G770" s="25" t="str">
        <f>IFERROR(VLOOKUP($A770,Counties!$A$2:$C$1000,2,FALSE),"no county listed")</f>
        <v>no county listed</v>
      </c>
      <c r="H770" s="24" t="str">
        <f>IFERROR(VLOOKUP($A770,Counties!$A$2:$C$1000,3,FALSE),"no county listed")</f>
        <v>no county listed</v>
      </c>
      <c r="I770" s="24" t="e">
        <f>VLOOKUP($G770,Rural_Urban!A771:B1769,2,FALSE)</f>
        <v>#N/A</v>
      </c>
      <c r="J770" s="24" t="e">
        <f t="shared" ref="J770:J833" si="60">IF(I770&lt;=3,"Urban","Rural")</f>
        <v>#N/A</v>
      </c>
      <c r="K770" s="26" t="str">
        <f>IF($A770="","",_xlfn.LET(_xlpm.x,VLOOKUP($A770,Population!$A$2:$B$1000,2,FALSE),IF(_xlpm.x="","none listed",_xlpm.x)))</f>
        <v/>
      </c>
      <c r="L770" s="24" t="e">
        <f>VLOOKUP($A770,Population!$A$2:$D$1000,4,FALSE)</f>
        <v>#N/A</v>
      </c>
      <c r="M770" s="24">
        <f>VLOOKUP("Population",'Program Priorities&amp;Goals'!$B$5:$E$7,4,FALSE)</f>
        <v>0.66666666666666663</v>
      </c>
      <c r="N770" s="24" t="e">
        <f>VLOOKUP($G770,'SVI Data'!$C$2:$F$200,3,FALSE)</f>
        <v>#N/A</v>
      </c>
      <c r="O770" s="24">
        <f>VLOOKUP("SVI",'Program Priorities&amp;Goals'!$B$5:$E$7,4,FALSE)</f>
        <v>0.66666666666666663</v>
      </c>
      <c r="P770" s="23" t="e">
        <f>VLOOKUP($A770,'Partnership Readiness'!$A$2:$D$1000,5,FALSE)</f>
        <v>#N/A</v>
      </c>
      <c r="Q770" s="24">
        <f>VLOOKUP("Partnership",'Program Priorities&amp;Goals'!$B$5:$E$7,4,FALSE)</f>
        <v>0.66666666666666663</v>
      </c>
      <c r="R770" s="25">
        <f t="shared" ref="R770:R833" si="61">IFERROR(SUM($L770*$M770,$N770*$O770,$P770*$Q770),0)</f>
        <v>0</v>
      </c>
      <c r="S770" s="24">
        <f t="shared" ref="S770:S833" si="62">_xlfn.IFNA(_xlfn.RANK.EQ(R770,$R$2:$R$999,0),"incomplete data")</f>
        <v>1</v>
      </c>
      <c r="T770" s="24" t="e">
        <f t="shared" ref="T770:T833" si="63">IF(J770="Rural",COUNTIFS($J$2:$J$999,"Rural",$R$2:$R$999,"&gt;"&amp;R770)+1,"")</f>
        <v>#N/A</v>
      </c>
      <c r="U770" s="27" t="e">
        <f t="shared" ref="U770:U833" si="64">IF(J770="Urban",COUNTIFS($J$2:$J$999,"Urban",$R$2:$R$999,"&gt;"&amp;R770)+1,"")</f>
        <v>#N/A</v>
      </c>
      <c r="V770" s="24" t="e">
        <f>IF(J770="Urban",IF(U770&lt;='Recommended Sites'!$L$17,"Include",""),IF(J770="Rural",IF(T770&lt;='Recommended Sites'!$L$18,"Include",""),""))</f>
        <v>#N/A</v>
      </c>
      <c r="W770" s="24" t="e">
        <f>IF(V770="Include",COUNTIFS($V$2:$V$999,"Include",$R$2:$R$999,"&gt;"&amp;R770)+COUNTIFS($V$2:V770,"Include",$R$2:R770,R770),"")</f>
        <v>#N/A</v>
      </c>
    </row>
    <row r="771" spans="1:23" ht="15.75" thickBot="1" x14ac:dyDescent="0.3">
      <c r="A771" s="23" t="str">
        <f>IF(Population!$A771="","",Population!$A771)</f>
        <v/>
      </c>
      <c r="B771" s="24" t="str">
        <f>IF($A771="","",IFERROR(VLOOKUP($A771,Facilities!$A$2:$B$1001,2,FALSE),""))</f>
        <v/>
      </c>
      <c r="C771" s="24" t="str">
        <f>IFERROR(IF(VLOOKUP($A771,'Facility Locations'!$A$2:$E$1000,2,FALSE)="","no address",VLOOKUP($A771,'Facility Locations'!$A$2:$E$1000,2,FALSE)),"no address")</f>
        <v>no address</v>
      </c>
      <c r="D771" s="24" t="str">
        <f>IFERROR(IF(VLOOKUP($A771,'Facility Locations'!$A$2:$E$1000,3,FALSE)="","",VLOOKUP($A771,'Facility Locations'!$A$2:$E$1000,3,FALSE)),"")</f>
        <v/>
      </c>
      <c r="E771" s="24" t="str">
        <f>IFERROR(IF(VLOOKUP($A771,'Facility Locations'!$A$2:$E$1000,4,FALSE)="","",VLOOKUP($A771,'Facility Locations'!$A$2:$E$1000,4,FALSE)),"")</f>
        <v/>
      </c>
      <c r="F771" s="24" t="str">
        <f>IFERROR(IF(VLOOKUP($A771,'Facility Locations'!$A$2:$E$1000,5,FALSE)="","",VLOOKUP($A771,'Facility Locations'!$A$2:$E$1000,5,FALSE)),"")</f>
        <v/>
      </c>
      <c r="G771" s="25" t="str">
        <f>IFERROR(VLOOKUP($A771,Counties!$A$2:$C$1000,2,FALSE),"no county listed")</f>
        <v>no county listed</v>
      </c>
      <c r="H771" s="24" t="str">
        <f>IFERROR(VLOOKUP($A771,Counties!$A$2:$C$1000,3,FALSE),"no county listed")</f>
        <v>no county listed</v>
      </c>
      <c r="I771" s="24" t="e">
        <f>VLOOKUP($G771,Rural_Urban!A772:B1770,2,FALSE)</f>
        <v>#N/A</v>
      </c>
      <c r="J771" s="24" t="e">
        <f t="shared" si="60"/>
        <v>#N/A</v>
      </c>
      <c r="K771" s="26" t="str">
        <f>IF($A771="","",_xlfn.LET(_xlpm.x,VLOOKUP($A771,Population!$A$2:$B$1000,2,FALSE),IF(_xlpm.x="","none listed",_xlpm.x)))</f>
        <v/>
      </c>
      <c r="L771" s="24" t="e">
        <f>VLOOKUP($A771,Population!$A$2:$D$1000,4,FALSE)</f>
        <v>#N/A</v>
      </c>
      <c r="M771" s="24">
        <f>VLOOKUP("Population",'Program Priorities&amp;Goals'!$B$5:$E$7,4,FALSE)</f>
        <v>0.66666666666666663</v>
      </c>
      <c r="N771" s="24" t="e">
        <f>VLOOKUP($G771,'SVI Data'!$C$2:$F$200,3,FALSE)</f>
        <v>#N/A</v>
      </c>
      <c r="O771" s="24">
        <f>VLOOKUP("SVI",'Program Priorities&amp;Goals'!$B$5:$E$7,4,FALSE)</f>
        <v>0.66666666666666663</v>
      </c>
      <c r="P771" s="23" t="e">
        <f>VLOOKUP($A771,'Partnership Readiness'!$A$2:$D$1000,5,FALSE)</f>
        <v>#N/A</v>
      </c>
      <c r="Q771" s="24">
        <f>VLOOKUP("Partnership",'Program Priorities&amp;Goals'!$B$5:$E$7,4,FALSE)</f>
        <v>0.66666666666666663</v>
      </c>
      <c r="R771" s="25">
        <f t="shared" si="61"/>
        <v>0</v>
      </c>
      <c r="S771" s="24">
        <f t="shared" si="62"/>
        <v>1</v>
      </c>
      <c r="T771" s="24" t="e">
        <f t="shared" si="63"/>
        <v>#N/A</v>
      </c>
      <c r="U771" s="27" t="e">
        <f t="shared" si="64"/>
        <v>#N/A</v>
      </c>
      <c r="V771" s="24" t="e">
        <f>IF(J771="Urban",IF(U771&lt;='Recommended Sites'!$L$17,"Include",""),IF(J771="Rural",IF(T771&lt;='Recommended Sites'!$L$18,"Include",""),""))</f>
        <v>#N/A</v>
      </c>
      <c r="W771" s="24" t="e">
        <f>IF(V771="Include",COUNTIFS($V$2:$V$999,"Include",$R$2:$R$999,"&gt;"&amp;R771)+COUNTIFS($V$2:V771,"Include",$R$2:R771,R771),"")</f>
        <v>#N/A</v>
      </c>
    </row>
    <row r="772" spans="1:23" ht="15.75" thickBot="1" x14ac:dyDescent="0.3">
      <c r="A772" s="23" t="str">
        <f>IF(Population!$A772="","",Population!$A772)</f>
        <v/>
      </c>
      <c r="B772" s="24" t="str">
        <f>IF($A772="","",IFERROR(VLOOKUP($A772,Facilities!$A$2:$B$1001,2,FALSE),""))</f>
        <v/>
      </c>
      <c r="C772" s="24" t="str">
        <f>IFERROR(IF(VLOOKUP($A772,'Facility Locations'!$A$2:$E$1000,2,FALSE)="","no address",VLOOKUP($A772,'Facility Locations'!$A$2:$E$1000,2,FALSE)),"no address")</f>
        <v>no address</v>
      </c>
      <c r="D772" s="24" t="str">
        <f>IFERROR(IF(VLOOKUP($A772,'Facility Locations'!$A$2:$E$1000,3,FALSE)="","",VLOOKUP($A772,'Facility Locations'!$A$2:$E$1000,3,FALSE)),"")</f>
        <v/>
      </c>
      <c r="E772" s="24" t="str">
        <f>IFERROR(IF(VLOOKUP($A772,'Facility Locations'!$A$2:$E$1000,4,FALSE)="","",VLOOKUP($A772,'Facility Locations'!$A$2:$E$1000,4,FALSE)),"")</f>
        <v/>
      </c>
      <c r="F772" s="24" t="str">
        <f>IFERROR(IF(VLOOKUP($A772,'Facility Locations'!$A$2:$E$1000,5,FALSE)="","",VLOOKUP($A772,'Facility Locations'!$A$2:$E$1000,5,FALSE)),"")</f>
        <v/>
      </c>
      <c r="G772" s="25" t="str">
        <f>IFERROR(VLOOKUP($A772,Counties!$A$2:$C$1000,2,FALSE),"no county listed")</f>
        <v>no county listed</v>
      </c>
      <c r="H772" s="24" t="str">
        <f>IFERROR(VLOOKUP($A772,Counties!$A$2:$C$1000,3,FALSE),"no county listed")</f>
        <v>no county listed</v>
      </c>
      <c r="I772" s="24" t="e">
        <f>VLOOKUP($G772,Rural_Urban!A773:B1771,2,FALSE)</f>
        <v>#N/A</v>
      </c>
      <c r="J772" s="24" t="e">
        <f t="shared" si="60"/>
        <v>#N/A</v>
      </c>
      <c r="K772" s="26" t="str">
        <f>IF($A772="","",_xlfn.LET(_xlpm.x,VLOOKUP($A772,Population!$A$2:$B$1000,2,FALSE),IF(_xlpm.x="","none listed",_xlpm.x)))</f>
        <v/>
      </c>
      <c r="L772" s="24" t="e">
        <f>VLOOKUP($A772,Population!$A$2:$D$1000,4,FALSE)</f>
        <v>#N/A</v>
      </c>
      <c r="M772" s="24">
        <f>VLOOKUP("Population",'Program Priorities&amp;Goals'!$B$5:$E$7,4,FALSE)</f>
        <v>0.66666666666666663</v>
      </c>
      <c r="N772" s="24" t="e">
        <f>VLOOKUP($G772,'SVI Data'!$C$2:$F$200,3,FALSE)</f>
        <v>#N/A</v>
      </c>
      <c r="O772" s="24">
        <f>VLOOKUP("SVI",'Program Priorities&amp;Goals'!$B$5:$E$7,4,FALSE)</f>
        <v>0.66666666666666663</v>
      </c>
      <c r="P772" s="23" t="e">
        <f>VLOOKUP($A772,'Partnership Readiness'!$A$2:$D$1000,5,FALSE)</f>
        <v>#N/A</v>
      </c>
      <c r="Q772" s="24">
        <f>VLOOKUP("Partnership",'Program Priorities&amp;Goals'!$B$5:$E$7,4,FALSE)</f>
        <v>0.66666666666666663</v>
      </c>
      <c r="R772" s="25">
        <f t="shared" si="61"/>
        <v>0</v>
      </c>
      <c r="S772" s="24">
        <f t="shared" si="62"/>
        <v>1</v>
      </c>
      <c r="T772" s="24" t="e">
        <f t="shared" si="63"/>
        <v>#N/A</v>
      </c>
      <c r="U772" s="27" t="e">
        <f t="shared" si="64"/>
        <v>#N/A</v>
      </c>
      <c r="V772" s="24" t="e">
        <f>IF(J772="Urban",IF(U772&lt;='Recommended Sites'!$L$17,"Include",""),IF(J772="Rural",IF(T772&lt;='Recommended Sites'!$L$18,"Include",""),""))</f>
        <v>#N/A</v>
      </c>
      <c r="W772" s="24" t="e">
        <f>IF(V772="Include",COUNTIFS($V$2:$V$999,"Include",$R$2:$R$999,"&gt;"&amp;R772)+COUNTIFS($V$2:V772,"Include",$R$2:R772,R772),"")</f>
        <v>#N/A</v>
      </c>
    </row>
    <row r="773" spans="1:23" ht="15.75" thickBot="1" x14ac:dyDescent="0.3">
      <c r="A773" s="23" t="str">
        <f>IF(Population!$A773="","",Population!$A773)</f>
        <v/>
      </c>
      <c r="B773" s="24" t="str">
        <f>IF($A773="","",IFERROR(VLOOKUP($A773,Facilities!$A$2:$B$1001,2,FALSE),""))</f>
        <v/>
      </c>
      <c r="C773" s="24" t="str">
        <f>IFERROR(IF(VLOOKUP($A773,'Facility Locations'!$A$2:$E$1000,2,FALSE)="","no address",VLOOKUP($A773,'Facility Locations'!$A$2:$E$1000,2,FALSE)),"no address")</f>
        <v>no address</v>
      </c>
      <c r="D773" s="24" t="str">
        <f>IFERROR(IF(VLOOKUP($A773,'Facility Locations'!$A$2:$E$1000,3,FALSE)="","",VLOOKUP($A773,'Facility Locations'!$A$2:$E$1000,3,FALSE)),"")</f>
        <v/>
      </c>
      <c r="E773" s="24" t="str">
        <f>IFERROR(IF(VLOOKUP($A773,'Facility Locations'!$A$2:$E$1000,4,FALSE)="","",VLOOKUP($A773,'Facility Locations'!$A$2:$E$1000,4,FALSE)),"")</f>
        <v/>
      </c>
      <c r="F773" s="24" t="str">
        <f>IFERROR(IF(VLOOKUP($A773,'Facility Locations'!$A$2:$E$1000,5,FALSE)="","",VLOOKUP($A773,'Facility Locations'!$A$2:$E$1000,5,FALSE)),"")</f>
        <v/>
      </c>
      <c r="G773" s="25" t="str">
        <f>IFERROR(VLOOKUP($A773,Counties!$A$2:$C$1000,2,FALSE),"no county listed")</f>
        <v>no county listed</v>
      </c>
      <c r="H773" s="24" t="str">
        <f>IFERROR(VLOOKUP($A773,Counties!$A$2:$C$1000,3,FALSE),"no county listed")</f>
        <v>no county listed</v>
      </c>
      <c r="I773" s="24" t="e">
        <f>VLOOKUP($G773,Rural_Urban!A774:B1772,2,FALSE)</f>
        <v>#N/A</v>
      </c>
      <c r="J773" s="24" t="e">
        <f t="shared" si="60"/>
        <v>#N/A</v>
      </c>
      <c r="K773" s="26" t="str">
        <f>IF($A773="","",_xlfn.LET(_xlpm.x,VLOOKUP($A773,Population!$A$2:$B$1000,2,FALSE),IF(_xlpm.x="","none listed",_xlpm.x)))</f>
        <v/>
      </c>
      <c r="L773" s="24" t="e">
        <f>VLOOKUP($A773,Population!$A$2:$D$1000,4,FALSE)</f>
        <v>#N/A</v>
      </c>
      <c r="M773" s="24">
        <f>VLOOKUP("Population",'Program Priorities&amp;Goals'!$B$5:$E$7,4,FALSE)</f>
        <v>0.66666666666666663</v>
      </c>
      <c r="N773" s="24" t="e">
        <f>VLOOKUP($G773,'SVI Data'!$C$2:$F$200,3,FALSE)</f>
        <v>#N/A</v>
      </c>
      <c r="O773" s="24">
        <f>VLOOKUP("SVI",'Program Priorities&amp;Goals'!$B$5:$E$7,4,FALSE)</f>
        <v>0.66666666666666663</v>
      </c>
      <c r="P773" s="23" t="e">
        <f>VLOOKUP($A773,'Partnership Readiness'!$A$2:$D$1000,5,FALSE)</f>
        <v>#N/A</v>
      </c>
      <c r="Q773" s="24">
        <f>VLOOKUP("Partnership",'Program Priorities&amp;Goals'!$B$5:$E$7,4,FALSE)</f>
        <v>0.66666666666666663</v>
      </c>
      <c r="R773" s="25">
        <f t="shared" si="61"/>
        <v>0</v>
      </c>
      <c r="S773" s="24">
        <f t="shared" si="62"/>
        <v>1</v>
      </c>
      <c r="T773" s="24" t="e">
        <f t="shared" si="63"/>
        <v>#N/A</v>
      </c>
      <c r="U773" s="27" t="e">
        <f t="shared" si="64"/>
        <v>#N/A</v>
      </c>
      <c r="V773" s="24" t="e">
        <f>IF(J773="Urban",IF(U773&lt;='Recommended Sites'!$L$17,"Include",""),IF(J773="Rural",IF(T773&lt;='Recommended Sites'!$L$18,"Include",""),""))</f>
        <v>#N/A</v>
      </c>
      <c r="W773" s="24" t="e">
        <f>IF(V773="Include",COUNTIFS($V$2:$V$999,"Include",$R$2:$R$999,"&gt;"&amp;R773)+COUNTIFS($V$2:V773,"Include",$R$2:R773,R773),"")</f>
        <v>#N/A</v>
      </c>
    </row>
    <row r="774" spans="1:23" ht="15.75" thickBot="1" x14ac:dyDescent="0.3">
      <c r="A774" s="23" t="str">
        <f>IF(Population!$A774="","",Population!$A774)</f>
        <v/>
      </c>
      <c r="B774" s="24" t="str">
        <f>IF($A774="","",IFERROR(VLOOKUP($A774,Facilities!$A$2:$B$1001,2,FALSE),""))</f>
        <v/>
      </c>
      <c r="C774" s="24" t="str">
        <f>IFERROR(IF(VLOOKUP($A774,'Facility Locations'!$A$2:$E$1000,2,FALSE)="","no address",VLOOKUP($A774,'Facility Locations'!$A$2:$E$1000,2,FALSE)),"no address")</f>
        <v>no address</v>
      </c>
      <c r="D774" s="24" t="str">
        <f>IFERROR(IF(VLOOKUP($A774,'Facility Locations'!$A$2:$E$1000,3,FALSE)="","",VLOOKUP($A774,'Facility Locations'!$A$2:$E$1000,3,FALSE)),"")</f>
        <v/>
      </c>
      <c r="E774" s="24" t="str">
        <f>IFERROR(IF(VLOOKUP($A774,'Facility Locations'!$A$2:$E$1000,4,FALSE)="","",VLOOKUP($A774,'Facility Locations'!$A$2:$E$1000,4,FALSE)),"")</f>
        <v/>
      </c>
      <c r="F774" s="24" t="str">
        <f>IFERROR(IF(VLOOKUP($A774,'Facility Locations'!$A$2:$E$1000,5,FALSE)="","",VLOOKUP($A774,'Facility Locations'!$A$2:$E$1000,5,FALSE)),"")</f>
        <v/>
      </c>
      <c r="G774" s="25" t="str">
        <f>IFERROR(VLOOKUP($A774,Counties!$A$2:$C$1000,2,FALSE),"no county listed")</f>
        <v>no county listed</v>
      </c>
      <c r="H774" s="24" t="str">
        <f>IFERROR(VLOOKUP($A774,Counties!$A$2:$C$1000,3,FALSE),"no county listed")</f>
        <v>no county listed</v>
      </c>
      <c r="I774" s="24" t="e">
        <f>VLOOKUP($G774,Rural_Urban!A775:B1773,2,FALSE)</f>
        <v>#N/A</v>
      </c>
      <c r="J774" s="24" t="e">
        <f t="shared" si="60"/>
        <v>#N/A</v>
      </c>
      <c r="K774" s="26" t="str">
        <f>IF($A774="","",_xlfn.LET(_xlpm.x,VLOOKUP($A774,Population!$A$2:$B$1000,2,FALSE),IF(_xlpm.x="","none listed",_xlpm.x)))</f>
        <v/>
      </c>
      <c r="L774" s="24" t="e">
        <f>VLOOKUP($A774,Population!$A$2:$D$1000,4,FALSE)</f>
        <v>#N/A</v>
      </c>
      <c r="M774" s="24">
        <f>VLOOKUP("Population",'Program Priorities&amp;Goals'!$B$5:$E$7,4,FALSE)</f>
        <v>0.66666666666666663</v>
      </c>
      <c r="N774" s="24" t="e">
        <f>VLOOKUP($G774,'SVI Data'!$C$2:$F$200,3,FALSE)</f>
        <v>#N/A</v>
      </c>
      <c r="O774" s="24">
        <f>VLOOKUP("SVI",'Program Priorities&amp;Goals'!$B$5:$E$7,4,FALSE)</f>
        <v>0.66666666666666663</v>
      </c>
      <c r="P774" s="23" t="e">
        <f>VLOOKUP($A774,'Partnership Readiness'!$A$2:$D$1000,5,FALSE)</f>
        <v>#N/A</v>
      </c>
      <c r="Q774" s="24">
        <f>VLOOKUP("Partnership",'Program Priorities&amp;Goals'!$B$5:$E$7,4,FALSE)</f>
        <v>0.66666666666666663</v>
      </c>
      <c r="R774" s="25">
        <f t="shared" si="61"/>
        <v>0</v>
      </c>
      <c r="S774" s="24">
        <f t="shared" si="62"/>
        <v>1</v>
      </c>
      <c r="T774" s="24" t="e">
        <f t="shared" si="63"/>
        <v>#N/A</v>
      </c>
      <c r="U774" s="27" t="e">
        <f t="shared" si="64"/>
        <v>#N/A</v>
      </c>
      <c r="V774" s="24" t="e">
        <f>IF(J774="Urban",IF(U774&lt;='Recommended Sites'!$L$17,"Include",""),IF(J774="Rural",IF(T774&lt;='Recommended Sites'!$L$18,"Include",""),""))</f>
        <v>#N/A</v>
      </c>
      <c r="W774" s="24" t="e">
        <f>IF(V774="Include",COUNTIFS($V$2:$V$999,"Include",$R$2:$R$999,"&gt;"&amp;R774)+COUNTIFS($V$2:V774,"Include",$R$2:R774,R774),"")</f>
        <v>#N/A</v>
      </c>
    </row>
    <row r="775" spans="1:23" ht="15.75" thickBot="1" x14ac:dyDescent="0.3">
      <c r="A775" s="23" t="str">
        <f>IF(Population!$A775="","",Population!$A775)</f>
        <v/>
      </c>
      <c r="B775" s="24" t="str">
        <f>IF($A775="","",IFERROR(VLOOKUP($A775,Facilities!$A$2:$B$1001,2,FALSE),""))</f>
        <v/>
      </c>
      <c r="C775" s="24" t="str">
        <f>IFERROR(IF(VLOOKUP($A775,'Facility Locations'!$A$2:$E$1000,2,FALSE)="","no address",VLOOKUP($A775,'Facility Locations'!$A$2:$E$1000,2,FALSE)),"no address")</f>
        <v>no address</v>
      </c>
      <c r="D775" s="24" t="str">
        <f>IFERROR(IF(VLOOKUP($A775,'Facility Locations'!$A$2:$E$1000,3,FALSE)="","",VLOOKUP($A775,'Facility Locations'!$A$2:$E$1000,3,FALSE)),"")</f>
        <v/>
      </c>
      <c r="E775" s="24" t="str">
        <f>IFERROR(IF(VLOOKUP($A775,'Facility Locations'!$A$2:$E$1000,4,FALSE)="","",VLOOKUP($A775,'Facility Locations'!$A$2:$E$1000,4,FALSE)),"")</f>
        <v/>
      </c>
      <c r="F775" s="24" t="str">
        <f>IFERROR(IF(VLOOKUP($A775,'Facility Locations'!$A$2:$E$1000,5,FALSE)="","",VLOOKUP($A775,'Facility Locations'!$A$2:$E$1000,5,FALSE)),"")</f>
        <v/>
      </c>
      <c r="G775" s="25" t="str">
        <f>IFERROR(VLOOKUP($A775,Counties!$A$2:$C$1000,2,FALSE),"no county listed")</f>
        <v>no county listed</v>
      </c>
      <c r="H775" s="24" t="str">
        <f>IFERROR(VLOOKUP($A775,Counties!$A$2:$C$1000,3,FALSE),"no county listed")</f>
        <v>no county listed</v>
      </c>
      <c r="I775" s="24" t="e">
        <f>VLOOKUP($G775,Rural_Urban!A776:B1774,2,FALSE)</f>
        <v>#N/A</v>
      </c>
      <c r="J775" s="24" t="e">
        <f t="shared" si="60"/>
        <v>#N/A</v>
      </c>
      <c r="K775" s="26" t="str">
        <f>IF($A775="","",_xlfn.LET(_xlpm.x,VLOOKUP($A775,Population!$A$2:$B$1000,2,FALSE),IF(_xlpm.x="","none listed",_xlpm.x)))</f>
        <v/>
      </c>
      <c r="L775" s="24" t="e">
        <f>VLOOKUP($A775,Population!$A$2:$D$1000,4,FALSE)</f>
        <v>#N/A</v>
      </c>
      <c r="M775" s="24">
        <f>VLOOKUP("Population",'Program Priorities&amp;Goals'!$B$5:$E$7,4,FALSE)</f>
        <v>0.66666666666666663</v>
      </c>
      <c r="N775" s="24" t="e">
        <f>VLOOKUP($G775,'SVI Data'!$C$2:$F$200,3,FALSE)</f>
        <v>#N/A</v>
      </c>
      <c r="O775" s="24">
        <f>VLOOKUP("SVI",'Program Priorities&amp;Goals'!$B$5:$E$7,4,FALSE)</f>
        <v>0.66666666666666663</v>
      </c>
      <c r="P775" s="23" t="e">
        <f>VLOOKUP($A775,'Partnership Readiness'!$A$2:$D$1000,5,FALSE)</f>
        <v>#N/A</v>
      </c>
      <c r="Q775" s="24">
        <f>VLOOKUP("Partnership",'Program Priorities&amp;Goals'!$B$5:$E$7,4,FALSE)</f>
        <v>0.66666666666666663</v>
      </c>
      <c r="R775" s="25">
        <f t="shared" si="61"/>
        <v>0</v>
      </c>
      <c r="S775" s="24">
        <f t="shared" si="62"/>
        <v>1</v>
      </c>
      <c r="T775" s="24" t="e">
        <f t="shared" si="63"/>
        <v>#N/A</v>
      </c>
      <c r="U775" s="27" t="e">
        <f t="shared" si="64"/>
        <v>#N/A</v>
      </c>
      <c r="V775" s="24" t="e">
        <f>IF(J775="Urban",IF(U775&lt;='Recommended Sites'!$L$17,"Include",""),IF(J775="Rural",IF(T775&lt;='Recommended Sites'!$L$18,"Include",""),""))</f>
        <v>#N/A</v>
      </c>
      <c r="W775" s="24" t="e">
        <f>IF(V775="Include",COUNTIFS($V$2:$V$999,"Include",$R$2:$R$999,"&gt;"&amp;R775)+COUNTIFS($V$2:V775,"Include",$R$2:R775,R775),"")</f>
        <v>#N/A</v>
      </c>
    </row>
    <row r="776" spans="1:23" ht="15.75" thickBot="1" x14ac:dyDescent="0.3">
      <c r="A776" s="23" t="str">
        <f>IF(Population!$A776="","",Population!$A776)</f>
        <v/>
      </c>
      <c r="B776" s="24" t="str">
        <f>IF($A776="","",IFERROR(VLOOKUP($A776,Facilities!$A$2:$B$1001,2,FALSE),""))</f>
        <v/>
      </c>
      <c r="C776" s="24" t="str">
        <f>IFERROR(IF(VLOOKUP($A776,'Facility Locations'!$A$2:$E$1000,2,FALSE)="","no address",VLOOKUP($A776,'Facility Locations'!$A$2:$E$1000,2,FALSE)),"no address")</f>
        <v>no address</v>
      </c>
      <c r="D776" s="24" t="str">
        <f>IFERROR(IF(VLOOKUP($A776,'Facility Locations'!$A$2:$E$1000,3,FALSE)="","",VLOOKUP($A776,'Facility Locations'!$A$2:$E$1000,3,FALSE)),"")</f>
        <v/>
      </c>
      <c r="E776" s="24" t="str">
        <f>IFERROR(IF(VLOOKUP($A776,'Facility Locations'!$A$2:$E$1000,4,FALSE)="","",VLOOKUP($A776,'Facility Locations'!$A$2:$E$1000,4,FALSE)),"")</f>
        <v/>
      </c>
      <c r="F776" s="24" t="str">
        <f>IFERROR(IF(VLOOKUP($A776,'Facility Locations'!$A$2:$E$1000,5,FALSE)="","",VLOOKUP($A776,'Facility Locations'!$A$2:$E$1000,5,FALSE)),"")</f>
        <v/>
      </c>
      <c r="G776" s="25" t="str">
        <f>IFERROR(VLOOKUP($A776,Counties!$A$2:$C$1000,2,FALSE),"no county listed")</f>
        <v>no county listed</v>
      </c>
      <c r="H776" s="24" t="str">
        <f>IFERROR(VLOOKUP($A776,Counties!$A$2:$C$1000,3,FALSE),"no county listed")</f>
        <v>no county listed</v>
      </c>
      <c r="I776" s="24" t="e">
        <f>VLOOKUP($G776,Rural_Urban!A777:B1775,2,FALSE)</f>
        <v>#N/A</v>
      </c>
      <c r="J776" s="24" t="e">
        <f t="shared" si="60"/>
        <v>#N/A</v>
      </c>
      <c r="K776" s="26" t="str">
        <f>IF($A776="","",_xlfn.LET(_xlpm.x,VLOOKUP($A776,Population!$A$2:$B$1000,2,FALSE),IF(_xlpm.x="","none listed",_xlpm.x)))</f>
        <v/>
      </c>
      <c r="L776" s="24" t="e">
        <f>VLOOKUP($A776,Population!$A$2:$D$1000,4,FALSE)</f>
        <v>#N/A</v>
      </c>
      <c r="M776" s="24">
        <f>VLOOKUP("Population",'Program Priorities&amp;Goals'!$B$5:$E$7,4,FALSE)</f>
        <v>0.66666666666666663</v>
      </c>
      <c r="N776" s="24" t="e">
        <f>VLOOKUP($G776,'SVI Data'!$C$2:$F$200,3,FALSE)</f>
        <v>#N/A</v>
      </c>
      <c r="O776" s="24">
        <f>VLOOKUP("SVI",'Program Priorities&amp;Goals'!$B$5:$E$7,4,FALSE)</f>
        <v>0.66666666666666663</v>
      </c>
      <c r="P776" s="23" t="e">
        <f>VLOOKUP($A776,'Partnership Readiness'!$A$2:$D$1000,5,FALSE)</f>
        <v>#N/A</v>
      </c>
      <c r="Q776" s="24">
        <f>VLOOKUP("Partnership",'Program Priorities&amp;Goals'!$B$5:$E$7,4,FALSE)</f>
        <v>0.66666666666666663</v>
      </c>
      <c r="R776" s="25">
        <f t="shared" si="61"/>
        <v>0</v>
      </c>
      <c r="S776" s="24">
        <f t="shared" si="62"/>
        <v>1</v>
      </c>
      <c r="T776" s="24" t="e">
        <f t="shared" si="63"/>
        <v>#N/A</v>
      </c>
      <c r="U776" s="27" t="e">
        <f t="shared" si="64"/>
        <v>#N/A</v>
      </c>
      <c r="V776" s="24" t="e">
        <f>IF(J776="Urban",IF(U776&lt;='Recommended Sites'!$L$17,"Include",""),IF(J776="Rural",IF(T776&lt;='Recommended Sites'!$L$18,"Include",""),""))</f>
        <v>#N/A</v>
      </c>
      <c r="W776" s="24" t="e">
        <f>IF(V776="Include",COUNTIFS($V$2:$V$999,"Include",$R$2:$R$999,"&gt;"&amp;R776)+COUNTIFS($V$2:V776,"Include",$R$2:R776,R776),"")</f>
        <v>#N/A</v>
      </c>
    </row>
    <row r="777" spans="1:23" ht="15.75" thickBot="1" x14ac:dyDescent="0.3">
      <c r="A777" s="23" t="str">
        <f>IF(Population!$A777="","",Population!$A777)</f>
        <v/>
      </c>
      <c r="B777" s="24" t="str">
        <f>IF($A777="","",IFERROR(VLOOKUP($A777,Facilities!$A$2:$B$1001,2,FALSE),""))</f>
        <v/>
      </c>
      <c r="C777" s="24" t="str">
        <f>IFERROR(IF(VLOOKUP($A777,'Facility Locations'!$A$2:$E$1000,2,FALSE)="","no address",VLOOKUP($A777,'Facility Locations'!$A$2:$E$1000,2,FALSE)),"no address")</f>
        <v>no address</v>
      </c>
      <c r="D777" s="24" t="str">
        <f>IFERROR(IF(VLOOKUP($A777,'Facility Locations'!$A$2:$E$1000,3,FALSE)="","",VLOOKUP($A777,'Facility Locations'!$A$2:$E$1000,3,FALSE)),"")</f>
        <v/>
      </c>
      <c r="E777" s="24" t="str">
        <f>IFERROR(IF(VLOOKUP($A777,'Facility Locations'!$A$2:$E$1000,4,FALSE)="","",VLOOKUP($A777,'Facility Locations'!$A$2:$E$1000,4,FALSE)),"")</f>
        <v/>
      </c>
      <c r="F777" s="24" t="str">
        <f>IFERROR(IF(VLOOKUP($A777,'Facility Locations'!$A$2:$E$1000,5,FALSE)="","",VLOOKUP($A777,'Facility Locations'!$A$2:$E$1000,5,FALSE)),"")</f>
        <v/>
      </c>
      <c r="G777" s="25" t="str">
        <f>IFERROR(VLOOKUP($A777,Counties!$A$2:$C$1000,2,FALSE),"no county listed")</f>
        <v>no county listed</v>
      </c>
      <c r="H777" s="24" t="str">
        <f>IFERROR(VLOOKUP($A777,Counties!$A$2:$C$1000,3,FALSE),"no county listed")</f>
        <v>no county listed</v>
      </c>
      <c r="I777" s="24" t="e">
        <f>VLOOKUP($G777,Rural_Urban!A778:B1776,2,FALSE)</f>
        <v>#N/A</v>
      </c>
      <c r="J777" s="24" t="e">
        <f t="shared" si="60"/>
        <v>#N/A</v>
      </c>
      <c r="K777" s="26" t="str">
        <f>IF($A777="","",_xlfn.LET(_xlpm.x,VLOOKUP($A777,Population!$A$2:$B$1000,2,FALSE),IF(_xlpm.x="","none listed",_xlpm.x)))</f>
        <v/>
      </c>
      <c r="L777" s="24" t="e">
        <f>VLOOKUP($A777,Population!$A$2:$D$1000,4,FALSE)</f>
        <v>#N/A</v>
      </c>
      <c r="M777" s="24">
        <f>VLOOKUP("Population",'Program Priorities&amp;Goals'!$B$5:$E$7,4,FALSE)</f>
        <v>0.66666666666666663</v>
      </c>
      <c r="N777" s="24" t="e">
        <f>VLOOKUP($G777,'SVI Data'!$C$2:$F$200,3,FALSE)</f>
        <v>#N/A</v>
      </c>
      <c r="O777" s="24">
        <f>VLOOKUP("SVI",'Program Priorities&amp;Goals'!$B$5:$E$7,4,FALSE)</f>
        <v>0.66666666666666663</v>
      </c>
      <c r="P777" s="23" t="e">
        <f>VLOOKUP($A777,'Partnership Readiness'!$A$2:$D$1000,5,FALSE)</f>
        <v>#N/A</v>
      </c>
      <c r="Q777" s="24">
        <f>VLOOKUP("Partnership",'Program Priorities&amp;Goals'!$B$5:$E$7,4,FALSE)</f>
        <v>0.66666666666666663</v>
      </c>
      <c r="R777" s="25">
        <f t="shared" si="61"/>
        <v>0</v>
      </c>
      <c r="S777" s="24">
        <f t="shared" si="62"/>
        <v>1</v>
      </c>
      <c r="T777" s="24" t="e">
        <f t="shared" si="63"/>
        <v>#N/A</v>
      </c>
      <c r="U777" s="27" t="e">
        <f t="shared" si="64"/>
        <v>#N/A</v>
      </c>
      <c r="V777" s="24" t="e">
        <f>IF(J777="Urban",IF(U777&lt;='Recommended Sites'!$L$17,"Include",""),IF(J777="Rural",IF(T777&lt;='Recommended Sites'!$L$18,"Include",""),""))</f>
        <v>#N/A</v>
      </c>
      <c r="W777" s="24" t="e">
        <f>IF(V777="Include",COUNTIFS($V$2:$V$999,"Include",$R$2:$R$999,"&gt;"&amp;R777)+COUNTIFS($V$2:V777,"Include",$R$2:R777,R777),"")</f>
        <v>#N/A</v>
      </c>
    </row>
    <row r="778" spans="1:23" ht="15.75" thickBot="1" x14ac:dyDescent="0.3">
      <c r="A778" s="23" t="str">
        <f>IF(Population!$A778="","",Population!$A778)</f>
        <v/>
      </c>
      <c r="B778" s="24" t="str">
        <f>IF($A778="","",IFERROR(VLOOKUP($A778,Facilities!$A$2:$B$1001,2,FALSE),""))</f>
        <v/>
      </c>
      <c r="C778" s="24" t="str">
        <f>IFERROR(IF(VLOOKUP($A778,'Facility Locations'!$A$2:$E$1000,2,FALSE)="","no address",VLOOKUP($A778,'Facility Locations'!$A$2:$E$1000,2,FALSE)),"no address")</f>
        <v>no address</v>
      </c>
      <c r="D778" s="24" t="str">
        <f>IFERROR(IF(VLOOKUP($A778,'Facility Locations'!$A$2:$E$1000,3,FALSE)="","",VLOOKUP($A778,'Facility Locations'!$A$2:$E$1000,3,FALSE)),"")</f>
        <v/>
      </c>
      <c r="E778" s="24" t="str">
        <f>IFERROR(IF(VLOOKUP($A778,'Facility Locations'!$A$2:$E$1000,4,FALSE)="","",VLOOKUP($A778,'Facility Locations'!$A$2:$E$1000,4,FALSE)),"")</f>
        <v/>
      </c>
      <c r="F778" s="24" t="str">
        <f>IFERROR(IF(VLOOKUP($A778,'Facility Locations'!$A$2:$E$1000,5,FALSE)="","",VLOOKUP($A778,'Facility Locations'!$A$2:$E$1000,5,FALSE)),"")</f>
        <v/>
      </c>
      <c r="G778" s="25" t="str">
        <f>IFERROR(VLOOKUP($A778,Counties!$A$2:$C$1000,2,FALSE),"no county listed")</f>
        <v>no county listed</v>
      </c>
      <c r="H778" s="24" t="str">
        <f>IFERROR(VLOOKUP($A778,Counties!$A$2:$C$1000,3,FALSE),"no county listed")</f>
        <v>no county listed</v>
      </c>
      <c r="I778" s="24" t="e">
        <f>VLOOKUP($G778,Rural_Urban!A779:B1777,2,FALSE)</f>
        <v>#N/A</v>
      </c>
      <c r="J778" s="24" t="e">
        <f t="shared" si="60"/>
        <v>#N/A</v>
      </c>
      <c r="K778" s="26" t="str">
        <f>IF($A778="","",_xlfn.LET(_xlpm.x,VLOOKUP($A778,Population!$A$2:$B$1000,2,FALSE),IF(_xlpm.x="","none listed",_xlpm.x)))</f>
        <v/>
      </c>
      <c r="L778" s="24" t="e">
        <f>VLOOKUP($A778,Population!$A$2:$D$1000,4,FALSE)</f>
        <v>#N/A</v>
      </c>
      <c r="M778" s="24">
        <f>VLOOKUP("Population",'Program Priorities&amp;Goals'!$B$5:$E$7,4,FALSE)</f>
        <v>0.66666666666666663</v>
      </c>
      <c r="N778" s="24" t="e">
        <f>VLOOKUP($G778,'SVI Data'!$C$2:$F$200,3,FALSE)</f>
        <v>#N/A</v>
      </c>
      <c r="O778" s="24">
        <f>VLOOKUP("SVI",'Program Priorities&amp;Goals'!$B$5:$E$7,4,FALSE)</f>
        <v>0.66666666666666663</v>
      </c>
      <c r="P778" s="23" t="e">
        <f>VLOOKUP($A778,'Partnership Readiness'!$A$2:$D$1000,5,FALSE)</f>
        <v>#N/A</v>
      </c>
      <c r="Q778" s="24">
        <f>VLOOKUP("Partnership",'Program Priorities&amp;Goals'!$B$5:$E$7,4,FALSE)</f>
        <v>0.66666666666666663</v>
      </c>
      <c r="R778" s="25">
        <f t="shared" si="61"/>
        <v>0</v>
      </c>
      <c r="S778" s="24">
        <f t="shared" si="62"/>
        <v>1</v>
      </c>
      <c r="T778" s="24" t="e">
        <f t="shared" si="63"/>
        <v>#N/A</v>
      </c>
      <c r="U778" s="27" t="e">
        <f t="shared" si="64"/>
        <v>#N/A</v>
      </c>
      <c r="V778" s="24" t="e">
        <f>IF(J778="Urban",IF(U778&lt;='Recommended Sites'!$L$17,"Include",""),IF(J778="Rural",IF(T778&lt;='Recommended Sites'!$L$18,"Include",""),""))</f>
        <v>#N/A</v>
      </c>
      <c r="W778" s="24" t="e">
        <f>IF(V778="Include",COUNTIFS($V$2:$V$999,"Include",$R$2:$R$999,"&gt;"&amp;R778)+COUNTIFS($V$2:V778,"Include",$R$2:R778,R778),"")</f>
        <v>#N/A</v>
      </c>
    </row>
    <row r="779" spans="1:23" ht="15.75" thickBot="1" x14ac:dyDescent="0.3">
      <c r="A779" s="23" t="str">
        <f>IF(Population!$A779="","",Population!$A779)</f>
        <v/>
      </c>
      <c r="B779" s="24" t="str">
        <f>IF($A779="","",IFERROR(VLOOKUP($A779,Facilities!$A$2:$B$1001,2,FALSE),""))</f>
        <v/>
      </c>
      <c r="C779" s="24" t="str">
        <f>IFERROR(IF(VLOOKUP($A779,'Facility Locations'!$A$2:$E$1000,2,FALSE)="","no address",VLOOKUP($A779,'Facility Locations'!$A$2:$E$1000,2,FALSE)),"no address")</f>
        <v>no address</v>
      </c>
      <c r="D779" s="24" t="str">
        <f>IFERROR(IF(VLOOKUP($A779,'Facility Locations'!$A$2:$E$1000,3,FALSE)="","",VLOOKUP($A779,'Facility Locations'!$A$2:$E$1000,3,FALSE)),"")</f>
        <v/>
      </c>
      <c r="E779" s="24" t="str">
        <f>IFERROR(IF(VLOOKUP($A779,'Facility Locations'!$A$2:$E$1000,4,FALSE)="","",VLOOKUP($A779,'Facility Locations'!$A$2:$E$1000,4,FALSE)),"")</f>
        <v/>
      </c>
      <c r="F779" s="24" t="str">
        <f>IFERROR(IF(VLOOKUP($A779,'Facility Locations'!$A$2:$E$1000,5,FALSE)="","",VLOOKUP($A779,'Facility Locations'!$A$2:$E$1000,5,FALSE)),"")</f>
        <v/>
      </c>
      <c r="G779" s="25" t="str">
        <f>IFERROR(VLOOKUP($A779,Counties!$A$2:$C$1000,2,FALSE),"no county listed")</f>
        <v>no county listed</v>
      </c>
      <c r="H779" s="24" t="str">
        <f>IFERROR(VLOOKUP($A779,Counties!$A$2:$C$1000,3,FALSE),"no county listed")</f>
        <v>no county listed</v>
      </c>
      <c r="I779" s="24" t="e">
        <f>VLOOKUP($G779,Rural_Urban!A780:B1778,2,FALSE)</f>
        <v>#N/A</v>
      </c>
      <c r="J779" s="24" t="e">
        <f t="shared" si="60"/>
        <v>#N/A</v>
      </c>
      <c r="K779" s="26" t="str">
        <f>IF($A779="","",_xlfn.LET(_xlpm.x,VLOOKUP($A779,Population!$A$2:$B$1000,2,FALSE),IF(_xlpm.x="","none listed",_xlpm.x)))</f>
        <v/>
      </c>
      <c r="L779" s="24" t="e">
        <f>VLOOKUP($A779,Population!$A$2:$D$1000,4,FALSE)</f>
        <v>#N/A</v>
      </c>
      <c r="M779" s="24">
        <f>VLOOKUP("Population",'Program Priorities&amp;Goals'!$B$5:$E$7,4,FALSE)</f>
        <v>0.66666666666666663</v>
      </c>
      <c r="N779" s="24" t="e">
        <f>VLOOKUP($G779,'SVI Data'!$C$2:$F$200,3,FALSE)</f>
        <v>#N/A</v>
      </c>
      <c r="O779" s="24">
        <f>VLOOKUP("SVI",'Program Priorities&amp;Goals'!$B$5:$E$7,4,FALSE)</f>
        <v>0.66666666666666663</v>
      </c>
      <c r="P779" s="23" t="e">
        <f>VLOOKUP($A779,'Partnership Readiness'!$A$2:$D$1000,5,FALSE)</f>
        <v>#N/A</v>
      </c>
      <c r="Q779" s="24">
        <f>VLOOKUP("Partnership",'Program Priorities&amp;Goals'!$B$5:$E$7,4,FALSE)</f>
        <v>0.66666666666666663</v>
      </c>
      <c r="R779" s="25">
        <f t="shared" si="61"/>
        <v>0</v>
      </c>
      <c r="S779" s="24">
        <f t="shared" si="62"/>
        <v>1</v>
      </c>
      <c r="T779" s="24" t="e">
        <f t="shared" si="63"/>
        <v>#N/A</v>
      </c>
      <c r="U779" s="27" t="e">
        <f t="shared" si="64"/>
        <v>#N/A</v>
      </c>
      <c r="V779" s="24" t="e">
        <f>IF(J779="Urban",IF(U779&lt;='Recommended Sites'!$L$17,"Include",""),IF(J779="Rural",IF(T779&lt;='Recommended Sites'!$L$18,"Include",""),""))</f>
        <v>#N/A</v>
      </c>
      <c r="W779" s="24" t="e">
        <f>IF(V779="Include",COUNTIFS($V$2:$V$999,"Include",$R$2:$R$999,"&gt;"&amp;R779)+COUNTIFS($V$2:V779,"Include",$R$2:R779,R779),"")</f>
        <v>#N/A</v>
      </c>
    </row>
    <row r="780" spans="1:23" ht="15.75" thickBot="1" x14ac:dyDescent="0.3">
      <c r="A780" s="23" t="str">
        <f>IF(Population!$A780="","",Population!$A780)</f>
        <v/>
      </c>
      <c r="B780" s="24" t="str">
        <f>IF($A780="","",IFERROR(VLOOKUP($A780,Facilities!$A$2:$B$1001,2,FALSE),""))</f>
        <v/>
      </c>
      <c r="C780" s="24" t="str">
        <f>IFERROR(IF(VLOOKUP($A780,'Facility Locations'!$A$2:$E$1000,2,FALSE)="","no address",VLOOKUP($A780,'Facility Locations'!$A$2:$E$1000,2,FALSE)),"no address")</f>
        <v>no address</v>
      </c>
      <c r="D780" s="24" t="str">
        <f>IFERROR(IF(VLOOKUP($A780,'Facility Locations'!$A$2:$E$1000,3,FALSE)="","",VLOOKUP($A780,'Facility Locations'!$A$2:$E$1000,3,FALSE)),"")</f>
        <v/>
      </c>
      <c r="E780" s="24" t="str">
        <f>IFERROR(IF(VLOOKUP($A780,'Facility Locations'!$A$2:$E$1000,4,FALSE)="","",VLOOKUP($A780,'Facility Locations'!$A$2:$E$1000,4,FALSE)),"")</f>
        <v/>
      </c>
      <c r="F780" s="24" t="str">
        <f>IFERROR(IF(VLOOKUP($A780,'Facility Locations'!$A$2:$E$1000,5,FALSE)="","",VLOOKUP($A780,'Facility Locations'!$A$2:$E$1000,5,FALSE)),"")</f>
        <v/>
      </c>
      <c r="G780" s="25" t="str">
        <f>IFERROR(VLOOKUP($A780,Counties!$A$2:$C$1000,2,FALSE),"no county listed")</f>
        <v>no county listed</v>
      </c>
      <c r="H780" s="24" t="str">
        <f>IFERROR(VLOOKUP($A780,Counties!$A$2:$C$1000,3,FALSE),"no county listed")</f>
        <v>no county listed</v>
      </c>
      <c r="I780" s="24" t="e">
        <f>VLOOKUP($G780,Rural_Urban!A781:B1779,2,FALSE)</f>
        <v>#N/A</v>
      </c>
      <c r="J780" s="24" t="e">
        <f t="shared" si="60"/>
        <v>#N/A</v>
      </c>
      <c r="K780" s="26" t="str">
        <f>IF($A780="","",_xlfn.LET(_xlpm.x,VLOOKUP($A780,Population!$A$2:$B$1000,2,FALSE),IF(_xlpm.x="","none listed",_xlpm.x)))</f>
        <v/>
      </c>
      <c r="L780" s="24" t="e">
        <f>VLOOKUP($A780,Population!$A$2:$D$1000,4,FALSE)</f>
        <v>#N/A</v>
      </c>
      <c r="M780" s="24">
        <f>VLOOKUP("Population",'Program Priorities&amp;Goals'!$B$5:$E$7,4,FALSE)</f>
        <v>0.66666666666666663</v>
      </c>
      <c r="N780" s="24" t="e">
        <f>VLOOKUP($G780,'SVI Data'!$C$2:$F$200,3,FALSE)</f>
        <v>#N/A</v>
      </c>
      <c r="O780" s="24">
        <f>VLOOKUP("SVI",'Program Priorities&amp;Goals'!$B$5:$E$7,4,FALSE)</f>
        <v>0.66666666666666663</v>
      </c>
      <c r="P780" s="23" t="e">
        <f>VLOOKUP($A780,'Partnership Readiness'!$A$2:$D$1000,5,FALSE)</f>
        <v>#N/A</v>
      </c>
      <c r="Q780" s="24">
        <f>VLOOKUP("Partnership",'Program Priorities&amp;Goals'!$B$5:$E$7,4,FALSE)</f>
        <v>0.66666666666666663</v>
      </c>
      <c r="R780" s="25">
        <f t="shared" si="61"/>
        <v>0</v>
      </c>
      <c r="S780" s="24">
        <f t="shared" si="62"/>
        <v>1</v>
      </c>
      <c r="T780" s="24" t="e">
        <f t="shared" si="63"/>
        <v>#N/A</v>
      </c>
      <c r="U780" s="27" t="e">
        <f t="shared" si="64"/>
        <v>#N/A</v>
      </c>
      <c r="V780" s="24" t="e">
        <f>IF(J780="Urban",IF(U780&lt;='Recommended Sites'!$L$17,"Include",""),IF(J780="Rural",IF(T780&lt;='Recommended Sites'!$L$18,"Include",""),""))</f>
        <v>#N/A</v>
      </c>
      <c r="W780" s="24" t="e">
        <f>IF(V780="Include",COUNTIFS($V$2:$V$999,"Include",$R$2:$R$999,"&gt;"&amp;R780)+COUNTIFS($V$2:V780,"Include",$R$2:R780,R780),"")</f>
        <v>#N/A</v>
      </c>
    </row>
    <row r="781" spans="1:23" ht="15.75" thickBot="1" x14ac:dyDescent="0.3">
      <c r="A781" s="23" t="str">
        <f>IF(Population!$A781="","",Population!$A781)</f>
        <v/>
      </c>
      <c r="B781" s="24" t="str">
        <f>IF($A781="","",IFERROR(VLOOKUP($A781,Facilities!$A$2:$B$1001,2,FALSE),""))</f>
        <v/>
      </c>
      <c r="C781" s="24" t="str">
        <f>IFERROR(IF(VLOOKUP($A781,'Facility Locations'!$A$2:$E$1000,2,FALSE)="","no address",VLOOKUP($A781,'Facility Locations'!$A$2:$E$1000,2,FALSE)),"no address")</f>
        <v>no address</v>
      </c>
      <c r="D781" s="24" t="str">
        <f>IFERROR(IF(VLOOKUP($A781,'Facility Locations'!$A$2:$E$1000,3,FALSE)="","",VLOOKUP($A781,'Facility Locations'!$A$2:$E$1000,3,FALSE)),"")</f>
        <v/>
      </c>
      <c r="E781" s="24" t="str">
        <f>IFERROR(IF(VLOOKUP($A781,'Facility Locations'!$A$2:$E$1000,4,FALSE)="","",VLOOKUP($A781,'Facility Locations'!$A$2:$E$1000,4,FALSE)),"")</f>
        <v/>
      </c>
      <c r="F781" s="24" t="str">
        <f>IFERROR(IF(VLOOKUP($A781,'Facility Locations'!$A$2:$E$1000,5,FALSE)="","",VLOOKUP($A781,'Facility Locations'!$A$2:$E$1000,5,FALSE)),"")</f>
        <v/>
      </c>
      <c r="G781" s="25" t="str">
        <f>IFERROR(VLOOKUP($A781,Counties!$A$2:$C$1000,2,FALSE),"no county listed")</f>
        <v>no county listed</v>
      </c>
      <c r="H781" s="24" t="str">
        <f>IFERROR(VLOOKUP($A781,Counties!$A$2:$C$1000,3,FALSE),"no county listed")</f>
        <v>no county listed</v>
      </c>
      <c r="I781" s="24" t="e">
        <f>VLOOKUP($G781,Rural_Urban!A782:B1780,2,FALSE)</f>
        <v>#N/A</v>
      </c>
      <c r="J781" s="24" t="e">
        <f t="shared" si="60"/>
        <v>#N/A</v>
      </c>
      <c r="K781" s="26" t="str">
        <f>IF($A781="","",_xlfn.LET(_xlpm.x,VLOOKUP($A781,Population!$A$2:$B$1000,2,FALSE),IF(_xlpm.x="","none listed",_xlpm.x)))</f>
        <v/>
      </c>
      <c r="L781" s="24" t="e">
        <f>VLOOKUP($A781,Population!$A$2:$D$1000,4,FALSE)</f>
        <v>#N/A</v>
      </c>
      <c r="M781" s="24">
        <f>VLOOKUP("Population",'Program Priorities&amp;Goals'!$B$5:$E$7,4,FALSE)</f>
        <v>0.66666666666666663</v>
      </c>
      <c r="N781" s="24" t="e">
        <f>VLOOKUP($G781,'SVI Data'!$C$2:$F$200,3,FALSE)</f>
        <v>#N/A</v>
      </c>
      <c r="O781" s="24">
        <f>VLOOKUP("SVI",'Program Priorities&amp;Goals'!$B$5:$E$7,4,FALSE)</f>
        <v>0.66666666666666663</v>
      </c>
      <c r="P781" s="23" t="e">
        <f>VLOOKUP($A781,'Partnership Readiness'!$A$2:$D$1000,5,FALSE)</f>
        <v>#N/A</v>
      </c>
      <c r="Q781" s="24">
        <f>VLOOKUP("Partnership",'Program Priorities&amp;Goals'!$B$5:$E$7,4,FALSE)</f>
        <v>0.66666666666666663</v>
      </c>
      <c r="R781" s="25">
        <f t="shared" si="61"/>
        <v>0</v>
      </c>
      <c r="S781" s="24">
        <f t="shared" si="62"/>
        <v>1</v>
      </c>
      <c r="T781" s="24" t="e">
        <f t="shared" si="63"/>
        <v>#N/A</v>
      </c>
      <c r="U781" s="27" t="e">
        <f t="shared" si="64"/>
        <v>#N/A</v>
      </c>
      <c r="V781" s="24" t="e">
        <f>IF(J781="Urban",IF(U781&lt;='Recommended Sites'!$L$17,"Include",""),IF(J781="Rural",IF(T781&lt;='Recommended Sites'!$L$18,"Include",""),""))</f>
        <v>#N/A</v>
      </c>
      <c r="W781" s="24" t="e">
        <f>IF(V781="Include",COUNTIFS($V$2:$V$999,"Include",$R$2:$R$999,"&gt;"&amp;R781)+COUNTIFS($V$2:V781,"Include",$R$2:R781,R781),"")</f>
        <v>#N/A</v>
      </c>
    </row>
    <row r="782" spans="1:23" ht="15.75" thickBot="1" x14ac:dyDescent="0.3">
      <c r="A782" s="23" t="str">
        <f>IF(Population!$A782="","",Population!$A782)</f>
        <v/>
      </c>
      <c r="B782" s="24" t="str">
        <f>IF($A782="","",IFERROR(VLOOKUP($A782,Facilities!$A$2:$B$1001,2,FALSE),""))</f>
        <v/>
      </c>
      <c r="C782" s="24" t="str">
        <f>IFERROR(IF(VLOOKUP($A782,'Facility Locations'!$A$2:$E$1000,2,FALSE)="","no address",VLOOKUP($A782,'Facility Locations'!$A$2:$E$1000,2,FALSE)),"no address")</f>
        <v>no address</v>
      </c>
      <c r="D782" s="24" t="str">
        <f>IFERROR(IF(VLOOKUP($A782,'Facility Locations'!$A$2:$E$1000,3,FALSE)="","",VLOOKUP($A782,'Facility Locations'!$A$2:$E$1000,3,FALSE)),"")</f>
        <v/>
      </c>
      <c r="E782" s="24" t="str">
        <f>IFERROR(IF(VLOOKUP($A782,'Facility Locations'!$A$2:$E$1000,4,FALSE)="","",VLOOKUP($A782,'Facility Locations'!$A$2:$E$1000,4,FALSE)),"")</f>
        <v/>
      </c>
      <c r="F782" s="24" t="str">
        <f>IFERROR(IF(VLOOKUP($A782,'Facility Locations'!$A$2:$E$1000,5,FALSE)="","",VLOOKUP($A782,'Facility Locations'!$A$2:$E$1000,5,FALSE)),"")</f>
        <v/>
      </c>
      <c r="G782" s="25" t="str">
        <f>IFERROR(VLOOKUP($A782,Counties!$A$2:$C$1000,2,FALSE),"no county listed")</f>
        <v>no county listed</v>
      </c>
      <c r="H782" s="24" t="str">
        <f>IFERROR(VLOOKUP($A782,Counties!$A$2:$C$1000,3,FALSE),"no county listed")</f>
        <v>no county listed</v>
      </c>
      <c r="I782" s="24" t="e">
        <f>VLOOKUP($G782,Rural_Urban!A783:B1781,2,FALSE)</f>
        <v>#N/A</v>
      </c>
      <c r="J782" s="24" t="e">
        <f t="shared" si="60"/>
        <v>#N/A</v>
      </c>
      <c r="K782" s="26" t="str">
        <f>IF($A782="","",_xlfn.LET(_xlpm.x,VLOOKUP($A782,Population!$A$2:$B$1000,2,FALSE),IF(_xlpm.x="","none listed",_xlpm.x)))</f>
        <v/>
      </c>
      <c r="L782" s="24" t="e">
        <f>VLOOKUP($A782,Population!$A$2:$D$1000,4,FALSE)</f>
        <v>#N/A</v>
      </c>
      <c r="M782" s="24">
        <f>VLOOKUP("Population",'Program Priorities&amp;Goals'!$B$5:$E$7,4,FALSE)</f>
        <v>0.66666666666666663</v>
      </c>
      <c r="N782" s="24" t="e">
        <f>VLOOKUP($G782,'SVI Data'!$C$2:$F$200,3,FALSE)</f>
        <v>#N/A</v>
      </c>
      <c r="O782" s="24">
        <f>VLOOKUP("SVI",'Program Priorities&amp;Goals'!$B$5:$E$7,4,FALSE)</f>
        <v>0.66666666666666663</v>
      </c>
      <c r="P782" s="23" t="e">
        <f>VLOOKUP($A782,'Partnership Readiness'!$A$2:$D$1000,5,FALSE)</f>
        <v>#N/A</v>
      </c>
      <c r="Q782" s="24">
        <f>VLOOKUP("Partnership",'Program Priorities&amp;Goals'!$B$5:$E$7,4,FALSE)</f>
        <v>0.66666666666666663</v>
      </c>
      <c r="R782" s="25">
        <f t="shared" si="61"/>
        <v>0</v>
      </c>
      <c r="S782" s="24">
        <f t="shared" si="62"/>
        <v>1</v>
      </c>
      <c r="T782" s="24" t="e">
        <f t="shared" si="63"/>
        <v>#N/A</v>
      </c>
      <c r="U782" s="27" t="e">
        <f t="shared" si="64"/>
        <v>#N/A</v>
      </c>
      <c r="V782" s="24" t="e">
        <f>IF(J782="Urban",IF(U782&lt;='Recommended Sites'!$L$17,"Include",""),IF(J782="Rural",IF(T782&lt;='Recommended Sites'!$L$18,"Include",""),""))</f>
        <v>#N/A</v>
      </c>
      <c r="W782" s="24" t="e">
        <f>IF(V782="Include",COUNTIFS($V$2:$V$999,"Include",$R$2:$R$999,"&gt;"&amp;R782)+COUNTIFS($V$2:V782,"Include",$R$2:R782,R782),"")</f>
        <v>#N/A</v>
      </c>
    </row>
    <row r="783" spans="1:23" ht="15.75" thickBot="1" x14ac:dyDescent="0.3">
      <c r="A783" s="23" t="str">
        <f>IF(Population!$A783="","",Population!$A783)</f>
        <v/>
      </c>
      <c r="B783" s="24" t="str">
        <f>IF($A783="","",IFERROR(VLOOKUP($A783,Facilities!$A$2:$B$1001,2,FALSE),""))</f>
        <v/>
      </c>
      <c r="C783" s="24" t="str">
        <f>IFERROR(IF(VLOOKUP($A783,'Facility Locations'!$A$2:$E$1000,2,FALSE)="","no address",VLOOKUP($A783,'Facility Locations'!$A$2:$E$1000,2,FALSE)),"no address")</f>
        <v>no address</v>
      </c>
      <c r="D783" s="24" t="str">
        <f>IFERROR(IF(VLOOKUP($A783,'Facility Locations'!$A$2:$E$1000,3,FALSE)="","",VLOOKUP($A783,'Facility Locations'!$A$2:$E$1000,3,FALSE)),"")</f>
        <v/>
      </c>
      <c r="E783" s="24" t="str">
        <f>IFERROR(IF(VLOOKUP($A783,'Facility Locations'!$A$2:$E$1000,4,FALSE)="","",VLOOKUP($A783,'Facility Locations'!$A$2:$E$1000,4,FALSE)),"")</f>
        <v/>
      </c>
      <c r="F783" s="24" t="str">
        <f>IFERROR(IF(VLOOKUP($A783,'Facility Locations'!$A$2:$E$1000,5,FALSE)="","",VLOOKUP($A783,'Facility Locations'!$A$2:$E$1000,5,FALSE)),"")</f>
        <v/>
      </c>
      <c r="G783" s="25" t="str">
        <f>IFERROR(VLOOKUP($A783,Counties!$A$2:$C$1000,2,FALSE),"no county listed")</f>
        <v>no county listed</v>
      </c>
      <c r="H783" s="24" t="str">
        <f>IFERROR(VLOOKUP($A783,Counties!$A$2:$C$1000,3,FALSE),"no county listed")</f>
        <v>no county listed</v>
      </c>
      <c r="I783" s="24" t="e">
        <f>VLOOKUP($G783,Rural_Urban!A784:B1782,2,FALSE)</f>
        <v>#N/A</v>
      </c>
      <c r="J783" s="24" t="e">
        <f t="shared" si="60"/>
        <v>#N/A</v>
      </c>
      <c r="K783" s="26" t="str">
        <f>IF($A783="","",_xlfn.LET(_xlpm.x,VLOOKUP($A783,Population!$A$2:$B$1000,2,FALSE),IF(_xlpm.x="","none listed",_xlpm.x)))</f>
        <v/>
      </c>
      <c r="L783" s="24" t="e">
        <f>VLOOKUP($A783,Population!$A$2:$D$1000,4,FALSE)</f>
        <v>#N/A</v>
      </c>
      <c r="M783" s="24">
        <f>VLOOKUP("Population",'Program Priorities&amp;Goals'!$B$5:$E$7,4,FALSE)</f>
        <v>0.66666666666666663</v>
      </c>
      <c r="N783" s="24" t="e">
        <f>VLOOKUP($G783,'SVI Data'!$C$2:$F$200,3,FALSE)</f>
        <v>#N/A</v>
      </c>
      <c r="O783" s="24">
        <f>VLOOKUP("SVI",'Program Priorities&amp;Goals'!$B$5:$E$7,4,FALSE)</f>
        <v>0.66666666666666663</v>
      </c>
      <c r="P783" s="23" t="e">
        <f>VLOOKUP($A783,'Partnership Readiness'!$A$2:$D$1000,5,FALSE)</f>
        <v>#N/A</v>
      </c>
      <c r="Q783" s="24">
        <f>VLOOKUP("Partnership",'Program Priorities&amp;Goals'!$B$5:$E$7,4,FALSE)</f>
        <v>0.66666666666666663</v>
      </c>
      <c r="R783" s="25">
        <f t="shared" si="61"/>
        <v>0</v>
      </c>
      <c r="S783" s="24">
        <f t="shared" si="62"/>
        <v>1</v>
      </c>
      <c r="T783" s="24" t="e">
        <f t="shared" si="63"/>
        <v>#N/A</v>
      </c>
      <c r="U783" s="27" t="e">
        <f t="shared" si="64"/>
        <v>#N/A</v>
      </c>
      <c r="V783" s="24" t="e">
        <f>IF(J783="Urban",IF(U783&lt;='Recommended Sites'!$L$17,"Include",""),IF(J783="Rural",IF(T783&lt;='Recommended Sites'!$L$18,"Include",""),""))</f>
        <v>#N/A</v>
      </c>
      <c r="W783" s="24" t="e">
        <f>IF(V783="Include",COUNTIFS($V$2:$V$999,"Include",$R$2:$R$999,"&gt;"&amp;R783)+COUNTIFS($V$2:V783,"Include",$R$2:R783,R783),"")</f>
        <v>#N/A</v>
      </c>
    </row>
    <row r="784" spans="1:23" ht="15.75" thickBot="1" x14ac:dyDescent="0.3">
      <c r="A784" s="23" t="str">
        <f>IF(Population!$A784="","",Population!$A784)</f>
        <v/>
      </c>
      <c r="B784" s="24" t="str">
        <f>IF($A784="","",IFERROR(VLOOKUP($A784,Facilities!$A$2:$B$1001,2,FALSE),""))</f>
        <v/>
      </c>
      <c r="C784" s="24" t="str">
        <f>IFERROR(IF(VLOOKUP($A784,'Facility Locations'!$A$2:$E$1000,2,FALSE)="","no address",VLOOKUP($A784,'Facility Locations'!$A$2:$E$1000,2,FALSE)),"no address")</f>
        <v>no address</v>
      </c>
      <c r="D784" s="24" t="str">
        <f>IFERROR(IF(VLOOKUP($A784,'Facility Locations'!$A$2:$E$1000,3,FALSE)="","",VLOOKUP($A784,'Facility Locations'!$A$2:$E$1000,3,FALSE)),"")</f>
        <v/>
      </c>
      <c r="E784" s="24" t="str">
        <f>IFERROR(IF(VLOOKUP($A784,'Facility Locations'!$A$2:$E$1000,4,FALSE)="","",VLOOKUP($A784,'Facility Locations'!$A$2:$E$1000,4,FALSE)),"")</f>
        <v/>
      </c>
      <c r="F784" s="24" t="str">
        <f>IFERROR(IF(VLOOKUP($A784,'Facility Locations'!$A$2:$E$1000,5,FALSE)="","",VLOOKUP($A784,'Facility Locations'!$A$2:$E$1000,5,FALSE)),"")</f>
        <v/>
      </c>
      <c r="G784" s="25" t="str">
        <f>IFERROR(VLOOKUP($A784,Counties!$A$2:$C$1000,2,FALSE),"no county listed")</f>
        <v>no county listed</v>
      </c>
      <c r="H784" s="24" t="str">
        <f>IFERROR(VLOOKUP($A784,Counties!$A$2:$C$1000,3,FALSE),"no county listed")</f>
        <v>no county listed</v>
      </c>
      <c r="I784" s="24" t="e">
        <f>VLOOKUP($G784,Rural_Urban!A785:B1783,2,FALSE)</f>
        <v>#N/A</v>
      </c>
      <c r="J784" s="24" t="e">
        <f t="shared" si="60"/>
        <v>#N/A</v>
      </c>
      <c r="K784" s="26" t="str">
        <f>IF($A784="","",_xlfn.LET(_xlpm.x,VLOOKUP($A784,Population!$A$2:$B$1000,2,FALSE),IF(_xlpm.x="","none listed",_xlpm.x)))</f>
        <v/>
      </c>
      <c r="L784" s="24" t="e">
        <f>VLOOKUP($A784,Population!$A$2:$D$1000,4,FALSE)</f>
        <v>#N/A</v>
      </c>
      <c r="M784" s="24">
        <f>VLOOKUP("Population",'Program Priorities&amp;Goals'!$B$5:$E$7,4,FALSE)</f>
        <v>0.66666666666666663</v>
      </c>
      <c r="N784" s="24" t="e">
        <f>VLOOKUP($G784,'SVI Data'!$C$2:$F$200,3,FALSE)</f>
        <v>#N/A</v>
      </c>
      <c r="O784" s="24">
        <f>VLOOKUP("SVI",'Program Priorities&amp;Goals'!$B$5:$E$7,4,FALSE)</f>
        <v>0.66666666666666663</v>
      </c>
      <c r="P784" s="23" t="e">
        <f>VLOOKUP($A784,'Partnership Readiness'!$A$2:$D$1000,5,FALSE)</f>
        <v>#N/A</v>
      </c>
      <c r="Q784" s="24">
        <f>VLOOKUP("Partnership",'Program Priorities&amp;Goals'!$B$5:$E$7,4,FALSE)</f>
        <v>0.66666666666666663</v>
      </c>
      <c r="R784" s="25">
        <f t="shared" si="61"/>
        <v>0</v>
      </c>
      <c r="S784" s="24">
        <f t="shared" si="62"/>
        <v>1</v>
      </c>
      <c r="T784" s="24" t="e">
        <f t="shared" si="63"/>
        <v>#N/A</v>
      </c>
      <c r="U784" s="27" t="e">
        <f t="shared" si="64"/>
        <v>#N/A</v>
      </c>
      <c r="V784" s="24" t="e">
        <f>IF(J784="Urban",IF(U784&lt;='Recommended Sites'!$L$17,"Include",""),IF(J784="Rural",IF(T784&lt;='Recommended Sites'!$L$18,"Include",""),""))</f>
        <v>#N/A</v>
      </c>
      <c r="W784" s="24" t="e">
        <f>IF(V784="Include",COUNTIFS($V$2:$V$999,"Include",$R$2:$R$999,"&gt;"&amp;R784)+COUNTIFS($V$2:V784,"Include",$R$2:R784,R784),"")</f>
        <v>#N/A</v>
      </c>
    </row>
    <row r="785" spans="1:23" ht="15.75" thickBot="1" x14ac:dyDescent="0.3">
      <c r="A785" s="23" t="str">
        <f>IF(Population!$A785="","",Population!$A785)</f>
        <v/>
      </c>
      <c r="B785" s="24" t="str">
        <f>IF($A785="","",IFERROR(VLOOKUP($A785,Facilities!$A$2:$B$1001,2,FALSE),""))</f>
        <v/>
      </c>
      <c r="C785" s="24" t="str">
        <f>IFERROR(IF(VLOOKUP($A785,'Facility Locations'!$A$2:$E$1000,2,FALSE)="","no address",VLOOKUP($A785,'Facility Locations'!$A$2:$E$1000,2,FALSE)),"no address")</f>
        <v>no address</v>
      </c>
      <c r="D785" s="24" t="str">
        <f>IFERROR(IF(VLOOKUP($A785,'Facility Locations'!$A$2:$E$1000,3,FALSE)="","",VLOOKUP($A785,'Facility Locations'!$A$2:$E$1000,3,FALSE)),"")</f>
        <v/>
      </c>
      <c r="E785" s="24" t="str">
        <f>IFERROR(IF(VLOOKUP($A785,'Facility Locations'!$A$2:$E$1000,4,FALSE)="","",VLOOKUP($A785,'Facility Locations'!$A$2:$E$1000,4,FALSE)),"")</f>
        <v/>
      </c>
      <c r="F785" s="24" t="str">
        <f>IFERROR(IF(VLOOKUP($A785,'Facility Locations'!$A$2:$E$1000,5,FALSE)="","",VLOOKUP($A785,'Facility Locations'!$A$2:$E$1000,5,FALSE)),"")</f>
        <v/>
      </c>
      <c r="G785" s="25" t="str">
        <f>IFERROR(VLOOKUP($A785,Counties!$A$2:$C$1000,2,FALSE),"no county listed")</f>
        <v>no county listed</v>
      </c>
      <c r="H785" s="24" t="str">
        <f>IFERROR(VLOOKUP($A785,Counties!$A$2:$C$1000,3,FALSE),"no county listed")</f>
        <v>no county listed</v>
      </c>
      <c r="I785" s="24" t="e">
        <f>VLOOKUP($G785,Rural_Urban!A786:B1784,2,FALSE)</f>
        <v>#N/A</v>
      </c>
      <c r="J785" s="24" t="e">
        <f t="shared" si="60"/>
        <v>#N/A</v>
      </c>
      <c r="K785" s="26" t="str">
        <f>IF($A785="","",_xlfn.LET(_xlpm.x,VLOOKUP($A785,Population!$A$2:$B$1000,2,FALSE),IF(_xlpm.x="","none listed",_xlpm.x)))</f>
        <v/>
      </c>
      <c r="L785" s="24" t="e">
        <f>VLOOKUP($A785,Population!$A$2:$D$1000,4,FALSE)</f>
        <v>#N/A</v>
      </c>
      <c r="M785" s="24">
        <f>VLOOKUP("Population",'Program Priorities&amp;Goals'!$B$5:$E$7,4,FALSE)</f>
        <v>0.66666666666666663</v>
      </c>
      <c r="N785" s="24" t="e">
        <f>VLOOKUP($G785,'SVI Data'!$C$2:$F$200,3,FALSE)</f>
        <v>#N/A</v>
      </c>
      <c r="O785" s="24">
        <f>VLOOKUP("SVI",'Program Priorities&amp;Goals'!$B$5:$E$7,4,FALSE)</f>
        <v>0.66666666666666663</v>
      </c>
      <c r="P785" s="23" t="e">
        <f>VLOOKUP($A785,'Partnership Readiness'!$A$2:$D$1000,5,FALSE)</f>
        <v>#N/A</v>
      </c>
      <c r="Q785" s="24">
        <f>VLOOKUP("Partnership",'Program Priorities&amp;Goals'!$B$5:$E$7,4,FALSE)</f>
        <v>0.66666666666666663</v>
      </c>
      <c r="R785" s="25">
        <f t="shared" si="61"/>
        <v>0</v>
      </c>
      <c r="S785" s="24">
        <f t="shared" si="62"/>
        <v>1</v>
      </c>
      <c r="T785" s="24" t="e">
        <f t="shared" si="63"/>
        <v>#N/A</v>
      </c>
      <c r="U785" s="27" t="e">
        <f t="shared" si="64"/>
        <v>#N/A</v>
      </c>
      <c r="V785" s="24" t="e">
        <f>IF(J785="Urban",IF(U785&lt;='Recommended Sites'!$L$17,"Include",""),IF(J785="Rural",IF(T785&lt;='Recommended Sites'!$L$18,"Include",""),""))</f>
        <v>#N/A</v>
      </c>
      <c r="W785" s="24" t="e">
        <f>IF(V785="Include",COUNTIFS($V$2:$V$999,"Include",$R$2:$R$999,"&gt;"&amp;R785)+COUNTIFS($V$2:V785,"Include",$R$2:R785,R785),"")</f>
        <v>#N/A</v>
      </c>
    </row>
    <row r="786" spans="1:23" ht="15.75" thickBot="1" x14ac:dyDescent="0.3">
      <c r="A786" s="23" t="str">
        <f>IF(Population!$A786="","",Population!$A786)</f>
        <v/>
      </c>
      <c r="B786" s="24" t="str">
        <f>IF($A786="","",IFERROR(VLOOKUP($A786,Facilities!$A$2:$B$1001,2,FALSE),""))</f>
        <v/>
      </c>
      <c r="C786" s="24" t="str">
        <f>IFERROR(IF(VLOOKUP($A786,'Facility Locations'!$A$2:$E$1000,2,FALSE)="","no address",VLOOKUP($A786,'Facility Locations'!$A$2:$E$1000,2,FALSE)),"no address")</f>
        <v>no address</v>
      </c>
      <c r="D786" s="24" t="str">
        <f>IFERROR(IF(VLOOKUP($A786,'Facility Locations'!$A$2:$E$1000,3,FALSE)="","",VLOOKUP($A786,'Facility Locations'!$A$2:$E$1000,3,FALSE)),"")</f>
        <v/>
      </c>
      <c r="E786" s="24" t="str">
        <f>IFERROR(IF(VLOOKUP($A786,'Facility Locations'!$A$2:$E$1000,4,FALSE)="","",VLOOKUP($A786,'Facility Locations'!$A$2:$E$1000,4,FALSE)),"")</f>
        <v/>
      </c>
      <c r="F786" s="24" t="str">
        <f>IFERROR(IF(VLOOKUP($A786,'Facility Locations'!$A$2:$E$1000,5,FALSE)="","",VLOOKUP($A786,'Facility Locations'!$A$2:$E$1000,5,FALSE)),"")</f>
        <v/>
      </c>
      <c r="G786" s="25" t="str">
        <f>IFERROR(VLOOKUP($A786,Counties!$A$2:$C$1000,2,FALSE),"no county listed")</f>
        <v>no county listed</v>
      </c>
      <c r="H786" s="24" t="str">
        <f>IFERROR(VLOOKUP($A786,Counties!$A$2:$C$1000,3,FALSE),"no county listed")</f>
        <v>no county listed</v>
      </c>
      <c r="I786" s="24" t="e">
        <f>VLOOKUP($G786,Rural_Urban!A787:B1785,2,FALSE)</f>
        <v>#N/A</v>
      </c>
      <c r="J786" s="24" t="e">
        <f t="shared" si="60"/>
        <v>#N/A</v>
      </c>
      <c r="K786" s="26" t="str">
        <f>IF($A786="","",_xlfn.LET(_xlpm.x,VLOOKUP($A786,Population!$A$2:$B$1000,2,FALSE),IF(_xlpm.x="","none listed",_xlpm.x)))</f>
        <v/>
      </c>
      <c r="L786" s="24" t="e">
        <f>VLOOKUP($A786,Population!$A$2:$D$1000,4,FALSE)</f>
        <v>#N/A</v>
      </c>
      <c r="M786" s="24">
        <f>VLOOKUP("Population",'Program Priorities&amp;Goals'!$B$5:$E$7,4,FALSE)</f>
        <v>0.66666666666666663</v>
      </c>
      <c r="N786" s="24" t="e">
        <f>VLOOKUP($G786,'SVI Data'!$C$2:$F$200,3,FALSE)</f>
        <v>#N/A</v>
      </c>
      <c r="O786" s="24">
        <f>VLOOKUP("SVI",'Program Priorities&amp;Goals'!$B$5:$E$7,4,FALSE)</f>
        <v>0.66666666666666663</v>
      </c>
      <c r="P786" s="23" t="e">
        <f>VLOOKUP($A786,'Partnership Readiness'!$A$2:$D$1000,5,FALSE)</f>
        <v>#N/A</v>
      </c>
      <c r="Q786" s="24">
        <f>VLOOKUP("Partnership",'Program Priorities&amp;Goals'!$B$5:$E$7,4,FALSE)</f>
        <v>0.66666666666666663</v>
      </c>
      <c r="R786" s="25">
        <f t="shared" si="61"/>
        <v>0</v>
      </c>
      <c r="S786" s="24">
        <f t="shared" si="62"/>
        <v>1</v>
      </c>
      <c r="T786" s="24" t="e">
        <f t="shared" si="63"/>
        <v>#N/A</v>
      </c>
      <c r="U786" s="27" t="e">
        <f t="shared" si="64"/>
        <v>#N/A</v>
      </c>
      <c r="V786" s="24" t="e">
        <f>IF(J786="Urban",IF(U786&lt;='Recommended Sites'!$L$17,"Include",""),IF(J786="Rural",IF(T786&lt;='Recommended Sites'!$L$18,"Include",""),""))</f>
        <v>#N/A</v>
      </c>
      <c r="W786" s="24" t="e">
        <f>IF(V786="Include",COUNTIFS($V$2:$V$999,"Include",$R$2:$R$999,"&gt;"&amp;R786)+COUNTIFS($V$2:V786,"Include",$R$2:R786,R786),"")</f>
        <v>#N/A</v>
      </c>
    </row>
    <row r="787" spans="1:23" ht="15.75" thickBot="1" x14ac:dyDescent="0.3">
      <c r="A787" s="23" t="str">
        <f>IF(Population!$A787="","",Population!$A787)</f>
        <v/>
      </c>
      <c r="B787" s="24" t="str">
        <f>IF($A787="","",IFERROR(VLOOKUP($A787,Facilities!$A$2:$B$1001,2,FALSE),""))</f>
        <v/>
      </c>
      <c r="C787" s="24" t="str">
        <f>IFERROR(IF(VLOOKUP($A787,'Facility Locations'!$A$2:$E$1000,2,FALSE)="","no address",VLOOKUP($A787,'Facility Locations'!$A$2:$E$1000,2,FALSE)),"no address")</f>
        <v>no address</v>
      </c>
      <c r="D787" s="24" t="str">
        <f>IFERROR(IF(VLOOKUP($A787,'Facility Locations'!$A$2:$E$1000,3,FALSE)="","",VLOOKUP($A787,'Facility Locations'!$A$2:$E$1000,3,FALSE)),"")</f>
        <v/>
      </c>
      <c r="E787" s="24" t="str">
        <f>IFERROR(IF(VLOOKUP($A787,'Facility Locations'!$A$2:$E$1000,4,FALSE)="","",VLOOKUP($A787,'Facility Locations'!$A$2:$E$1000,4,FALSE)),"")</f>
        <v/>
      </c>
      <c r="F787" s="24" t="str">
        <f>IFERROR(IF(VLOOKUP($A787,'Facility Locations'!$A$2:$E$1000,5,FALSE)="","",VLOOKUP($A787,'Facility Locations'!$A$2:$E$1000,5,FALSE)),"")</f>
        <v/>
      </c>
      <c r="G787" s="25" t="str">
        <f>IFERROR(VLOOKUP($A787,Counties!$A$2:$C$1000,2,FALSE),"no county listed")</f>
        <v>no county listed</v>
      </c>
      <c r="H787" s="24" t="str">
        <f>IFERROR(VLOOKUP($A787,Counties!$A$2:$C$1000,3,FALSE),"no county listed")</f>
        <v>no county listed</v>
      </c>
      <c r="I787" s="24" t="e">
        <f>VLOOKUP($G787,Rural_Urban!A788:B1786,2,FALSE)</f>
        <v>#N/A</v>
      </c>
      <c r="J787" s="24" t="e">
        <f t="shared" si="60"/>
        <v>#N/A</v>
      </c>
      <c r="K787" s="26" t="str">
        <f>IF($A787="","",_xlfn.LET(_xlpm.x,VLOOKUP($A787,Population!$A$2:$B$1000,2,FALSE),IF(_xlpm.x="","none listed",_xlpm.x)))</f>
        <v/>
      </c>
      <c r="L787" s="24" t="e">
        <f>VLOOKUP($A787,Population!$A$2:$D$1000,4,FALSE)</f>
        <v>#N/A</v>
      </c>
      <c r="M787" s="24">
        <f>VLOOKUP("Population",'Program Priorities&amp;Goals'!$B$5:$E$7,4,FALSE)</f>
        <v>0.66666666666666663</v>
      </c>
      <c r="N787" s="24" t="e">
        <f>VLOOKUP($G787,'SVI Data'!$C$2:$F$200,3,FALSE)</f>
        <v>#N/A</v>
      </c>
      <c r="O787" s="24">
        <f>VLOOKUP("SVI",'Program Priorities&amp;Goals'!$B$5:$E$7,4,FALSE)</f>
        <v>0.66666666666666663</v>
      </c>
      <c r="P787" s="23" t="e">
        <f>VLOOKUP($A787,'Partnership Readiness'!$A$2:$D$1000,5,FALSE)</f>
        <v>#N/A</v>
      </c>
      <c r="Q787" s="24">
        <f>VLOOKUP("Partnership",'Program Priorities&amp;Goals'!$B$5:$E$7,4,FALSE)</f>
        <v>0.66666666666666663</v>
      </c>
      <c r="R787" s="25">
        <f t="shared" si="61"/>
        <v>0</v>
      </c>
      <c r="S787" s="24">
        <f t="shared" si="62"/>
        <v>1</v>
      </c>
      <c r="T787" s="24" t="e">
        <f t="shared" si="63"/>
        <v>#N/A</v>
      </c>
      <c r="U787" s="27" t="e">
        <f t="shared" si="64"/>
        <v>#N/A</v>
      </c>
      <c r="V787" s="24" t="e">
        <f>IF(J787="Urban",IF(U787&lt;='Recommended Sites'!$L$17,"Include",""),IF(J787="Rural",IF(T787&lt;='Recommended Sites'!$L$18,"Include",""),""))</f>
        <v>#N/A</v>
      </c>
      <c r="W787" s="24" t="e">
        <f>IF(V787="Include",COUNTIFS($V$2:$V$999,"Include",$R$2:$R$999,"&gt;"&amp;R787)+COUNTIFS($V$2:V787,"Include",$R$2:R787,R787),"")</f>
        <v>#N/A</v>
      </c>
    </row>
    <row r="788" spans="1:23" ht="15.75" thickBot="1" x14ac:dyDescent="0.3">
      <c r="A788" s="23" t="str">
        <f>IF(Population!$A788="","",Population!$A788)</f>
        <v/>
      </c>
      <c r="B788" s="24" t="str">
        <f>IF($A788="","",IFERROR(VLOOKUP($A788,Facilities!$A$2:$B$1001,2,FALSE),""))</f>
        <v/>
      </c>
      <c r="C788" s="24" t="str">
        <f>IFERROR(IF(VLOOKUP($A788,'Facility Locations'!$A$2:$E$1000,2,FALSE)="","no address",VLOOKUP($A788,'Facility Locations'!$A$2:$E$1000,2,FALSE)),"no address")</f>
        <v>no address</v>
      </c>
      <c r="D788" s="24" t="str">
        <f>IFERROR(IF(VLOOKUP($A788,'Facility Locations'!$A$2:$E$1000,3,FALSE)="","",VLOOKUP($A788,'Facility Locations'!$A$2:$E$1000,3,FALSE)),"")</f>
        <v/>
      </c>
      <c r="E788" s="24" t="str">
        <f>IFERROR(IF(VLOOKUP($A788,'Facility Locations'!$A$2:$E$1000,4,FALSE)="","",VLOOKUP($A788,'Facility Locations'!$A$2:$E$1000,4,FALSE)),"")</f>
        <v/>
      </c>
      <c r="F788" s="24" t="str">
        <f>IFERROR(IF(VLOOKUP($A788,'Facility Locations'!$A$2:$E$1000,5,FALSE)="","",VLOOKUP($A788,'Facility Locations'!$A$2:$E$1000,5,FALSE)),"")</f>
        <v/>
      </c>
      <c r="G788" s="25" t="str">
        <f>IFERROR(VLOOKUP($A788,Counties!$A$2:$C$1000,2,FALSE),"no county listed")</f>
        <v>no county listed</v>
      </c>
      <c r="H788" s="24" t="str">
        <f>IFERROR(VLOOKUP($A788,Counties!$A$2:$C$1000,3,FALSE),"no county listed")</f>
        <v>no county listed</v>
      </c>
      <c r="I788" s="24" t="e">
        <f>VLOOKUP($G788,Rural_Urban!A789:B1787,2,FALSE)</f>
        <v>#N/A</v>
      </c>
      <c r="J788" s="24" t="e">
        <f t="shared" si="60"/>
        <v>#N/A</v>
      </c>
      <c r="K788" s="26" t="str">
        <f>IF($A788="","",_xlfn.LET(_xlpm.x,VLOOKUP($A788,Population!$A$2:$B$1000,2,FALSE),IF(_xlpm.x="","none listed",_xlpm.x)))</f>
        <v/>
      </c>
      <c r="L788" s="24" t="e">
        <f>VLOOKUP($A788,Population!$A$2:$D$1000,4,FALSE)</f>
        <v>#N/A</v>
      </c>
      <c r="M788" s="24">
        <f>VLOOKUP("Population",'Program Priorities&amp;Goals'!$B$5:$E$7,4,FALSE)</f>
        <v>0.66666666666666663</v>
      </c>
      <c r="N788" s="24" t="e">
        <f>VLOOKUP($G788,'SVI Data'!$C$2:$F$200,3,FALSE)</f>
        <v>#N/A</v>
      </c>
      <c r="O788" s="24">
        <f>VLOOKUP("SVI",'Program Priorities&amp;Goals'!$B$5:$E$7,4,FALSE)</f>
        <v>0.66666666666666663</v>
      </c>
      <c r="P788" s="23" t="e">
        <f>VLOOKUP($A788,'Partnership Readiness'!$A$2:$D$1000,5,FALSE)</f>
        <v>#N/A</v>
      </c>
      <c r="Q788" s="24">
        <f>VLOOKUP("Partnership",'Program Priorities&amp;Goals'!$B$5:$E$7,4,FALSE)</f>
        <v>0.66666666666666663</v>
      </c>
      <c r="R788" s="25">
        <f t="shared" si="61"/>
        <v>0</v>
      </c>
      <c r="S788" s="24">
        <f t="shared" si="62"/>
        <v>1</v>
      </c>
      <c r="T788" s="24" t="e">
        <f t="shared" si="63"/>
        <v>#N/A</v>
      </c>
      <c r="U788" s="27" t="e">
        <f t="shared" si="64"/>
        <v>#N/A</v>
      </c>
      <c r="V788" s="24" t="e">
        <f>IF(J788="Urban",IF(U788&lt;='Recommended Sites'!$L$17,"Include",""),IF(J788="Rural",IF(T788&lt;='Recommended Sites'!$L$18,"Include",""),""))</f>
        <v>#N/A</v>
      </c>
      <c r="W788" s="24" t="e">
        <f>IF(V788="Include",COUNTIFS($V$2:$V$999,"Include",$R$2:$R$999,"&gt;"&amp;R788)+COUNTIFS($V$2:V788,"Include",$R$2:R788,R788),"")</f>
        <v>#N/A</v>
      </c>
    </row>
    <row r="789" spans="1:23" ht="15.75" thickBot="1" x14ac:dyDescent="0.3">
      <c r="A789" s="23" t="str">
        <f>IF(Population!$A789="","",Population!$A789)</f>
        <v/>
      </c>
      <c r="B789" s="24" t="str">
        <f>IF($A789="","",IFERROR(VLOOKUP($A789,Facilities!$A$2:$B$1001,2,FALSE),""))</f>
        <v/>
      </c>
      <c r="C789" s="24" t="str">
        <f>IFERROR(IF(VLOOKUP($A789,'Facility Locations'!$A$2:$E$1000,2,FALSE)="","no address",VLOOKUP($A789,'Facility Locations'!$A$2:$E$1000,2,FALSE)),"no address")</f>
        <v>no address</v>
      </c>
      <c r="D789" s="24" t="str">
        <f>IFERROR(IF(VLOOKUP($A789,'Facility Locations'!$A$2:$E$1000,3,FALSE)="","",VLOOKUP($A789,'Facility Locations'!$A$2:$E$1000,3,FALSE)),"")</f>
        <v/>
      </c>
      <c r="E789" s="24" t="str">
        <f>IFERROR(IF(VLOOKUP($A789,'Facility Locations'!$A$2:$E$1000,4,FALSE)="","",VLOOKUP($A789,'Facility Locations'!$A$2:$E$1000,4,FALSE)),"")</f>
        <v/>
      </c>
      <c r="F789" s="24" t="str">
        <f>IFERROR(IF(VLOOKUP($A789,'Facility Locations'!$A$2:$E$1000,5,FALSE)="","",VLOOKUP($A789,'Facility Locations'!$A$2:$E$1000,5,FALSE)),"")</f>
        <v/>
      </c>
      <c r="G789" s="25" t="str">
        <f>IFERROR(VLOOKUP($A789,Counties!$A$2:$C$1000,2,FALSE),"no county listed")</f>
        <v>no county listed</v>
      </c>
      <c r="H789" s="24" t="str">
        <f>IFERROR(VLOOKUP($A789,Counties!$A$2:$C$1000,3,FALSE),"no county listed")</f>
        <v>no county listed</v>
      </c>
      <c r="I789" s="24" t="e">
        <f>VLOOKUP($G789,Rural_Urban!A790:B1788,2,FALSE)</f>
        <v>#N/A</v>
      </c>
      <c r="J789" s="24" t="e">
        <f t="shared" si="60"/>
        <v>#N/A</v>
      </c>
      <c r="K789" s="26" t="str">
        <f>IF($A789="","",_xlfn.LET(_xlpm.x,VLOOKUP($A789,Population!$A$2:$B$1000,2,FALSE),IF(_xlpm.x="","none listed",_xlpm.x)))</f>
        <v/>
      </c>
      <c r="L789" s="24" t="e">
        <f>VLOOKUP($A789,Population!$A$2:$D$1000,4,FALSE)</f>
        <v>#N/A</v>
      </c>
      <c r="M789" s="24">
        <f>VLOOKUP("Population",'Program Priorities&amp;Goals'!$B$5:$E$7,4,FALSE)</f>
        <v>0.66666666666666663</v>
      </c>
      <c r="N789" s="24" t="e">
        <f>VLOOKUP($G789,'SVI Data'!$C$2:$F$200,3,FALSE)</f>
        <v>#N/A</v>
      </c>
      <c r="O789" s="24">
        <f>VLOOKUP("SVI",'Program Priorities&amp;Goals'!$B$5:$E$7,4,FALSE)</f>
        <v>0.66666666666666663</v>
      </c>
      <c r="P789" s="23" t="e">
        <f>VLOOKUP($A789,'Partnership Readiness'!$A$2:$D$1000,5,FALSE)</f>
        <v>#N/A</v>
      </c>
      <c r="Q789" s="24">
        <f>VLOOKUP("Partnership",'Program Priorities&amp;Goals'!$B$5:$E$7,4,FALSE)</f>
        <v>0.66666666666666663</v>
      </c>
      <c r="R789" s="25">
        <f t="shared" si="61"/>
        <v>0</v>
      </c>
      <c r="S789" s="24">
        <f t="shared" si="62"/>
        <v>1</v>
      </c>
      <c r="T789" s="24" t="e">
        <f t="shared" si="63"/>
        <v>#N/A</v>
      </c>
      <c r="U789" s="27" t="e">
        <f t="shared" si="64"/>
        <v>#N/A</v>
      </c>
      <c r="V789" s="24" t="e">
        <f>IF(J789="Urban",IF(U789&lt;='Recommended Sites'!$L$17,"Include",""),IF(J789="Rural",IF(T789&lt;='Recommended Sites'!$L$18,"Include",""),""))</f>
        <v>#N/A</v>
      </c>
      <c r="W789" s="24" t="e">
        <f>IF(V789="Include",COUNTIFS($V$2:$V$999,"Include",$R$2:$R$999,"&gt;"&amp;R789)+COUNTIFS($V$2:V789,"Include",$R$2:R789,R789),"")</f>
        <v>#N/A</v>
      </c>
    </row>
    <row r="790" spans="1:23" ht="15.75" thickBot="1" x14ac:dyDescent="0.3">
      <c r="A790" s="23" t="str">
        <f>IF(Population!$A790="","",Population!$A790)</f>
        <v/>
      </c>
      <c r="B790" s="24" t="str">
        <f>IF($A790="","",IFERROR(VLOOKUP($A790,Facilities!$A$2:$B$1001,2,FALSE),""))</f>
        <v/>
      </c>
      <c r="C790" s="24" t="str">
        <f>IFERROR(IF(VLOOKUP($A790,'Facility Locations'!$A$2:$E$1000,2,FALSE)="","no address",VLOOKUP($A790,'Facility Locations'!$A$2:$E$1000,2,FALSE)),"no address")</f>
        <v>no address</v>
      </c>
      <c r="D790" s="24" t="str">
        <f>IFERROR(IF(VLOOKUP($A790,'Facility Locations'!$A$2:$E$1000,3,FALSE)="","",VLOOKUP($A790,'Facility Locations'!$A$2:$E$1000,3,FALSE)),"")</f>
        <v/>
      </c>
      <c r="E790" s="24" t="str">
        <f>IFERROR(IF(VLOOKUP($A790,'Facility Locations'!$A$2:$E$1000,4,FALSE)="","",VLOOKUP($A790,'Facility Locations'!$A$2:$E$1000,4,FALSE)),"")</f>
        <v/>
      </c>
      <c r="F790" s="24" t="str">
        <f>IFERROR(IF(VLOOKUP($A790,'Facility Locations'!$A$2:$E$1000,5,FALSE)="","",VLOOKUP($A790,'Facility Locations'!$A$2:$E$1000,5,FALSE)),"")</f>
        <v/>
      </c>
      <c r="G790" s="25" t="str">
        <f>IFERROR(VLOOKUP($A790,Counties!$A$2:$C$1000,2,FALSE),"no county listed")</f>
        <v>no county listed</v>
      </c>
      <c r="H790" s="24" t="str">
        <f>IFERROR(VLOOKUP($A790,Counties!$A$2:$C$1000,3,FALSE),"no county listed")</f>
        <v>no county listed</v>
      </c>
      <c r="I790" s="24" t="e">
        <f>VLOOKUP($G790,Rural_Urban!A791:B1789,2,FALSE)</f>
        <v>#N/A</v>
      </c>
      <c r="J790" s="24" t="e">
        <f t="shared" si="60"/>
        <v>#N/A</v>
      </c>
      <c r="K790" s="26" t="str">
        <f>IF($A790="","",_xlfn.LET(_xlpm.x,VLOOKUP($A790,Population!$A$2:$B$1000,2,FALSE),IF(_xlpm.x="","none listed",_xlpm.x)))</f>
        <v/>
      </c>
      <c r="L790" s="24" t="e">
        <f>VLOOKUP($A790,Population!$A$2:$D$1000,4,FALSE)</f>
        <v>#N/A</v>
      </c>
      <c r="M790" s="24">
        <f>VLOOKUP("Population",'Program Priorities&amp;Goals'!$B$5:$E$7,4,FALSE)</f>
        <v>0.66666666666666663</v>
      </c>
      <c r="N790" s="24" t="e">
        <f>VLOOKUP($G790,'SVI Data'!$C$2:$F$200,3,FALSE)</f>
        <v>#N/A</v>
      </c>
      <c r="O790" s="24">
        <f>VLOOKUP("SVI",'Program Priorities&amp;Goals'!$B$5:$E$7,4,FALSE)</f>
        <v>0.66666666666666663</v>
      </c>
      <c r="P790" s="23" t="e">
        <f>VLOOKUP($A790,'Partnership Readiness'!$A$2:$D$1000,5,FALSE)</f>
        <v>#N/A</v>
      </c>
      <c r="Q790" s="24">
        <f>VLOOKUP("Partnership",'Program Priorities&amp;Goals'!$B$5:$E$7,4,FALSE)</f>
        <v>0.66666666666666663</v>
      </c>
      <c r="R790" s="25">
        <f t="shared" si="61"/>
        <v>0</v>
      </c>
      <c r="S790" s="24">
        <f t="shared" si="62"/>
        <v>1</v>
      </c>
      <c r="T790" s="24" t="e">
        <f t="shared" si="63"/>
        <v>#N/A</v>
      </c>
      <c r="U790" s="27" t="e">
        <f t="shared" si="64"/>
        <v>#N/A</v>
      </c>
      <c r="V790" s="24" t="e">
        <f>IF(J790="Urban",IF(U790&lt;='Recommended Sites'!$L$17,"Include",""),IF(J790="Rural",IF(T790&lt;='Recommended Sites'!$L$18,"Include",""),""))</f>
        <v>#N/A</v>
      </c>
      <c r="W790" s="24" t="e">
        <f>IF(V790="Include",COUNTIFS($V$2:$V$999,"Include",$R$2:$R$999,"&gt;"&amp;R790)+COUNTIFS($V$2:V790,"Include",$R$2:R790,R790),"")</f>
        <v>#N/A</v>
      </c>
    </row>
    <row r="791" spans="1:23" ht="15.75" thickBot="1" x14ac:dyDescent="0.3">
      <c r="A791" s="23" t="str">
        <f>IF(Population!$A791="","",Population!$A791)</f>
        <v/>
      </c>
      <c r="B791" s="24" t="str">
        <f>IF($A791="","",IFERROR(VLOOKUP($A791,Facilities!$A$2:$B$1001,2,FALSE),""))</f>
        <v/>
      </c>
      <c r="C791" s="24" t="str">
        <f>IFERROR(IF(VLOOKUP($A791,'Facility Locations'!$A$2:$E$1000,2,FALSE)="","no address",VLOOKUP($A791,'Facility Locations'!$A$2:$E$1000,2,FALSE)),"no address")</f>
        <v>no address</v>
      </c>
      <c r="D791" s="24" t="str">
        <f>IFERROR(IF(VLOOKUP($A791,'Facility Locations'!$A$2:$E$1000,3,FALSE)="","",VLOOKUP($A791,'Facility Locations'!$A$2:$E$1000,3,FALSE)),"")</f>
        <v/>
      </c>
      <c r="E791" s="24" t="str">
        <f>IFERROR(IF(VLOOKUP($A791,'Facility Locations'!$A$2:$E$1000,4,FALSE)="","",VLOOKUP($A791,'Facility Locations'!$A$2:$E$1000,4,FALSE)),"")</f>
        <v/>
      </c>
      <c r="F791" s="24" t="str">
        <f>IFERROR(IF(VLOOKUP($A791,'Facility Locations'!$A$2:$E$1000,5,FALSE)="","",VLOOKUP($A791,'Facility Locations'!$A$2:$E$1000,5,FALSE)),"")</f>
        <v/>
      </c>
      <c r="G791" s="25" t="str">
        <f>IFERROR(VLOOKUP($A791,Counties!$A$2:$C$1000,2,FALSE),"no county listed")</f>
        <v>no county listed</v>
      </c>
      <c r="H791" s="24" t="str">
        <f>IFERROR(VLOOKUP($A791,Counties!$A$2:$C$1000,3,FALSE),"no county listed")</f>
        <v>no county listed</v>
      </c>
      <c r="I791" s="24" t="e">
        <f>VLOOKUP($G791,Rural_Urban!A792:B1790,2,FALSE)</f>
        <v>#N/A</v>
      </c>
      <c r="J791" s="24" t="e">
        <f t="shared" si="60"/>
        <v>#N/A</v>
      </c>
      <c r="K791" s="26" t="str">
        <f>IF($A791="","",_xlfn.LET(_xlpm.x,VLOOKUP($A791,Population!$A$2:$B$1000,2,FALSE),IF(_xlpm.x="","none listed",_xlpm.x)))</f>
        <v/>
      </c>
      <c r="L791" s="24" t="e">
        <f>VLOOKUP($A791,Population!$A$2:$D$1000,4,FALSE)</f>
        <v>#N/A</v>
      </c>
      <c r="M791" s="24">
        <f>VLOOKUP("Population",'Program Priorities&amp;Goals'!$B$5:$E$7,4,FALSE)</f>
        <v>0.66666666666666663</v>
      </c>
      <c r="N791" s="24" t="e">
        <f>VLOOKUP($G791,'SVI Data'!$C$2:$F$200,3,FALSE)</f>
        <v>#N/A</v>
      </c>
      <c r="O791" s="24">
        <f>VLOOKUP("SVI",'Program Priorities&amp;Goals'!$B$5:$E$7,4,FALSE)</f>
        <v>0.66666666666666663</v>
      </c>
      <c r="P791" s="23" t="e">
        <f>VLOOKUP($A791,'Partnership Readiness'!$A$2:$D$1000,5,FALSE)</f>
        <v>#N/A</v>
      </c>
      <c r="Q791" s="24">
        <f>VLOOKUP("Partnership",'Program Priorities&amp;Goals'!$B$5:$E$7,4,FALSE)</f>
        <v>0.66666666666666663</v>
      </c>
      <c r="R791" s="25">
        <f t="shared" si="61"/>
        <v>0</v>
      </c>
      <c r="S791" s="24">
        <f t="shared" si="62"/>
        <v>1</v>
      </c>
      <c r="T791" s="24" t="e">
        <f t="shared" si="63"/>
        <v>#N/A</v>
      </c>
      <c r="U791" s="27" t="e">
        <f t="shared" si="64"/>
        <v>#N/A</v>
      </c>
      <c r="V791" s="24" t="e">
        <f>IF(J791="Urban",IF(U791&lt;='Recommended Sites'!$L$17,"Include",""),IF(J791="Rural",IF(T791&lt;='Recommended Sites'!$L$18,"Include",""),""))</f>
        <v>#N/A</v>
      </c>
      <c r="W791" s="24" t="e">
        <f>IF(V791="Include",COUNTIFS($V$2:$V$999,"Include",$R$2:$R$999,"&gt;"&amp;R791)+COUNTIFS($V$2:V791,"Include",$R$2:R791,R791),"")</f>
        <v>#N/A</v>
      </c>
    </row>
    <row r="792" spans="1:23" ht="15.75" thickBot="1" x14ac:dyDescent="0.3">
      <c r="A792" s="23" t="str">
        <f>IF(Population!$A792="","",Population!$A792)</f>
        <v/>
      </c>
      <c r="B792" s="24" t="str">
        <f>IF($A792="","",IFERROR(VLOOKUP($A792,Facilities!$A$2:$B$1001,2,FALSE),""))</f>
        <v/>
      </c>
      <c r="C792" s="24" t="str">
        <f>IFERROR(IF(VLOOKUP($A792,'Facility Locations'!$A$2:$E$1000,2,FALSE)="","no address",VLOOKUP($A792,'Facility Locations'!$A$2:$E$1000,2,FALSE)),"no address")</f>
        <v>no address</v>
      </c>
      <c r="D792" s="24" t="str">
        <f>IFERROR(IF(VLOOKUP($A792,'Facility Locations'!$A$2:$E$1000,3,FALSE)="","",VLOOKUP($A792,'Facility Locations'!$A$2:$E$1000,3,FALSE)),"")</f>
        <v/>
      </c>
      <c r="E792" s="24" t="str">
        <f>IFERROR(IF(VLOOKUP($A792,'Facility Locations'!$A$2:$E$1000,4,FALSE)="","",VLOOKUP($A792,'Facility Locations'!$A$2:$E$1000,4,FALSE)),"")</f>
        <v/>
      </c>
      <c r="F792" s="24" t="str">
        <f>IFERROR(IF(VLOOKUP($A792,'Facility Locations'!$A$2:$E$1000,5,FALSE)="","",VLOOKUP($A792,'Facility Locations'!$A$2:$E$1000,5,FALSE)),"")</f>
        <v/>
      </c>
      <c r="G792" s="25" t="str">
        <f>IFERROR(VLOOKUP($A792,Counties!$A$2:$C$1000,2,FALSE),"no county listed")</f>
        <v>no county listed</v>
      </c>
      <c r="H792" s="24" t="str">
        <f>IFERROR(VLOOKUP($A792,Counties!$A$2:$C$1000,3,FALSE),"no county listed")</f>
        <v>no county listed</v>
      </c>
      <c r="I792" s="24" t="e">
        <f>VLOOKUP($G792,Rural_Urban!A793:B1791,2,FALSE)</f>
        <v>#N/A</v>
      </c>
      <c r="J792" s="24" t="e">
        <f t="shared" si="60"/>
        <v>#N/A</v>
      </c>
      <c r="K792" s="26" t="str">
        <f>IF($A792="","",_xlfn.LET(_xlpm.x,VLOOKUP($A792,Population!$A$2:$B$1000,2,FALSE),IF(_xlpm.x="","none listed",_xlpm.x)))</f>
        <v/>
      </c>
      <c r="L792" s="24" t="e">
        <f>VLOOKUP($A792,Population!$A$2:$D$1000,4,FALSE)</f>
        <v>#N/A</v>
      </c>
      <c r="M792" s="24">
        <f>VLOOKUP("Population",'Program Priorities&amp;Goals'!$B$5:$E$7,4,FALSE)</f>
        <v>0.66666666666666663</v>
      </c>
      <c r="N792" s="24" t="e">
        <f>VLOOKUP($G792,'SVI Data'!$C$2:$F$200,3,FALSE)</f>
        <v>#N/A</v>
      </c>
      <c r="O792" s="24">
        <f>VLOOKUP("SVI",'Program Priorities&amp;Goals'!$B$5:$E$7,4,FALSE)</f>
        <v>0.66666666666666663</v>
      </c>
      <c r="P792" s="23" t="e">
        <f>VLOOKUP($A792,'Partnership Readiness'!$A$2:$D$1000,5,FALSE)</f>
        <v>#N/A</v>
      </c>
      <c r="Q792" s="24">
        <f>VLOOKUP("Partnership",'Program Priorities&amp;Goals'!$B$5:$E$7,4,FALSE)</f>
        <v>0.66666666666666663</v>
      </c>
      <c r="R792" s="25">
        <f t="shared" si="61"/>
        <v>0</v>
      </c>
      <c r="S792" s="24">
        <f t="shared" si="62"/>
        <v>1</v>
      </c>
      <c r="T792" s="24" t="e">
        <f t="shared" si="63"/>
        <v>#N/A</v>
      </c>
      <c r="U792" s="27" t="e">
        <f t="shared" si="64"/>
        <v>#N/A</v>
      </c>
      <c r="V792" s="24" t="e">
        <f>IF(J792="Urban",IF(U792&lt;='Recommended Sites'!$L$17,"Include",""),IF(J792="Rural",IF(T792&lt;='Recommended Sites'!$L$18,"Include",""),""))</f>
        <v>#N/A</v>
      </c>
      <c r="W792" s="24" t="e">
        <f>IF(V792="Include",COUNTIFS($V$2:$V$999,"Include",$R$2:$R$999,"&gt;"&amp;R792)+COUNTIFS($V$2:V792,"Include",$R$2:R792,R792),"")</f>
        <v>#N/A</v>
      </c>
    </row>
    <row r="793" spans="1:23" ht="15.75" thickBot="1" x14ac:dyDescent="0.3">
      <c r="A793" s="23" t="str">
        <f>IF(Population!$A793="","",Population!$A793)</f>
        <v/>
      </c>
      <c r="B793" s="24" t="str">
        <f>IF($A793="","",IFERROR(VLOOKUP($A793,Facilities!$A$2:$B$1001,2,FALSE),""))</f>
        <v/>
      </c>
      <c r="C793" s="24" t="str">
        <f>IFERROR(IF(VLOOKUP($A793,'Facility Locations'!$A$2:$E$1000,2,FALSE)="","no address",VLOOKUP($A793,'Facility Locations'!$A$2:$E$1000,2,FALSE)),"no address")</f>
        <v>no address</v>
      </c>
      <c r="D793" s="24" t="str">
        <f>IFERROR(IF(VLOOKUP($A793,'Facility Locations'!$A$2:$E$1000,3,FALSE)="","",VLOOKUP($A793,'Facility Locations'!$A$2:$E$1000,3,FALSE)),"")</f>
        <v/>
      </c>
      <c r="E793" s="24" t="str">
        <f>IFERROR(IF(VLOOKUP($A793,'Facility Locations'!$A$2:$E$1000,4,FALSE)="","",VLOOKUP($A793,'Facility Locations'!$A$2:$E$1000,4,FALSE)),"")</f>
        <v/>
      </c>
      <c r="F793" s="24" t="str">
        <f>IFERROR(IF(VLOOKUP($A793,'Facility Locations'!$A$2:$E$1000,5,FALSE)="","",VLOOKUP($A793,'Facility Locations'!$A$2:$E$1000,5,FALSE)),"")</f>
        <v/>
      </c>
      <c r="G793" s="25" t="str">
        <f>IFERROR(VLOOKUP($A793,Counties!$A$2:$C$1000,2,FALSE),"no county listed")</f>
        <v>no county listed</v>
      </c>
      <c r="H793" s="24" t="str">
        <f>IFERROR(VLOOKUP($A793,Counties!$A$2:$C$1000,3,FALSE),"no county listed")</f>
        <v>no county listed</v>
      </c>
      <c r="I793" s="24" t="e">
        <f>VLOOKUP($G793,Rural_Urban!A794:B1792,2,FALSE)</f>
        <v>#N/A</v>
      </c>
      <c r="J793" s="24" t="e">
        <f t="shared" si="60"/>
        <v>#N/A</v>
      </c>
      <c r="K793" s="26" t="str">
        <f>IF($A793="","",_xlfn.LET(_xlpm.x,VLOOKUP($A793,Population!$A$2:$B$1000,2,FALSE),IF(_xlpm.x="","none listed",_xlpm.x)))</f>
        <v/>
      </c>
      <c r="L793" s="24" t="e">
        <f>VLOOKUP($A793,Population!$A$2:$D$1000,4,FALSE)</f>
        <v>#N/A</v>
      </c>
      <c r="M793" s="24">
        <f>VLOOKUP("Population",'Program Priorities&amp;Goals'!$B$5:$E$7,4,FALSE)</f>
        <v>0.66666666666666663</v>
      </c>
      <c r="N793" s="24" t="e">
        <f>VLOOKUP($G793,'SVI Data'!$C$2:$F$200,3,FALSE)</f>
        <v>#N/A</v>
      </c>
      <c r="O793" s="24">
        <f>VLOOKUP("SVI",'Program Priorities&amp;Goals'!$B$5:$E$7,4,FALSE)</f>
        <v>0.66666666666666663</v>
      </c>
      <c r="P793" s="23" t="e">
        <f>VLOOKUP($A793,'Partnership Readiness'!$A$2:$D$1000,5,FALSE)</f>
        <v>#N/A</v>
      </c>
      <c r="Q793" s="24">
        <f>VLOOKUP("Partnership",'Program Priorities&amp;Goals'!$B$5:$E$7,4,FALSE)</f>
        <v>0.66666666666666663</v>
      </c>
      <c r="R793" s="25">
        <f t="shared" si="61"/>
        <v>0</v>
      </c>
      <c r="S793" s="24">
        <f t="shared" si="62"/>
        <v>1</v>
      </c>
      <c r="T793" s="24" t="e">
        <f t="shared" si="63"/>
        <v>#N/A</v>
      </c>
      <c r="U793" s="27" t="e">
        <f t="shared" si="64"/>
        <v>#N/A</v>
      </c>
      <c r="V793" s="24" t="e">
        <f>IF(J793="Urban",IF(U793&lt;='Recommended Sites'!$L$17,"Include",""),IF(J793="Rural",IF(T793&lt;='Recommended Sites'!$L$18,"Include",""),""))</f>
        <v>#N/A</v>
      </c>
      <c r="W793" s="24" t="e">
        <f>IF(V793="Include",COUNTIFS($V$2:$V$999,"Include",$R$2:$R$999,"&gt;"&amp;R793)+COUNTIFS($V$2:V793,"Include",$R$2:R793,R793),"")</f>
        <v>#N/A</v>
      </c>
    </row>
    <row r="794" spans="1:23" ht="15.75" thickBot="1" x14ac:dyDescent="0.3">
      <c r="A794" s="23" t="str">
        <f>IF(Population!$A794="","",Population!$A794)</f>
        <v/>
      </c>
      <c r="B794" s="24" t="str">
        <f>IF($A794="","",IFERROR(VLOOKUP($A794,Facilities!$A$2:$B$1001,2,FALSE),""))</f>
        <v/>
      </c>
      <c r="C794" s="24" t="str">
        <f>IFERROR(IF(VLOOKUP($A794,'Facility Locations'!$A$2:$E$1000,2,FALSE)="","no address",VLOOKUP($A794,'Facility Locations'!$A$2:$E$1000,2,FALSE)),"no address")</f>
        <v>no address</v>
      </c>
      <c r="D794" s="24" t="str">
        <f>IFERROR(IF(VLOOKUP($A794,'Facility Locations'!$A$2:$E$1000,3,FALSE)="","",VLOOKUP($A794,'Facility Locations'!$A$2:$E$1000,3,FALSE)),"")</f>
        <v/>
      </c>
      <c r="E794" s="24" t="str">
        <f>IFERROR(IF(VLOOKUP($A794,'Facility Locations'!$A$2:$E$1000,4,FALSE)="","",VLOOKUP($A794,'Facility Locations'!$A$2:$E$1000,4,FALSE)),"")</f>
        <v/>
      </c>
      <c r="F794" s="24" t="str">
        <f>IFERROR(IF(VLOOKUP($A794,'Facility Locations'!$A$2:$E$1000,5,FALSE)="","",VLOOKUP($A794,'Facility Locations'!$A$2:$E$1000,5,FALSE)),"")</f>
        <v/>
      </c>
      <c r="G794" s="25" t="str">
        <f>IFERROR(VLOOKUP($A794,Counties!$A$2:$C$1000,2,FALSE),"no county listed")</f>
        <v>no county listed</v>
      </c>
      <c r="H794" s="24" t="str">
        <f>IFERROR(VLOOKUP($A794,Counties!$A$2:$C$1000,3,FALSE),"no county listed")</f>
        <v>no county listed</v>
      </c>
      <c r="I794" s="24" t="e">
        <f>VLOOKUP($G794,Rural_Urban!A795:B1793,2,FALSE)</f>
        <v>#N/A</v>
      </c>
      <c r="J794" s="24" t="e">
        <f t="shared" si="60"/>
        <v>#N/A</v>
      </c>
      <c r="K794" s="26" t="str">
        <f>IF($A794="","",_xlfn.LET(_xlpm.x,VLOOKUP($A794,Population!$A$2:$B$1000,2,FALSE),IF(_xlpm.x="","none listed",_xlpm.x)))</f>
        <v/>
      </c>
      <c r="L794" s="24" t="e">
        <f>VLOOKUP($A794,Population!$A$2:$D$1000,4,FALSE)</f>
        <v>#N/A</v>
      </c>
      <c r="M794" s="24">
        <f>VLOOKUP("Population",'Program Priorities&amp;Goals'!$B$5:$E$7,4,FALSE)</f>
        <v>0.66666666666666663</v>
      </c>
      <c r="N794" s="24" t="e">
        <f>VLOOKUP($G794,'SVI Data'!$C$2:$F$200,3,FALSE)</f>
        <v>#N/A</v>
      </c>
      <c r="O794" s="24">
        <f>VLOOKUP("SVI",'Program Priorities&amp;Goals'!$B$5:$E$7,4,FALSE)</f>
        <v>0.66666666666666663</v>
      </c>
      <c r="P794" s="23" t="e">
        <f>VLOOKUP($A794,'Partnership Readiness'!$A$2:$D$1000,5,FALSE)</f>
        <v>#N/A</v>
      </c>
      <c r="Q794" s="24">
        <f>VLOOKUP("Partnership",'Program Priorities&amp;Goals'!$B$5:$E$7,4,FALSE)</f>
        <v>0.66666666666666663</v>
      </c>
      <c r="R794" s="25">
        <f t="shared" si="61"/>
        <v>0</v>
      </c>
      <c r="S794" s="24">
        <f t="shared" si="62"/>
        <v>1</v>
      </c>
      <c r="T794" s="24" t="e">
        <f t="shared" si="63"/>
        <v>#N/A</v>
      </c>
      <c r="U794" s="27" t="e">
        <f t="shared" si="64"/>
        <v>#N/A</v>
      </c>
      <c r="V794" s="24" t="e">
        <f>IF(J794="Urban",IF(U794&lt;='Recommended Sites'!$L$17,"Include",""),IF(J794="Rural",IF(T794&lt;='Recommended Sites'!$L$18,"Include",""),""))</f>
        <v>#N/A</v>
      </c>
      <c r="W794" s="24" t="e">
        <f>IF(V794="Include",COUNTIFS($V$2:$V$999,"Include",$R$2:$R$999,"&gt;"&amp;R794)+COUNTIFS($V$2:V794,"Include",$R$2:R794,R794),"")</f>
        <v>#N/A</v>
      </c>
    </row>
    <row r="795" spans="1:23" ht="15.75" thickBot="1" x14ac:dyDescent="0.3">
      <c r="A795" s="23" t="str">
        <f>IF(Population!$A795="","",Population!$A795)</f>
        <v/>
      </c>
      <c r="B795" s="24" t="str">
        <f>IF($A795="","",IFERROR(VLOOKUP($A795,Facilities!$A$2:$B$1001,2,FALSE),""))</f>
        <v/>
      </c>
      <c r="C795" s="24" t="str">
        <f>IFERROR(IF(VLOOKUP($A795,'Facility Locations'!$A$2:$E$1000,2,FALSE)="","no address",VLOOKUP($A795,'Facility Locations'!$A$2:$E$1000,2,FALSE)),"no address")</f>
        <v>no address</v>
      </c>
      <c r="D795" s="24" t="str">
        <f>IFERROR(IF(VLOOKUP($A795,'Facility Locations'!$A$2:$E$1000,3,FALSE)="","",VLOOKUP($A795,'Facility Locations'!$A$2:$E$1000,3,FALSE)),"")</f>
        <v/>
      </c>
      <c r="E795" s="24" t="str">
        <f>IFERROR(IF(VLOOKUP($A795,'Facility Locations'!$A$2:$E$1000,4,FALSE)="","",VLOOKUP($A795,'Facility Locations'!$A$2:$E$1000,4,FALSE)),"")</f>
        <v/>
      </c>
      <c r="F795" s="24" t="str">
        <f>IFERROR(IF(VLOOKUP($A795,'Facility Locations'!$A$2:$E$1000,5,FALSE)="","",VLOOKUP($A795,'Facility Locations'!$A$2:$E$1000,5,FALSE)),"")</f>
        <v/>
      </c>
      <c r="G795" s="25" t="str">
        <f>IFERROR(VLOOKUP($A795,Counties!$A$2:$C$1000,2,FALSE),"no county listed")</f>
        <v>no county listed</v>
      </c>
      <c r="H795" s="24" t="str">
        <f>IFERROR(VLOOKUP($A795,Counties!$A$2:$C$1000,3,FALSE),"no county listed")</f>
        <v>no county listed</v>
      </c>
      <c r="I795" s="24" t="e">
        <f>VLOOKUP($G795,Rural_Urban!A796:B1794,2,FALSE)</f>
        <v>#N/A</v>
      </c>
      <c r="J795" s="24" t="e">
        <f t="shared" si="60"/>
        <v>#N/A</v>
      </c>
      <c r="K795" s="26" t="str">
        <f>IF($A795="","",_xlfn.LET(_xlpm.x,VLOOKUP($A795,Population!$A$2:$B$1000,2,FALSE),IF(_xlpm.x="","none listed",_xlpm.x)))</f>
        <v/>
      </c>
      <c r="L795" s="24" t="e">
        <f>VLOOKUP($A795,Population!$A$2:$D$1000,4,FALSE)</f>
        <v>#N/A</v>
      </c>
      <c r="M795" s="24">
        <f>VLOOKUP("Population",'Program Priorities&amp;Goals'!$B$5:$E$7,4,FALSE)</f>
        <v>0.66666666666666663</v>
      </c>
      <c r="N795" s="24" t="e">
        <f>VLOOKUP($G795,'SVI Data'!$C$2:$F$200,3,FALSE)</f>
        <v>#N/A</v>
      </c>
      <c r="O795" s="24">
        <f>VLOOKUP("SVI",'Program Priorities&amp;Goals'!$B$5:$E$7,4,FALSE)</f>
        <v>0.66666666666666663</v>
      </c>
      <c r="P795" s="23" t="e">
        <f>VLOOKUP($A795,'Partnership Readiness'!$A$2:$D$1000,5,FALSE)</f>
        <v>#N/A</v>
      </c>
      <c r="Q795" s="24">
        <f>VLOOKUP("Partnership",'Program Priorities&amp;Goals'!$B$5:$E$7,4,FALSE)</f>
        <v>0.66666666666666663</v>
      </c>
      <c r="R795" s="25">
        <f t="shared" si="61"/>
        <v>0</v>
      </c>
      <c r="S795" s="24">
        <f t="shared" si="62"/>
        <v>1</v>
      </c>
      <c r="T795" s="24" t="e">
        <f t="shared" si="63"/>
        <v>#N/A</v>
      </c>
      <c r="U795" s="27" t="e">
        <f t="shared" si="64"/>
        <v>#N/A</v>
      </c>
      <c r="V795" s="24" t="e">
        <f>IF(J795="Urban",IF(U795&lt;='Recommended Sites'!$L$17,"Include",""),IF(J795="Rural",IF(T795&lt;='Recommended Sites'!$L$18,"Include",""),""))</f>
        <v>#N/A</v>
      </c>
      <c r="W795" s="24" t="e">
        <f>IF(V795="Include",COUNTIFS($V$2:$V$999,"Include",$R$2:$R$999,"&gt;"&amp;R795)+COUNTIFS($V$2:V795,"Include",$R$2:R795,R795),"")</f>
        <v>#N/A</v>
      </c>
    </row>
    <row r="796" spans="1:23" ht="15.75" thickBot="1" x14ac:dyDescent="0.3">
      <c r="A796" s="23" t="str">
        <f>IF(Population!$A796="","",Population!$A796)</f>
        <v/>
      </c>
      <c r="B796" s="24" t="str">
        <f>IF($A796="","",IFERROR(VLOOKUP($A796,Facilities!$A$2:$B$1001,2,FALSE),""))</f>
        <v/>
      </c>
      <c r="C796" s="24" t="str">
        <f>IFERROR(IF(VLOOKUP($A796,'Facility Locations'!$A$2:$E$1000,2,FALSE)="","no address",VLOOKUP($A796,'Facility Locations'!$A$2:$E$1000,2,FALSE)),"no address")</f>
        <v>no address</v>
      </c>
      <c r="D796" s="24" t="str">
        <f>IFERROR(IF(VLOOKUP($A796,'Facility Locations'!$A$2:$E$1000,3,FALSE)="","",VLOOKUP($A796,'Facility Locations'!$A$2:$E$1000,3,FALSE)),"")</f>
        <v/>
      </c>
      <c r="E796" s="24" t="str">
        <f>IFERROR(IF(VLOOKUP($A796,'Facility Locations'!$A$2:$E$1000,4,FALSE)="","",VLOOKUP($A796,'Facility Locations'!$A$2:$E$1000,4,FALSE)),"")</f>
        <v/>
      </c>
      <c r="F796" s="24" t="str">
        <f>IFERROR(IF(VLOOKUP($A796,'Facility Locations'!$A$2:$E$1000,5,FALSE)="","",VLOOKUP($A796,'Facility Locations'!$A$2:$E$1000,5,FALSE)),"")</f>
        <v/>
      </c>
      <c r="G796" s="25" t="str">
        <f>IFERROR(VLOOKUP($A796,Counties!$A$2:$C$1000,2,FALSE),"no county listed")</f>
        <v>no county listed</v>
      </c>
      <c r="H796" s="24" t="str">
        <f>IFERROR(VLOOKUP($A796,Counties!$A$2:$C$1000,3,FALSE),"no county listed")</f>
        <v>no county listed</v>
      </c>
      <c r="I796" s="24" t="e">
        <f>VLOOKUP($G796,Rural_Urban!A797:B1795,2,FALSE)</f>
        <v>#N/A</v>
      </c>
      <c r="J796" s="24" t="e">
        <f t="shared" si="60"/>
        <v>#N/A</v>
      </c>
      <c r="K796" s="26" t="str">
        <f>IF($A796="","",_xlfn.LET(_xlpm.x,VLOOKUP($A796,Population!$A$2:$B$1000,2,FALSE),IF(_xlpm.x="","none listed",_xlpm.x)))</f>
        <v/>
      </c>
      <c r="L796" s="24" t="e">
        <f>VLOOKUP($A796,Population!$A$2:$D$1000,4,FALSE)</f>
        <v>#N/A</v>
      </c>
      <c r="M796" s="24">
        <f>VLOOKUP("Population",'Program Priorities&amp;Goals'!$B$5:$E$7,4,FALSE)</f>
        <v>0.66666666666666663</v>
      </c>
      <c r="N796" s="24" t="e">
        <f>VLOOKUP($G796,'SVI Data'!$C$2:$F$200,3,FALSE)</f>
        <v>#N/A</v>
      </c>
      <c r="O796" s="24">
        <f>VLOOKUP("SVI",'Program Priorities&amp;Goals'!$B$5:$E$7,4,FALSE)</f>
        <v>0.66666666666666663</v>
      </c>
      <c r="P796" s="23" t="e">
        <f>VLOOKUP($A796,'Partnership Readiness'!$A$2:$D$1000,5,FALSE)</f>
        <v>#N/A</v>
      </c>
      <c r="Q796" s="24">
        <f>VLOOKUP("Partnership",'Program Priorities&amp;Goals'!$B$5:$E$7,4,FALSE)</f>
        <v>0.66666666666666663</v>
      </c>
      <c r="R796" s="25">
        <f t="shared" si="61"/>
        <v>0</v>
      </c>
      <c r="S796" s="24">
        <f t="shared" si="62"/>
        <v>1</v>
      </c>
      <c r="T796" s="24" t="e">
        <f t="shared" si="63"/>
        <v>#N/A</v>
      </c>
      <c r="U796" s="27" t="e">
        <f t="shared" si="64"/>
        <v>#N/A</v>
      </c>
      <c r="V796" s="24" t="e">
        <f>IF(J796="Urban",IF(U796&lt;='Recommended Sites'!$L$17,"Include",""),IF(J796="Rural",IF(T796&lt;='Recommended Sites'!$L$18,"Include",""),""))</f>
        <v>#N/A</v>
      </c>
      <c r="W796" s="24" t="e">
        <f>IF(V796="Include",COUNTIFS($V$2:$V$999,"Include",$R$2:$R$999,"&gt;"&amp;R796)+COUNTIFS($V$2:V796,"Include",$R$2:R796,R796),"")</f>
        <v>#N/A</v>
      </c>
    </row>
    <row r="797" spans="1:23" ht="15.75" thickBot="1" x14ac:dyDescent="0.3">
      <c r="A797" s="23" t="str">
        <f>IF(Population!$A797="","",Population!$A797)</f>
        <v/>
      </c>
      <c r="B797" s="24" t="str">
        <f>IF($A797="","",IFERROR(VLOOKUP($A797,Facilities!$A$2:$B$1001,2,FALSE),""))</f>
        <v/>
      </c>
      <c r="C797" s="24" t="str">
        <f>IFERROR(IF(VLOOKUP($A797,'Facility Locations'!$A$2:$E$1000,2,FALSE)="","no address",VLOOKUP($A797,'Facility Locations'!$A$2:$E$1000,2,FALSE)),"no address")</f>
        <v>no address</v>
      </c>
      <c r="D797" s="24" t="str">
        <f>IFERROR(IF(VLOOKUP($A797,'Facility Locations'!$A$2:$E$1000,3,FALSE)="","",VLOOKUP($A797,'Facility Locations'!$A$2:$E$1000,3,FALSE)),"")</f>
        <v/>
      </c>
      <c r="E797" s="24" t="str">
        <f>IFERROR(IF(VLOOKUP($A797,'Facility Locations'!$A$2:$E$1000,4,FALSE)="","",VLOOKUP($A797,'Facility Locations'!$A$2:$E$1000,4,FALSE)),"")</f>
        <v/>
      </c>
      <c r="F797" s="24" t="str">
        <f>IFERROR(IF(VLOOKUP($A797,'Facility Locations'!$A$2:$E$1000,5,FALSE)="","",VLOOKUP($A797,'Facility Locations'!$A$2:$E$1000,5,FALSE)),"")</f>
        <v/>
      </c>
      <c r="G797" s="25" t="str">
        <f>IFERROR(VLOOKUP($A797,Counties!$A$2:$C$1000,2,FALSE),"no county listed")</f>
        <v>no county listed</v>
      </c>
      <c r="H797" s="24" t="str">
        <f>IFERROR(VLOOKUP($A797,Counties!$A$2:$C$1000,3,FALSE),"no county listed")</f>
        <v>no county listed</v>
      </c>
      <c r="I797" s="24" t="e">
        <f>VLOOKUP($G797,Rural_Urban!A798:B1796,2,FALSE)</f>
        <v>#N/A</v>
      </c>
      <c r="J797" s="24" t="e">
        <f t="shared" si="60"/>
        <v>#N/A</v>
      </c>
      <c r="K797" s="26" t="str">
        <f>IF($A797="","",_xlfn.LET(_xlpm.x,VLOOKUP($A797,Population!$A$2:$B$1000,2,FALSE),IF(_xlpm.x="","none listed",_xlpm.x)))</f>
        <v/>
      </c>
      <c r="L797" s="24" t="e">
        <f>VLOOKUP($A797,Population!$A$2:$D$1000,4,FALSE)</f>
        <v>#N/A</v>
      </c>
      <c r="M797" s="24">
        <f>VLOOKUP("Population",'Program Priorities&amp;Goals'!$B$5:$E$7,4,FALSE)</f>
        <v>0.66666666666666663</v>
      </c>
      <c r="N797" s="24" t="e">
        <f>VLOOKUP($G797,'SVI Data'!$C$2:$F$200,3,FALSE)</f>
        <v>#N/A</v>
      </c>
      <c r="O797" s="24">
        <f>VLOOKUP("SVI",'Program Priorities&amp;Goals'!$B$5:$E$7,4,FALSE)</f>
        <v>0.66666666666666663</v>
      </c>
      <c r="P797" s="23" t="e">
        <f>VLOOKUP($A797,'Partnership Readiness'!$A$2:$D$1000,5,FALSE)</f>
        <v>#N/A</v>
      </c>
      <c r="Q797" s="24">
        <f>VLOOKUP("Partnership",'Program Priorities&amp;Goals'!$B$5:$E$7,4,FALSE)</f>
        <v>0.66666666666666663</v>
      </c>
      <c r="R797" s="25">
        <f t="shared" si="61"/>
        <v>0</v>
      </c>
      <c r="S797" s="24">
        <f t="shared" si="62"/>
        <v>1</v>
      </c>
      <c r="T797" s="24" t="e">
        <f t="shared" si="63"/>
        <v>#N/A</v>
      </c>
      <c r="U797" s="27" t="e">
        <f t="shared" si="64"/>
        <v>#N/A</v>
      </c>
      <c r="V797" s="24" t="e">
        <f>IF(J797="Urban",IF(U797&lt;='Recommended Sites'!$L$17,"Include",""),IF(J797="Rural",IF(T797&lt;='Recommended Sites'!$L$18,"Include",""),""))</f>
        <v>#N/A</v>
      </c>
      <c r="W797" s="24" t="e">
        <f>IF(V797="Include",COUNTIFS($V$2:$V$999,"Include",$R$2:$R$999,"&gt;"&amp;R797)+COUNTIFS($V$2:V797,"Include",$R$2:R797,R797),"")</f>
        <v>#N/A</v>
      </c>
    </row>
    <row r="798" spans="1:23" ht="15.75" thickBot="1" x14ac:dyDescent="0.3">
      <c r="A798" s="23" t="str">
        <f>IF(Population!$A798="","",Population!$A798)</f>
        <v/>
      </c>
      <c r="B798" s="24" t="str">
        <f>IF($A798="","",IFERROR(VLOOKUP($A798,Facilities!$A$2:$B$1001,2,FALSE),""))</f>
        <v/>
      </c>
      <c r="C798" s="24" t="str">
        <f>IFERROR(IF(VLOOKUP($A798,'Facility Locations'!$A$2:$E$1000,2,FALSE)="","no address",VLOOKUP($A798,'Facility Locations'!$A$2:$E$1000,2,FALSE)),"no address")</f>
        <v>no address</v>
      </c>
      <c r="D798" s="24" t="str">
        <f>IFERROR(IF(VLOOKUP($A798,'Facility Locations'!$A$2:$E$1000,3,FALSE)="","",VLOOKUP($A798,'Facility Locations'!$A$2:$E$1000,3,FALSE)),"")</f>
        <v/>
      </c>
      <c r="E798" s="24" t="str">
        <f>IFERROR(IF(VLOOKUP($A798,'Facility Locations'!$A$2:$E$1000,4,FALSE)="","",VLOOKUP($A798,'Facility Locations'!$A$2:$E$1000,4,FALSE)),"")</f>
        <v/>
      </c>
      <c r="F798" s="24" t="str">
        <f>IFERROR(IF(VLOOKUP($A798,'Facility Locations'!$A$2:$E$1000,5,FALSE)="","",VLOOKUP($A798,'Facility Locations'!$A$2:$E$1000,5,FALSE)),"")</f>
        <v/>
      </c>
      <c r="G798" s="25" t="str">
        <f>IFERROR(VLOOKUP($A798,Counties!$A$2:$C$1000,2,FALSE),"no county listed")</f>
        <v>no county listed</v>
      </c>
      <c r="H798" s="24" t="str">
        <f>IFERROR(VLOOKUP($A798,Counties!$A$2:$C$1000,3,FALSE),"no county listed")</f>
        <v>no county listed</v>
      </c>
      <c r="I798" s="24" t="e">
        <f>VLOOKUP($G798,Rural_Urban!A799:B1797,2,FALSE)</f>
        <v>#N/A</v>
      </c>
      <c r="J798" s="24" t="e">
        <f t="shared" si="60"/>
        <v>#N/A</v>
      </c>
      <c r="K798" s="26" t="str">
        <f>IF($A798="","",_xlfn.LET(_xlpm.x,VLOOKUP($A798,Population!$A$2:$B$1000,2,FALSE),IF(_xlpm.x="","none listed",_xlpm.x)))</f>
        <v/>
      </c>
      <c r="L798" s="24" t="e">
        <f>VLOOKUP($A798,Population!$A$2:$D$1000,4,FALSE)</f>
        <v>#N/A</v>
      </c>
      <c r="M798" s="24">
        <f>VLOOKUP("Population",'Program Priorities&amp;Goals'!$B$5:$E$7,4,FALSE)</f>
        <v>0.66666666666666663</v>
      </c>
      <c r="N798" s="24" t="e">
        <f>VLOOKUP($G798,'SVI Data'!$C$2:$F$200,3,FALSE)</f>
        <v>#N/A</v>
      </c>
      <c r="O798" s="24">
        <f>VLOOKUP("SVI",'Program Priorities&amp;Goals'!$B$5:$E$7,4,FALSE)</f>
        <v>0.66666666666666663</v>
      </c>
      <c r="P798" s="23" t="e">
        <f>VLOOKUP($A798,'Partnership Readiness'!$A$2:$D$1000,5,FALSE)</f>
        <v>#N/A</v>
      </c>
      <c r="Q798" s="24">
        <f>VLOOKUP("Partnership",'Program Priorities&amp;Goals'!$B$5:$E$7,4,FALSE)</f>
        <v>0.66666666666666663</v>
      </c>
      <c r="R798" s="25">
        <f t="shared" si="61"/>
        <v>0</v>
      </c>
      <c r="S798" s="24">
        <f t="shared" si="62"/>
        <v>1</v>
      </c>
      <c r="T798" s="24" t="e">
        <f t="shared" si="63"/>
        <v>#N/A</v>
      </c>
      <c r="U798" s="27" t="e">
        <f t="shared" si="64"/>
        <v>#N/A</v>
      </c>
      <c r="V798" s="24" t="e">
        <f>IF(J798="Urban",IF(U798&lt;='Recommended Sites'!$L$17,"Include",""),IF(J798="Rural",IF(T798&lt;='Recommended Sites'!$L$18,"Include",""),""))</f>
        <v>#N/A</v>
      </c>
      <c r="W798" s="24" t="e">
        <f>IF(V798="Include",COUNTIFS($V$2:$V$999,"Include",$R$2:$R$999,"&gt;"&amp;R798)+COUNTIFS($V$2:V798,"Include",$R$2:R798,R798),"")</f>
        <v>#N/A</v>
      </c>
    </row>
    <row r="799" spans="1:23" ht="15.75" thickBot="1" x14ac:dyDescent="0.3">
      <c r="A799" s="23" t="str">
        <f>IF(Population!$A799="","",Population!$A799)</f>
        <v/>
      </c>
      <c r="B799" s="24" t="str">
        <f>IF($A799="","",IFERROR(VLOOKUP($A799,Facilities!$A$2:$B$1001,2,FALSE),""))</f>
        <v/>
      </c>
      <c r="C799" s="24" t="str">
        <f>IFERROR(IF(VLOOKUP($A799,'Facility Locations'!$A$2:$E$1000,2,FALSE)="","no address",VLOOKUP($A799,'Facility Locations'!$A$2:$E$1000,2,FALSE)),"no address")</f>
        <v>no address</v>
      </c>
      <c r="D799" s="24" t="str">
        <f>IFERROR(IF(VLOOKUP($A799,'Facility Locations'!$A$2:$E$1000,3,FALSE)="","",VLOOKUP($A799,'Facility Locations'!$A$2:$E$1000,3,FALSE)),"")</f>
        <v/>
      </c>
      <c r="E799" s="24" t="str">
        <f>IFERROR(IF(VLOOKUP($A799,'Facility Locations'!$A$2:$E$1000,4,FALSE)="","",VLOOKUP($A799,'Facility Locations'!$A$2:$E$1000,4,FALSE)),"")</f>
        <v/>
      </c>
      <c r="F799" s="24" t="str">
        <f>IFERROR(IF(VLOOKUP($A799,'Facility Locations'!$A$2:$E$1000,5,FALSE)="","",VLOOKUP($A799,'Facility Locations'!$A$2:$E$1000,5,FALSE)),"")</f>
        <v/>
      </c>
      <c r="G799" s="25" t="str">
        <f>IFERROR(VLOOKUP($A799,Counties!$A$2:$C$1000,2,FALSE),"no county listed")</f>
        <v>no county listed</v>
      </c>
      <c r="H799" s="24" t="str">
        <f>IFERROR(VLOOKUP($A799,Counties!$A$2:$C$1000,3,FALSE),"no county listed")</f>
        <v>no county listed</v>
      </c>
      <c r="I799" s="24" t="e">
        <f>VLOOKUP($G799,Rural_Urban!A800:B1798,2,FALSE)</f>
        <v>#N/A</v>
      </c>
      <c r="J799" s="24" t="e">
        <f t="shared" si="60"/>
        <v>#N/A</v>
      </c>
      <c r="K799" s="26" t="str">
        <f>IF($A799="","",_xlfn.LET(_xlpm.x,VLOOKUP($A799,Population!$A$2:$B$1000,2,FALSE),IF(_xlpm.x="","none listed",_xlpm.x)))</f>
        <v/>
      </c>
      <c r="L799" s="24" t="e">
        <f>VLOOKUP($A799,Population!$A$2:$D$1000,4,FALSE)</f>
        <v>#N/A</v>
      </c>
      <c r="M799" s="24">
        <f>VLOOKUP("Population",'Program Priorities&amp;Goals'!$B$5:$E$7,4,FALSE)</f>
        <v>0.66666666666666663</v>
      </c>
      <c r="N799" s="24" t="e">
        <f>VLOOKUP($G799,'SVI Data'!$C$2:$F$200,3,FALSE)</f>
        <v>#N/A</v>
      </c>
      <c r="O799" s="24">
        <f>VLOOKUP("SVI",'Program Priorities&amp;Goals'!$B$5:$E$7,4,FALSE)</f>
        <v>0.66666666666666663</v>
      </c>
      <c r="P799" s="23" t="e">
        <f>VLOOKUP($A799,'Partnership Readiness'!$A$2:$D$1000,5,FALSE)</f>
        <v>#N/A</v>
      </c>
      <c r="Q799" s="24">
        <f>VLOOKUP("Partnership",'Program Priorities&amp;Goals'!$B$5:$E$7,4,FALSE)</f>
        <v>0.66666666666666663</v>
      </c>
      <c r="R799" s="25">
        <f t="shared" si="61"/>
        <v>0</v>
      </c>
      <c r="S799" s="24">
        <f t="shared" si="62"/>
        <v>1</v>
      </c>
      <c r="T799" s="24" t="e">
        <f t="shared" si="63"/>
        <v>#N/A</v>
      </c>
      <c r="U799" s="27" t="e">
        <f t="shared" si="64"/>
        <v>#N/A</v>
      </c>
      <c r="V799" s="24" t="e">
        <f>IF(J799="Urban",IF(U799&lt;='Recommended Sites'!$L$17,"Include",""),IF(J799="Rural",IF(T799&lt;='Recommended Sites'!$L$18,"Include",""),""))</f>
        <v>#N/A</v>
      </c>
      <c r="W799" s="24" t="e">
        <f>IF(V799="Include",COUNTIFS($V$2:$V$999,"Include",$R$2:$R$999,"&gt;"&amp;R799)+COUNTIFS($V$2:V799,"Include",$R$2:R799,R799),"")</f>
        <v>#N/A</v>
      </c>
    </row>
    <row r="800" spans="1:23" ht="15.75" thickBot="1" x14ac:dyDescent="0.3">
      <c r="A800" s="23" t="str">
        <f>IF(Population!$A800="","",Population!$A800)</f>
        <v/>
      </c>
      <c r="B800" s="24" t="str">
        <f>IF($A800="","",IFERROR(VLOOKUP($A800,Facilities!$A$2:$B$1001,2,FALSE),""))</f>
        <v/>
      </c>
      <c r="C800" s="24" t="str">
        <f>IFERROR(IF(VLOOKUP($A800,'Facility Locations'!$A$2:$E$1000,2,FALSE)="","no address",VLOOKUP($A800,'Facility Locations'!$A$2:$E$1000,2,FALSE)),"no address")</f>
        <v>no address</v>
      </c>
      <c r="D800" s="24" t="str">
        <f>IFERROR(IF(VLOOKUP($A800,'Facility Locations'!$A$2:$E$1000,3,FALSE)="","",VLOOKUP($A800,'Facility Locations'!$A$2:$E$1000,3,FALSE)),"")</f>
        <v/>
      </c>
      <c r="E800" s="24" t="str">
        <f>IFERROR(IF(VLOOKUP($A800,'Facility Locations'!$A$2:$E$1000,4,FALSE)="","",VLOOKUP($A800,'Facility Locations'!$A$2:$E$1000,4,FALSE)),"")</f>
        <v/>
      </c>
      <c r="F800" s="24" t="str">
        <f>IFERROR(IF(VLOOKUP($A800,'Facility Locations'!$A$2:$E$1000,5,FALSE)="","",VLOOKUP($A800,'Facility Locations'!$A$2:$E$1000,5,FALSE)),"")</f>
        <v/>
      </c>
      <c r="G800" s="25" t="str">
        <f>IFERROR(VLOOKUP($A800,Counties!$A$2:$C$1000,2,FALSE),"no county listed")</f>
        <v>no county listed</v>
      </c>
      <c r="H800" s="24" t="str">
        <f>IFERROR(VLOOKUP($A800,Counties!$A$2:$C$1000,3,FALSE),"no county listed")</f>
        <v>no county listed</v>
      </c>
      <c r="I800" s="24" t="e">
        <f>VLOOKUP($G800,Rural_Urban!A801:B1799,2,FALSE)</f>
        <v>#N/A</v>
      </c>
      <c r="J800" s="24" t="e">
        <f t="shared" si="60"/>
        <v>#N/A</v>
      </c>
      <c r="K800" s="26" t="str">
        <f>IF($A800="","",_xlfn.LET(_xlpm.x,VLOOKUP($A800,Population!$A$2:$B$1000,2,FALSE),IF(_xlpm.x="","none listed",_xlpm.x)))</f>
        <v/>
      </c>
      <c r="L800" s="24" t="e">
        <f>VLOOKUP($A800,Population!$A$2:$D$1000,4,FALSE)</f>
        <v>#N/A</v>
      </c>
      <c r="M800" s="24">
        <f>VLOOKUP("Population",'Program Priorities&amp;Goals'!$B$5:$E$7,4,FALSE)</f>
        <v>0.66666666666666663</v>
      </c>
      <c r="N800" s="24" t="e">
        <f>VLOOKUP($G800,'SVI Data'!$C$2:$F$200,3,FALSE)</f>
        <v>#N/A</v>
      </c>
      <c r="O800" s="24">
        <f>VLOOKUP("SVI",'Program Priorities&amp;Goals'!$B$5:$E$7,4,FALSE)</f>
        <v>0.66666666666666663</v>
      </c>
      <c r="P800" s="23" t="e">
        <f>VLOOKUP($A800,'Partnership Readiness'!$A$2:$D$1000,5,FALSE)</f>
        <v>#N/A</v>
      </c>
      <c r="Q800" s="24">
        <f>VLOOKUP("Partnership",'Program Priorities&amp;Goals'!$B$5:$E$7,4,FALSE)</f>
        <v>0.66666666666666663</v>
      </c>
      <c r="R800" s="25">
        <f t="shared" si="61"/>
        <v>0</v>
      </c>
      <c r="S800" s="24">
        <f t="shared" si="62"/>
        <v>1</v>
      </c>
      <c r="T800" s="24" t="e">
        <f t="shared" si="63"/>
        <v>#N/A</v>
      </c>
      <c r="U800" s="27" t="e">
        <f t="shared" si="64"/>
        <v>#N/A</v>
      </c>
      <c r="V800" s="24" t="e">
        <f>IF(J800="Urban",IF(U800&lt;='Recommended Sites'!$L$17,"Include",""),IF(J800="Rural",IF(T800&lt;='Recommended Sites'!$L$18,"Include",""),""))</f>
        <v>#N/A</v>
      </c>
      <c r="W800" s="24" t="e">
        <f>IF(V800="Include",COUNTIFS($V$2:$V$999,"Include",$R$2:$R$999,"&gt;"&amp;R800)+COUNTIFS($V$2:V800,"Include",$R$2:R800,R800),"")</f>
        <v>#N/A</v>
      </c>
    </row>
    <row r="801" spans="1:23" ht="15.75" thickBot="1" x14ac:dyDescent="0.3">
      <c r="A801" s="23" t="str">
        <f>IF(Population!$A801="","",Population!$A801)</f>
        <v/>
      </c>
      <c r="B801" s="24" t="str">
        <f>IF($A801="","",IFERROR(VLOOKUP($A801,Facilities!$A$2:$B$1001,2,FALSE),""))</f>
        <v/>
      </c>
      <c r="C801" s="24" t="str">
        <f>IFERROR(IF(VLOOKUP($A801,'Facility Locations'!$A$2:$E$1000,2,FALSE)="","no address",VLOOKUP($A801,'Facility Locations'!$A$2:$E$1000,2,FALSE)),"no address")</f>
        <v>no address</v>
      </c>
      <c r="D801" s="24" t="str">
        <f>IFERROR(IF(VLOOKUP($A801,'Facility Locations'!$A$2:$E$1000,3,FALSE)="","",VLOOKUP($A801,'Facility Locations'!$A$2:$E$1000,3,FALSE)),"")</f>
        <v/>
      </c>
      <c r="E801" s="24" t="str">
        <f>IFERROR(IF(VLOOKUP($A801,'Facility Locations'!$A$2:$E$1000,4,FALSE)="","",VLOOKUP($A801,'Facility Locations'!$A$2:$E$1000,4,FALSE)),"")</f>
        <v/>
      </c>
      <c r="F801" s="24" t="str">
        <f>IFERROR(IF(VLOOKUP($A801,'Facility Locations'!$A$2:$E$1000,5,FALSE)="","",VLOOKUP($A801,'Facility Locations'!$A$2:$E$1000,5,FALSE)),"")</f>
        <v/>
      </c>
      <c r="G801" s="25" t="str">
        <f>IFERROR(VLOOKUP($A801,Counties!$A$2:$C$1000,2,FALSE),"no county listed")</f>
        <v>no county listed</v>
      </c>
      <c r="H801" s="24" t="str">
        <f>IFERROR(VLOOKUP($A801,Counties!$A$2:$C$1000,3,FALSE),"no county listed")</f>
        <v>no county listed</v>
      </c>
      <c r="I801" s="24" t="e">
        <f>VLOOKUP($G801,Rural_Urban!A802:B1800,2,FALSE)</f>
        <v>#N/A</v>
      </c>
      <c r="J801" s="24" t="e">
        <f t="shared" si="60"/>
        <v>#N/A</v>
      </c>
      <c r="K801" s="26" t="str">
        <f>IF($A801="","",_xlfn.LET(_xlpm.x,VLOOKUP($A801,Population!$A$2:$B$1000,2,FALSE),IF(_xlpm.x="","none listed",_xlpm.x)))</f>
        <v/>
      </c>
      <c r="L801" s="24" t="e">
        <f>VLOOKUP($A801,Population!$A$2:$D$1000,4,FALSE)</f>
        <v>#N/A</v>
      </c>
      <c r="M801" s="24">
        <f>VLOOKUP("Population",'Program Priorities&amp;Goals'!$B$5:$E$7,4,FALSE)</f>
        <v>0.66666666666666663</v>
      </c>
      <c r="N801" s="24" t="e">
        <f>VLOOKUP($G801,'SVI Data'!$C$2:$F$200,3,FALSE)</f>
        <v>#N/A</v>
      </c>
      <c r="O801" s="24">
        <f>VLOOKUP("SVI",'Program Priorities&amp;Goals'!$B$5:$E$7,4,FALSE)</f>
        <v>0.66666666666666663</v>
      </c>
      <c r="P801" s="23" t="e">
        <f>VLOOKUP($A801,'Partnership Readiness'!$A$2:$D$1000,5,FALSE)</f>
        <v>#N/A</v>
      </c>
      <c r="Q801" s="24">
        <f>VLOOKUP("Partnership",'Program Priorities&amp;Goals'!$B$5:$E$7,4,FALSE)</f>
        <v>0.66666666666666663</v>
      </c>
      <c r="R801" s="25">
        <f t="shared" si="61"/>
        <v>0</v>
      </c>
      <c r="S801" s="24">
        <f t="shared" si="62"/>
        <v>1</v>
      </c>
      <c r="T801" s="24" t="e">
        <f t="shared" si="63"/>
        <v>#N/A</v>
      </c>
      <c r="U801" s="27" t="e">
        <f t="shared" si="64"/>
        <v>#N/A</v>
      </c>
      <c r="V801" s="24" t="e">
        <f>IF(J801="Urban",IF(U801&lt;='Recommended Sites'!$L$17,"Include",""),IF(J801="Rural",IF(T801&lt;='Recommended Sites'!$L$18,"Include",""),""))</f>
        <v>#N/A</v>
      </c>
      <c r="W801" s="24" t="e">
        <f>IF(V801="Include",COUNTIFS($V$2:$V$999,"Include",$R$2:$R$999,"&gt;"&amp;R801)+COUNTIFS($V$2:V801,"Include",$R$2:R801,R801),"")</f>
        <v>#N/A</v>
      </c>
    </row>
    <row r="802" spans="1:23" ht="15.75" thickBot="1" x14ac:dyDescent="0.3">
      <c r="A802" s="23" t="str">
        <f>IF(Population!$A802="","",Population!$A802)</f>
        <v/>
      </c>
      <c r="B802" s="24" t="str">
        <f>IF($A802="","",IFERROR(VLOOKUP($A802,Facilities!$A$2:$B$1001,2,FALSE),""))</f>
        <v/>
      </c>
      <c r="C802" s="24" t="str">
        <f>IFERROR(IF(VLOOKUP($A802,'Facility Locations'!$A$2:$E$1000,2,FALSE)="","no address",VLOOKUP($A802,'Facility Locations'!$A$2:$E$1000,2,FALSE)),"no address")</f>
        <v>no address</v>
      </c>
      <c r="D802" s="24" t="str">
        <f>IFERROR(IF(VLOOKUP($A802,'Facility Locations'!$A$2:$E$1000,3,FALSE)="","",VLOOKUP($A802,'Facility Locations'!$A$2:$E$1000,3,FALSE)),"")</f>
        <v/>
      </c>
      <c r="E802" s="24" t="str">
        <f>IFERROR(IF(VLOOKUP($A802,'Facility Locations'!$A$2:$E$1000,4,FALSE)="","",VLOOKUP($A802,'Facility Locations'!$A$2:$E$1000,4,FALSE)),"")</f>
        <v/>
      </c>
      <c r="F802" s="24" t="str">
        <f>IFERROR(IF(VLOOKUP($A802,'Facility Locations'!$A$2:$E$1000,5,FALSE)="","",VLOOKUP($A802,'Facility Locations'!$A$2:$E$1000,5,FALSE)),"")</f>
        <v/>
      </c>
      <c r="G802" s="25" t="str">
        <f>IFERROR(VLOOKUP($A802,Counties!$A$2:$C$1000,2,FALSE),"no county listed")</f>
        <v>no county listed</v>
      </c>
      <c r="H802" s="24" t="str">
        <f>IFERROR(VLOOKUP($A802,Counties!$A$2:$C$1000,3,FALSE),"no county listed")</f>
        <v>no county listed</v>
      </c>
      <c r="I802" s="24" t="e">
        <f>VLOOKUP($G802,Rural_Urban!A803:B1801,2,FALSE)</f>
        <v>#N/A</v>
      </c>
      <c r="J802" s="24" t="e">
        <f t="shared" si="60"/>
        <v>#N/A</v>
      </c>
      <c r="K802" s="26" t="str">
        <f>IF($A802="","",_xlfn.LET(_xlpm.x,VLOOKUP($A802,Population!$A$2:$B$1000,2,FALSE),IF(_xlpm.x="","none listed",_xlpm.x)))</f>
        <v/>
      </c>
      <c r="L802" s="24" t="e">
        <f>VLOOKUP($A802,Population!$A$2:$D$1000,4,FALSE)</f>
        <v>#N/A</v>
      </c>
      <c r="M802" s="24">
        <f>VLOOKUP("Population",'Program Priorities&amp;Goals'!$B$5:$E$7,4,FALSE)</f>
        <v>0.66666666666666663</v>
      </c>
      <c r="N802" s="24" t="e">
        <f>VLOOKUP($G802,'SVI Data'!$C$2:$F$200,3,FALSE)</f>
        <v>#N/A</v>
      </c>
      <c r="O802" s="24">
        <f>VLOOKUP("SVI",'Program Priorities&amp;Goals'!$B$5:$E$7,4,FALSE)</f>
        <v>0.66666666666666663</v>
      </c>
      <c r="P802" s="23" t="e">
        <f>VLOOKUP($A802,'Partnership Readiness'!$A$2:$D$1000,5,FALSE)</f>
        <v>#N/A</v>
      </c>
      <c r="Q802" s="24">
        <f>VLOOKUP("Partnership",'Program Priorities&amp;Goals'!$B$5:$E$7,4,FALSE)</f>
        <v>0.66666666666666663</v>
      </c>
      <c r="R802" s="25">
        <f t="shared" si="61"/>
        <v>0</v>
      </c>
      <c r="S802" s="24">
        <f t="shared" si="62"/>
        <v>1</v>
      </c>
      <c r="T802" s="24" t="e">
        <f t="shared" si="63"/>
        <v>#N/A</v>
      </c>
      <c r="U802" s="27" t="e">
        <f t="shared" si="64"/>
        <v>#N/A</v>
      </c>
      <c r="V802" s="24" t="e">
        <f>IF(J802="Urban",IF(U802&lt;='Recommended Sites'!$L$17,"Include",""),IF(J802="Rural",IF(T802&lt;='Recommended Sites'!$L$18,"Include",""),""))</f>
        <v>#N/A</v>
      </c>
      <c r="W802" s="24" t="e">
        <f>IF(V802="Include",COUNTIFS($V$2:$V$999,"Include",$R$2:$R$999,"&gt;"&amp;R802)+COUNTIFS($V$2:V802,"Include",$R$2:R802,R802),"")</f>
        <v>#N/A</v>
      </c>
    </row>
    <row r="803" spans="1:23" ht="15.75" thickBot="1" x14ac:dyDescent="0.3">
      <c r="A803" s="23" t="str">
        <f>IF(Population!$A803="","",Population!$A803)</f>
        <v/>
      </c>
      <c r="B803" s="24" t="str">
        <f>IF($A803="","",IFERROR(VLOOKUP($A803,Facilities!$A$2:$B$1001,2,FALSE),""))</f>
        <v/>
      </c>
      <c r="C803" s="24" t="str">
        <f>IFERROR(IF(VLOOKUP($A803,'Facility Locations'!$A$2:$E$1000,2,FALSE)="","no address",VLOOKUP($A803,'Facility Locations'!$A$2:$E$1000,2,FALSE)),"no address")</f>
        <v>no address</v>
      </c>
      <c r="D803" s="24" t="str">
        <f>IFERROR(IF(VLOOKUP($A803,'Facility Locations'!$A$2:$E$1000,3,FALSE)="","",VLOOKUP($A803,'Facility Locations'!$A$2:$E$1000,3,FALSE)),"")</f>
        <v/>
      </c>
      <c r="E803" s="24" t="str">
        <f>IFERROR(IF(VLOOKUP($A803,'Facility Locations'!$A$2:$E$1000,4,FALSE)="","",VLOOKUP($A803,'Facility Locations'!$A$2:$E$1000,4,FALSE)),"")</f>
        <v/>
      </c>
      <c r="F803" s="24" t="str">
        <f>IFERROR(IF(VLOOKUP($A803,'Facility Locations'!$A$2:$E$1000,5,FALSE)="","",VLOOKUP($A803,'Facility Locations'!$A$2:$E$1000,5,FALSE)),"")</f>
        <v/>
      </c>
      <c r="G803" s="25" t="str">
        <f>IFERROR(VLOOKUP($A803,Counties!$A$2:$C$1000,2,FALSE),"no county listed")</f>
        <v>no county listed</v>
      </c>
      <c r="H803" s="24" t="str">
        <f>IFERROR(VLOOKUP($A803,Counties!$A$2:$C$1000,3,FALSE),"no county listed")</f>
        <v>no county listed</v>
      </c>
      <c r="I803" s="24" t="e">
        <f>VLOOKUP($G803,Rural_Urban!A804:B1802,2,FALSE)</f>
        <v>#N/A</v>
      </c>
      <c r="J803" s="24" t="e">
        <f t="shared" si="60"/>
        <v>#N/A</v>
      </c>
      <c r="K803" s="26" t="str">
        <f>IF($A803="","",_xlfn.LET(_xlpm.x,VLOOKUP($A803,Population!$A$2:$B$1000,2,FALSE),IF(_xlpm.x="","none listed",_xlpm.x)))</f>
        <v/>
      </c>
      <c r="L803" s="24" t="e">
        <f>VLOOKUP($A803,Population!$A$2:$D$1000,4,FALSE)</f>
        <v>#N/A</v>
      </c>
      <c r="M803" s="24">
        <f>VLOOKUP("Population",'Program Priorities&amp;Goals'!$B$5:$E$7,4,FALSE)</f>
        <v>0.66666666666666663</v>
      </c>
      <c r="N803" s="24" t="e">
        <f>VLOOKUP($G803,'SVI Data'!$C$2:$F$200,3,FALSE)</f>
        <v>#N/A</v>
      </c>
      <c r="O803" s="24">
        <f>VLOOKUP("SVI",'Program Priorities&amp;Goals'!$B$5:$E$7,4,FALSE)</f>
        <v>0.66666666666666663</v>
      </c>
      <c r="P803" s="23" t="e">
        <f>VLOOKUP($A803,'Partnership Readiness'!$A$2:$D$1000,5,FALSE)</f>
        <v>#N/A</v>
      </c>
      <c r="Q803" s="24">
        <f>VLOOKUP("Partnership",'Program Priorities&amp;Goals'!$B$5:$E$7,4,FALSE)</f>
        <v>0.66666666666666663</v>
      </c>
      <c r="R803" s="25">
        <f t="shared" si="61"/>
        <v>0</v>
      </c>
      <c r="S803" s="24">
        <f t="shared" si="62"/>
        <v>1</v>
      </c>
      <c r="T803" s="24" t="e">
        <f t="shared" si="63"/>
        <v>#N/A</v>
      </c>
      <c r="U803" s="27" t="e">
        <f t="shared" si="64"/>
        <v>#N/A</v>
      </c>
      <c r="V803" s="24" t="e">
        <f>IF(J803="Urban",IF(U803&lt;='Recommended Sites'!$L$17,"Include",""),IF(J803="Rural",IF(T803&lt;='Recommended Sites'!$L$18,"Include",""),""))</f>
        <v>#N/A</v>
      </c>
      <c r="W803" s="24" t="e">
        <f>IF(V803="Include",COUNTIFS($V$2:$V$999,"Include",$R$2:$R$999,"&gt;"&amp;R803)+COUNTIFS($V$2:V803,"Include",$R$2:R803,R803),"")</f>
        <v>#N/A</v>
      </c>
    </row>
    <row r="804" spans="1:23" ht="15.75" thickBot="1" x14ac:dyDescent="0.3">
      <c r="A804" s="23" t="str">
        <f>IF(Population!$A804="","",Population!$A804)</f>
        <v/>
      </c>
      <c r="B804" s="24" t="str">
        <f>IF($A804="","",IFERROR(VLOOKUP($A804,Facilities!$A$2:$B$1001,2,FALSE),""))</f>
        <v/>
      </c>
      <c r="C804" s="24" t="str">
        <f>IFERROR(IF(VLOOKUP($A804,'Facility Locations'!$A$2:$E$1000,2,FALSE)="","no address",VLOOKUP($A804,'Facility Locations'!$A$2:$E$1000,2,FALSE)),"no address")</f>
        <v>no address</v>
      </c>
      <c r="D804" s="24" t="str">
        <f>IFERROR(IF(VLOOKUP($A804,'Facility Locations'!$A$2:$E$1000,3,FALSE)="","",VLOOKUP($A804,'Facility Locations'!$A$2:$E$1000,3,FALSE)),"")</f>
        <v/>
      </c>
      <c r="E804" s="24" t="str">
        <f>IFERROR(IF(VLOOKUP($A804,'Facility Locations'!$A$2:$E$1000,4,FALSE)="","",VLOOKUP($A804,'Facility Locations'!$A$2:$E$1000,4,FALSE)),"")</f>
        <v/>
      </c>
      <c r="F804" s="24" t="str">
        <f>IFERROR(IF(VLOOKUP($A804,'Facility Locations'!$A$2:$E$1000,5,FALSE)="","",VLOOKUP($A804,'Facility Locations'!$A$2:$E$1000,5,FALSE)),"")</f>
        <v/>
      </c>
      <c r="G804" s="25" t="str">
        <f>IFERROR(VLOOKUP($A804,Counties!$A$2:$C$1000,2,FALSE),"no county listed")</f>
        <v>no county listed</v>
      </c>
      <c r="H804" s="24" t="str">
        <f>IFERROR(VLOOKUP($A804,Counties!$A$2:$C$1000,3,FALSE),"no county listed")</f>
        <v>no county listed</v>
      </c>
      <c r="I804" s="24" t="e">
        <f>VLOOKUP($G804,Rural_Urban!A805:B1803,2,FALSE)</f>
        <v>#N/A</v>
      </c>
      <c r="J804" s="24" t="e">
        <f t="shared" si="60"/>
        <v>#N/A</v>
      </c>
      <c r="K804" s="26" t="str">
        <f>IF($A804="","",_xlfn.LET(_xlpm.x,VLOOKUP($A804,Population!$A$2:$B$1000,2,FALSE),IF(_xlpm.x="","none listed",_xlpm.x)))</f>
        <v/>
      </c>
      <c r="L804" s="24" t="e">
        <f>VLOOKUP($A804,Population!$A$2:$D$1000,4,FALSE)</f>
        <v>#N/A</v>
      </c>
      <c r="M804" s="24">
        <f>VLOOKUP("Population",'Program Priorities&amp;Goals'!$B$5:$E$7,4,FALSE)</f>
        <v>0.66666666666666663</v>
      </c>
      <c r="N804" s="24" t="e">
        <f>VLOOKUP($G804,'SVI Data'!$C$2:$F$200,3,FALSE)</f>
        <v>#N/A</v>
      </c>
      <c r="O804" s="24">
        <f>VLOOKUP("SVI",'Program Priorities&amp;Goals'!$B$5:$E$7,4,FALSE)</f>
        <v>0.66666666666666663</v>
      </c>
      <c r="P804" s="23" t="e">
        <f>VLOOKUP($A804,'Partnership Readiness'!$A$2:$D$1000,5,FALSE)</f>
        <v>#N/A</v>
      </c>
      <c r="Q804" s="24">
        <f>VLOOKUP("Partnership",'Program Priorities&amp;Goals'!$B$5:$E$7,4,FALSE)</f>
        <v>0.66666666666666663</v>
      </c>
      <c r="R804" s="25">
        <f t="shared" si="61"/>
        <v>0</v>
      </c>
      <c r="S804" s="24">
        <f t="shared" si="62"/>
        <v>1</v>
      </c>
      <c r="T804" s="24" t="e">
        <f t="shared" si="63"/>
        <v>#N/A</v>
      </c>
      <c r="U804" s="27" t="e">
        <f t="shared" si="64"/>
        <v>#N/A</v>
      </c>
      <c r="V804" s="24" t="e">
        <f>IF(J804="Urban",IF(U804&lt;='Recommended Sites'!$L$17,"Include",""),IF(J804="Rural",IF(T804&lt;='Recommended Sites'!$L$18,"Include",""),""))</f>
        <v>#N/A</v>
      </c>
      <c r="W804" s="24" t="e">
        <f>IF(V804="Include",COUNTIFS($V$2:$V$999,"Include",$R$2:$R$999,"&gt;"&amp;R804)+COUNTIFS($V$2:V804,"Include",$R$2:R804,R804),"")</f>
        <v>#N/A</v>
      </c>
    </row>
    <row r="805" spans="1:23" ht="15.75" thickBot="1" x14ac:dyDescent="0.3">
      <c r="A805" s="23" t="str">
        <f>IF(Population!$A805="","",Population!$A805)</f>
        <v/>
      </c>
      <c r="B805" s="24" t="str">
        <f>IF($A805="","",IFERROR(VLOOKUP($A805,Facilities!$A$2:$B$1001,2,FALSE),""))</f>
        <v/>
      </c>
      <c r="C805" s="24" t="str">
        <f>IFERROR(IF(VLOOKUP($A805,'Facility Locations'!$A$2:$E$1000,2,FALSE)="","no address",VLOOKUP($A805,'Facility Locations'!$A$2:$E$1000,2,FALSE)),"no address")</f>
        <v>no address</v>
      </c>
      <c r="D805" s="24" t="str">
        <f>IFERROR(IF(VLOOKUP($A805,'Facility Locations'!$A$2:$E$1000,3,FALSE)="","",VLOOKUP($A805,'Facility Locations'!$A$2:$E$1000,3,FALSE)),"")</f>
        <v/>
      </c>
      <c r="E805" s="24" t="str">
        <f>IFERROR(IF(VLOOKUP($A805,'Facility Locations'!$A$2:$E$1000,4,FALSE)="","",VLOOKUP($A805,'Facility Locations'!$A$2:$E$1000,4,FALSE)),"")</f>
        <v/>
      </c>
      <c r="F805" s="24" t="str">
        <f>IFERROR(IF(VLOOKUP($A805,'Facility Locations'!$A$2:$E$1000,5,FALSE)="","",VLOOKUP($A805,'Facility Locations'!$A$2:$E$1000,5,FALSE)),"")</f>
        <v/>
      </c>
      <c r="G805" s="25" t="str">
        <f>IFERROR(VLOOKUP($A805,Counties!$A$2:$C$1000,2,FALSE),"no county listed")</f>
        <v>no county listed</v>
      </c>
      <c r="H805" s="24" t="str">
        <f>IFERROR(VLOOKUP($A805,Counties!$A$2:$C$1000,3,FALSE),"no county listed")</f>
        <v>no county listed</v>
      </c>
      <c r="I805" s="24" t="e">
        <f>VLOOKUP($G805,Rural_Urban!A806:B1804,2,FALSE)</f>
        <v>#N/A</v>
      </c>
      <c r="J805" s="24" t="e">
        <f t="shared" si="60"/>
        <v>#N/A</v>
      </c>
      <c r="K805" s="26" t="str">
        <f>IF($A805="","",_xlfn.LET(_xlpm.x,VLOOKUP($A805,Population!$A$2:$B$1000,2,FALSE),IF(_xlpm.x="","none listed",_xlpm.x)))</f>
        <v/>
      </c>
      <c r="L805" s="24" t="e">
        <f>VLOOKUP($A805,Population!$A$2:$D$1000,4,FALSE)</f>
        <v>#N/A</v>
      </c>
      <c r="M805" s="24">
        <f>VLOOKUP("Population",'Program Priorities&amp;Goals'!$B$5:$E$7,4,FALSE)</f>
        <v>0.66666666666666663</v>
      </c>
      <c r="N805" s="24" t="e">
        <f>VLOOKUP($G805,'SVI Data'!$C$2:$F$200,3,FALSE)</f>
        <v>#N/A</v>
      </c>
      <c r="O805" s="24">
        <f>VLOOKUP("SVI",'Program Priorities&amp;Goals'!$B$5:$E$7,4,FALSE)</f>
        <v>0.66666666666666663</v>
      </c>
      <c r="P805" s="23" t="e">
        <f>VLOOKUP($A805,'Partnership Readiness'!$A$2:$D$1000,5,FALSE)</f>
        <v>#N/A</v>
      </c>
      <c r="Q805" s="24">
        <f>VLOOKUP("Partnership",'Program Priorities&amp;Goals'!$B$5:$E$7,4,FALSE)</f>
        <v>0.66666666666666663</v>
      </c>
      <c r="R805" s="25">
        <f t="shared" si="61"/>
        <v>0</v>
      </c>
      <c r="S805" s="24">
        <f t="shared" si="62"/>
        <v>1</v>
      </c>
      <c r="T805" s="24" t="e">
        <f t="shared" si="63"/>
        <v>#N/A</v>
      </c>
      <c r="U805" s="27" t="e">
        <f t="shared" si="64"/>
        <v>#N/A</v>
      </c>
      <c r="V805" s="24" t="e">
        <f>IF(J805="Urban",IF(U805&lt;='Recommended Sites'!$L$17,"Include",""),IF(J805="Rural",IF(T805&lt;='Recommended Sites'!$L$18,"Include",""),""))</f>
        <v>#N/A</v>
      </c>
      <c r="W805" s="24" t="e">
        <f>IF(V805="Include",COUNTIFS($V$2:$V$999,"Include",$R$2:$R$999,"&gt;"&amp;R805)+COUNTIFS($V$2:V805,"Include",$R$2:R805,R805),"")</f>
        <v>#N/A</v>
      </c>
    </row>
    <row r="806" spans="1:23" ht="15.75" thickBot="1" x14ac:dyDescent="0.3">
      <c r="A806" s="23" t="str">
        <f>IF(Population!$A806="","",Population!$A806)</f>
        <v/>
      </c>
      <c r="B806" s="24" t="str">
        <f>IF($A806="","",IFERROR(VLOOKUP($A806,Facilities!$A$2:$B$1001,2,FALSE),""))</f>
        <v/>
      </c>
      <c r="C806" s="24" t="str">
        <f>IFERROR(IF(VLOOKUP($A806,'Facility Locations'!$A$2:$E$1000,2,FALSE)="","no address",VLOOKUP($A806,'Facility Locations'!$A$2:$E$1000,2,FALSE)),"no address")</f>
        <v>no address</v>
      </c>
      <c r="D806" s="24" t="str">
        <f>IFERROR(IF(VLOOKUP($A806,'Facility Locations'!$A$2:$E$1000,3,FALSE)="","",VLOOKUP($A806,'Facility Locations'!$A$2:$E$1000,3,FALSE)),"")</f>
        <v/>
      </c>
      <c r="E806" s="24" t="str">
        <f>IFERROR(IF(VLOOKUP($A806,'Facility Locations'!$A$2:$E$1000,4,FALSE)="","",VLOOKUP($A806,'Facility Locations'!$A$2:$E$1000,4,FALSE)),"")</f>
        <v/>
      </c>
      <c r="F806" s="24" t="str">
        <f>IFERROR(IF(VLOOKUP($A806,'Facility Locations'!$A$2:$E$1000,5,FALSE)="","",VLOOKUP($A806,'Facility Locations'!$A$2:$E$1000,5,FALSE)),"")</f>
        <v/>
      </c>
      <c r="G806" s="25" t="str">
        <f>IFERROR(VLOOKUP($A806,Counties!$A$2:$C$1000,2,FALSE),"no county listed")</f>
        <v>no county listed</v>
      </c>
      <c r="H806" s="24" t="str">
        <f>IFERROR(VLOOKUP($A806,Counties!$A$2:$C$1000,3,FALSE),"no county listed")</f>
        <v>no county listed</v>
      </c>
      <c r="I806" s="24" t="e">
        <f>VLOOKUP($G806,Rural_Urban!A807:B1805,2,FALSE)</f>
        <v>#N/A</v>
      </c>
      <c r="J806" s="24" t="e">
        <f t="shared" si="60"/>
        <v>#N/A</v>
      </c>
      <c r="K806" s="26" t="str">
        <f>IF($A806="","",_xlfn.LET(_xlpm.x,VLOOKUP($A806,Population!$A$2:$B$1000,2,FALSE),IF(_xlpm.x="","none listed",_xlpm.x)))</f>
        <v/>
      </c>
      <c r="L806" s="24" t="e">
        <f>VLOOKUP($A806,Population!$A$2:$D$1000,4,FALSE)</f>
        <v>#N/A</v>
      </c>
      <c r="M806" s="24">
        <f>VLOOKUP("Population",'Program Priorities&amp;Goals'!$B$5:$E$7,4,FALSE)</f>
        <v>0.66666666666666663</v>
      </c>
      <c r="N806" s="24" t="e">
        <f>VLOOKUP($G806,'SVI Data'!$C$2:$F$200,3,FALSE)</f>
        <v>#N/A</v>
      </c>
      <c r="O806" s="24">
        <f>VLOOKUP("SVI",'Program Priorities&amp;Goals'!$B$5:$E$7,4,FALSE)</f>
        <v>0.66666666666666663</v>
      </c>
      <c r="P806" s="23" t="e">
        <f>VLOOKUP($A806,'Partnership Readiness'!$A$2:$D$1000,5,FALSE)</f>
        <v>#N/A</v>
      </c>
      <c r="Q806" s="24">
        <f>VLOOKUP("Partnership",'Program Priorities&amp;Goals'!$B$5:$E$7,4,FALSE)</f>
        <v>0.66666666666666663</v>
      </c>
      <c r="R806" s="25">
        <f t="shared" si="61"/>
        <v>0</v>
      </c>
      <c r="S806" s="24">
        <f t="shared" si="62"/>
        <v>1</v>
      </c>
      <c r="T806" s="24" t="e">
        <f t="shared" si="63"/>
        <v>#N/A</v>
      </c>
      <c r="U806" s="27" t="e">
        <f t="shared" si="64"/>
        <v>#N/A</v>
      </c>
      <c r="V806" s="24" t="e">
        <f>IF(J806="Urban",IF(U806&lt;='Recommended Sites'!$L$17,"Include",""),IF(J806="Rural",IF(T806&lt;='Recommended Sites'!$L$18,"Include",""),""))</f>
        <v>#N/A</v>
      </c>
      <c r="W806" s="24" t="e">
        <f>IF(V806="Include",COUNTIFS($V$2:$V$999,"Include",$R$2:$R$999,"&gt;"&amp;R806)+COUNTIFS($V$2:V806,"Include",$R$2:R806,R806),"")</f>
        <v>#N/A</v>
      </c>
    </row>
    <row r="807" spans="1:23" ht="15.75" thickBot="1" x14ac:dyDescent="0.3">
      <c r="A807" s="23" t="str">
        <f>IF(Population!$A807="","",Population!$A807)</f>
        <v/>
      </c>
      <c r="B807" s="24" t="str">
        <f>IF($A807="","",IFERROR(VLOOKUP($A807,Facilities!$A$2:$B$1001,2,FALSE),""))</f>
        <v/>
      </c>
      <c r="C807" s="24" t="str">
        <f>IFERROR(IF(VLOOKUP($A807,'Facility Locations'!$A$2:$E$1000,2,FALSE)="","no address",VLOOKUP($A807,'Facility Locations'!$A$2:$E$1000,2,FALSE)),"no address")</f>
        <v>no address</v>
      </c>
      <c r="D807" s="24" t="str">
        <f>IFERROR(IF(VLOOKUP($A807,'Facility Locations'!$A$2:$E$1000,3,FALSE)="","",VLOOKUP($A807,'Facility Locations'!$A$2:$E$1000,3,FALSE)),"")</f>
        <v/>
      </c>
      <c r="E807" s="24" t="str">
        <f>IFERROR(IF(VLOOKUP($A807,'Facility Locations'!$A$2:$E$1000,4,FALSE)="","",VLOOKUP($A807,'Facility Locations'!$A$2:$E$1000,4,FALSE)),"")</f>
        <v/>
      </c>
      <c r="F807" s="24" t="str">
        <f>IFERROR(IF(VLOOKUP($A807,'Facility Locations'!$A$2:$E$1000,5,FALSE)="","",VLOOKUP($A807,'Facility Locations'!$A$2:$E$1000,5,FALSE)),"")</f>
        <v/>
      </c>
      <c r="G807" s="25" t="str">
        <f>IFERROR(VLOOKUP($A807,Counties!$A$2:$C$1000,2,FALSE),"no county listed")</f>
        <v>no county listed</v>
      </c>
      <c r="H807" s="24" t="str">
        <f>IFERROR(VLOOKUP($A807,Counties!$A$2:$C$1000,3,FALSE),"no county listed")</f>
        <v>no county listed</v>
      </c>
      <c r="I807" s="24" t="e">
        <f>VLOOKUP($G807,Rural_Urban!A808:B1806,2,FALSE)</f>
        <v>#N/A</v>
      </c>
      <c r="J807" s="24" t="e">
        <f t="shared" si="60"/>
        <v>#N/A</v>
      </c>
      <c r="K807" s="26" t="str">
        <f>IF($A807="","",_xlfn.LET(_xlpm.x,VLOOKUP($A807,Population!$A$2:$B$1000,2,FALSE),IF(_xlpm.x="","none listed",_xlpm.x)))</f>
        <v/>
      </c>
      <c r="L807" s="24" t="e">
        <f>VLOOKUP($A807,Population!$A$2:$D$1000,4,FALSE)</f>
        <v>#N/A</v>
      </c>
      <c r="M807" s="24">
        <f>VLOOKUP("Population",'Program Priorities&amp;Goals'!$B$5:$E$7,4,FALSE)</f>
        <v>0.66666666666666663</v>
      </c>
      <c r="N807" s="24" t="e">
        <f>VLOOKUP($G807,'SVI Data'!$C$2:$F$200,3,FALSE)</f>
        <v>#N/A</v>
      </c>
      <c r="O807" s="24">
        <f>VLOOKUP("SVI",'Program Priorities&amp;Goals'!$B$5:$E$7,4,FALSE)</f>
        <v>0.66666666666666663</v>
      </c>
      <c r="P807" s="23" t="e">
        <f>VLOOKUP($A807,'Partnership Readiness'!$A$2:$D$1000,5,FALSE)</f>
        <v>#N/A</v>
      </c>
      <c r="Q807" s="24">
        <f>VLOOKUP("Partnership",'Program Priorities&amp;Goals'!$B$5:$E$7,4,FALSE)</f>
        <v>0.66666666666666663</v>
      </c>
      <c r="R807" s="25">
        <f t="shared" si="61"/>
        <v>0</v>
      </c>
      <c r="S807" s="24">
        <f t="shared" si="62"/>
        <v>1</v>
      </c>
      <c r="T807" s="24" t="e">
        <f t="shared" si="63"/>
        <v>#N/A</v>
      </c>
      <c r="U807" s="27" t="e">
        <f t="shared" si="64"/>
        <v>#N/A</v>
      </c>
      <c r="V807" s="24" t="e">
        <f>IF(J807="Urban",IF(U807&lt;='Recommended Sites'!$L$17,"Include",""),IF(J807="Rural",IF(T807&lt;='Recommended Sites'!$L$18,"Include",""),""))</f>
        <v>#N/A</v>
      </c>
      <c r="W807" s="24" t="e">
        <f>IF(V807="Include",COUNTIFS($V$2:$V$999,"Include",$R$2:$R$999,"&gt;"&amp;R807)+COUNTIFS($V$2:V807,"Include",$R$2:R807,R807),"")</f>
        <v>#N/A</v>
      </c>
    </row>
    <row r="808" spans="1:23" ht="15.75" thickBot="1" x14ac:dyDescent="0.3">
      <c r="A808" s="23" t="str">
        <f>IF(Population!$A808="","",Population!$A808)</f>
        <v/>
      </c>
      <c r="B808" s="24" t="str">
        <f>IF($A808="","",IFERROR(VLOOKUP($A808,Facilities!$A$2:$B$1001,2,FALSE),""))</f>
        <v/>
      </c>
      <c r="C808" s="24" t="str">
        <f>IFERROR(IF(VLOOKUP($A808,'Facility Locations'!$A$2:$E$1000,2,FALSE)="","no address",VLOOKUP($A808,'Facility Locations'!$A$2:$E$1000,2,FALSE)),"no address")</f>
        <v>no address</v>
      </c>
      <c r="D808" s="24" t="str">
        <f>IFERROR(IF(VLOOKUP($A808,'Facility Locations'!$A$2:$E$1000,3,FALSE)="","",VLOOKUP($A808,'Facility Locations'!$A$2:$E$1000,3,FALSE)),"")</f>
        <v/>
      </c>
      <c r="E808" s="24" t="str">
        <f>IFERROR(IF(VLOOKUP($A808,'Facility Locations'!$A$2:$E$1000,4,FALSE)="","",VLOOKUP($A808,'Facility Locations'!$A$2:$E$1000,4,FALSE)),"")</f>
        <v/>
      </c>
      <c r="F808" s="24" t="str">
        <f>IFERROR(IF(VLOOKUP($A808,'Facility Locations'!$A$2:$E$1000,5,FALSE)="","",VLOOKUP($A808,'Facility Locations'!$A$2:$E$1000,5,FALSE)),"")</f>
        <v/>
      </c>
      <c r="G808" s="25" t="str">
        <f>IFERROR(VLOOKUP($A808,Counties!$A$2:$C$1000,2,FALSE),"no county listed")</f>
        <v>no county listed</v>
      </c>
      <c r="H808" s="24" t="str">
        <f>IFERROR(VLOOKUP($A808,Counties!$A$2:$C$1000,3,FALSE),"no county listed")</f>
        <v>no county listed</v>
      </c>
      <c r="I808" s="24" t="e">
        <f>VLOOKUP($G808,Rural_Urban!A809:B1807,2,FALSE)</f>
        <v>#N/A</v>
      </c>
      <c r="J808" s="24" t="e">
        <f t="shared" si="60"/>
        <v>#N/A</v>
      </c>
      <c r="K808" s="26" t="str">
        <f>IF($A808="","",_xlfn.LET(_xlpm.x,VLOOKUP($A808,Population!$A$2:$B$1000,2,FALSE),IF(_xlpm.x="","none listed",_xlpm.x)))</f>
        <v/>
      </c>
      <c r="L808" s="24" t="e">
        <f>VLOOKUP($A808,Population!$A$2:$D$1000,4,FALSE)</f>
        <v>#N/A</v>
      </c>
      <c r="M808" s="24">
        <f>VLOOKUP("Population",'Program Priorities&amp;Goals'!$B$5:$E$7,4,FALSE)</f>
        <v>0.66666666666666663</v>
      </c>
      <c r="N808" s="24" t="e">
        <f>VLOOKUP($G808,'SVI Data'!$C$2:$F$200,3,FALSE)</f>
        <v>#N/A</v>
      </c>
      <c r="O808" s="24">
        <f>VLOOKUP("SVI",'Program Priorities&amp;Goals'!$B$5:$E$7,4,FALSE)</f>
        <v>0.66666666666666663</v>
      </c>
      <c r="P808" s="23" t="e">
        <f>VLOOKUP($A808,'Partnership Readiness'!$A$2:$D$1000,5,FALSE)</f>
        <v>#N/A</v>
      </c>
      <c r="Q808" s="24">
        <f>VLOOKUP("Partnership",'Program Priorities&amp;Goals'!$B$5:$E$7,4,FALSE)</f>
        <v>0.66666666666666663</v>
      </c>
      <c r="R808" s="25">
        <f t="shared" si="61"/>
        <v>0</v>
      </c>
      <c r="S808" s="24">
        <f t="shared" si="62"/>
        <v>1</v>
      </c>
      <c r="T808" s="24" t="e">
        <f t="shared" si="63"/>
        <v>#N/A</v>
      </c>
      <c r="U808" s="27" t="e">
        <f t="shared" si="64"/>
        <v>#N/A</v>
      </c>
      <c r="V808" s="24" t="e">
        <f>IF(J808="Urban",IF(U808&lt;='Recommended Sites'!$L$17,"Include",""),IF(J808="Rural",IF(T808&lt;='Recommended Sites'!$L$18,"Include",""),""))</f>
        <v>#N/A</v>
      </c>
      <c r="W808" s="24" t="e">
        <f>IF(V808="Include",COUNTIFS($V$2:$V$999,"Include",$R$2:$R$999,"&gt;"&amp;R808)+COUNTIFS($V$2:V808,"Include",$R$2:R808,R808),"")</f>
        <v>#N/A</v>
      </c>
    </row>
    <row r="809" spans="1:23" ht="15.75" thickBot="1" x14ac:dyDescent="0.3">
      <c r="A809" s="23" t="str">
        <f>IF(Population!$A809="","",Population!$A809)</f>
        <v/>
      </c>
      <c r="B809" s="24" t="str">
        <f>IF($A809="","",IFERROR(VLOOKUP($A809,Facilities!$A$2:$B$1001,2,FALSE),""))</f>
        <v/>
      </c>
      <c r="C809" s="24" t="str">
        <f>IFERROR(IF(VLOOKUP($A809,'Facility Locations'!$A$2:$E$1000,2,FALSE)="","no address",VLOOKUP($A809,'Facility Locations'!$A$2:$E$1000,2,FALSE)),"no address")</f>
        <v>no address</v>
      </c>
      <c r="D809" s="24" t="str">
        <f>IFERROR(IF(VLOOKUP($A809,'Facility Locations'!$A$2:$E$1000,3,FALSE)="","",VLOOKUP($A809,'Facility Locations'!$A$2:$E$1000,3,FALSE)),"")</f>
        <v/>
      </c>
      <c r="E809" s="24" t="str">
        <f>IFERROR(IF(VLOOKUP($A809,'Facility Locations'!$A$2:$E$1000,4,FALSE)="","",VLOOKUP($A809,'Facility Locations'!$A$2:$E$1000,4,FALSE)),"")</f>
        <v/>
      </c>
      <c r="F809" s="24" t="str">
        <f>IFERROR(IF(VLOOKUP($A809,'Facility Locations'!$A$2:$E$1000,5,FALSE)="","",VLOOKUP($A809,'Facility Locations'!$A$2:$E$1000,5,FALSE)),"")</f>
        <v/>
      </c>
      <c r="G809" s="25" t="str">
        <f>IFERROR(VLOOKUP($A809,Counties!$A$2:$C$1000,2,FALSE),"no county listed")</f>
        <v>no county listed</v>
      </c>
      <c r="H809" s="24" t="str">
        <f>IFERROR(VLOOKUP($A809,Counties!$A$2:$C$1000,3,FALSE),"no county listed")</f>
        <v>no county listed</v>
      </c>
      <c r="I809" s="24" t="e">
        <f>VLOOKUP($G809,Rural_Urban!A810:B1808,2,FALSE)</f>
        <v>#N/A</v>
      </c>
      <c r="J809" s="24" t="e">
        <f t="shared" si="60"/>
        <v>#N/A</v>
      </c>
      <c r="K809" s="26" t="str">
        <f>IF($A809="","",_xlfn.LET(_xlpm.x,VLOOKUP($A809,Population!$A$2:$B$1000,2,FALSE),IF(_xlpm.x="","none listed",_xlpm.x)))</f>
        <v/>
      </c>
      <c r="L809" s="24" t="e">
        <f>VLOOKUP($A809,Population!$A$2:$D$1000,4,FALSE)</f>
        <v>#N/A</v>
      </c>
      <c r="M809" s="24">
        <f>VLOOKUP("Population",'Program Priorities&amp;Goals'!$B$5:$E$7,4,FALSE)</f>
        <v>0.66666666666666663</v>
      </c>
      <c r="N809" s="24" t="e">
        <f>VLOOKUP($G809,'SVI Data'!$C$2:$F$200,3,FALSE)</f>
        <v>#N/A</v>
      </c>
      <c r="O809" s="24">
        <f>VLOOKUP("SVI",'Program Priorities&amp;Goals'!$B$5:$E$7,4,FALSE)</f>
        <v>0.66666666666666663</v>
      </c>
      <c r="P809" s="23" t="e">
        <f>VLOOKUP($A809,'Partnership Readiness'!$A$2:$D$1000,5,FALSE)</f>
        <v>#N/A</v>
      </c>
      <c r="Q809" s="24">
        <f>VLOOKUP("Partnership",'Program Priorities&amp;Goals'!$B$5:$E$7,4,FALSE)</f>
        <v>0.66666666666666663</v>
      </c>
      <c r="R809" s="25">
        <f t="shared" si="61"/>
        <v>0</v>
      </c>
      <c r="S809" s="24">
        <f t="shared" si="62"/>
        <v>1</v>
      </c>
      <c r="T809" s="24" t="e">
        <f t="shared" si="63"/>
        <v>#N/A</v>
      </c>
      <c r="U809" s="27" t="e">
        <f t="shared" si="64"/>
        <v>#N/A</v>
      </c>
      <c r="V809" s="24" t="e">
        <f>IF(J809="Urban",IF(U809&lt;='Recommended Sites'!$L$17,"Include",""),IF(J809="Rural",IF(T809&lt;='Recommended Sites'!$L$18,"Include",""),""))</f>
        <v>#N/A</v>
      </c>
      <c r="W809" s="24" t="e">
        <f>IF(V809="Include",COUNTIFS($V$2:$V$999,"Include",$R$2:$R$999,"&gt;"&amp;R809)+COUNTIFS($V$2:V809,"Include",$R$2:R809,R809),"")</f>
        <v>#N/A</v>
      </c>
    </row>
    <row r="810" spans="1:23" ht="15.75" thickBot="1" x14ac:dyDescent="0.3">
      <c r="A810" s="23" t="str">
        <f>IF(Population!$A810="","",Population!$A810)</f>
        <v/>
      </c>
      <c r="B810" s="24" t="str">
        <f>IF($A810="","",IFERROR(VLOOKUP($A810,Facilities!$A$2:$B$1001,2,FALSE),""))</f>
        <v/>
      </c>
      <c r="C810" s="24" t="str">
        <f>IFERROR(IF(VLOOKUP($A810,'Facility Locations'!$A$2:$E$1000,2,FALSE)="","no address",VLOOKUP($A810,'Facility Locations'!$A$2:$E$1000,2,FALSE)),"no address")</f>
        <v>no address</v>
      </c>
      <c r="D810" s="24" t="str">
        <f>IFERROR(IF(VLOOKUP($A810,'Facility Locations'!$A$2:$E$1000,3,FALSE)="","",VLOOKUP($A810,'Facility Locations'!$A$2:$E$1000,3,FALSE)),"")</f>
        <v/>
      </c>
      <c r="E810" s="24" t="str">
        <f>IFERROR(IF(VLOOKUP($A810,'Facility Locations'!$A$2:$E$1000,4,FALSE)="","",VLOOKUP($A810,'Facility Locations'!$A$2:$E$1000,4,FALSE)),"")</f>
        <v/>
      </c>
      <c r="F810" s="24" t="str">
        <f>IFERROR(IF(VLOOKUP($A810,'Facility Locations'!$A$2:$E$1000,5,FALSE)="","",VLOOKUP($A810,'Facility Locations'!$A$2:$E$1000,5,FALSE)),"")</f>
        <v/>
      </c>
      <c r="G810" s="25" t="str">
        <f>IFERROR(VLOOKUP($A810,Counties!$A$2:$C$1000,2,FALSE),"no county listed")</f>
        <v>no county listed</v>
      </c>
      <c r="H810" s="24" t="str">
        <f>IFERROR(VLOOKUP($A810,Counties!$A$2:$C$1000,3,FALSE),"no county listed")</f>
        <v>no county listed</v>
      </c>
      <c r="I810" s="24" t="e">
        <f>VLOOKUP($G810,Rural_Urban!A811:B1809,2,FALSE)</f>
        <v>#N/A</v>
      </c>
      <c r="J810" s="24" t="e">
        <f t="shared" si="60"/>
        <v>#N/A</v>
      </c>
      <c r="K810" s="26" t="str">
        <f>IF($A810="","",_xlfn.LET(_xlpm.x,VLOOKUP($A810,Population!$A$2:$B$1000,2,FALSE),IF(_xlpm.x="","none listed",_xlpm.x)))</f>
        <v/>
      </c>
      <c r="L810" s="24" t="e">
        <f>VLOOKUP($A810,Population!$A$2:$D$1000,4,FALSE)</f>
        <v>#N/A</v>
      </c>
      <c r="M810" s="24">
        <f>VLOOKUP("Population",'Program Priorities&amp;Goals'!$B$5:$E$7,4,FALSE)</f>
        <v>0.66666666666666663</v>
      </c>
      <c r="N810" s="24" t="e">
        <f>VLOOKUP($G810,'SVI Data'!$C$2:$F$200,3,FALSE)</f>
        <v>#N/A</v>
      </c>
      <c r="O810" s="24">
        <f>VLOOKUP("SVI",'Program Priorities&amp;Goals'!$B$5:$E$7,4,FALSE)</f>
        <v>0.66666666666666663</v>
      </c>
      <c r="P810" s="23" t="e">
        <f>VLOOKUP($A810,'Partnership Readiness'!$A$2:$D$1000,5,FALSE)</f>
        <v>#N/A</v>
      </c>
      <c r="Q810" s="24">
        <f>VLOOKUP("Partnership",'Program Priorities&amp;Goals'!$B$5:$E$7,4,FALSE)</f>
        <v>0.66666666666666663</v>
      </c>
      <c r="R810" s="25">
        <f t="shared" si="61"/>
        <v>0</v>
      </c>
      <c r="S810" s="24">
        <f t="shared" si="62"/>
        <v>1</v>
      </c>
      <c r="T810" s="24" t="e">
        <f t="shared" si="63"/>
        <v>#N/A</v>
      </c>
      <c r="U810" s="27" t="e">
        <f t="shared" si="64"/>
        <v>#N/A</v>
      </c>
      <c r="V810" s="24" t="e">
        <f>IF(J810="Urban",IF(U810&lt;='Recommended Sites'!$L$17,"Include",""),IF(J810="Rural",IF(T810&lt;='Recommended Sites'!$L$18,"Include",""),""))</f>
        <v>#N/A</v>
      </c>
      <c r="W810" s="24" t="e">
        <f>IF(V810="Include",COUNTIFS($V$2:$V$999,"Include",$R$2:$R$999,"&gt;"&amp;R810)+COUNTIFS($V$2:V810,"Include",$R$2:R810,R810),"")</f>
        <v>#N/A</v>
      </c>
    </row>
    <row r="811" spans="1:23" ht="15.75" thickBot="1" x14ac:dyDescent="0.3">
      <c r="A811" s="23" t="str">
        <f>IF(Population!$A811="","",Population!$A811)</f>
        <v/>
      </c>
      <c r="B811" s="24" t="str">
        <f>IF($A811="","",IFERROR(VLOOKUP($A811,Facilities!$A$2:$B$1001,2,FALSE),""))</f>
        <v/>
      </c>
      <c r="C811" s="24" t="str">
        <f>IFERROR(IF(VLOOKUP($A811,'Facility Locations'!$A$2:$E$1000,2,FALSE)="","no address",VLOOKUP($A811,'Facility Locations'!$A$2:$E$1000,2,FALSE)),"no address")</f>
        <v>no address</v>
      </c>
      <c r="D811" s="24" t="str">
        <f>IFERROR(IF(VLOOKUP($A811,'Facility Locations'!$A$2:$E$1000,3,FALSE)="","",VLOOKUP($A811,'Facility Locations'!$A$2:$E$1000,3,FALSE)),"")</f>
        <v/>
      </c>
      <c r="E811" s="24" t="str">
        <f>IFERROR(IF(VLOOKUP($A811,'Facility Locations'!$A$2:$E$1000,4,FALSE)="","",VLOOKUP($A811,'Facility Locations'!$A$2:$E$1000,4,FALSE)),"")</f>
        <v/>
      </c>
      <c r="F811" s="24" t="str">
        <f>IFERROR(IF(VLOOKUP($A811,'Facility Locations'!$A$2:$E$1000,5,FALSE)="","",VLOOKUP($A811,'Facility Locations'!$A$2:$E$1000,5,FALSE)),"")</f>
        <v/>
      </c>
      <c r="G811" s="25" t="str">
        <f>IFERROR(VLOOKUP($A811,Counties!$A$2:$C$1000,2,FALSE),"no county listed")</f>
        <v>no county listed</v>
      </c>
      <c r="H811" s="24" t="str">
        <f>IFERROR(VLOOKUP($A811,Counties!$A$2:$C$1000,3,FALSE),"no county listed")</f>
        <v>no county listed</v>
      </c>
      <c r="I811" s="24" t="e">
        <f>VLOOKUP($G811,Rural_Urban!A812:B1810,2,FALSE)</f>
        <v>#N/A</v>
      </c>
      <c r="J811" s="24" t="e">
        <f t="shared" si="60"/>
        <v>#N/A</v>
      </c>
      <c r="K811" s="26" t="str">
        <f>IF($A811="","",_xlfn.LET(_xlpm.x,VLOOKUP($A811,Population!$A$2:$B$1000,2,FALSE),IF(_xlpm.x="","none listed",_xlpm.x)))</f>
        <v/>
      </c>
      <c r="L811" s="24" t="e">
        <f>VLOOKUP($A811,Population!$A$2:$D$1000,4,FALSE)</f>
        <v>#N/A</v>
      </c>
      <c r="M811" s="24">
        <f>VLOOKUP("Population",'Program Priorities&amp;Goals'!$B$5:$E$7,4,FALSE)</f>
        <v>0.66666666666666663</v>
      </c>
      <c r="N811" s="24" t="e">
        <f>VLOOKUP($G811,'SVI Data'!$C$2:$F$200,3,FALSE)</f>
        <v>#N/A</v>
      </c>
      <c r="O811" s="24">
        <f>VLOOKUP("SVI",'Program Priorities&amp;Goals'!$B$5:$E$7,4,FALSE)</f>
        <v>0.66666666666666663</v>
      </c>
      <c r="P811" s="23" t="e">
        <f>VLOOKUP($A811,'Partnership Readiness'!$A$2:$D$1000,5,FALSE)</f>
        <v>#N/A</v>
      </c>
      <c r="Q811" s="24">
        <f>VLOOKUP("Partnership",'Program Priorities&amp;Goals'!$B$5:$E$7,4,FALSE)</f>
        <v>0.66666666666666663</v>
      </c>
      <c r="R811" s="25">
        <f t="shared" si="61"/>
        <v>0</v>
      </c>
      <c r="S811" s="24">
        <f t="shared" si="62"/>
        <v>1</v>
      </c>
      <c r="T811" s="24" t="e">
        <f t="shared" si="63"/>
        <v>#N/A</v>
      </c>
      <c r="U811" s="27" t="e">
        <f t="shared" si="64"/>
        <v>#N/A</v>
      </c>
      <c r="V811" s="24" t="e">
        <f>IF(J811="Urban",IF(U811&lt;='Recommended Sites'!$L$17,"Include",""),IF(J811="Rural",IF(T811&lt;='Recommended Sites'!$L$18,"Include",""),""))</f>
        <v>#N/A</v>
      </c>
      <c r="W811" s="24" t="e">
        <f>IF(V811="Include",COUNTIFS($V$2:$V$999,"Include",$R$2:$R$999,"&gt;"&amp;R811)+COUNTIFS($V$2:V811,"Include",$R$2:R811,R811),"")</f>
        <v>#N/A</v>
      </c>
    </row>
    <row r="812" spans="1:23" ht="15.75" thickBot="1" x14ac:dyDescent="0.3">
      <c r="A812" s="23" t="str">
        <f>IF(Population!$A812="","",Population!$A812)</f>
        <v/>
      </c>
      <c r="B812" s="24" t="str">
        <f>IF($A812="","",IFERROR(VLOOKUP($A812,Facilities!$A$2:$B$1001,2,FALSE),""))</f>
        <v/>
      </c>
      <c r="C812" s="24" t="str">
        <f>IFERROR(IF(VLOOKUP($A812,'Facility Locations'!$A$2:$E$1000,2,FALSE)="","no address",VLOOKUP($A812,'Facility Locations'!$A$2:$E$1000,2,FALSE)),"no address")</f>
        <v>no address</v>
      </c>
      <c r="D812" s="24" t="str">
        <f>IFERROR(IF(VLOOKUP($A812,'Facility Locations'!$A$2:$E$1000,3,FALSE)="","",VLOOKUP($A812,'Facility Locations'!$A$2:$E$1000,3,FALSE)),"")</f>
        <v/>
      </c>
      <c r="E812" s="24" t="str">
        <f>IFERROR(IF(VLOOKUP($A812,'Facility Locations'!$A$2:$E$1000,4,FALSE)="","",VLOOKUP($A812,'Facility Locations'!$A$2:$E$1000,4,FALSE)),"")</f>
        <v/>
      </c>
      <c r="F812" s="24" t="str">
        <f>IFERROR(IF(VLOOKUP($A812,'Facility Locations'!$A$2:$E$1000,5,FALSE)="","",VLOOKUP($A812,'Facility Locations'!$A$2:$E$1000,5,FALSE)),"")</f>
        <v/>
      </c>
      <c r="G812" s="25" t="str">
        <f>IFERROR(VLOOKUP($A812,Counties!$A$2:$C$1000,2,FALSE),"no county listed")</f>
        <v>no county listed</v>
      </c>
      <c r="H812" s="24" t="str">
        <f>IFERROR(VLOOKUP($A812,Counties!$A$2:$C$1000,3,FALSE),"no county listed")</f>
        <v>no county listed</v>
      </c>
      <c r="I812" s="24" t="e">
        <f>VLOOKUP($G812,Rural_Urban!A813:B1811,2,FALSE)</f>
        <v>#N/A</v>
      </c>
      <c r="J812" s="24" t="e">
        <f t="shared" si="60"/>
        <v>#N/A</v>
      </c>
      <c r="K812" s="26" t="str">
        <f>IF($A812="","",_xlfn.LET(_xlpm.x,VLOOKUP($A812,Population!$A$2:$B$1000,2,FALSE),IF(_xlpm.x="","none listed",_xlpm.x)))</f>
        <v/>
      </c>
      <c r="L812" s="24" t="e">
        <f>VLOOKUP($A812,Population!$A$2:$D$1000,4,FALSE)</f>
        <v>#N/A</v>
      </c>
      <c r="M812" s="24">
        <f>VLOOKUP("Population",'Program Priorities&amp;Goals'!$B$5:$E$7,4,FALSE)</f>
        <v>0.66666666666666663</v>
      </c>
      <c r="N812" s="24" t="e">
        <f>VLOOKUP($G812,'SVI Data'!$C$2:$F$200,3,FALSE)</f>
        <v>#N/A</v>
      </c>
      <c r="O812" s="24">
        <f>VLOOKUP("SVI",'Program Priorities&amp;Goals'!$B$5:$E$7,4,FALSE)</f>
        <v>0.66666666666666663</v>
      </c>
      <c r="P812" s="23" t="e">
        <f>VLOOKUP($A812,'Partnership Readiness'!$A$2:$D$1000,5,FALSE)</f>
        <v>#N/A</v>
      </c>
      <c r="Q812" s="24">
        <f>VLOOKUP("Partnership",'Program Priorities&amp;Goals'!$B$5:$E$7,4,FALSE)</f>
        <v>0.66666666666666663</v>
      </c>
      <c r="R812" s="25">
        <f t="shared" si="61"/>
        <v>0</v>
      </c>
      <c r="S812" s="24">
        <f t="shared" si="62"/>
        <v>1</v>
      </c>
      <c r="T812" s="24" t="e">
        <f t="shared" si="63"/>
        <v>#N/A</v>
      </c>
      <c r="U812" s="27" t="e">
        <f t="shared" si="64"/>
        <v>#N/A</v>
      </c>
      <c r="V812" s="24" t="e">
        <f>IF(J812="Urban",IF(U812&lt;='Recommended Sites'!$L$17,"Include",""),IF(J812="Rural",IF(T812&lt;='Recommended Sites'!$L$18,"Include",""),""))</f>
        <v>#N/A</v>
      </c>
      <c r="W812" s="24" t="e">
        <f>IF(V812="Include",COUNTIFS($V$2:$V$999,"Include",$R$2:$R$999,"&gt;"&amp;R812)+COUNTIFS($V$2:V812,"Include",$R$2:R812,R812),"")</f>
        <v>#N/A</v>
      </c>
    </row>
    <row r="813" spans="1:23" ht="15.75" thickBot="1" x14ac:dyDescent="0.3">
      <c r="A813" s="23" t="str">
        <f>IF(Population!$A813="","",Population!$A813)</f>
        <v/>
      </c>
      <c r="B813" s="24" t="str">
        <f>IF($A813="","",IFERROR(VLOOKUP($A813,Facilities!$A$2:$B$1001,2,FALSE),""))</f>
        <v/>
      </c>
      <c r="C813" s="24" t="str">
        <f>IFERROR(IF(VLOOKUP($A813,'Facility Locations'!$A$2:$E$1000,2,FALSE)="","no address",VLOOKUP($A813,'Facility Locations'!$A$2:$E$1000,2,FALSE)),"no address")</f>
        <v>no address</v>
      </c>
      <c r="D813" s="24" t="str">
        <f>IFERROR(IF(VLOOKUP($A813,'Facility Locations'!$A$2:$E$1000,3,FALSE)="","",VLOOKUP($A813,'Facility Locations'!$A$2:$E$1000,3,FALSE)),"")</f>
        <v/>
      </c>
      <c r="E813" s="24" t="str">
        <f>IFERROR(IF(VLOOKUP($A813,'Facility Locations'!$A$2:$E$1000,4,FALSE)="","",VLOOKUP($A813,'Facility Locations'!$A$2:$E$1000,4,FALSE)),"")</f>
        <v/>
      </c>
      <c r="F813" s="24" t="str">
        <f>IFERROR(IF(VLOOKUP($A813,'Facility Locations'!$A$2:$E$1000,5,FALSE)="","",VLOOKUP($A813,'Facility Locations'!$A$2:$E$1000,5,FALSE)),"")</f>
        <v/>
      </c>
      <c r="G813" s="25" t="str">
        <f>IFERROR(VLOOKUP($A813,Counties!$A$2:$C$1000,2,FALSE),"no county listed")</f>
        <v>no county listed</v>
      </c>
      <c r="H813" s="24" t="str">
        <f>IFERROR(VLOOKUP($A813,Counties!$A$2:$C$1000,3,FALSE),"no county listed")</f>
        <v>no county listed</v>
      </c>
      <c r="I813" s="24" t="e">
        <f>VLOOKUP($G813,Rural_Urban!A814:B1812,2,FALSE)</f>
        <v>#N/A</v>
      </c>
      <c r="J813" s="24" t="e">
        <f t="shared" si="60"/>
        <v>#N/A</v>
      </c>
      <c r="K813" s="26" t="str">
        <f>IF($A813="","",_xlfn.LET(_xlpm.x,VLOOKUP($A813,Population!$A$2:$B$1000,2,FALSE),IF(_xlpm.x="","none listed",_xlpm.x)))</f>
        <v/>
      </c>
      <c r="L813" s="24" t="e">
        <f>VLOOKUP($A813,Population!$A$2:$D$1000,4,FALSE)</f>
        <v>#N/A</v>
      </c>
      <c r="M813" s="24">
        <f>VLOOKUP("Population",'Program Priorities&amp;Goals'!$B$5:$E$7,4,FALSE)</f>
        <v>0.66666666666666663</v>
      </c>
      <c r="N813" s="24" t="e">
        <f>VLOOKUP($G813,'SVI Data'!$C$2:$F$200,3,FALSE)</f>
        <v>#N/A</v>
      </c>
      <c r="O813" s="24">
        <f>VLOOKUP("SVI",'Program Priorities&amp;Goals'!$B$5:$E$7,4,FALSE)</f>
        <v>0.66666666666666663</v>
      </c>
      <c r="P813" s="23" t="e">
        <f>VLOOKUP($A813,'Partnership Readiness'!$A$2:$D$1000,5,FALSE)</f>
        <v>#N/A</v>
      </c>
      <c r="Q813" s="24">
        <f>VLOOKUP("Partnership",'Program Priorities&amp;Goals'!$B$5:$E$7,4,FALSE)</f>
        <v>0.66666666666666663</v>
      </c>
      <c r="R813" s="25">
        <f t="shared" si="61"/>
        <v>0</v>
      </c>
      <c r="S813" s="24">
        <f t="shared" si="62"/>
        <v>1</v>
      </c>
      <c r="T813" s="24" t="e">
        <f t="shared" si="63"/>
        <v>#N/A</v>
      </c>
      <c r="U813" s="27" t="e">
        <f t="shared" si="64"/>
        <v>#N/A</v>
      </c>
      <c r="V813" s="24" t="e">
        <f>IF(J813="Urban",IF(U813&lt;='Recommended Sites'!$L$17,"Include",""),IF(J813="Rural",IF(T813&lt;='Recommended Sites'!$L$18,"Include",""),""))</f>
        <v>#N/A</v>
      </c>
      <c r="W813" s="24" t="e">
        <f>IF(V813="Include",COUNTIFS($V$2:$V$999,"Include",$R$2:$R$999,"&gt;"&amp;R813)+COUNTIFS($V$2:V813,"Include",$R$2:R813,R813),"")</f>
        <v>#N/A</v>
      </c>
    </row>
    <row r="814" spans="1:23" ht="15.75" thickBot="1" x14ac:dyDescent="0.3">
      <c r="A814" s="23" t="str">
        <f>IF(Population!$A814="","",Population!$A814)</f>
        <v/>
      </c>
      <c r="B814" s="24" t="str">
        <f>IF($A814="","",IFERROR(VLOOKUP($A814,Facilities!$A$2:$B$1001,2,FALSE),""))</f>
        <v/>
      </c>
      <c r="C814" s="24" t="str">
        <f>IFERROR(IF(VLOOKUP($A814,'Facility Locations'!$A$2:$E$1000,2,FALSE)="","no address",VLOOKUP($A814,'Facility Locations'!$A$2:$E$1000,2,FALSE)),"no address")</f>
        <v>no address</v>
      </c>
      <c r="D814" s="24" t="str">
        <f>IFERROR(IF(VLOOKUP($A814,'Facility Locations'!$A$2:$E$1000,3,FALSE)="","",VLOOKUP($A814,'Facility Locations'!$A$2:$E$1000,3,FALSE)),"")</f>
        <v/>
      </c>
      <c r="E814" s="24" t="str">
        <f>IFERROR(IF(VLOOKUP($A814,'Facility Locations'!$A$2:$E$1000,4,FALSE)="","",VLOOKUP($A814,'Facility Locations'!$A$2:$E$1000,4,FALSE)),"")</f>
        <v/>
      </c>
      <c r="F814" s="24" t="str">
        <f>IFERROR(IF(VLOOKUP($A814,'Facility Locations'!$A$2:$E$1000,5,FALSE)="","",VLOOKUP($A814,'Facility Locations'!$A$2:$E$1000,5,FALSE)),"")</f>
        <v/>
      </c>
      <c r="G814" s="25" t="str">
        <f>IFERROR(VLOOKUP($A814,Counties!$A$2:$C$1000,2,FALSE),"no county listed")</f>
        <v>no county listed</v>
      </c>
      <c r="H814" s="24" t="str">
        <f>IFERROR(VLOOKUP($A814,Counties!$A$2:$C$1000,3,FALSE),"no county listed")</f>
        <v>no county listed</v>
      </c>
      <c r="I814" s="24" t="e">
        <f>VLOOKUP($G814,Rural_Urban!A815:B1813,2,FALSE)</f>
        <v>#N/A</v>
      </c>
      <c r="J814" s="24" t="e">
        <f t="shared" si="60"/>
        <v>#N/A</v>
      </c>
      <c r="K814" s="26" t="str">
        <f>IF($A814="","",_xlfn.LET(_xlpm.x,VLOOKUP($A814,Population!$A$2:$B$1000,2,FALSE),IF(_xlpm.x="","none listed",_xlpm.x)))</f>
        <v/>
      </c>
      <c r="L814" s="24" t="e">
        <f>VLOOKUP($A814,Population!$A$2:$D$1000,4,FALSE)</f>
        <v>#N/A</v>
      </c>
      <c r="M814" s="24">
        <f>VLOOKUP("Population",'Program Priorities&amp;Goals'!$B$5:$E$7,4,FALSE)</f>
        <v>0.66666666666666663</v>
      </c>
      <c r="N814" s="24" t="e">
        <f>VLOOKUP($G814,'SVI Data'!$C$2:$F$200,3,FALSE)</f>
        <v>#N/A</v>
      </c>
      <c r="O814" s="24">
        <f>VLOOKUP("SVI",'Program Priorities&amp;Goals'!$B$5:$E$7,4,FALSE)</f>
        <v>0.66666666666666663</v>
      </c>
      <c r="P814" s="23" t="e">
        <f>VLOOKUP($A814,'Partnership Readiness'!$A$2:$D$1000,5,FALSE)</f>
        <v>#N/A</v>
      </c>
      <c r="Q814" s="24">
        <f>VLOOKUP("Partnership",'Program Priorities&amp;Goals'!$B$5:$E$7,4,FALSE)</f>
        <v>0.66666666666666663</v>
      </c>
      <c r="R814" s="25">
        <f t="shared" si="61"/>
        <v>0</v>
      </c>
      <c r="S814" s="24">
        <f t="shared" si="62"/>
        <v>1</v>
      </c>
      <c r="T814" s="24" t="e">
        <f t="shared" si="63"/>
        <v>#N/A</v>
      </c>
      <c r="U814" s="27" t="e">
        <f t="shared" si="64"/>
        <v>#N/A</v>
      </c>
      <c r="V814" s="24" t="e">
        <f>IF(J814="Urban",IF(U814&lt;='Recommended Sites'!$L$17,"Include",""),IF(J814="Rural",IF(T814&lt;='Recommended Sites'!$L$18,"Include",""),""))</f>
        <v>#N/A</v>
      </c>
      <c r="W814" s="24" t="e">
        <f>IF(V814="Include",COUNTIFS($V$2:$V$999,"Include",$R$2:$R$999,"&gt;"&amp;R814)+COUNTIFS($V$2:V814,"Include",$R$2:R814,R814),"")</f>
        <v>#N/A</v>
      </c>
    </row>
    <row r="815" spans="1:23" ht="15.75" thickBot="1" x14ac:dyDescent="0.3">
      <c r="A815" s="23" t="str">
        <f>IF(Population!$A815="","",Population!$A815)</f>
        <v/>
      </c>
      <c r="B815" s="24" t="str">
        <f>IF($A815="","",IFERROR(VLOOKUP($A815,Facilities!$A$2:$B$1001,2,FALSE),""))</f>
        <v/>
      </c>
      <c r="C815" s="24" t="str">
        <f>IFERROR(IF(VLOOKUP($A815,'Facility Locations'!$A$2:$E$1000,2,FALSE)="","no address",VLOOKUP($A815,'Facility Locations'!$A$2:$E$1000,2,FALSE)),"no address")</f>
        <v>no address</v>
      </c>
      <c r="D815" s="24" t="str">
        <f>IFERROR(IF(VLOOKUP($A815,'Facility Locations'!$A$2:$E$1000,3,FALSE)="","",VLOOKUP($A815,'Facility Locations'!$A$2:$E$1000,3,FALSE)),"")</f>
        <v/>
      </c>
      <c r="E815" s="24" t="str">
        <f>IFERROR(IF(VLOOKUP($A815,'Facility Locations'!$A$2:$E$1000,4,FALSE)="","",VLOOKUP($A815,'Facility Locations'!$A$2:$E$1000,4,FALSE)),"")</f>
        <v/>
      </c>
      <c r="F815" s="24" t="str">
        <f>IFERROR(IF(VLOOKUP($A815,'Facility Locations'!$A$2:$E$1000,5,FALSE)="","",VLOOKUP($A815,'Facility Locations'!$A$2:$E$1000,5,FALSE)),"")</f>
        <v/>
      </c>
      <c r="G815" s="25" t="str">
        <f>IFERROR(VLOOKUP($A815,Counties!$A$2:$C$1000,2,FALSE),"no county listed")</f>
        <v>no county listed</v>
      </c>
      <c r="H815" s="24" t="str">
        <f>IFERROR(VLOOKUP($A815,Counties!$A$2:$C$1000,3,FALSE),"no county listed")</f>
        <v>no county listed</v>
      </c>
      <c r="I815" s="24" t="e">
        <f>VLOOKUP($G815,Rural_Urban!A816:B1814,2,FALSE)</f>
        <v>#N/A</v>
      </c>
      <c r="J815" s="24" t="e">
        <f t="shared" si="60"/>
        <v>#N/A</v>
      </c>
      <c r="K815" s="26" t="str">
        <f>IF($A815="","",_xlfn.LET(_xlpm.x,VLOOKUP($A815,Population!$A$2:$B$1000,2,FALSE),IF(_xlpm.x="","none listed",_xlpm.x)))</f>
        <v/>
      </c>
      <c r="L815" s="24" t="e">
        <f>VLOOKUP($A815,Population!$A$2:$D$1000,4,FALSE)</f>
        <v>#N/A</v>
      </c>
      <c r="M815" s="24">
        <f>VLOOKUP("Population",'Program Priorities&amp;Goals'!$B$5:$E$7,4,FALSE)</f>
        <v>0.66666666666666663</v>
      </c>
      <c r="N815" s="24" t="e">
        <f>VLOOKUP($G815,'SVI Data'!$C$2:$F$200,3,FALSE)</f>
        <v>#N/A</v>
      </c>
      <c r="O815" s="24">
        <f>VLOOKUP("SVI",'Program Priorities&amp;Goals'!$B$5:$E$7,4,FALSE)</f>
        <v>0.66666666666666663</v>
      </c>
      <c r="P815" s="23" t="e">
        <f>VLOOKUP($A815,'Partnership Readiness'!$A$2:$D$1000,5,FALSE)</f>
        <v>#N/A</v>
      </c>
      <c r="Q815" s="24">
        <f>VLOOKUP("Partnership",'Program Priorities&amp;Goals'!$B$5:$E$7,4,FALSE)</f>
        <v>0.66666666666666663</v>
      </c>
      <c r="R815" s="25">
        <f t="shared" si="61"/>
        <v>0</v>
      </c>
      <c r="S815" s="24">
        <f t="shared" si="62"/>
        <v>1</v>
      </c>
      <c r="T815" s="24" t="e">
        <f t="shared" si="63"/>
        <v>#N/A</v>
      </c>
      <c r="U815" s="27" t="e">
        <f t="shared" si="64"/>
        <v>#N/A</v>
      </c>
      <c r="V815" s="24" t="e">
        <f>IF(J815="Urban",IF(U815&lt;='Recommended Sites'!$L$17,"Include",""),IF(J815="Rural",IF(T815&lt;='Recommended Sites'!$L$18,"Include",""),""))</f>
        <v>#N/A</v>
      </c>
      <c r="W815" s="24" t="e">
        <f>IF(V815="Include",COUNTIFS($V$2:$V$999,"Include",$R$2:$R$999,"&gt;"&amp;R815)+COUNTIFS($V$2:V815,"Include",$R$2:R815,R815),"")</f>
        <v>#N/A</v>
      </c>
    </row>
    <row r="816" spans="1:23" ht="15.75" thickBot="1" x14ac:dyDescent="0.3">
      <c r="A816" s="23" t="str">
        <f>IF(Population!$A816="","",Population!$A816)</f>
        <v/>
      </c>
      <c r="B816" s="24" t="str">
        <f>IF($A816="","",IFERROR(VLOOKUP($A816,Facilities!$A$2:$B$1001,2,FALSE),""))</f>
        <v/>
      </c>
      <c r="C816" s="24" t="str">
        <f>IFERROR(IF(VLOOKUP($A816,'Facility Locations'!$A$2:$E$1000,2,FALSE)="","no address",VLOOKUP($A816,'Facility Locations'!$A$2:$E$1000,2,FALSE)),"no address")</f>
        <v>no address</v>
      </c>
      <c r="D816" s="24" t="str">
        <f>IFERROR(IF(VLOOKUP($A816,'Facility Locations'!$A$2:$E$1000,3,FALSE)="","",VLOOKUP($A816,'Facility Locations'!$A$2:$E$1000,3,FALSE)),"")</f>
        <v/>
      </c>
      <c r="E816" s="24" t="str">
        <f>IFERROR(IF(VLOOKUP($A816,'Facility Locations'!$A$2:$E$1000,4,FALSE)="","",VLOOKUP($A816,'Facility Locations'!$A$2:$E$1000,4,FALSE)),"")</f>
        <v/>
      </c>
      <c r="F816" s="24" t="str">
        <f>IFERROR(IF(VLOOKUP($A816,'Facility Locations'!$A$2:$E$1000,5,FALSE)="","",VLOOKUP($A816,'Facility Locations'!$A$2:$E$1000,5,FALSE)),"")</f>
        <v/>
      </c>
      <c r="G816" s="25" t="str">
        <f>IFERROR(VLOOKUP($A816,Counties!$A$2:$C$1000,2,FALSE),"no county listed")</f>
        <v>no county listed</v>
      </c>
      <c r="H816" s="24" t="str">
        <f>IFERROR(VLOOKUP($A816,Counties!$A$2:$C$1000,3,FALSE),"no county listed")</f>
        <v>no county listed</v>
      </c>
      <c r="I816" s="24" t="e">
        <f>VLOOKUP($G816,Rural_Urban!A817:B1815,2,FALSE)</f>
        <v>#N/A</v>
      </c>
      <c r="J816" s="24" t="e">
        <f t="shared" si="60"/>
        <v>#N/A</v>
      </c>
      <c r="K816" s="26" t="str">
        <f>IF($A816="","",_xlfn.LET(_xlpm.x,VLOOKUP($A816,Population!$A$2:$B$1000,2,FALSE),IF(_xlpm.x="","none listed",_xlpm.x)))</f>
        <v/>
      </c>
      <c r="L816" s="24" t="e">
        <f>VLOOKUP($A816,Population!$A$2:$D$1000,4,FALSE)</f>
        <v>#N/A</v>
      </c>
      <c r="M816" s="24">
        <f>VLOOKUP("Population",'Program Priorities&amp;Goals'!$B$5:$E$7,4,FALSE)</f>
        <v>0.66666666666666663</v>
      </c>
      <c r="N816" s="24" t="e">
        <f>VLOOKUP($G816,'SVI Data'!$C$2:$F$200,3,FALSE)</f>
        <v>#N/A</v>
      </c>
      <c r="O816" s="24">
        <f>VLOOKUP("SVI",'Program Priorities&amp;Goals'!$B$5:$E$7,4,FALSE)</f>
        <v>0.66666666666666663</v>
      </c>
      <c r="P816" s="23" t="e">
        <f>VLOOKUP($A816,'Partnership Readiness'!$A$2:$D$1000,5,FALSE)</f>
        <v>#N/A</v>
      </c>
      <c r="Q816" s="24">
        <f>VLOOKUP("Partnership",'Program Priorities&amp;Goals'!$B$5:$E$7,4,FALSE)</f>
        <v>0.66666666666666663</v>
      </c>
      <c r="R816" s="25">
        <f t="shared" si="61"/>
        <v>0</v>
      </c>
      <c r="S816" s="24">
        <f t="shared" si="62"/>
        <v>1</v>
      </c>
      <c r="T816" s="24" t="e">
        <f t="shared" si="63"/>
        <v>#N/A</v>
      </c>
      <c r="U816" s="27" t="e">
        <f t="shared" si="64"/>
        <v>#N/A</v>
      </c>
      <c r="V816" s="24" t="e">
        <f>IF(J816="Urban",IF(U816&lt;='Recommended Sites'!$L$17,"Include",""),IF(J816="Rural",IF(T816&lt;='Recommended Sites'!$L$18,"Include",""),""))</f>
        <v>#N/A</v>
      </c>
      <c r="W816" s="24" t="e">
        <f>IF(V816="Include",COUNTIFS($V$2:$V$999,"Include",$R$2:$R$999,"&gt;"&amp;R816)+COUNTIFS($V$2:V816,"Include",$R$2:R816,R816),"")</f>
        <v>#N/A</v>
      </c>
    </row>
    <row r="817" spans="1:23" ht="15.75" thickBot="1" x14ac:dyDescent="0.3">
      <c r="A817" s="23" t="str">
        <f>IF(Population!$A817="","",Population!$A817)</f>
        <v/>
      </c>
      <c r="B817" s="24" t="str">
        <f>IF($A817="","",IFERROR(VLOOKUP($A817,Facilities!$A$2:$B$1001,2,FALSE),""))</f>
        <v/>
      </c>
      <c r="C817" s="24" t="str">
        <f>IFERROR(IF(VLOOKUP($A817,'Facility Locations'!$A$2:$E$1000,2,FALSE)="","no address",VLOOKUP($A817,'Facility Locations'!$A$2:$E$1000,2,FALSE)),"no address")</f>
        <v>no address</v>
      </c>
      <c r="D817" s="24" t="str">
        <f>IFERROR(IF(VLOOKUP($A817,'Facility Locations'!$A$2:$E$1000,3,FALSE)="","",VLOOKUP($A817,'Facility Locations'!$A$2:$E$1000,3,FALSE)),"")</f>
        <v/>
      </c>
      <c r="E817" s="24" t="str">
        <f>IFERROR(IF(VLOOKUP($A817,'Facility Locations'!$A$2:$E$1000,4,FALSE)="","",VLOOKUP($A817,'Facility Locations'!$A$2:$E$1000,4,FALSE)),"")</f>
        <v/>
      </c>
      <c r="F817" s="24" t="str">
        <f>IFERROR(IF(VLOOKUP($A817,'Facility Locations'!$A$2:$E$1000,5,FALSE)="","",VLOOKUP($A817,'Facility Locations'!$A$2:$E$1000,5,FALSE)),"")</f>
        <v/>
      </c>
      <c r="G817" s="25" t="str">
        <f>IFERROR(VLOOKUP($A817,Counties!$A$2:$C$1000,2,FALSE),"no county listed")</f>
        <v>no county listed</v>
      </c>
      <c r="H817" s="24" t="str">
        <f>IFERROR(VLOOKUP($A817,Counties!$A$2:$C$1000,3,FALSE),"no county listed")</f>
        <v>no county listed</v>
      </c>
      <c r="I817" s="24" t="e">
        <f>VLOOKUP($G817,Rural_Urban!A818:B1816,2,FALSE)</f>
        <v>#N/A</v>
      </c>
      <c r="J817" s="24" t="e">
        <f t="shared" si="60"/>
        <v>#N/A</v>
      </c>
      <c r="K817" s="26" t="str">
        <f>IF($A817="","",_xlfn.LET(_xlpm.x,VLOOKUP($A817,Population!$A$2:$B$1000,2,FALSE),IF(_xlpm.x="","none listed",_xlpm.x)))</f>
        <v/>
      </c>
      <c r="L817" s="24" t="e">
        <f>VLOOKUP($A817,Population!$A$2:$D$1000,4,FALSE)</f>
        <v>#N/A</v>
      </c>
      <c r="M817" s="24">
        <f>VLOOKUP("Population",'Program Priorities&amp;Goals'!$B$5:$E$7,4,FALSE)</f>
        <v>0.66666666666666663</v>
      </c>
      <c r="N817" s="24" t="e">
        <f>VLOOKUP($G817,'SVI Data'!$C$2:$F$200,3,FALSE)</f>
        <v>#N/A</v>
      </c>
      <c r="O817" s="24">
        <f>VLOOKUP("SVI",'Program Priorities&amp;Goals'!$B$5:$E$7,4,FALSE)</f>
        <v>0.66666666666666663</v>
      </c>
      <c r="P817" s="23" t="e">
        <f>VLOOKUP($A817,'Partnership Readiness'!$A$2:$D$1000,5,FALSE)</f>
        <v>#N/A</v>
      </c>
      <c r="Q817" s="24">
        <f>VLOOKUP("Partnership",'Program Priorities&amp;Goals'!$B$5:$E$7,4,FALSE)</f>
        <v>0.66666666666666663</v>
      </c>
      <c r="R817" s="25">
        <f t="shared" si="61"/>
        <v>0</v>
      </c>
      <c r="S817" s="24">
        <f t="shared" si="62"/>
        <v>1</v>
      </c>
      <c r="T817" s="24" t="e">
        <f t="shared" si="63"/>
        <v>#N/A</v>
      </c>
      <c r="U817" s="27" t="e">
        <f t="shared" si="64"/>
        <v>#N/A</v>
      </c>
      <c r="V817" s="24" t="e">
        <f>IF(J817="Urban",IF(U817&lt;='Recommended Sites'!$L$17,"Include",""),IF(J817="Rural",IF(T817&lt;='Recommended Sites'!$L$18,"Include",""),""))</f>
        <v>#N/A</v>
      </c>
      <c r="W817" s="24" t="e">
        <f>IF(V817="Include",COUNTIFS($V$2:$V$999,"Include",$R$2:$R$999,"&gt;"&amp;R817)+COUNTIFS($V$2:V817,"Include",$R$2:R817,R817),"")</f>
        <v>#N/A</v>
      </c>
    </row>
    <row r="818" spans="1:23" ht="15.75" thickBot="1" x14ac:dyDescent="0.3">
      <c r="A818" s="23" t="str">
        <f>IF(Population!$A818="","",Population!$A818)</f>
        <v/>
      </c>
      <c r="B818" s="24" t="str">
        <f>IF($A818="","",IFERROR(VLOOKUP($A818,Facilities!$A$2:$B$1001,2,FALSE),""))</f>
        <v/>
      </c>
      <c r="C818" s="24" t="str">
        <f>IFERROR(IF(VLOOKUP($A818,'Facility Locations'!$A$2:$E$1000,2,FALSE)="","no address",VLOOKUP($A818,'Facility Locations'!$A$2:$E$1000,2,FALSE)),"no address")</f>
        <v>no address</v>
      </c>
      <c r="D818" s="24" t="str">
        <f>IFERROR(IF(VLOOKUP($A818,'Facility Locations'!$A$2:$E$1000,3,FALSE)="","",VLOOKUP($A818,'Facility Locations'!$A$2:$E$1000,3,FALSE)),"")</f>
        <v/>
      </c>
      <c r="E818" s="24" t="str">
        <f>IFERROR(IF(VLOOKUP($A818,'Facility Locations'!$A$2:$E$1000,4,FALSE)="","",VLOOKUP($A818,'Facility Locations'!$A$2:$E$1000,4,FALSE)),"")</f>
        <v/>
      </c>
      <c r="F818" s="24" t="str">
        <f>IFERROR(IF(VLOOKUP($A818,'Facility Locations'!$A$2:$E$1000,5,FALSE)="","",VLOOKUP($A818,'Facility Locations'!$A$2:$E$1000,5,FALSE)),"")</f>
        <v/>
      </c>
      <c r="G818" s="25" t="str">
        <f>IFERROR(VLOOKUP($A818,Counties!$A$2:$C$1000,2,FALSE),"no county listed")</f>
        <v>no county listed</v>
      </c>
      <c r="H818" s="24" t="str">
        <f>IFERROR(VLOOKUP($A818,Counties!$A$2:$C$1000,3,FALSE),"no county listed")</f>
        <v>no county listed</v>
      </c>
      <c r="I818" s="24" t="e">
        <f>VLOOKUP($G818,Rural_Urban!A819:B1817,2,FALSE)</f>
        <v>#N/A</v>
      </c>
      <c r="J818" s="24" t="e">
        <f t="shared" si="60"/>
        <v>#N/A</v>
      </c>
      <c r="K818" s="26" t="str">
        <f>IF($A818="","",_xlfn.LET(_xlpm.x,VLOOKUP($A818,Population!$A$2:$B$1000,2,FALSE),IF(_xlpm.x="","none listed",_xlpm.x)))</f>
        <v/>
      </c>
      <c r="L818" s="24" t="e">
        <f>VLOOKUP($A818,Population!$A$2:$D$1000,4,FALSE)</f>
        <v>#N/A</v>
      </c>
      <c r="M818" s="24">
        <f>VLOOKUP("Population",'Program Priorities&amp;Goals'!$B$5:$E$7,4,FALSE)</f>
        <v>0.66666666666666663</v>
      </c>
      <c r="N818" s="24" t="e">
        <f>VLOOKUP($G818,'SVI Data'!$C$2:$F$200,3,FALSE)</f>
        <v>#N/A</v>
      </c>
      <c r="O818" s="24">
        <f>VLOOKUP("SVI",'Program Priorities&amp;Goals'!$B$5:$E$7,4,FALSE)</f>
        <v>0.66666666666666663</v>
      </c>
      <c r="P818" s="23" t="e">
        <f>VLOOKUP($A818,'Partnership Readiness'!$A$2:$D$1000,5,FALSE)</f>
        <v>#N/A</v>
      </c>
      <c r="Q818" s="24">
        <f>VLOOKUP("Partnership",'Program Priorities&amp;Goals'!$B$5:$E$7,4,FALSE)</f>
        <v>0.66666666666666663</v>
      </c>
      <c r="R818" s="25">
        <f t="shared" si="61"/>
        <v>0</v>
      </c>
      <c r="S818" s="24">
        <f t="shared" si="62"/>
        <v>1</v>
      </c>
      <c r="T818" s="24" t="e">
        <f t="shared" si="63"/>
        <v>#N/A</v>
      </c>
      <c r="U818" s="27" t="e">
        <f t="shared" si="64"/>
        <v>#N/A</v>
      </c>
      <c r="V818" s="24" t="e">
        <f>IF(J818="Urban",IF(U818&lt;='Recommended Sites'!$L$17,"Include",""),IF(J818="Rural",IF(T818&lt;='Recommended Sites'!$L$18,"Include",""),""))</f>
        <v>#N/A</v>
      </c>
      <c r="W818" s="24" t="e">
        <f>IF(V818="Include",COUNTIFS($V$2:$V$999,"Include",$R$2:$R$999,"&gt;"&amp;R818)+COUNTIFS($V$2:V818,"Include",$R$2:R818,R818),"")</f>
        <v>#N/A</v>
      </c>
    </row>
    <row r="819" spans="1:23" ht="15.75" thickBot="1" x14ac:dyDescent="0.3">
      <c r="A819" s="23" t="str">
        <f>IF(Population!$A819="","",Population!$A819)</f>
        <v/>
      </c>
      <c r="B819" s="24" t="str">
        <f>IF($A819="","",IFERROR(VLOOKUP($A819,Facilities!$A$2:$B$1001,2,FALSE),""))</f>
        <v/>
      </c>
      <c r="C819" s="24" t="str">
        <f>IFERROR(IF(VLOOKUP($A819,'Facility Locations'!$A$2:$E$1000,2,FALSE)="","no address",VLOOKUP($A819,'Facility Locations'!$A$2:$E$1000,2,FALSE)),"no address")</f>
        <v>no address</v>
      </c>
      <c r="D819" s="24" t="str">
        <f>IFERROR(IF(VLOOKUP($A819,'Facility Locations'!$A$2:$E$1000,3,FALSE)="","",VLOOKUP($A819,'Facility Locations'!$A$2:$E$1000,3,FALSE)),"")</f>
        <v/>
      </c>
      <c r="E819" s="24" t="str">
        <f>IFERROR(IF(VLOOKUP($A819,'Facility Locations'!$A$2:$E$1000,4,FALSE)="","",VLOOKUP($A819,'Facility Locations'!$A$2:$E$1000,4,FALSE)),"")</f>
        <v/>
      </c>
      <c r="F819" s="24" t="str">
        <f>IFERROR(IF(VLOOKUP($A819,'Facility Locations'!$A$2:$E$1000,5,FALSE)="","",VLOOKUP($A819,'Facility Locations'!$A$2:$E$1000,5,FALSE)),"")</f>
        <v/>
      </c>
      <c r="G819" s="25" t="str">
        <f>IFERROR(VLOOKUP($A819,Counties!$A$2:$C$1000,2,FALSE),"no county listed")</f>
        <v>no county listed</v>
      </c>
      <c r="H819" s="24" t="str">
        <f>IFERROR(VLOOKUP($A819,Counties!$A$2:$C$1000,3,FALSE),"no county listed")</f>
        <v>no county listed</v>
      </c>
      <c r="I819" s="24" t="e">
        <f>VLOOKUP($G819,Rural_Urban!A820:B1818,2,FALSE)</f>
        <v>#N/A</v>
      </c>
      <c r="J819" s="24" t="e">
        <f t="shared" si="60"/>
        <v>#N/A</v>
      </c>
      <c r="K819" s="26" t="str">
        <f>IF($A819="","",_xlfn.LET(_xlpm.x,VLOOKUP($A819,Population!$A$2:$B$1000,2,FALSE),IF(_xlpm.x="","none listed",_xlpm.x)))</f>
        <v/>
      </c>
      <c r="L819" s="24" t="e">
        <f>VLOOKUP($A819,Population!$A$2:$D$1000,4,FALSE)</f>
        <v>#N/A</v>
      </c>
      <c r="M819" s="24">
        <f>VLOOKUP("Population",'Program Priorities&amp;Goals'!$B$5:$E$7,4,FALSE)</f>
        <v>0.66666666666666663</v>
      </c>
      <c r="N819" s="24" t="e">
        <f>VLOOKUP($G819,'SVI Data'!$C$2:$F$200,3,FALSE)</f>
        <v>#N/A</v>
      </c>
      <c r="O819" s="24">
        <f>VLOOKUP("SVI",'Program Priorities&amp;Goals'!$B$5:$E$7,4,FALSE)</f>
        <v>0.66666666666666663</v>
      </c>
      <c r="P819" s="23" t="e">
        <f>VLOOKUP($A819,'Partnership Readiness'!$A$2:$D$1000,5,FALSE)</f>
        <v>#N/A</v>
      </c>
      <c r="Q819" s="24">
        <f>VLOOKUP("Partnership",'Program Priorities&amp;Goals'!$B$5:$E$7,4,FALSE)</f>
        <v>0.66666666666666663</v>
      </c>
      <c r="R819" s="25">
        <f t="shared" si="61"/>
        <v>0</v>
      </c>
      <c r="S819" s="24">
        <f t="shared" si="62"/>
        <v>1</v>
      </c>
      <c r="T819" s="24" t="e">
        <f t="shared" si="63"/>
        <v>#N/A</v>
      </c>
      <c r="U819" s="27" t="e">
        <f t="shared" si="64"/>
        <v>#N/A</v>
      </c>
      <c r="V819" s="24" t="e">
        <f>IF(J819="Urban",IF(U819&lt;='Recommended Sites'!$L$17,"Include",""),IF(J819="Rural",IF(T819&lt;='Recommended Sites'!$L$18,"Include",""),""))</f>
        <v>#N/A</v>
      </c>
      <c r="W819" s="24" t="e">
        <f>IF(V819="Include",COUNTIFS($V$2:$V$999,"Include",$R$2:$R$999,"&gt;"&amp;R819)+COUNTIFS($V$2:V819,"Include",$R$2:R819,R819),"")</f>
        <v>#N/A</v>
      </c>
    </row>
    <row r="820" spans="1:23" ht="15.75" thickBot="1" x14ac:dyDescent="0.3">
      <c r="A820" s="23" t="str">
        <f>IF(Population!$A820="","",Population!$A820)</f>
        <v/>
      </c>
      <c r="B820" s="24" t="str">
        <f>IF($A820="","",IFERROR(VLOOKUP($A820,Facilities!$A$2:$B$1001,2,FALSE),""))</f>
        <v/>
      </c>
      <c r="C820" s="24" t="str">
        <f>IFERROR(IF(VLOOKUP($A820,'Facility Locations'!$A$2:$E$1000,2,FALSE)="","no address",VLOOKUP($A820,'Facility Locations'!$A$2:$E$1000,2,FALSE)),"no address")</f>
        <v>no address</v>
      </c>
      <c r="D820" s="24" t="str">
        <f>IFERROR(IF(VLOOKUP($A820,'Facility Locations'!$A$2:$E$1000,3,FALSE)="","",VLOOKUP($A820,'Facility Locations'!$A$2:$E$1000,3,FALSE)),"")</f>
        <v/>
      </c>
      <c r="E820" s="24" t="str">
        <f>IFERROR(IF(VLOOKUP($A820,'Facility Locations'!$A$2:$E$1000,4,FALSE)="","",VLOOKUP($A820,'Facility Locations'!$A$2:$E$1000,4,FALSE)),"")</f>
        <v/>
      </c>
      <c r="F820" s="24" t="str">
        <f>IFERROR(IF(VLOOKUP($A820,'Facility Locations'!$A$2:$E$1000,5,FALSE)="","",VLOOKUP($A820,'Facility Locations'!$A$2:$E$1000,5,FALSE)),"")</f>
        <v/>
      </c>
      <c r="G820" s="25" t="str">
        <f>IFERROR(VLOOKUP($A820,Counties!$A$2:$C$1000,2,FALSE),"no county listed")</f>
        <v>no county listed</v>
      </c>
      <c r="H820" s="24" t="str">
        <f>IFERROR(VLOOKUP($A820,Counties!$A$2:$C$1000,3,FALSE),"no county listed")</f>
        <v>no county listed</v>
      </c>
      <c r="I820" s="24" t="e">
        <f>VLOOKUP($G820,Rural_Urban!A821:B1819,2,FALSE)</f>
        <v>#N/A</v>
      </c>
      <c r="J820" s="24" t="e">
        <f t="shared" si="60"/>
        <v>#N/A</v>
      </c>
      <c r="K820" s="26" t="str">
        <f>IF($A820="","",_xlfn.LET(_xlpm.x,VLOOKUP($A820,Population!$A$2:$B$1000,2,FALSE),IF(_xlpm.x="","none listed",_xlpm.x)))</f>
        <v/>
      </c>
      <c r="L820" s="24" t="e">
        <f>VLOOKUP($A820,Population!$A$2:$D$1000,4,FALSE)</f>
        <v>#N/A</v>
      </c>
      <c r="M820" s="24">
        <f>VLOOKUP("Population",'Program Priorities&amp;Goals'!$B$5:$E$7,4,FALSE)</f>
        <v>0.66666666666666663</v>
      </c>
      <c r="N820" s="24" t="e">
        <f>VLOOKUP($G820,'SVI Data'!$C$2:$F$200,3,FALSE)</f>
        <v>#N/A</v>
      </c>
      <c r="O820" s="24">
        <f>VLOOKUP("SVI",'Program Priorities&amp;Goals'!$B$5:$E$7,4,FALSE)</f>
        <v>0.66666666666666663</v>
      </c>
      <c r="P820" s="23" t="e">
        <f>VLOOKUP($A820,'Partnership Readiness'!$A$2:$D$1000,5,FALSE)</f>
        <v>#N/A</v>
      </c>
      <c r="Q820" s="24">
        <f>VLOOKUP("Partnership",'Program Priorities&amp;Goals'!$B$5:$E$7,4,FALSE)</f>
        <v>0.66666666666666663</v>
      </c>
      <c r="R820" s="25">
        <f t="shared" si="61"/>
        <v>0</v>
      </c>
      <c r="S820" s="24">
        <f t="shared" si="62"/>
        <v>1</v>
      </c>
      <c r="T820" s="24" t="e">
        <f t="shared" si="63"/>
        <v>#N/A</v>
      </c>
      <c r="U820" s="27" t="e">
        <f t="shared" si="64"/>
        <v>#N/A</v>
      </c>
      <c r="V820" s="24" t="e">
        <f>IF(J820="Urban",IF(U820&lt;='Recommended Sites'!$L$17,"Include",""),IF(J820="Rural",IF(T820&lt;='Recommended Sites'!$L$18,"Include",""),""))</f>
        <v>#N/A</v>
      </c>
      <c r="W820" s="24" t="e">
        <f>IF(V820="Include",COUNTIFS($V$2:$V$999,"Include",$R$2:$R$999,"&gt;"&amp;R820)+COUNTIFS($V$2:V820,"Include",$R$2:R820,R820),"")</f>
        <v>#N/A</v>
      </c>
    </row>
    <row r="821" spans="1:23" ht="15.75" thickBot="1" x14ac:dyDescent="0.3">
      <c r="A821" s="23" t="str">
        <f>IF(Population!$A821="","",Population!$A821)</f>
        <v/>
      </c>
      <c r="B821" s="24" t="str">
        <f>IF($A821="","",IFERROR(VLOOKUP($A821,Facilities!$A$2:$B$1001,2,FALSE),""))</f>
        <v/>
      </c>
      <c r="C821" s="24" t="str">
        <f>IFERROR(IF(VLOOKUP($A821,'Facility Locations'!$A$2:$E$1000,2,FALSE)="","no address",VLOOKUP($A821,'Facility Locations'!$A$2:$E$1000,2,FALSE)),"no address")</f>
        <v>no address</v>
      </c>
      <c r="D821" s="24" t="str">
        <f>IFERROR(IF(VLOOKUP($A821,'Facility Locations'!$A$2:$E$1000,3,FALSE)="","",VLOOKUP($A821,'Facility Locations'!$A$2:$E$1000,3,FALSE)),"")</f>
        <v/>
      </c>
      <c r="E821" s="24" t="str">
        <f>IFERROR(IF(VLOOKUP($A821,'Facility Locations'!$A$2:$E$1000,4,FALSE)="","",VLOOKUP($A821,'Facility Locations'!$A$2:$E$1000,4,FALSE)),"")</f>
        <v/>
      </c>
      <c r="F821" s="24" t="str">
        <f>IFERROR(IF(VLOOKUP($A821,'Facility Locations'!$A$2:$E$1000,5,FALSE)="","",VLOOKUP($A821,'Facility Locations'!$A$2:$E$1000,5,FALSE)),"")</f>
        <v/>
      </c>
      <c r="G821" s="25" t="str">
        <f>IFERROR(VLOOKUP($A821,Counties!$A$2:$C$1000,2,FALSE),"no county listed")</f>
        <v>no county listed</v>
      </c>
      <c r="H821" s="24" t="str">
        <f>IFERROR(VLOOKUP($A821,Counties!$A$2:$C$1000,3,FALSE),"no county listed")</f>
        <v>no county listed</v>
      </c>
      <c r="I821" s="24" t="e">
        <f>VLOOKUP($G821,Rural_Urban!A822:B1820,2,FALSE)</f>
        <v>#N/A</v>
      </c>
      <c r="J821" s="24" t="e">
        <f t="shared" si="60"/>
        <v>#N/A</v>
      </c>
      <c r="K821" s="26" t="str">
        <f>IF($A821="","",_xlfn.LET(_xlpm.x,VLOOKUP($A821,Population!$A$2:$B$1000,2,FALSE),IF(_xlpm.x="","none listed",_xlpm.x)))</f>
        <v/>
      </c>
      <c r="L821" s="24" t="e">
        <f>VLOOKUP($A821,Population!$A$2:$D$1000,4,FALSE)</f>
        <v>#N/A</v>
      </c>
      <c r="M821" s="24">
        <f>VLOOKUP("Population",'Program Priorities&amp;Goals'!$B$5:$E$7,4,FALSE)</f>
        <v>0.66666666666666663</v>
      </c>
      <c r="N821" s="24" t="e">
        <f>VLOOKUP($G821,'SVI Data'!$C$2:$F$200,3,FALSE)</f>
        <v>#N/A</v>
      </c>
      <c r="O821" s="24">
        <f>VLOOKUP("SVI",'Program Priorities&amp;Goals'!$B$5:$E$7,4,FALSE)</f>
        <v>0.66666666666666663</v>
      </c>
      <c r="P821" s="23" t="e">
        <f>VLOOKUP($A821,'Partnership Readiness'!$A$2:$D$1000,5,FALSE)</f>
        <v>#N/A</v>
      </c>
      <c r="Q821" s="24">
        <f>VLOOKUP("Partnership",'Program Priorities&amp;Goals'!$B$5:$E$7,4,FALSE)</f>
        <v>0.66666666666666663</v>
      </c>
      <c r="R821" s="25">
        <f t="shared" si="61"/>
        <v>0</v>
      </c>
      <c r="S821" s="24">
        <f t="shared" si="62"/>
        <v>1</v>
      </c>
      <c r="T821" s="24" t="e">
        <f t="shared" si="63"/>
        <v>#N/A</v>
      </c>
      <c r="U821" s="27" t="e">
        <f t="shared" si="64"/>
        <v>#N/A</v>
      </c>
      <c r="V821" s="24" t="e">
        <f>IF(J821="Urban",IF(U821&lt;='Recommended Sites'!$L$17,"Include",""),IF(J821="Rural",IF(T821&lt;='Recommended Sites'!$L$18,"Include",""),""))</f>
        <v>#N/A</v>
      </c>
      <c r="W821" s="24" t="e">
        <f>IF(V821="Include",COUNTIFS($V$2:$V$999,"Include",$R$2:$R$999,"&gt;"&amp;R821)+COUNTIFS($V$2:V821,"Include",$R$2:R821,R821),"")</f>
        <v>#N/A</v>
      </c>
    </row>
    <row r="822" spans="1:23" ht="15.75" thickBot="1" x14ac:dyDescent="0.3">
      <c r="A822" s="23" t="str">
        <f>IF(Population!$A822="","",Population!$A822)</f>
        <v/>
      </c>
      <c r="B822" s="24" t="str">
        <f>IF($A822="","",IFERROR(VLOOKUP($A822,Facilities!$A$2:$B$1001,2,FALSE),""))</f>
        <v/>
      </c>
      <c r="C822" s="24" t="str">
        <f>IFERROR(IF(VLOOKUP($A822,'Facility Locations'!$A$2:$E$1000,2,FALSE)="","no address",VLOOKUP($A822,'Facility Locations'!$A$2:$E$1000,2,FALSE)),"no address")</f>
        <v>no address</v>
      </c>
      <c r="D822" s="24" t="str">
        <f>IFERROR(IF(VLOOKUP($A822,'Facility Locations'!$A$2:$E$1000,3,FALSE)="","",VLOOKUP($A822,'Facility Locations'!$A$2:$E$1000,3,FALSE)),"")</f>
        <v/>
      </c>
      <c r="E822" s="24" t="str">
        <f>IFERROR(IF(VLOOKUP($A822,'Facility Locations'!$A$2:$E$1000,4,FALSE)="","",VLOOKUP($A822,'Facility Locations'!$A$2:$E$1000,4,FALSE)),"")</f>
        <v/>
      </c>
      <c r="F822" s="24" t="str">
        <f>IFERROR(IF(VLOOKUP($A822,'Facility Locations'!$A$2:$E$1000,5,FALSE)="","",VLOOKUP($A822,'Facility Locations'!$A$2:$E$1000,5,FALSE)),"")</f>
        <v/>
      </c>
      <c r="G822" s="25" t="str">
        <f>IFERROR(VLOOKUP($A822,Counties!$A$2:$C$1000,2,FALSE),"no county listed")</f>
        <v>no county listed</v>
      </c>
      <c r="H822" s="24" t="str">
        <f>IFERROR(VLOOKUP($A822,Counties!$A$2:$C$1000,3,FALSE),"no county listed")</f>
        <v>no county listed</v>
      </c>
      <c r="I822" s="24" t="e">
        <f>VLOOKUP($G822,Rural_Urban!A823:B1821,2,FALSE)</f>
        <v>#N/A</v>
      </c>
      <c r="J822" s="24" t="e">
        <f t="shared" si="60"/>
        <v>#N/A</v>
      </c>
      <c r="K822" s="26" t="str">
        <f>IF($A822="","",_xlfn.LET(_xlpm.x,VLOOKUP($A822,Population!$A$2:$B$1000,2,FALSE),IF(_xlpm.x="","none listed",_xlpm.x)))</f>
        <v/>
      </c>
      <c r="L822" s="24" t="e">
        <f>VLOOKUP($A822,Population!$A$2:$D$1000,4,FALSE)</f>
        <v>#N/A</v>
      </c>
      <c r="M822" s="24">
        <f>VLOOKUP("Population",'Program Priorities&amp;Goals'!$B$5:$E$7,4,FALSE)</f>
        <v>0.66666666666666663</v>
      </c>
      <c r="N822" s="24" t="e">
        <f>VLOOKUP($G822,'SVI Data'!$C$2:$F$200,3,FALSE)</f>
        <v>#N/A</v>
      </c>
      <c r="O822" s="24">
        <f>VLOOKUP("SVI",'Program Priorities&amp;Goals'!$B$5:$E$7,4,FALSE)</f>
        <v>0.66666666666666663</v>
      </c>
      <c r="P822" s="23" t="e">
        <f>VLOOKUP($A822,'Partnership Readiness'!$A$2:$D$1000,5,FALSE)</f>
        <v>#N/A</v>
      </c>
      <c r="Q822" s="24">
        <f>VLOOKUP("Partnership",'Program Priorities&amp;Goals'!$B$5:$E$7,4,FALSE)</f>
        <v>0.66666666666666663</v>
      </c>
      <c r="R822" s="25">
        <f t="shared" si="61"/>
        <v>0</v>
      </c>
      <c r="S822" s="24">
        <f t="shared" si="62"/>
        <v>1</v>
      </c>
      <c r="T822" s="24" t="e">
        <f t="shared" si="63"/>
        <v>#N/A</v>
      </c>
      <c r="U822" s="27" t="e">
        <f t="shared" si="64"/>
        <v>#N/A</v>
      </c>
      <c r="V822" s="24" t="e">
        <f>IF(J822="Urban",IF(U822&lt;='Recommended Sites'!$L$17,"Include",""),IF(J822="Rural",IF(T822&lt;='Recommended Sites'!$L$18,"Include",""),""))</f>
        <v>#N/A</v>
      </c>
      <c r="W822" s="24" t="e">
        <f>IF(V822="Include",COUNTIFS($V$2:$V$999,"Include",$R$2:$R$999,"&gt;"&amp;R822)+COUNTIFS($V$2:V822,"Include",$R$2:R822,R822),"")</f>
        <v>#N/A</v>
      </c>
    </row>
    <row r="823" spans="1:23" ht="15.75" thickBot="1" x14ac:dyDescent="0.3">
      <c r="A823" s="23" t="str">
        <f>IF(Population!$A823="","",Population!$A823)</f>
        <v/>
      </c>
      <c r="B823" s="24" t="str">
        <f>IF($A823="","",IFERROR(VLOOKUP($A823,Facilities!$A$2:$B$1001,2,FALSE),""))</f>
        <v/>
      </c>
      <c r="C823" s="24" t="str">
        <f>IFERROR(IF(VLOOKUP($A823,'Facility Locations'!$A$2:$E$1000,2,FALSE)="","no address",VLOOKUP($A823,'Facility Locations'!$A$2:$E$1000,2,FALSE)),"no address")</f>
        <v>no address</v>
      </c>
      <c r="D823" s="24" t="str">
        <f>IFERROR(IF(VLOOKUP($A823,'Facility Locations'!$A$2:$E$1000,3,FALSE)="","",VLOOKUP($A823,'Facility Locations'!$A$2:$E$1000,3,FALSE)),"")</f>
        <v/>
      </c>
      <c r="E823" s="24" t="str">
        <f>IFERROR(IF(VLOOKUP($A823,'Facility Locations'!$A$2:$E$1000,4,FALSE)="","",VLOOKUP($A823,'Facility Locations'!$A$2:$E$1000,4,FALSE)),"")</f>
        <v/>
      </c>
      <c r="F823" s="24" t="str">
        <f>IFERROR(IF(VLOOKUP($A823,'Facility Locations'!$A$2:$E$1000,5,FALSE)="","",VLOOKUP($A823,'Facility Locations'!$A$2:$E$1000,5,FALSE)),"")</f>
        <v/>
      </c>
      <c r="G823" s="25" t="str">
        <f>IFERROR(VLOOKUP($A823,Counties!$A$2:$C$1000,2,FALSE),"no county listed")</f>
        <v>no county listed</v>
      </c>
      <c r="H823" s="24" t="str">
        <f>IFERROR(VLOOKUP($A823,Counties!$A$2:$C$1000,3,FALSE),"no county listed")</f>
        <v>no county listed</v>
      </c>
      <c r="I823" s="24" t="e">
        <f>VLOOKUP($G823,Rural_Urban!A824:B1822,2,FALSE)</f>
        <v>#N/A</v>
      </c>
      <c r="J823" s="24" t="e">
        <f t="shared" si="60"/>
        <v>#N/A</v>
      </c>
      <c r="K823" s="26" t="str">
        <f>IF($A823="","",_xlfn.LET(_xlpm.x,VLOOKUP($A823,Population!$A$2:$B$1000,2,FALSE),IF(_xlpm.x="","none listed",_xlpm.x)))</f>
        <v/>
      </c>
      <c r="L823" s="24" t="e">
        <f>VLOOKUP($A823,Population!$A$2:$D$1000,4,FALSE)</f>
        <v>#N/A</v>
      </c>
      <c r="M823" s="24">
        <f>VLOOKUP("Population",'Program Priorities&amp;Goals'!$B$5:$E$7,4,FALSE)</f>
        <v>0.66666666666666663</v>
      </c>
      <c r="N823" s="24" t="e">
        <f>VLOOKUP($G823,'SVI Data'!$C$2:$F$200,3,FALSE)</f>
        <v>#N/A</v>
      </c>
      <c r="O823" s="24">
        <f>VLOOKUP("SVI",'Program Priorities&amp;Goals'!$B$5:$E$7,4,FALSE)</f>
        <v>0.66666666666666663</v>
      </c>
      <c r="P823" s="23" t="e">
        <f>VLOOKUP($A823,'Partnership Readiness'!$A$2:$D$1000,5,FALSE)</f>
        <v>#N/A</v>
      </c>
      <c r="Q823" s="24">
        <f>VLOOKUP("Partnership",'Program Priorities&amp;Goals'!$B$5:$E$7,4,FALSE)</f>
        <v>0.66666666666666663</v>
      </c>
      <c r="R823" s="25">
        <f t="shared" si="61"/>
        <v>0</v>
      </c>
      <c r="S823" s="24">
        <f t="shared" si="62"/>
        <v>1</v>
      </c>
      <c r="T823" s="24" t="e">
        <f t="shared" si="63"/>
        <v>#N/A</v>
      </c>
      <c r="U823" s="27" t="e">
        <f t="shared" si="64"/>
        <v>#N/A</v>
      </c>
      <c r="V823" s="24" t="e">
        <f>IF(J823="Urban",IF(U823&lt;='Recommended Sites'!$L$17,"Include",""),IF(J823="Rural",IF(T823&lt;='Recommended Sites'!$L$18,"Include",""),""))</f>
        <v>#N/A</v>
      </c>
      <c r="W823" s="24" t="e">
        <f>IF(V823="Include",COUNTIFS($V$2:$V$999,"Include",$R$2:$R$999,"&gt;"&amp;R823)+COUNTIFS($V$2:V823,"Include",$R$2:R823,R823),"")</f>
        <v>#N/A</v>
      </c>
    </row>
    <row r="824" spans="1:23" ht="15.75" thickBot="1" x14ac:dyDescent="0.3">
      <c r="A824" s="23" t="str">
        <f>IF(Population!$A824="","",Population!$A824)</f>
        <v/>
      </c>
      <c r="B824" s="24" t="str">
        <f>IF($A824="","",IFERROR(VLOOKUP($A824,Facilities!$A$2:$B$1001,2,FALSE),""))</f>
        <v/>
      </c>
      <c r="C824" s="24" t="str">
        <f>IFERROR(IF(VLOOKUP($A824,'Facility Locations'!$A$2:$E$1000,2,FALSE)="","no address",VLOOKUP($A824,'Facility Locations'!$A$2:$E$1000,2,FALSE)),"no address")</f>
        <v>no address</v>
      </c>
      <c r="D824" s="24" t="str">
        <f>IFERROR(IF(VLOOKUP($A824,'Facility Locations'!$A$2:$E$1000,3,FALSE)="","",VLOOKUP($A824,'Facility Locations'!$A$2:$E$1000,3,FALSE)),"")</f>
        <v/>
      </c>
      <c r="E824" s="24" t="str">
        <f>IFERROR(IF(VLOOKUP($A824,'Facility Locations'!$A$2:$E$1000,4,FALSE)="","",VLOOKUP($A824,'Facility Locations'!$A$2:$E$1000,4,FALSE)),"")</f>
        <v/>
      </c>
      <c r="F824" s="24" t="str">
        <f>IFERROR(IF(VLOOKUP($A824,'Facility Locations'!$A$2:$E$1000,5,FALSE)="","",VLOOKUP($A824,'Facility Locations'!$A$2:$E$1000,5,FALSE)),"")</f>
        <v/>
      </c>
      <c r="G824" s="25" t="str">
        <f>IFERROR(VLOOKUP($A824,Counties!$A$2:$C$1000,2,FALSE),"no county listed")</f>
        <v>no county listed</v>
      </c>
      <c r="H824" s="24" t="str">
        <f>IFERROR(VLOOKUP($A824,Counties!$A$2:$C$1000,3,FALSE),"no county listed")</f>
        <v>no county listed</v>
      </c>
      <c r="I824" s="24" t="e">
        <f>VLOOKUP($G824,Rural_Urban!A825:B1823,2,FALSE)</f>
        <v>#N/A</v>
      </c>
      <c r="J824" s="24" t="e">
        <f t="shared" si="60"/>
        <v>#N/A</v>
      </c>
      <c r="K824" s="26" t="str">
        <f>IF($A824="","",_xlfn.LET(_xlpm.x,VLOOKUP($A824,Population!$A$2:$B$1000,2,FALSE),IF(_xlpm.x="","none listed",_xlpm.x)))</f>
        <v/>
      </c>
      <c r="L824" s="24" t="e">
        <f>VLOOKUP($A824,Population!$A$2:$D$1000,4,FALSE)</f>
        <v>#N/A</v>
      </c>
      <c r="M824" s="24">
        <f>VLOOKUP("Population",'Program Priorities&amp;Goals'!$B$5:$E$7,4,FALSE)</f>
        <v>0.66666666666666663</v>
      </c>
      <c r="N824" s="24" t="e">
        <f>VLOOKUP($G824,'SVI Data'!$C$2:$F$200,3,FALSE)</f>
        <v>#N/A</v>
      </c>
      <c r="O824" s="24">
        <f>VLOOKUP("SVI",'Program Priorities&amp;Goals'!$B$5:$E$7,4,FALSE)</f>
        <v>0.66666666666666663</v>
      </c>
      <c r="P824" s="23" t="e">
        <f>VLOOKUP($A824,'Partnership Readiness'!$A$2:$D$1000,5,FALSE)</f>
        <v>#N/A</v>
      </c>
      <c r="Q824" s="24">
        <f>VLOOKUP("Partnership",'Program Priorities&amp;Goals'!$B$5:$E$7,4,FALSE)</f>
        <v>0.66666666666666663</v>
      </c>
      <c r="R824" s="25">
        <f t="shared" si="61"/>
        <v>0</v>
      </c>
      <c r="S824" s="24">
        <f t="shared" si="62"/>
        <v>1</v>
      </c>
      <c r="T824" s="24" t="e">
        <f t="shared" si="63"/>
        <v>#N/A</v>
      </c>
      <c r="U824" s="27" t="e">
        <f t="shared" si="64"/>
        <v>#N/A</v>
      </c>
      <c r="V824" s="24" t="e">
        <f>IF(J824="Urban",IF(U824&lt;='Recommended Sites'!$L$17,"Include",""),IF(J824="Rural",IF(T824&lt;='Recommended Sites'!$L$18,"Include",""),""))</f>
        <v>#N/A</v>
      </c>
      <c r="W824" s="24" t="e">
        <f>IF(V824="Include",COUNTIFS($V$2:$V$999,"Include",$R$2:$R$999,"&gt;"&amp;R824)+COUNTIFS($V$2:V824,"Include",$R$2:R824,R824),"")</f>
        <v>#N/A</v>
      </c>
    </row>
    <row r="825" spans="1:23" ht="15.75" thickBot="1" x14ac:dyDescent="0.3">
      <c r="A825" s="23" t="str">
        <f>IF(Population!$A825="","",Population!$A825)</f>
        <v/>
      </c>
      <c r="B825" s="24" t="str">
        <f>IF($A825="","",IFERROR(VLOOKUP($A825,Facilities!$A$2:$B$1001,2,FALSE),""))</f>
        <v/>
      </c>
      <c r="C825" s="24" t="str">
        <f>IFERROR(IF(VLOOKUP($A825,'Facility Locations'!$A$2:$E$1000,2,FALSE)="","no address",VLOOKUP($A825,'Facility Locations'!$A$2:$E$1000,2,FALSE)),"no address")</f>
        <v>no address</v>
      </c>
      <c r="D825" s="24" t="str">
        <f>IFERROR(IF(VLOOKUP($A825,'Facility Locations'!$A$2:$E$1000,3,FALSE)="","",VLOOKUP($A825,'Facility Locations'!$A$2:$E$1000,3,FALSE)),"")</f>
        <v/>
      </c>
      <c r="E825" s="24" t="str">
        <f>IFERROR(IF(VLOOKUP($A825,'Facility Locations'!$A$2:$E$1000,4,FALSE)="","",VLOOKUP($A825,'Facility Locations'!$A$2:$E$1000,4,FALSE)),"")</f>
        <v/>
      </c>
      <c r="F825" s="24" t="str">
        <f>IFERROR(IF(VLOOKUP($A825,'Facility Locations'!$A$2:$E$1000,5,FALSE)="","",VLOOKUP($A825,'Facility Locations'!$A$2:$E$1000,5,FALSE)),"")</f>
        <v/>
      </c>
      <c r="G825" s="25" t="str">
        <f>IFERROR(VLOOKUP($A825,Counties!$A$2:$C$1000,2,FALSE),"no county listed")</f>
        <v>no county listed</v>
      </c>
      <c r="H825" s="24" t="str">
        <f>IFERROR(VLOOKUP($A825,Counties!$A$2:$C$1000,3,FALSE),"no county listed")</f>
        <v>no county listed</v>
      </c>
      <c r="I825" s="24" t="e">
        <f>VLOOKUP($G825,Rural_Urban!A826:B1824,2,FALSE)</f>
        <v>#N/A</v>
      </c>
      <c r="J825" s="24" t="e">
        <f t="shared" si="60"/>
        <v>#N/A</v>
      </c>
      <c r="K825" s="26" t="str">
        <f>IF($A825="","",_xlfn.LET(_xlpm.x,VLOOKUP($A825,Population!$A$2:$B$1000,2,FALSE),IF(_xlpm.x="","none listed",_xlpm.x)))</f>
        <v/>
      </c>
      <c r="L825" s="24" t="e">
        <f>VLOOKUP($A825,Population!$A$2:$D$1000,4,FALSE)</f>
        <v>#N/A</v>
      </c>
      <c r="M825" s="24">
        <f>VLOOKUP("Population",'Program Priorities&amp;Goals'!$B$5:$E$7,4,FALSE)</f>
        <v>0.66666666666666663</v>
      </c>
      <c r="N825" s="24" t="e">
        <f>VLOOKUP($G825,'SVI Data'!$C$2:$F$200,3,FALSE)</f>
        <v>#N/A</v>
      </c>
      <c r="O825" s="24">
        <f>VLOOKUP("SVI",'Program Priorities&amp;Goals'!$B$5:$E$7,4,FALSE)</f>
        <v>0.66666666666666663</v>
      </c>
      <c r="P825" s="23" t="e">
        <f>VLOOKUP($A825,'Partnership Readiness'!$A$2:$D$1000,5,FALSE)</f>
        <v>#N/A</v>
      </c>
      <c r="Q825" s="24">
        <f>VLOOKUP("Partnership",'Program Priorities&amp;Goals'!$B$5:$E$7,4,FALSE)</f>
        <v>0.66666666666666663</v>
      </c>
      <c r="R825" s="25">
        <f t="shared" si="61"/>
        <v>0</v>
      </c>
      <c r="S825" s="24">
        <f t="shared" si="62"/>
        <v>1</v>
      </c>
      <c r="T825" s="24" t="e">
        <f t="shared" si="63"/>
        <v>#N/A</v>
      </c>
      <c r="U825" s="27" t="e">
        <f t="shared" si="64"/>
        <v>#N/A</v>
      </c>
      <c r="V825" s="24" t="e">
        <f>IF(J825="Urban",IF(U825&lt;='Recommended Sites'!$L$17,"Include",""),IF(J825="Rural",IF(T825&lt;='Recommended Sites'!$L$18,"Include",""),""))</f>
        <v>#N/A</v>
      </c>
      <c r="W825" s="24" t="e">
        <f>IF(V825="Include",COUNTIFS($V$2:$V$999,"Include",$R$2:$R$999,"&gt;"&amp;R825)+COUNTIFS($V$2:V825,"Include",$R$2:R825,R825),"")</f>
        <v>#N/A</v>
      </c>
    </row>
    <row r="826" spans="1:23" ht="15.75" thickBot="1" x14ac:dyDescent="0.3">
      <c r="A826" s="23" t="str">
        <f>IF(Population!$A826="","",Population!$A826)</f>
        <v/>
      </c>
      <c r="B826" s="24" t="str">
        <f>IF($A826="","",IFERROR(VLOOKUP($A826,Facilities!$A$2:$B$1001,2,FALSE),""))</f>
        <v/>
      </c>
      <c r="C826" s="24" t="str">
        <f>IFERROR(IF(VLOOKUP($A826,'Facility Locations'!$A$2:$E$1000,2,FALSE)="","no address",VLOOKUP($A826,'Facility Locations'!$A$2:$E$1000,2,FALSE)),"no address")</f>
        <v>no address</v>
      </c>
      <c r="D826" s="24" t="str">
        <f>IFERROR(IF(VLOOKUP($A826,'Facility Locations'!$A$2:$E$1000,3,FALSE)="","",VLOOKUP($A826,'Facility Locations'!$A$2:$E$1000,3,FALSE)),"")</f>
        <v/>
      </c>
      <c r="E826" s="24" t="str">
        <f>IFERROR(IF(VLOOKUP($A826,'Facility Locations'!$A$2:$E$1000,4,FALSE)="","",VLOOKUP($A826,'Facility Locations'!$A$2:$E$1000,4,FALSE)),"")</f>
        <v/>
      </c>
      <c r="F826" s="24" t="str">
        <f>IFERROR(IF(VLOOKUP($A826,'Facility Locations'!$A$2:$E$1000,5,FALSE)="","",VLOOKUP($A826,'Facility Locations'!$A$2:$E$1000,5,FALSE)),"")</f>
        <v/>
      </c>
      <c r="G826" s="25" t="str">
        <f>IFERROR(VLOOKUP($A826,Counties!$A$2:$C$1000,2,FALSE),"no county listed")</f>
        <v>no county listed</v>
      </c>
      <c r="H826" s="24" t="str">
        <f>IFERROR(VLOOKUP($A826,Counties!$A$2:$C$1000,3,FALSE),"no county listed")</f>
        <v>no county listed</v>
      </c>
      <c r="I826" s="24" t="e">
        <f>VLOOKUP($G826,Rural_Urban!A827:B1825,2,FALSE)</f>
        <v>#N/A</v>
      </c>
      <c r="J826" s="24" t="e">
        <f t="shared" si="60"/>
        <v>#N/A</v>
      </c>
      <c r="K826" s="26" t="str">
        <f>IF($A826="","",_xlfn.LET(_xlpm.x,VLOOKUP($A826,Population!$A$2:$B$1000,2,FALSE),IF(_xlpm.x="","none listed",_xlpm.x)))</f>
        <v/>
      </c>
      <c r="L826" s="24" t="e">
        <f>VLOOKUP($A826,Population!$A$2:$D$1000,4,FALSE)</f>
        <v>#N/A</v>
      </c>
      <c r="M826" s="24">
        <f>VLOOKUP("Population",'Program Priorities&amp;Goals'!$B$5:$E$7,4,FALSE)</f>
        <v>0.66666666666666663</v>
      </c>
      <c r="N826" s="24" t="e">
        <f>VLOOKUP($G826,'SVI Data'!$C$2:$F$200,3,FALSE)</f>
        <v>#N/A</v>
      </c>
      <c r="O826" s="24">
        <f>VLOOKUP("SVI",'Program Priorities&amp;Goals'!$B$5:$E$7,4,FALSE)</f>
        <v>0.66666666666666663</v>
      </c>
      <c r="P826" s="23" t="e">
        <f>VLOOKUP($A826,'Partnership Readiness'!$A$2:$D$1000,5,FALSE)</f>
        <v>#N/A</v>
      </c>
      <c r="Q826" s="24">
        <f>VLOOKUP("Partnership",'Program Priorities&amp;Goals'!$B$5:$E$7,4,FALSE)</f>
        <v>0.66666666666666663</v>
      </c>
      <c r="R826" s="25">
        <f t="shared" si="61"/>
        <v>0</v>
      </c>
      <c r="S826" s="24">
        <f t="shared" si="62"/>
        <v>1</v>
      </c>
      <c r="T826" s="24" t="e">
        <f t="shared" si="63"/>
        <v>#N/A</v>
      </c>
      <c r="U826" s="27" t="e">
        <f t="shared" si="64"/>
        <v>#N/A</v>
      </c>
      <c r="V826" s="24" t="e">
        <f>IF(J826="Urban",IF(U826&lt;='Recommended Sites'!$L$17,"Include",""),IF(J826="Rural",IF(T826&lt;='Recommended Sites'!$L$18,"Include",""),""))</f>
        <v>#N/A</v>
      </c>
      <c r="W826" s="24" t="e">
        <f>IF(V826="Include",COUNTIFS($V$2:$V$999,"Include",$R$2:$R$999,"&gt;"&amp;R826)+COUNTIFS($V$2:V826,"Include",$R$2:R826,R826),"")</f>
        <v>#N/A</v>
      </c>
    </row>
    <row r="827" spans="1:23" ht="15.75" thickBot="1" x14ac:dyDescent="0.3">
      <c r="A827" s="23" t="str">
        <f>IF(Population!$A827="","",Population!$A827)</f>
        <v/>
      </c>
      <c r="B827" s="24" t="str">
        <f>IF($A827="","",IFERROR(VLOOKUP($A827,Facilities!$A$2:$B$1001,2,FALSE),""))</f>
        <v/>
      </c>
      <c r="C827" s="24" t="str">
        <f>IFERROR(IF(VLOOKUP($A827,'Facility Locations'!$A$2:$E$1000,2,FALSE)="","no address",VLOOKUP($A827,'Facility Locations'!$A$2:$E$1000,2,FALSE)),"no address")</f>
        <v>no address</v>
      </c>
      <c r="D827" s="24" t="str">
        <f>IFERROR(IF(VLOOKUP($A827,'Facility Locations'!$A$2:$E$1000,3,FALSE)="","",VLOOKUP($A827,'Facility Locations'!$A$2:$E$1000,3,FALSE)),"")</f>
        <v/>
      </c>
      <c r="E827" s="24" t="str">
        <f>IFERROR(IF(VLOOKUP($A827,'Facility Locations'!$A$2:$E$1000,4,FALSE)="","",VLOOKUP($A827,'Facility Locations'!$A$2:$E$1000,4,FALSE)),"")</f>
        <v/>
      </c>
      <c r="F827" s="24" t="str">
        <f>IFERROR(IF(VLOOKUP($A827,'Facility Locations'!$A$2:$E$1000,5,FALSE)="","",VLOOKUP($A827,'Facility Locations'!$A$2:$E$1000,5,FALSE)),"")</f>
        <v/>
      </c>
      <c r="G827" s="25" t="str">
        <f>IFERROR(VLOOKUP($A827,Counties!$A$2:$C$1000,2,FALSE),"no county listed")</f>
        <v>no county listed</v>
      </c>
      <c r="H827" s="24" t="str">
        <f>IFERROR(VLOOKUP($A827,Counties!$A$2:$C$1000,3,FALSE),"no county listed")</f>
        <v>no county listed</v>
      </c>
      <c r="I827" s="24" t="e">
        <f>VLOOKUP($G827,Rural_Urban!A828:B1826,2,FALSE)</f>
        <v>#N/A</v>
      </c>
      <c r="J827" s="24" t="e">
        <f t="shared" si="60"/>
        <v>#N/A</v>
      </c>
      <c r="K827" s="26" t="str">
        <f>IF($A827="","",_xlfn.LET(_xlpm.x,VLOOKUP($A827,Population!$A$2:$B$1000,2,FALSE),IF(_xlpm.x="","none listed",_xlpm.x)))</f>
        <v/>
      </c>
      <c r="L827" s="24" t="e">
        <f>VLOOKUP($A827,Population!$A$2:$D$1000,4,FALSE)</f>
        <v>#N/A</v>
      </c>
      <c r="M827" s="24">
        <f>VLOOKUP("Population",'Program Priorities&amp;Goals'!$B$5:$E$7,4,FALSE)</f>
        <v>0.66666666666666663</v>
      </c>
      <c r="N827" s="24" t="e">
        <f>VLOOKUP($G827,'SVI Data'!$C$2:$F$200,3,FALSE)</f>
        <v>#N/A</v>
      </c>
      <c r="O827" s="24">
        <f>VLOOKUP("SVI",'Program Priorities&amp;Goals'!$B$5:$E$7,4,FALSE)</f>
        <v>0.66666666666666663</v>
      </c>
      <c r="P827" s="23" t="e">
        <f>VLOOKUP($A827,'Partnership Readiness'!$A$2:$D$1000,5,FALSE)</f>
        <v>#N/A</v>
      </c>
      <c r="Q827" s="24">
        <f>VLOOKUP("Partnership",'Program Priorities&amp;Goals'!$B$5:$E$7,4,FALSE)</f>
        <v>0.66666666666666663</v>
      </c>
      <c r="R827" s="25">
        <f t="shared" si="61"/>
        <v>0</v>
      </c>
      <c r="S827" s="24">
        <f t="shared" si="62"/>
        <v>1</v>
      </c>
      <c r="T827" s="24" t="e">
        <f t="shared" si="63"/>
        <v>#N/A</v>
      </c>
      <c r="U827" s="27" t="e">
        <f t="shared" si="64"/>
        <v>#N/A</v>
      </c>
      <c r="V827" s="24" t="e">
        <f>IF(J827="Urban",IF(U827&lt;='Recommended Sites'!$L$17,"Include",""),IF(J827="Rural",IF(T827&lt;='Recommended Sites'!$L$18,"Include",""),""))</f>
        <v>#N/A</v>
      </c>
      <c r="W827" s="24" t="e">
        <f>IF(V827="Include",COUNTIFS($V$2:$V$999,"Include",$R$2:$R$999,"&gt;"&amp;R827)+COUNTIFS($V$2:V827,"Include",$R$2:R827,R827),"")</f>
        <v>#N/A</v>
      </c>
    </row>
    <row r="828" spans="1:23" ht="15.75" thickBot="1" x14ac:dyDescent="0.3">
      <c r="A828" s="23" t="str">
        <f>IF(Population!$A828="","",Population!$A828)</f>
        <v/>
      </c>
      <c r="B828" s="24" t="str">
        <f>IF($A828="","",IFERROR(VLOOKUP($A828,Facilities!$A$2:$B$1001,2,FALSE),""))</f>
        <v/>
      </c>
      <c r="C828" s="24" t="str">
        <f>IFERROR(IF(VLOOKUP($A828,'Facility Locations'!$A$2:$E$1000,2,FALSE)="","no address",VLOOKUP($A828,'Facility Locations'!$A$2:$E$1000,2,FALSE)),"no address")</f>
        <v>no address</v>
      </c>
      <c r="D828" s="24" t="str">
        <f>IFERROR(IF(VLOOKUP($A828,'Facility Locations'!$A$2:$E$1000,3,FALSE)="","",VLOOKUP($A828,'Facility Locations'!$A$2:$E$1000,3,FALSE)),"")</f>
        <v/>
      </c>
      <c r="E828" s="24" t="str">
        <f>IFERROR(IF(VLOOKUP($A828,'Facility Locations'!$A$2:$E$1000,4,FALSE)="","",VLOOKUP($A828,'Facility Locations'!$A$2:$E$1000,4,FALSE)),"")</f>
        <v/>
      </c>
      <c r="F828" s="24" t="str">
        <f>IFERROR(IF(VLOOKUP($A828,'Facility Locations'!$A$2:$E$1000,5,FALSE)="","",VLOOKUP($A828,'Facility Locations'!$A$2:$E$1000,5,FALSE)),"")</f>
        <v/>
      </c>
      <c r="G828" s="25" t="str">
        <f>IFERROR(VLOOKUP($A828,Counties!$A$2:$C$1000,2,FALSE),"no county listed")</f>
        <v>no county listed</v>
      </c>
      <c r="H828" s="24" t="str">
        <f>IFERROR(VLOOKUP($A828,Counties!$A$2:$C$1000,3,FALSE),"no county listed")</f>
        <v>no county listed</v>
      </c>
      <c r="I828" s="24" t="e">
        <f>VLOOKUP($G828,Rural_Urban!A829:B1827,2,FALSE)</f>
        <v>#N/A</v>
      </c>
      <c r="J828" s="24" t="e">
        <f t="shared" si="60"/>
        <v>#N/A</v>
      </c>
      <c r="K828" s="26" t="str">
        <f>IF($A828="","",_xlfn.LET(_xlpm.x,VLOOKUP($A828,Population!$A$2:$B$1000,2,FALSE),IF(_xlpm.x="","none listed",_xlpm.x)))</f>
        <v/>
      </c>
      <c r="L828" s="24" t="e">
        <f>VLOOKUP($A828,Population!$A$2:$D$1000,4,FALSE)</f>
        <v>#N/A</v>
      </c>
      <c r="M828" s="24">
        <f>VLOOKUP("Population",'Program Priorities&amp;Goals'!$B$5:$E$7,4,FALSE)</f>
        <v>0.66666666666666663</v>
      </c>
      <c r="N828" s="24" t="e">
        <f>VLOOKUP($G828,'SVI Data'!$C$2:$F$200,3,FALSE)</f>
        <v>#N/A</v>
      </c>
      <c r="O828" s="24">
        <f>VLOOKUP("SVI",'Program Priorities&amp;Goals'!$B$5:$E$7,4,FALSE)</f>
        <v>0.66666666666666663</v>
      </c>
      <c r="P828" s="23" t="e">
        <f>VLOOKUP($A828,'Partnership Readiness'!$A$2:$D$1000,5,FALSE)</f>
        <v>#N/A</v>
      </c>
      <c r="Q828" s="24">
        <f>VLOOKUP("Partnership",'Program Priorities&amp;Goals'!$B$5:$E$7,4,FALSE)</f>
        <v>0.66666666666666663</v>
      </c>
      <c r="R828" s="25">
        <f t="shared" si="61"/>
        <v>0</v>
      </c>
      <c r="S828" s="24">
        <f t="shared" si="62"/>
        <v>1</v>
      </c>
      <c r="T828" s="24" t="e">
        <f t="shared" si="63"/>
        <v>#N/A</v>
      </c>
      <c r="U828" s="27" t="e">
        <f t="shared" si="64"/>
        <v>#N/A</v>
      </c>
      <c r="V828" s="24" t="e">
        <f>IF(J828="Urban",IF(U828&lt;='Recommended Sites'!$L$17,"Include",""),IF(J828="Rural",IF(T828&lt;='Recommended Sites'!$L$18,"Include",""),""))</f>
        <v>#N/A</v>
      </c>
      <c r="W828" s="24" t="e">
        <f>IF(V828="Include",COUNTIFS($V$2:$V$999,"Include",$R$2:$R$999,"&gt;"&amp;R828)+COUNTIFS($V$2:V828,"Include",$R$2:R828,R828),"")</f>
        <v>#N/A</v>
      </c>
    </row>
    <row r="829" spans="1:23" ht="15.75" thickBot="1" x14ac:dyDescent="0.3">
      <c r="A829" s="23" t="str">
        <f>IF(Population!$A829="","",Population!$A829)</f>
        <v/>
      </c>
      <c r="B829" s="24" t="str">
        <f>IF($A829="","",IFERROR(VLOOKUP($A829,Facilities!$A$2:$B$1001,2,FALSE),""))</f>
        <v/>
      </c>
      <c r="C829" s="24" t="str">
        <f>IFERROR(IF(VLOOKUP($A829,'Facility Locations'!$A$2:$E$1000,2,FALSE)="","no address",VLOOKUP($A829,'Facility Locations'!$A$2:$E$1000,2,FALSE)),"no address")</f>
        <v>no address</v>
      </c>
      <c r="D829" s="24" t="str">
        <f>IFERROR(IF(VLOOKUP($A829,'Facility Locations'!$A$2:$E$1000,3,FALSE)="","",VLOOKUP($A829,'Facility Locations'!$A$2:$E$1000,3,FALSE)),"")</f>
        <v/>
      </c>
      <c r="E829" s="24" t="str">
        <f>IFERROR(IF(VLOOKUP($A829,'Facility Locations'!$A$2:$E$1000,4,FALSE)="","",VLOOKUP($A829,'Facility Locations'!$A$2:$E$1000,4,FALSE)),"")</f>
        <v/>
      </c>
      <c r="F829" s="24" t="str">
        <f>IFERROR(IF(VLOOKUP($A829,'Facility Locations'!$A$2:$E$1000,5,FALSE)="","",VLOOKUP($A829,'Facility Locations'!$A$2:$E$1000,5,FALSE)),"")</f>
        <v/>
      </c>
      <c r="G829" s="25" t="str">
        <f>IFERROR(VLOOKUP($A829,Counties!$A$2:$C$1000,2,FALSE),"no county listed")</f>
        <v>no county listed</v>
      </c>
      <c r="H829" s="24" t="str">
        <f>IFERROR(VLOOKUP($A829,Counties!$A$2:$C$1000,3,FALSE),"no county listed")</f>
        <v>no county listed</v>
      </c>
      <c r="I829" s="24" t="e">
        <f>VLOOKUP($G829,Rural_Urban!A830:B1828,2,FALSE)</f>
        <v>#N/A</v>
      </c>
      <c r="J829" s="24" t="e">
        <f t="shared" si="60"/>
        <v>#N/A</v>
      </c>
      <c r="K829" s="26" t="str">
        <f>IF($A829="","",_xlfn.LET(_xlpm.x,VLOOKUP($A829,Population!$A$2:$B$1000,2,FALSE),IF(_xlpm.x="","none listed",_xlpm.x)))</f>
        <v/>
      </c>
      <c r="L829" s="24" t="e">
        <f>VLOOKUP($A829,Population!$A$2:$D$1000,4,FALSE)</f>
        <v>#N/A</v>
      </c>
      <c r="M829" s="24">
        <f>VLOOKUP("Population",'Program Priorities&amp;Goals'!$B$5:$E$7,4,FALSE)</f>
        <v>0.66666666666666663</v>
      </c>
      <c r="N829" s="24" t="e">
        <f>VLOOKUP($G829,'SVI Data'!$C$2:$F$200,3,FALSE)</f>
        <v>#N/A</v>
      </c>
      <c r="O829" s="24">
        <f>VLOOKUP("SVI",'Program Priorities&amp;Goals'!$B$5:$E$7,4,FALSE)</f>
        <v>0.66666666666666663</v>
      </c>
      <c r="P829" s="23" t="e">
        <f>VLOOKUP($A829,'Partnership Readiness'!$A$2:$D$1000,5,FALSE)</f>
        <v>#N/A</v>
      </c>
      <c r="Q829" s="24">
        <f>VLOOKUP("Partnership",'Program Priorities&amp;Goals'!$B$5:$E$7,4,FALSE)</f>
        <v>0.66666666666666663</v>
      </c>
      <c r="R829" s="25">
        <f t="shared" si="61"/>
        <v>0</v>
      </c>
      <c r="S829" s="24">
        <f t="shared" si="62"/>
        <v>1</v>
      </c>
      <c r="T829" s="24" t="e">
        <f t="shared" si="63"/>
        <v>#N/A</v>
      </c>
      <c r="U829" s="27" t="e">
        <f t="shared" si="64"/>
        <v>#N/A</v>
      </c>
      <c r="V829" s="24" t="e">
        <f>IF(J829="Urban",IF(U829&lt;='Recommended Sites'!$L$17,"Include",""),IF(J829="Rural",IF(T829&lt;='Recommended Sites'!$L$18,"Include",""),""))</f>
        <v>#N/A</v>
      </c>
      <c r="W829" s="24" t="e">
        <f>IF(V829="Include",COUNTIFS($V$2:$V$999,"Include",$R$2:$R$999,"&gt;"&amp;R829)+COUNTIFS($V$2:V829,"Include",$R$2:R829,R829),"")</f>
        <v>#N/A</v>
      </c>
    </row>
    <row r="830" spans="1:23" ht="15.75" thickBot="1" x14ac:dyDescent="0.3">
      <c r="A830" s="23" t="str">
        <f>IF(Population!$A830="","",Population!$A830)</f>
        <v/>
      </c>
      <c r="B830" s="24" t="str">
        <f>IF($A830="","",IFERROR(VLOOKUP($A830,Facilities!$A$2:$B$1001,2,FALSE),""))</f>
        <v/>
      </c>
      <c r="C830" s="24" t="str">
        <f>IFERROR(IF(VLOOKUP($A830,'Facility Locations'!$A$2:$E$1000,2,FALSE)="","no address",VLOOKUP($A830,'Facility Locations'!$A$2:$E$1000,2,FALSE)),"no address")</f>
        <v>no address</v>
      </c>
      <c r="D830" s="24" t="str">
        <f>IFERROR(IF(VLOOKUP($A830,'Facility Locations'!$A$2:$E$1000,3,FALSE)="","",VLOOKUP($A830,'Facility Locations'!$A$2:$E$1000,3,FALSE)),"")</f>
        <v/>
      </c>
      <c r="E830" s="24" t="str">
        <f>IFERROR(IF(VLOOKUP($A830,'Facility Locations'!$A$2:$E$1000,4,FALSE)="","",VLOOKUP($A830,'Facility Locations'!$A$2:$E$1000,4,FALSE)),"")</f>
        <v/>
      </c>
      <c r="F830" s="24" t="str">
        <f>IFERROR(IF(VLOOKUP($A830,'Facility Locations'!$A$2:$E$1000,5,FALSE)="","",VLOOKUP($A830,'Facility Locations'!$A$2:$E$1000,5,FALSE)),"")</f>
        <v/>
      </c>
      <c r="G830" s="25" t="str">
        <f>IFERROR(VLOOKUP($A830,Counties!$A$2:$C$1000,2,FALSE),"no county listed")</f>
        <v>no county listed</v>
      </c>
      <c r="H830" s="24" t="str">
        <f>IFERROR(VLOOKUP($A830,Counties!$A$2:$C$1000,3,FALSE),"no county listed")</f>
        <v>no county listed</v>
      </c>
      <c r="I830" s="24" t="e">
        <f>VLOOKUP($G830,Rural_Urban!A831:B1829,2,FALSE)</f>
        <v>#N/A</v>
      </c>
      <c r="J830" s="24" t="e">
        <f t="shared" si="60"/>
        <v>#N/A</v>
      </c>
      <c r="K830" s="26" t="str">
        <f>IF($A830="","",_xlfn.LET(_xlpm.x,VLOOKUP($A830,Population!$A$2:$B$1000,2,FALSE),IF(_xlpm.x="","none listed",_xlpm.x)))</f>
        <v/>
      </c>
      <c r="L830" s="24" t="e">
        <f>VLOOKUP($A830,Population!$A$2:$D$1000,4,FALSE)</f>
        <v>#N/A</v>
      </c>
      <c r="M830" s="24">
        <f>VLOOKUP("Population",'Program Priorities&amp;Goals'!$B$5:$E$7,4,FALSE)</f>
        <v>0.66666666666666663</v>
      </c>
      <c r="N830" s="24" t="e">
        <f>VLOOKUP($G830,'SVI Data'!$C$2:$F$200,3,FALSE)</f>
        <v>#N/A</v>
      </c>
      <c r="O830" s="24">
        <f>VLOOKUP("SVI",'Program Priorities&amp;Goals'!$B$5:$E$7,4,FALSE)</f>
        <v>0.66666666666666663</v>
      </c>
      <c r="P830" s="23" t="e">
        <f>VLOOKUP($A830,'Partnership Readiness'!$A$2:$D$1000,5,FALSE)</f>
        <v>#N/A</v>
      </c>
      <c r="Q830" s="24">
        <f>VLOOKUP("Partnership",'Program Priorities&amp;Goals'!$B$5:$E$7,4,FALSE)</f>
        <v>0.66666666666666663</v>
      </c>
      <c r="R830" s="25">
        <f t="shared" si="61"/>
        <v>0</v>
      </c>
      <c r="S830" s="24">
        <f t="shared" si="62"/>
        <v>1</v>
      </c>
      <c r="T830" s="24" t="e">
        <f t="shared" si="63"/>
        <v>#N/A</v>
      </c>
      <c r="U830" s="27" t="e">
        <f t="shared" si="64"/>
        <v>#N/A</v>
      </c>
      <c r="V830" s="24" t="e">
        <f>IF(J830="Urban",IF(U830&lt;='Recommended Sites'!$L$17,"Include",""),IF(J830="Rural",IF(T830&lt;='Recommended Sites'!$L$18,"Include",""),""))</f>
        <v>#N/A</v>
      </c>
      <c r="W830" s="24" t="e">
        <f>IF(V830="Include",COUNTIFS($V$2:$V$999,"Include",$R$2:$R$999,"&gt;"&amp;R830)+COUNTIFS($V$2:V830,"Include",$R$2:R830,R830),"")</f>
        <v>#N/A</v>
      </c>
    </row>
    <row r="831" spans="1:23" ht="15.75" thickBot="1" x14ac:dyDescent="0.3">
      <c r="A831" s="23" t="str">
        <f>IF(Population!$A831="","",Population!$A831)</f>
        <v/>
      </c>
      <c r="B831" s="24" t="str">
        <f>IF($A831="","",IFERROR(VLOOKUP($A831,Facilities!$A$2:$B$1001,2,FALSE),""))</f>
        <v/>
      </c>
      <c r="C831" s="24" t="str">
        <f>IFERROR(IF(VLOOKUP($A831,'Facility Locations'!$A$2:$E$1000,2,FALSE)="","no address",VLOOKUP($A831,'Facility Locations'!$A$2:$E$1000,2,FALSE)),"no address")</f>
        <v>no address</v>
      </c>
      <c r="D831" s="24" t="str">
        <f>IFERROR(IF(VLOOKUP($A831,'Facility Locations'!$A$2:$E$1000,3,FALSE)="","",VLOOKUP($A831,'Facility Locations'!$A$2:$E$1000,3,FALSE)),"")</f>
        <v/>
      </c>
      <c r="E831" s="24" t="str">
        <f>IFERROR(IF(VLOOKUP($A831,'Facility Locations'!$A$2:$E$1000,4,FALSE)="","",VLOOKUP($A831,'Facility Locations'!$A$2:$E$1000,4,FALSE)),"")</f>
        <v/>
      </c>
      <c r="F831" s="24" t="str">
        <f>IFERROR(IF(VLOOKUP($A831,'Facility Locations'!$A$2:$E$1000,5,FALSE)="","",VLOOKUP($A831,'Facility Locations'!$A$2:$E$1000,5,FALSE)),"")</f>
        <v/>
      </c>
      <c r="G831" s="25" t="str">
        <f>IFERROR(VLOOKUP($A831,Counties!$A$2:$C$1000,2,FALSE),"no county listed")</f>
        <v>no county listed</v>
      </c>
      <c r="H831" s="24" t="str">
        <f>IFERROR(VLOOKUP($A831,Counties!$A$2:$C$1000,3,FALSE),"no county listed")</f>
        <v>no county listed</v>
      </c>
      <c r="I831" s="24" t="e">
        <f>VLOOKUP($G831,Rural_Urban!A832:B1830,2,FALSE)</f>
        <v>#N/A</v>
      </c>
      <c r="J831" s="24" t="e">
        <f t="shared" si="60"/>
        <v>#N/A</v>
      </c>
      <c r="K831" s="26" t="str">
        <f>IF($A831="","",_xlfn.LET(_xlpm.x,VLOOKUP($A831,Population!$A$2:$B$1000,2,FALSE),IF(_xlpm.x="","none listed",_xlpm.x)))</f>
        <v/>
      </c>
      <c r="L831" s="24" t="e">
        <f>VLOOKUP($A831,Population!$A$2:$D$1000,4,FALSE)</f>
        <v>#N/A</v>
      </c>
      <c r="M831" s="24">
        <f>VLOOKUP("Population",'Program Priorities&amp;Goals'!$B$5:$E$7,4,FALSE)</f>
        <v>0.66666666666666663</v>
      </c>
      <c r="N831" s="24" t="e">
        <f>VLOOKUP($G831,'SVI Data'!$C$2:$F$200,3,FALSE)</f>
        <v>#N/A</v>
      </c>
      <c r="O831" s="24">
        <f>VLOOKUP("SVI",'Program Priorities&amp;Goals'!$B$5:$E$7,4,FALSE)</f>
        <v>0.66666666666666663</v>
      </c>
      <c r="P831" s="23" t="e">
        <f>VLOOKUP($A831,'Partnership Readiness'!$A$2:$D$1000,5,FALSE)</f>
        <v>#N/A</v>
      </c>
      <c r="Q831" s="24">
        <f>VLOOKUP("Partnership",'Program Priorities&amp;Goals'!$B$5:$E$7,4,FALSE)</f>
        <v>0.66666666666666663</v>
      </c>
      <c r="R831" s="25">
        <f t="shared" si="61"/>
        <v>0</v>
      </c>
      <c r="S831" s="24">
        <f t="shared" si="62"/>
        <v>1</v>
      </c>
      <c r="T831" s="24" t="e">
        <f t="shared" si="63"/>
        <v>#N/A</v>
      </c>
      <c r="U831" s="27" t="e">
        <f t="shared" si="64"/>
        <v>#N/A</v>
      </c>
      <c r="V831" s="24" t="e">
        <f>IF(J831="Urban",IF(U831&lt;='Recommended Sites'!$L$17,"Include",""),IF(J831="Rural",IF(T831&lt;='Recommended Sites'!$L$18,"Include",""),""))</f>
        <v>#N/A</v>
      </c>
      <c r="W831" s="24" t="e">
        <f>IF(V831="Include",COUNTIFS($V$2:$V$999,"Include",$R$2:$R$999,"&gt;"&amp;R831)+COUNTIFS($V$2:V831,"Include",$R$2:R831,R831),"")</f>
        <v>#N/A</v>
      </c>
    </row>
    <row r="832" spans="1:23" ht="15.75" thickBot="1" x14ac:dyDescent="0.3">
      <c r="A832" s="23" t="str">
        <f>IF(Population!$A832="","",Population!$A832)</f>
        <v/>
      </c>
      <c r="B832" s="24" t="str">
        <f>IF($A832="","",IFERROR(VLOOKUP($A832,Facilities!$A$2:$B$1001,2,FALSE),""))</f>
        <v/>
      </c>
      <c r="C832" s="24" t="str">
        <f>IFERROR(IF(VLOOKUP($A832,'Facility Locations'!$A$2:$E$1000,2,FALSE)="","no address",VLOOKUP($A832,'Facility Locations'!$A$2:$E$1000,2,FALSE)),"no address")</f>
        <v>no address</v>
      </c>
      <c r="D832" s="24" t="str">
        <f>IFERROR(IF(VLOOKUP($A832,'Facility Locations'!$A$2:$E$1000,3,FALSE)="","",VLOOKUP($A832,'Facility Locations'!$A$2:$E$1000,3,FALSE)),"")</f>
        <v/>
      </c>
      <c r="E832" s="24" t="str">
        <f>IFERROR(IF(VLOOKUP($A832,'Facility Locations'!$A$2:$E$1000,4,FALSE)="","",VLOOKUP($A832,'Facility Locations'!$A$2:$E$1000,4,FALSE)),"")</f>
        <v/>
      </c>
      <c r="F832" s="24" t="str">
        <f>IFERROR(IF(VLOOKUP($A832,'Facility Locations'!$A$2:$E$1000,5,FALSE)="","",VLOOKUP($A832,'Facility Locations'!$A$2:$E$1000,5,FALSE)),"")</f>
        <v/>
      </c>
      <c r="G832" s="25" t="str">
        <f>IFERROR(VLOOKUP($A832,Counties!$A$2:$C$1000,2,FALSE),"no county listed")</f>
        <v>no county listed</v>
      </c>
      <c r="H832" s="24" t="str">
        <f>IFERROR(VLOOKUP($A832,Counties!$A$2:$C$1000,3,FALSE),"no county listed")</f>
        <v>no county listed</v>
      </c>
      <c r="I832" s="24" t="e">
        <f>VLOOKUP($G832,Rural_Urban!A833:B1831,2,FALSE)</f>
        <v>#N/A</v>
      </c>
      <c r="J832" s="24" t="e">
        <f t="shared" si="60"/>
        <v>#N/A</v>
      </c>
      <c r="K832" s="26" t="str">
        <f>IF($A832="","",_xlfn.LET(_xlpm.x,VLOOKUP($A832,Population!$A$2:$B$1000,2,FALSE),IF(_xlpm.x="","none listed",_xlpm.x)))</f>
        <v/>
      </c>
      <c r="L832" s="24" t="e">
        <f>VLOOKUP($A832,Population!$A$2:$D$1000,4,FALSE)</f>
        <v>#N/A</v>
      </c>
      <c r="M832" s="24">
        <f>VLOOKUP("Population",'Program Priorities&amp;Goals'!$B$5:$E$7,4,FALSE)</f>
        <v>0.66666666666666663</v>
      </c>
      <c r="N832" s="24" t="e">
        <f>VLOOKUP($G832,'SVI Data'!$C$2:$F$200,3,FALSE)</f>
        <v>#N/A</v>
      </c>
      <c r="O832" s="24">
        <f>VLOOKUP("SVI",'Program Priorities&amp;Goals'!$B$5:$E$7,4,FALSE)</f>
        <v>0.66666666666666663</v>
      </c>
      <c r="P832" s="23" t="e">
        <f>VLOOKUP($A832,'Partnership Readiness'!$A$2:$D$1000,5,FALSE)</f>
        <v>#N/A</v>
      </c>
      <c r="Q832" s="24">
        <f>VLOOKUP("Partnership",'Program Priorities&amp;Goals'!$B$5:$E$7,4,FALSE)</f>
        <v>0.66666666666666663</v>
      </c>
      <c r="R832" s="25">
        <f t="shared" si="61"/>
        <v>0</v>
      </c>
      <c r="S832" s="24">
        <f t="shared" si="62"/>
        <v>1</v>
      </c>
      <c r="T832" s="24" t="e">
        <f t="shared" si="63"/>
        <v>#N/A</v>
      </c>
      <c r="U832" s="27" t="e">
        <f t="shared" si="64"/>
        <v>#N/A</v>
      </c>
      <c r="V832" s="24" t="e">
        <f>IF(J832="Urban",IF(U832&lt;='Recommended Sites'!$L$17,"Include",""),IF(J832="Rural",IF(T832&lt;='Recommended Sites'!$L$18,"Include",""),""))</f>
        <v>#N/A</v>
      </c>
      <c r="W832" s="24" t="e">
        <f>IF(V832="Include",COUNTIFS($V$2:$V$999,"Include",$R$2:$R$999,"&gt;"&amp;R832)+COUNTIFS($V$2:V832,"Include",$R$2:R832,R832),"")</f>
        <v>#N/A</v>
      </c>
    </row>
    <row r="833" spans="1:23" ht="15.75" thickBot="1" x14ac:dyDescent="0.3">
      <c r="A833" s="23" t="str">
        <f>IF(Population!$A833="","",Population!$A833)</f>
        <v/>
      </c>
      <c r="B833" s="24" t="str">
        <f>IF($A833="","",IFERROR(VLOOKUP($A833,Facilities!$A$2:$B$1001,2,FALSE),""))</f>
        <v/>
      </c>
      <c r="C833" s="24" t="str">
        <f>IFERROR(IF(VLOOKUP($A833,'Facility Locations'!$A$2:$E$1000,2,FALSE)="","no address",VLOOKUP($A833,'Facility Locations'!$A$2:$E$1000,2,FALSE)),"no address")</f>
        <v>no address</v>
      </c>
      <c r="D833" s="24" t="str">
        <f>IFERROR(IF(VLOOKUP($A833,'Facility Locations'!$A$2:$E$1000,3,FALSE)="","",VLOOKUP($A833,'Facility Locations'!$A$2:$E$1000,3,FALSE)),"")</f>
        <v/>
      </c>
      <c r="E833" s="24" t="str">
        <f>IFERROR(IF(VLOOKUP($A833,'Facility Locations'!$A$2:$E$1000,4,FALSE)="","",VLOOKUP($A833,'Facility Locations'!$A$2:$E$1000,4,FALSE)),"")</f>
        <v/>
      </c>
      <c r="F833" s="24" t="str">
        <f>IFERROR(IF(VLOOKUP($A833,'Facility Locations'!$A$2:$E$1000,5,FALSE)="","",VLOOKUP($A833,'Facility Locations'!$A$2:$E$1000,5,FALSE)),"")</f>
        <v/>
      </c>
      <c r="G833" s="25" t="str">
        <f>IFERROR(VLOOKUP($A833,Counties!$A$2:$C$1000,2,FALSE),"no county listed")</f>
        <v>no county listed</v>
      </c>
      <c r="H833" s="24" t="str">
        <f>IFERROR(VLOOKUP($A833,Counties!$A$2:$C$1000,3,FALSE),"no county listed")</f>
        <v>no county listed</v>
      </c>
      <c r="I833" s="24" t="e">
        <f>VLOOKUP($G833,Rural_Urban!A834:B1832,2,FALSE)</f>
        <v>#N/A</v>
      </c>
      <c r="J833" s="24" t="e">
        <f t="shared" si="60"/>
        <v>#N/A</v>
      </c>
      <c r="K833" s="26" t="str">
        <f>IF($A833="","",_xlfn.LET(_xlpm.x,VLOOKUP($A833,Population!$A$2:$B$1000,2,FALSE),IF(_xlpm.x="","none listed",_xlpm.x)))</f>
        <v/>
      </c>
      <c r="L833" s="24" t="e">
        <f>VLOOKUP($A833,Population!$A$2:$D$1000,4,FALSE)</f>
        <v>#N/A</v>
      </c>
      <c r="M833" s="24">
        <f>VLOOKUP("Population",'Program Priorities&amp;Goals'!$B$5:$E$7,4,FALSE)</f>
        <v>0.66666666666666663</v>
      </c>
      <c r="N833" s="24" t="e">
        <f>VLOOKUP($G833,'SVI Data'!$C$2:$F$200,3,FALSE)</f>
        <v>#N/A</v>
      </c>
      <c r="O833" s="24">
        <f>VLOOKUP("SVI",'Program Priorities&amp;Goals'!$B$5:$E$7,4,FALSE)</f>
        <v>0.66666666666666663</v>
      </c>
      <c r="P833" s="23" t="e">
        <f>VLOOKUP($A833,'Partnership Readiness'!$A$2:$D$1000,5,FALSE)</f>
        <v>#N/A</v>
      </c>
      <c r="Q833" s="24">
        <f>VLOOKUP("Partnership",'Program Priorities&amp;Goals'!$B$5:$E$7,4,FALSE)</f>
        <v>0.66666666666666663</v>
      </c>
      <c r="R833" s="25">
        <f t="shared" si="61"/>
        <v>0</v>
      </c>
      <c r="S833" s="24">
        <f t="shared" si="62"/>
        <v>1</v>
      </c>
      <c r="T833" s="24" t="e">
        <f t="shared" si="63"/>
        <v>#N/A</v>
      </c>
      <c r="U833" s="27" t="e">
        <f t="shared" si="64"/>
        <v>#N/A</v>
      </c>
      <c r="V833" s="24" t="e">
        <f>IF(J833="Urban",IF(U833&lt;='Recommended Sites'!$L$17,"Include",""),IF(J833="Rural",IF(T833&lt;='Recommended Sites'!$L$18,"Include",""),""))</f>
        <v>#N/A</v>
      </c>
      <c r="W833" s="24" t="e">
        <f>IF(V833="Include",COUNTIFS($V$2:$V$999,"Include",$R$2:$R$999,"&gt;"&amp;R833)+COUNTIFS($V$2:V833,"Include",$R$2:R833,R833),"")</f>
        <v>#N/A</v>
      </c>
    </row>
    <row r="834" spans="1:23" ht="15.75" thickBot="1" x14ac:dyDescent="0.3">
      <c r="A834" s="23" t="str">
        <f>IF(Population!$A834="","",Population!$A834)</f>
        <v/>
      </c>
      <c r="B834" s="24" t="str">
        <f>IF($A834="","",IFERROR(VLOOKUP($A834,Facilities!$A$2:$B$1001,2,FALSE),""))</f>
        <v/>
      </c>
      <c r="C834" s="24" t="str">
        <f>IFERROR(IF(VLOOKUP($A834,'Facility Locations'!$A$2:$E$1000,2,FALSE)="","no address",VLOOKUP($A834,'Facility Locations'!$A$2:$E$1000,2,FALSE)),"no address")</f>
        <v>no address</v>
      </c>
      <c r="D834" s="24" t="str">
        <f>IFERROR(IF(VLOOKUP($A834,'Facility Locations'!$A$2:$E$1000,3,FALSE)="","",VLOOKUP($A834,'Facility Locations'!$A$2:$E$1000,3,FALSE)),"")</f>
        <v/>
      </c>
      <c r="E834" s="24" t="str">
        <f>IFERROR(IF(VLOOKUP($A834,'Facility Locations'!$A$2:$E$1000,4,FALSE)="","",VLOOKUP($A834,'Facility Locations'!$A$2:$E$1000,4,FALSE)),"")</f>
        <v/>
      </c>
      <c r="F834" s="24" t="str">
        <f>IFERROR(IF(VLOOKUP($A834,'Facility Locations'!$A$2:$E$1000,5,FALSE)="","",VLOOKUP($A834,'Facility Locations'!$A$2:$E$1000,5,FALSE)),"")</f>
        <v/>
      </c>
      <c r="G834" s="25" t="str">
        <f>IFERROR(VLOOKUP($A834,Counties!$A$2:$C$1000,2,FALSE),"no county listed")</f>
        <v>no county listed</v>
      </c>
      <c r="H834" s="24" t="str">
        <f>IFERROR(VLOOKUP($A834,Counties!$A$2:$C$1000,3,FALSE),"no county listed")</f>
        <v>no county listed</v>
      </c>
      <c r="I834" s="24" t="e">
        <f>VLOOKUP($G834,Rural_Urban!A835:B1833,2,FALSE)</f>
        <v>#N/A</v>
      </c>
      <c r="J834" s="24" t="e">
        <f t="shared" ref="J834:J897" si="65">IF(I834&lt;=3,"Urban","Rural")</f>
        <v>#N/A</v>
      </c>
      <c r="K834" s="26" t="str">
        <f>IF($A834="","",_xlfn.LET(_xlpm.x,VLOOKUP($A834,Population!$A$2:$B$1000,2,FALSE),IF(_xlpm.x="","none listed",_xlpm.x)))</f>
        <v/>
      </c>
      <c r="L834" s="24" t="e">
        <f>VLOOKUP($A834,Population!$A$2:$D$1000,4,FALSE)</f>
        <v>#N/A</v>
      </c>
      <c r="M834" s="24">
        <f>VLOOKUP("Population",'Program Priorities&amp;Goals'!$B$5:$E$7,4,FALSE)</f>
        <v>0.66666666666666663</v>
      </c>
      <c r="N834" s="24" t="e">
        <f>VLOOKUP($G834,'SVI Data'!$C$2:$F$200,3,FALSE)</f>
        <v>#N/A</v>
      </c>
      <c r="O834" s="24">
        <f>VLOOKUP("SVI",'Program Priorities&amp;Goals'!$B$5:$E$7,4,FALSE)</f>
        <v>0.66666666666666663</v>
      </c>
      <c r="P834" s="23" t="e">
        <f>VLOOKUP($A834,'Partnership Readiness'!$A$2:$D$1000,5,FALSE)</f>
        <v>#N/A</v>
      </c>
      <c r="Q834" s="24">
        <f>VLOOKUP("Partnership",'Program Priorities&amp;Goals'!$B$5:$E$7,4,FALSE)</f>
        <v>0.66666666666666663</v>
      </c>
      <c r="R834" s="25">
        <f t="shared" ref="R834:R897" si="66">IFERROR(SUM($L834*$M834,$N834*$O834,$P834*$Q834),0)</f>
        <v>0</v>
      </c>
      <c r="S834" s="24">
        <f t="shared" ref="S834:S897" si="67">_xlfn.IFNA(_xlfn.RANK.EQ(R834,$R$2:$R$999,0),"incomplete data")</f>
        <v>1</v>
      </c>
      <c r="T834" s="24" t="e">
        <f t="shared" ref="T834:T897" si="68">IF(J834="Rural",COUNTIFS($J$2:$J$999,"Rural",$R$2:$R$999,"&gt;"&amp;R834)+1,"")</f>
        <v>#N/A</v>
      </c>
      <c r="U834" s="27" t="e">
        <f t="shared" ref="U834:U897" si="69">IF(J834="Urban",COUNTIFS($J$2:$J$999,"Urban",$R$2:$R$999,"&gt;"&amp;R834)+1,"")</f>
        <v>#N/A</v>
      </c>
      <c r="V834" s="24" t="e">
        <f>IF(J834="Urban",IF(U834&lt;='Recommended Sites'!$L$17,"Include",""),IF(J834="Rural",IF(T834&lt;='Recommended Sites'!$L$18,"Include",""),""))</f>
        <v>#N/A</v>
      </c>
      <c r="W834" s="24" t="e">
        <f>IF(V834="Include",COUNTIFS($V$2:$V$999,"Include",$R$2:$R$999,"&gt;"&amp;R834)+COUNTIFS($V$2:V834,"Include",$R$2:R834,R834),"")</f>
        <v>#N/A</v>
      </c>
    </row>
    <row r="835" spans="1:23" ht="15.75" thickBot="1" x14ac:dyDescent="0.3">
      <c r="A835" s="23" t="str">
        <f>IF(Population!$A835="","",Population!$A835)</f>
        <v/>
      </c>
      <c r="B835" s="24" t="str">
        <f>IF($A835="","",IFERROR(VLOOKUP($A835,Facilities!$A$2:$B$1001,2,FALSE),""))</f>
        <v/>
      </c>
      <c r="C835" s="24" t="str">
        <f>IFERROR(IF(VLOOKUP($A835,'Facility Locations'!$A$2:$E$1000,2,FALSE)="","no address",VLOOKUP($A835,'Facility Locations'!$A$2:$E$1000,2,FALSE)),"no address")</f>
        <v>no address</v>
      </c>
      <c r="D835" s="24" t="str">
        <f>IFERROR(IF(VLOOKUP($A835,'Facility Locations'!$A$2:$E$1000,3,FALSE)="","",VLOOKUP($A835,'Facility Locations'!$A$2:$E$1000,3,FALSE)),"")</f>
        <v/>
      </c>
      <c r="E835" s="24" t="str">
        <f>IFERROR(IF(VLOOKUP($A835,'Facility Locations'!$A$2:$E$1000,4,FALSE)="","",VLOOKUP($A835,'Facility Locations'!$A$2:$E$1000,4,FALSE)),"")</f>
        <v/>
      </c>
      <c r="F835" s="24" t="str">
        <f>IFERROR(IF(VLOOKUP($A835,'Facility Locations'!$A$2:$E$1000,5,FALSE)="","",VLOOKUP($A835,'Facility Locations'!$A$2:$E$1000,5,FALSE)),"")</f>
        <v/>
      </c>
      <c r="G835" s="25" t="str">
        <f>IFERROR(VLOOKUP($A835,Counties!$A$2:$C$1000,2,FALSE),"no county listed")</f>
        <v>no county listed</v>
      </c>
      <c r="H835" s="24" t="str">
        <f>IFERROR(VLOOKUP($A835,Counties!$A$2:$C$1000,3,FALSE),"no county listed")</f>
        <v>no county listed</v>
      </c>
      <c r="I835" s="24" t="e">
        <f>VLOOKUP($G835,Rural_Urban!A836:B1834,2,FALSE)</f>
        <v>#N/A</v>
      </c>
      <c r="J835" s="24" t="e">
        <f t="shared" si="65"/>
        <v>#N/A</v>
      </c>
      <c r="K835" s="26" t="str">
        <f>IF($A835="","",_xlfn.LET(_xlpm.x,VLOOKUP($A835,Population!$A$2:$B$1000,2,FALSE),IF(_xlpm.x="","none listed",_xlpm.x)))</f>
        <v/>
      </c>
      <c r="L835" s="24" t="e">
        <f>VLOOKUP($A835,Population!$A$2:$D$1000,4,FALSE)</f>
        <v>#N/A</v>
      </c>
      <c r="M835" s="24">
        <f>VLOOKUP("Population",'Program Priorities&amp;Goals'!$B$5:$E$7,4,FALSE)</f>
        <v>0.66666666666666663</v>
      </c>
      <c r="N835" s="24" t="e">
        <f>VLOOKUP($G835,'SVI Data'!$C$2:$F$200,3,FALSE)</f>
        <v>#N/A</v>
      </c>
      <c r="O835" s="24">
        <f>VLOOKUP("SVI",'Program Priorities&amp;Goals'!$B$5:$E$7,4,FALSE)</f>
        <v>0.66666666666666663</v>
      </c>
      <c r="P835" s="23" t="e">
        <f>VLOOKUP($A835,'Partnership Readiness'!$A$2:$D$1000,5,FALSE)</f>
        <v>#N/A</v>
      </c>
      <c r="Q835" s="24">
        <f>VLOOKUP("Partnership",'Program Priorities&amp;Goals'!$B$5:$E$7,4,FALSE)</f>
        <v>0.66666666666666663</v>
      </c>
      <c r="R835" s="25">
        <f t="shared" si="66"/>
        <v>0</v>
      </c>
      <c r="S835" s="24">
        <f t="shared" si="67"/>
        <v>1</v>
      </c>
      <c r="T835" s="24" t="e">
        <f t="shared" si="68"/>
        <v>#N/A</v>
      </c>
      <c r="U835" s="27" t="e">
        <f t="shared" si="69"/>
        <v>#N/A</v>
      </c>
      <c r="V835" s="24" t="e">
        <f>IF(J835="Urban",IF(U835&lt;='Recommended Sites'!$L$17,"Include",""),IF(J835="Rural",IF(T835&lt;='Recommended Sites'!$L$18,"Include",""),""))</f>
        <v>#N/A</v>
      </c>
      <c r="W835" s="24" t="e">
        <f>IF(V835="Include",COUNTIFS($V$2:$V$999,"Include",$R$2:$R$999,"&gt;"&amp;R835)+COUNTIFS($V$2:V835,"Include",$R$2:R835,R835),"")</f>
        <v>#N/A</v>
      </c>
    </row>
    <row r="836" spans="1:23" ht="15.75" thickBot="1" x14ac:dyDescent="0.3">
      <c r="A836" s="23" t="str">
        <f>IF(Population!$A836="","",Population!$A836)</f>
        <v/>
      </c>
      <c r="B836" s="24" t="str">
        <f>IF($A836="","",IFERROR(VLOOKUP($A836,Facilities!$A$2:$B$1001,2,FALSE),""))</f>
        <v/>
      </c>
      <c r="C836" s="24" t="str">
        <f>IFERROR(IF(VLOOKUP($A836,'Facility Locations'!$A$2:$E$1000,2,FALSE)="","no address",VLOOKUP($A836,'Facility Locations'!$A$2:$E$1000,2,FALSE)),"no address")</f>
        <v>no address</v>
      </c>
      <c r="D836" s="24" t="str">
        <f>IFERROR(IF(VLOOKUP($A836,'Facility Locations'!$A$2:$E$1000,3,FALSE)="","",VLOOKUP($A836,'Facility Locations'!$A$2:$E$1000,3,FALSE)),"")</f>
        <v/>
      </c>
      <c r="E836" s="24" t="str">
        <f>IFERROR(IF(VLOOKUP($A836,'Facility Locations'!$A$2:$E$1000,4,FALSE)="","",VLOOKUP($A836,'Facility Locations'!$A$2:$E$1000,4,FALSE)),"")</f>
        <v/>
      </c>
      <c r="F836" s="24" t="str">
        <f>IFERROR(IF(VLOOKUP($A836,'Facility Locations'!$A$2:$E$1000,5,FALSE)="","",VLOOKUP($A836,'Facility Locations'!$A$2:$E$1000,5,FALSE)),"")</f>
        <v/>
      </c>
      <c r="G836" s="25" t="str">
        <f>IFERROR(VLOOKUP($A836,Counties!$A$2:$C$1000,2,FALSE),"no county listed")</f>
        <v>no county listed</v>
      </c>
      <c r="H836" s="24" t="str">
        <f>IFERROR(VLOOKUP($A836,Counties!$A$2:$C$1000,3,FALSE),"no county listed")</f>
        <v>no county listed</v>
      </c>
      <c r="I836" s="24" t="e">
        <f>VLOOKUP($G836,Rural_Urban!A837:B1835,2,FALSE)</f>
        <v>#N/A</v>
      </c>
      <c r="J836" s="24" t="e">
        <f t="shared" si="65"/>
        <v>#N/A</v>
      </c>
      <c r="K836" s="26" t="str">
        <f>IF($A836="","",_xlfn.LET(_xlpm.x,VLOOKUP($A836,Population!$A$2:$B$1000,2,FALSE),IF(_xlpm.x="","none listed",_xlpm.x)))</f>
        <v/>
      </c>
      <c r="L836" s="24" t="e">
        <f>VLOOKUP($A836,Population!$A$2:$D$1000,4,FALSE)</f>
        <v>#N/A</v>
      </c>
      <c r="M836" s="24">
        <f>VLOOKUP("Population",'Program Priorities&amp;Goals'!$B$5:$E$7,4,FALSE)</f>
        <v>0.66666666666666663</v>
      </c>
      <c r="N836" s="24" t="e">
        <f>VLOOKUP($G836,'SVI Data'!$C$2:$F$200,3,FALSE)</f>
        <v>#N/A</v>
      </c>
      <c r="O836" s="24">
        <f>VLOOKUP("SVI",'Program Priorities&amp;Goals'!$B$5:$E$7,4,FALSE)</f>
        <v>0.66666666666666663</v>
      </c>
      <c r="P836" s="23" t="e">
        <f>VLOOKUP($A836,'Partnership Readiness'!$A$2:$D$1000,5,FALSE)</f>
        <v>#N/A</v>
      </c>
      <c r="Q836" s="24">
        <f>VLOOKUP("Partnership",'Program Priorities&amp;Goals'!$B$5:$E$7,4,FALSE)</f>
        <v>0.66666666666666663</v>
      </c>
      <c r="R836" s="25">
        <f t="shared" si="66"/>
        <v>0</v>
      </c>
      <c r="S836" s="24">
        <f t="shared" si="67"/>
        <v>1</v>
      </c>
      <c r="T836" s="24" t="e">
        <f t="shared" si="68"/>
        <v>#N/A</v>
      </c>
      <c r="U836" s="27" t="e">
        <f t="shared" si="69"/>
        <v>#N/A</v>
      </c>
      <c r="V836" s="24" t="e">
        <f>IF(J836="Urban",IF(U836&lt;='Recommended Sites'!$L$17,"Include",""),IF(J836="Rural",IF(T836&lt;='Recommended Sites'!$L$18,"Include",""),""))</f>
        <v>#N/A</v>
      </c>
      <c r="W836" s="24" t="e">
        <f>IF(V836="Include",COUNTIFS($V$2:$V$999,"Include",$R$2:$R$999,"&gt;"&amp;R836)+COUNTIFS($V$2:V836,"Include",$R$2:R836,R836),"")</f>
        <v>#N/A</v>
      </c>
    </row>
    <row r="837" spans="1:23" ht="15.75" thickBot="1" x14ac:dyDescent="0.3">
      <c r="A837" s="23" t="str">
        <f>IF(Population!$A837="","",Population!$A837)</f>
        <v/>
      </c>
      <c r="B837" s="24" t="str">
        <f>IF($A837="","",IFERROR(VLOOKUP($A837,Facilities!$A$2:$B$1001,2,FALSE),""))</f>
        <v/>
      </c>
      <c r="C837" s="24" t="str">
        <f>IFERROR(IF(VLOOKUP($A837,'Facility Locations'!$A$2:$E$1000,2,FALSE)="","no address",VLOOKUP($A837,'Facility Locations'!$A$2:$E$1000,2,FALSE)),"no address")</f>
        <v>no address</v>
      </c>
      <c r="D837" s="24" t="str">
        <f>IFERROR(IF(VLOOKUP($A837,'Facility Locations'!$A$2:$E$1000,3,FALSE)="","",VLOOKUP($A837,'Facility Locations'!$A$2:$E$1000,3,FALSE)),"")</f>
        <v/>
      </c>
      <c r="E837" s="24" t="str">
        <f>IFERROR(IF(VLOOKUP($A837,'Facility Locations'!$A$2:$E$1000,4,FALSE)="","",VLOOKUP($A837,'Facility Locations'!$A$2:$E$1000,4,FALSE)),"")</f>
        <v/>
      </c>
      <c r="F837" s="24" t="str">
        <f>IFERROR(IF(VLOOKUP($A837,'Facility Locations'!$A$2:$E$1000,5,FALSE)="","",VLOOKUP($A837,'Facility Locations'!$A$2:$E$1000,5,FALSE)),"")</f>
        <v/>
      </c>
      <c r="G837" s="25" t="str">
        <f>IFERROR(VLOOKUP($A837,Counties!$A$2:$C$1000,2,FALSE),"no county listed")</f>
        <v>no county listed</v>
      </c>
      <c r="H837" s="24" t="str">
        <f>IFERROR(VLOOKUP($A837,Counties!$A$2:$C$1000,3,FALSE),"no county listed")</f>
        <v>no county listed</v>
      </c>
      <c r="I837" s="24" t="e">
        <f>VLOOKUP($G837,Rural_Urban!A838:B1836,2,FALSE)</f>
        <v>#N/A</v>
      </c>
      <c r="J837" s="24" t="e">
        <f t="shared" si="65"/>
        <v>#N/A</v>
      </c>
      <c r="K837" s="26" t="str">
        <f>IF($A837="","",_xlfn.LET(_xlpm.x,VLOOKUP($A837,Population!$A$2:$B$1000,2,FALSE),IF(_xlpm.x="","none listed",_xlpm.x)))</f>
        <v/>
      </c>
      <c r="L837" s="24" t="e">
        <f>VLOOKUP($A837,Population!$A$2:$D$1000,4,FALSE)</f>
        <v>#N/A</v>
      </c>
      <c r="M837" s="24">
        <f>VLOOKUP("Population",'Program Priorities&amp;Goals'!$B$5:$E$7,4,FALSE)</f>
        <v>0.66666666666666663</v>
      </c>
      <c r="N837" s="24" t="e">
        <f>VLOOKUP($G837,'SVI Data'!$C$2:$F$200,3,FALSE)</f>
        <v>#N/A</v>
      </c>
      <c r="O837" s="24">
        <f>VLOOKUP("SVI",'Program Priorities&amp;Goals'!$B$5:$E$7,4,FALSE)</f>
        <v>0.66666666666666663</v>
      </c>
      <c r="P837" s="23" t="e">
        <f>VLOOKUP($A837,'Partnership Readiness'!$A$2:$D$1000,5,FALSE)</f>
        <v>#N/A</v>
      </c>
      <c r="Q837" s="24">
        <f>VLOOKUP("Partnership",'Program Priorities&amp;Goals'!$B$5:$E$7,4,FALSE)</f>
        <v>0.66666666666666663</v>
      </c>
      <c r="R837" s="25">
        <f t="shared" si="66"/>
        <v>0</v>
      </c>
      <c r="S837" s="24">
        <f t="shared" si="67"/>
        <v>1</v>
      </c>
      <c r="T837" s="24" t="e">
        <f t="shared" si="68"/>
        <v>#N/A</v>
      </c>
      <c r="U837" s="27" t="e">
        <f t="shared" si="69"/>
        <v>#N/A</v>
      </c>
      <c r="V837" s="24" t="e">
        <f>IF(J837="Urban",IF(U837&lt;='Recommended Sites'!$L$17,"Include",""),IF(J837="Rural",IF(T837&lt;='Recommended Sites'!$L$18,"Include",""),""))</f>
        <v>#N/A</v>
      </c>
      <c r="W837" s="24" t="e">
        <f>IF(V837="Include",COUNTIFS($V$2:$V$999,"Include",$R$2:$R$999,"&gt;"&amp;R837)+COUNTIFS($V$2:V837,"Include",$R$2:R837,R837),"")</f>
        <v>#N/A</v>
      </c>
    </row>
    <row r="838" spans="1:23" ht="15.75" thickBot="1" x14ac:dyDescent="0.3">
      <c r="A838" s="23" t="str">
        <f>IF(Population!$A838="","",Population!$A838)</f>
        <v/>
      </c>
      <c r="B838" s="24" t="str">
        <f>IF($A838="","",IFERROR(VLOOKUP($A838,Facilities!$A$2:$B$1001,2,FALSE),""))</f>
        <v/>
      </c>
      <c r="C838" s="24" t="str">
        <f>IFERROR(IF(VLOOKUP($A838,'Facility Locations'!$A$2:$E$1000,2,FALSE)="","no address",VLOOKUP($A838,'Facility Locations'!$A$2:$E$1000,2,FALSE)),"no address")</f>
        <v>no address</v>
      </c>
      <c r="D838" s="24" t="str">
        <f>IFERROR(IF(VLOOKUP($A838,'Facility Locations'!$A$2:$E$1000,3,FALSE)="","",VLOOKUP($A838,'Facility Locations'!$A$2:$E$1000,3,FALSE)),"")</f>
        <v/>
      </c>
      <c r="E838" s="24" t="str">
        <f>IFERROR(IF(VLOOKUP($A838,'Facility Locations'!$A$2:$E$1000,4,FALSE)="","",VLOOKUP($A838,'Facility Locations'!$A$2:$E$1000,4,FALSE)),"")</f>
        <v/>
      </c>
      <c r="F838" s="24" t="str">
        <f>IFERROR(IF(VLOOKUP($A838,'Facility Locations'!$A$2:$E$1000,5,FALSE)="","",VLOOKUP($A838,'Facility Locations'!$A$2:$E$1000,5,FALSE)),"")</f>
        <v/>
      </c>
      <c r="G838" s="25" t="str">
        <f>IFERROR(VLOOKUP($A838,Counties!$A$2:$C$1000,2,FALSE),"no county listed")</f>
        <v>no county listed</v>
      </c>
      <c r="H838" s="24" t="str">
        <f>IFERROR(VLOOKUP($A838,Counties!$A$2:$C$1000,3,FALSE),"no county listed")</f>
        <v>no county listed</v>
      </c>
      <c r="I838" s="24" t="e">
        <f>VLOOKUP($G838,Rural_Urban!A839:B1837,2,FALSE)</f>
        <v>#N/A</v>
      </c>
      <c r="J838" s="24" t="e">
        <f t="shared" si="65"/>
        <v>#N/A</v>
      </c>
      <c r="K838" s="26" t="str">
        <f>IF($A838="","",_xlfn.LET(_xlpm.x,VLOOKUP($A838,Population!$A$2:$B$1000,2,FALSE),IF(_xlpm.x="","none listed",_xlpm.x)))</f>
        <v/>
      </c>
      <c r="L838" s="24" t="e">
        <f>VLOOKUP($A838,Population!$A$2:$D$1000,4,FALSE)</f>
        <v>#N/A</v>
      </c>
      <c r="M838" s="24">
        <f>VLOOKUP("Population",'Program Priorities&amp;Goals'!$B$5:$E$7,4,FALSE)</f>
        <v>0.66666666666666663</v>
      </c>
      <c r="N838" s="24" t="e">
        <f>VLOOKUP($G838,'SVI Data'!$C$2:$F$200,3,FALSE)</f>
        <v>#N/A</v>
      </c>
      <c r="O838" s="24">
        <f>VLOOKUP("SVI",'Program Priorities&amp;Goals'!$B$5:$E$7,4,FALSE)</f>
        <v>0.66666666666666663</v>
      </c>
      <c r="P838" s="23" t="e">
        <f>VLOOKUP($A838,'Partnership Readiness'!$A$2:$D$1000,5,FALSE)</f>
        <v>#N/A</v>
      </c>
      <c r="Q838" s="24">
        <f>VLOOKUP("Partnership",'Program Priorities&amp;Goals'!$B$5:$E$7,4,FALSE)</f>
        <v>0.66666666666666663</v>
      </c>
      <c r="R838" s="25">
        <f t="shared" si="66"/>
        <v>0</v>
      </c>
      <c r="S838" s="24">
        <f t="shared" si="67"/>
        <v>1</v>
      </c>
      <c r="T838" s="24" t="e">
        <f t="shared" si="68"/>
        <v>#N/A</v>
      </c>
      <c r="U838" s="27" t="e">
        <f t="shared" si="69"/>
        <v>#N/A</v>
      </c>
      <c r="V838" s="24" t="e">
        <f>IF(J838="Urban",IF(U838&lt;='Recommended Sites'!$L$17,"Include",""),IF(J838="Rural",IF(T838&lt;='Recommended Sites'!$L$18,"Include",""),""))</f>
        <v>#N/A</v>
      </c>
      <c r="W838" s="24" t="e">
        <f>IF(V838="Include",COUNTIFS($V$2:$V$999,"Include",$R$2:$R$999,"&gt;"&amp;R838)+COUNTIFS($V$2:V838,"Include",$R$2:R838,R838),"")</f>
        <v>#N/A</v>
      </c>
    </row>
    <row r="839" spans="1:23" ht="15.75" thickBot="1" x14ac:dyDescent="0.3">
      <c r="A839" s="23" t="str">
        <f>IF(Population!$A839="","",Population!$A839)</f>
        <v/>
      </c>
      <c r="B839" s="24" t="str">
        <f>IF($A839="","",IFERROR(VLOOKUP($A839,Facilities!$A$2:$B$1001,2,FALSE),""))</f>
        <v/>
      </c>
      <c r="C839" s="24" t="str">
        <f>IFERROR(IF(VLOOKUP($A839,'Facility Locations'!$A$2:$E$1000,2,FALSE)="","no address",VLOOKUP($A839,'Facility Locations'!$A$2:$E$1000,2,FALSE)),"no address")</f>
        <v>no address</v>
      </c>
      <c r="D839" s="24" t="str">
        <f>IFERROR(IF(VLOOKUP($A839,'Facility Locations'!$A$2:$E$1000,3,FALSE)="","",VLOOKUP($A839,'Facility Locations'!$A$2:$E$1000,3,FALSE)),"")</f>
        <v/>
      </c>
      <c r="E839" s="24" t="str">
        <f>IFERROR(IF(VLOOKUP($A839,'Facility Locations'!$A$2:$E$1000,4,FALSE)="","",VLOOKUP($A839,'Facility Locations'!$A$2:$E$1000,4,FALSE)),"")</f>
        <v/>
      </c>
      <c r="F839" s="24" t="str">
        <f>IFERROR(IF(VLOOKUP($A839,'Facility Locations'!$A$2:$E$1000,5,FALSE)="","",VLOOKUP($A839,'Facility Locations'!$A$2:$E$1000,5,FALSE)),"")</f>
        <v/>
      </c>
      <c r="G839" s="25" t="str">
        <f>IFERROR(VLOOKUP($A839,Counties!$A$2:$C$1000,2,FALSE),"no county listed")</f>
        <v>no county listed</v>
      </c>
      <c r="H839" s="24" t="str">
        <f>IFERROR(VLOOKUP($A839,Counties!$A$2:$C$1000,3,FALSE),"no county listed")</f>
        <v>no county listed</v>
      </c>
      <c r="I839" s="24" t="e">
        <f>VLOOKUP($G839,Rural_Urban!A840:B1838,2,FALSE)</f>
        <v>#N/A</v>
      </c>
      <c r="J839" s="24" t="e">
        <f t="shared" si="65"/>
        <v>#N/A</v>
      </c>
      <c r="K839" s="26" t="str">
        <f>IF($A839="","",_xlfn.LET(_xlpm.x,VLOOKUP($A839,Population!$A$2:$B$1000,2,FALSE),IF(_xlpm.x="","none listed",_xlpm.x)))</f>
        <v/>
      </c>
      <c r="L839" s="24" t="e">
        <f>VLOOKUP($A839,Population!$A$2:$D$1000,4,FALSE)</f>
        <v>#N/A</v>
      </c>
      <c r="M839" s="24">
        <f>VLOOKUP("Population",'Program Priorities&amp;Goals'!$B$5:$E$7,4,FALSE)</f>
        <v>0.66666666666666663</v>
      </c>
      <c r="N839" s="24" t="e">
        <f>VLOOKUP($G839,'SVI Data'!$C$2:$F$200,3,FALSE)</f>
        <v>#N/A</v>
      </c>
      <c r="O839" s="24">
        <f>VLOOKUP("SVI",'Program Priorities&amp;Goals'!$B$5:$E$7,4,FALSE)</f>
        <v>0.66666666666666663</v>
      </c>
      <c r="P839" s="23" t="e">
        <f>VLOOKUP($A839,'Partnership Readiness'!$A$2:$D$1000,5,FALSE)</f>
        <v>#N/A</v>
      </c>
      <c r="Q839" s="24">
        <f>VLOOKUP("Partnership",'Program Priorities&amp;Goals'!$B$5:$E$7,4,FALSE)</f>
        <v>0.66666666666666663</v>
      </c>
      <c r="R839" s="25">
        <f t="shared" si="66"/>
        <v>0</v>
      </c>
      <c r="S839" s="24">
        <f t="shared" si="67"/>
        <v>1</v>
      </c>
      <c r="T839" s="24" t="e">
        <f t="shared" si="68"/>
        <v>#N/A</v>
      </c>
      <c r="U839" s="27" t="e">
        <f t="shared" si="69"/>
        <v>#N/A</v>
      </c>
      <c r="V839" s="24" t="e">
        <f>IF(J839="Urban",IF(U839&lt;='Recommended Sites'!$L$17,"Include",""),IF(J839="Rural",IF(T839&lt;='Recommended Sites'!$L$18,"Include",""),""))</f>
        <v>#N/A</v>
      </c>
      <c r="W839" s="24" t="e">
        <f>IF(V839="Include",COUNTIFS($V$2:$V$999,"Include",$R$2:$R$999,"&gt;"&amp;R839)+COUNTIFS($V$2:V839,"Include",$R$2:R839,R839),"")</f>
        <v>#N/A</v>
      </c>
    </row>
    <row r="840" spans="1:23" ht="15.75" thickBot="1" x14ac:dyDescent="0.3">
      <c r="A840" s="23" t="str">
        <f>IF(Population!$A840="","",Population!$A840)</f>
        <v/>
      </c>
      <c r="B840" s="24" t="str">
        <f>IF($A840="","",IFERROR(VLOOKUP($A840,Facilities!$A$2:$B$1001,2,FALSE),""))</f>
        <v/>
      </c>
      <c r="C840" s="24" t="str">
        <f>IFERROR(IF(VLOOKUP($A840,'Facility Locations'!$A$2:$E$1000,2,FALSE)="","no address",VLOOKUP($A840,'Facility Locations'!$A$2:$E$1000,2,FALSE)),"no address")</f>
        <v>no address</v>
      </c>
      <c r="D840" s="24" t="str">
        <f>IFERROR(IF(VLOOKUP($A840,'Facility Locations'!$A$2:$E$1000,3,FALSE)="","",VLOOKUP($A840,'Facility Locations'!$A$2:$E$1000,3,FALSE)),"")</f>
        <v/>
      </c>
      <c r="E840" s="24" t="str">
        <f>IFERROR(IF(VLOOKUP($A840,'Facility Locations'!$A$2:$E$1000,4,FALSE)="","",VLOOKUP($A840,'Facility Locations'!$A$2:$E$1000,4,FALSE)),"")</f>
        <v/>
      </c>
      <c r="F840" s="24" t="str">
        <f>IFERROR(IF(VLOOKUP($A840,'Facility Locations'!$A$2:$E$1000,5,FALSE)="","",VLOOKUP($A840,'Facility Locations'!$A$2:$E$1000,5,FALSE)),"")</f>
        <v/>
      </c>
      <c r="G840" s="25" t="str">
        <f>IFERROR(VLOOKUP($A840,Counties!$A$2:$C$1000,2,FALSE),"no county listed")</f>
        <v>no county listed</v>
      </c>
      <c r="H840" s="24" t="str">
        <f>IFERROR(VLOOKUP($A840,Counties!$A$2:$C$1000,3,FALSE),"no county listed")</f>
        <v>no county listed</v>
      </c>
      <c r="I840" s="24" t="e">
        <f>VLOOKUP($G840,Rural_Urban!A841:B1839,2,FALSE)</f>
        <v>#N/A</v>
      </c>
      <c r="J840" s="24" t="e">
        <f t="shared" si="65"/>
        <v>#N/A</v>
      </c>
      <c r="K840" s="26" t="str">
        <f>IF($A840="","",_xlfn.LET(_xlpm.x,VLOOKUP($A840,Population!$A$2:$B$1000,2,FALSE),IF(_xlpm.x="","none listed",_xlpm.x)))</f>
        <v/>
      </c>
      <c r="L840" s="24" t="e">
        <f>VLOOKUP($A840,Population!$A$2:$D$1000,4,FALSE)</f>
        <v>#N/A</v>
      </c>
      <c r="M840" s="24">
        <f>VLOOKUP("Population",'Program Priorities&amp;Goals'!$B$5:$E$7,4,FALSE)</f>
        <v>0.66666666666666663</v>
      </c>
      <c r="N840" s="24" t="e">
        <f>VLOOKUP($G840,'SVI Data'!$C$2:$F$200,3,FALSE)</f>
        <v>#N/A</v>
      </c>
      <c r="O840" s="24">
        <f>VLOOKUP("SVI",'Program Priorities&amp;Goals'!$B$5:$E$7,4,FALSE)</f>
        <v>0.66666666666666663</v>
      </c>
      <c r="P840" s="23" t="e">
        <f>VLOOKUP($A840,'Partnership Readiness'!$A$2:$D$1000,5,FALSE)</f>
        <v>#N/A</v>
      </c>
      <c r="Q840" s="24">
        <f>VLOOKUP("Partnership",'Program Priorities&amp;Goals'!$B$5:$E$7,4,FALSE)</f>
        <v>0.66666666666666663</v>
      </c>
      <c r="R840" s="25">
        <f t="shared" si="66"/>
        <v>0</v>
      </c>
      <c r="S840" s="24">
        <f t="shared" si="67"/>
        <v>1</v>
      </c>
      <c r="T840" s="24" t="e">
        <f t="shared" si="68"/>
        <v>#N/A</v>
      </c>
      <c r="U840" s="27" t="e">
        <f t="shared" si="69"/>
        <v>#N/A</v>
      </c>
      <c r="V840" s="24" t="e">
        <f>IF(J840="Urban",IF(U840&lt;='Recommended Sites'!$L$17,"Include",""),IF(J840="Rural",IF(T840&lt;='Recommended Sites'!$L$18,"Include",""),""))</f>
        <v>#N/A</v>
      </c>
      <c r="W840" s="24" t="e">
        <f>IF(V840="Include",COUNTIFS($V$2:$V$999,"Include",$R$2:$R$999,"&gt;"&amp;R840)+COUNTIFS($V$2:V840,"Include",$R$2:R840,R840),"")</f>
        <v>#N/A</v>
      </c>
    </row>
    <row r="841" spans="1:23" ht="15.75" thickBot="1" x14ac:dyDescent="0.3">
      <c r="A841" s="23" t="str">
        <f>IF(Population!$A841="","",Population!$A841)</f>
        <v/>
      </c>
      <c r="B841" s="24" t="str">
        <f>IF($A841="","",IFERROR(VLOOKUP($A841,Facilities!$A$2:$B$1001,2,FALSE),""))</f>
        <v/>
      </c>
      <c r="C841" s="24" t="str">
        <f>IFERROR(IF(VLOOKUP($A841,'Facility Locations'!$A$2:$E$1000,2,FALSE)="","no address",VLOOKUP($A841,'Facility Locations'!$A$2:$E$1000,2,FALSE)),"no address")</f>
        <v>no address</v>
      </c>
      <c r="D841" s="24" t="str">
        <f>IFERROR(IF(VLOOKUP($A841,'Facility Locations'!$A$2:$E$1000,3,FALSE)="","",VLOOKUP($A841,'Facility Locations'!$A$2:$E$1000,3,FALSE)),"")</f>
        <v/>
      </c>
      <c r="E841" s="24" t="str">
        <f>IFERROR(IF(VLOOKUP($A841,'Facility Locations'!$A$2:$E$1000,4,FALSE)="","",VLOOKUP($A841,'Facility Locations'!$A$2:$E$1000,4,FALSE)),"")</f>
        <v/>
      </c>
      <c r="F841" s="24" t="str">
        <f>IFERROR(IF(VLOOKUP($A841,'Facility Locations'!$A$2:$E$1000,5,FALSE)="","",VLOOKUP($A841,'Facility Locations'!$A$2:$E$1000,5,FALSE)),"")</f>
        <v/>
      </c>
      <c r="G841" s="25" t="str">
        <f>IFERROR(VLOOKUP($A841,Counties!$A$2:$C$1000,2,FALSE),"no county listed")</f>
        <v>no county listed</v>
      </c>
      <c r="H841" s="24" t="str">
        <f>IFERROR(VLOOKUP($A841,Counties!$A$2:$C$1000,3,FALSE),"no county listed")</f>
        <v>no county listed</v>
      </c>
      <c r="I841" s="24" t="e">
        <f>VLOOKUP($G841,Rural_Urban!A842:B1840,2,FALSE)</f>
        <v>#N/A</v>
      </c>
      <c r="J841" s="24" t="e">
        <f t="shared" si="65"/>
        <v>#N/A</v>
      </c>
      <c r="K841" s="26" t="str">
        <f>IF($A841="","",_xlfn.LET(_xlpm.x,VLOOKUP($A841,Population!$A$2:$B$1000,2,FALSE),IF(_xlpm.x="","none listed",_xlpm.x)))</f>
        <v/>
      </c>
      <c r="L841" s="24" t="e">
        <f>VLOOKUP($A841,Population!$A$2:$D$1000,4,FALSE)</f>
        <v>#N/A</v>
      </c>
      <c r="M841" s="24">
        <f>VLOOKUP("Population",'Program Priorities&amp;Goals'!$B$5:$E$7,4,FALSE)</f>
        <v>0.66666666666666663</v>
      </c>
      <c r="N841" s="24" t="e">
        <f>VLOOKUP($G841,'SVI Data'!$C$2:$F$200,3,FALSE)</f>
        <v>#N/A</v>
      </c>
      <c r="O841" s="24">
        <f>VLOOKUP("SVI",'Program Priorities&amp;Goals'!$B$5:$E$7,4,FALSE)</f>
        <v>0.66666666666666663</v>
      </c>
      <c r="P841" s="23" t="e">
        <f>VLOOKUP($A841,'Partnership Readiness'!$A$2:$D$1000,5,FALSE)</f>
        <v>#N/A</v>
      </c>
      <c r="Q841" s="24">
        <f>VLOOKUP("Partnership",'Program Priorities&amp;Goals'!$B$5:$E$7,4,FALSE)</f>
        <v>0.66666666666666663</v>
      </c>
      <c r="R841" s="25">
        <f t="shared" si="66"/>
        <v>0</v>
      </c>
      <c r="S841" s="24">
        <f t="shared" si="67"/>
        <v>1</v>
      </c>
      <c r="T841" s="24" t="e">
        <f t="shared" si="68"/>
        <v>#N/A</v>
      </c>
      <c r="U841" s="27" t="e">
        <f t="shared" si="69"/>
        <v>#N/A</v>
      </c>
      <c r="V841" s="24" t="e">
        <f>IF(J841="Urban",IF(U841&lt;='Recommended Sites'!$L$17,"Include",""),IF(J841="Rural",IF(T841&lt;='Recommended Sites'!$L$18,"Include",""),""))</f>
        <v>#N/A</v>
      </c>
      <c r="W841" s="24" t="e">
        <f>IF(V841="Include",COUNTIFS($V$2:$V$999,"Include",$R$2:$R$999,"&gt;"&amp;R841)+COUNTIFS($V$2:V841,"Include",$R$2:R841,R841),"")</f>
        <v>#N/A</v>
      </c>
    </row>
    <row r="842" spans="1:23" ht="15.75" thickBot="1" x14ac:dyDescent="0.3">
      <c r="A842" s="23" t="str">
        <f>IF(Population!$A842="","",Population!$A842)</f>
        <v/>
      </c>
      <c r="B842" s="24" t="str">
        <f>IF($A842="","",IFERROR(VLOOKUP($A842,Facilities!$A$2:$B$1001,2,FALSE),""))</f>
        <v/>
      </c>
      <c r="C842" s="24" t="str">
        <f>IFERROR(IF(VLOOKUP($A842,'Facility Locations'!$A$2:$E$1000,2,FALSE)="","no address",VLOOKUP($A842,'Facility Locations'!$A$2:$E$1000,2,FALSE)),"no address")</f>
        <v>no address</v>
      </c>
      <c r="D842" s="24" t="str">
        <f>IFERROR(IF(VLOOKUP($A842,'Facility Locations'!$A$2:$E$1000,3,FALSE)="","",VLOOKUP($A842,'Facility Locations'!$A$2:$E$1000,3,FALSE)),"")</f>
        <v/>
      </c>
      <c r="E842" s="24" t="str">
        <f>IFERROR(IF(VLOOKUP($A842,'Facility Locations'!$A$2:$E$1000,4,FALSE)="","",VLOOKUP($A842,'Facility Locations'!$A$2:$E$1000,4,FALSE)),"")</f>
        <v/>
      </c>
      <c r="F842" s="24" t="str">
        <f>IFERROR(IF(VLOOKUP($A842,'Facility Locations'!$A$2:$E$1000,5,FALSE)="","",VLOOKUP($A842,'Facility Locations'!$A$2:$E$1000,5,FALSE)),"")</f>
        <v/>
      </c>
      <c r="G842" s="25" t="str">
        <f>IFERROR(VLOOKUP($A842,Counties!$A$2:$C$1000,2,FALSE),"no county listed")</f>
        <v>no county listed</v>
      </c>
      <c r="H842" s="24" t="str">
        <f>IFERROR(VLOOKUP($A842,Counties!$A$2:$C$1000,3,FALSE),"no county listed")</f>
        <v>no county listed</v>
      </c>
      <c r="I842" s="24" t="e">
        <f>VLOOKUP($G842,Rural_Urban!A843:B1841,2,FALSE)</f>
        <v>#N/A</v>
      </c>
      <c r="J842" s="24" t="e">
        <f t="shared" si="65"/>
        <v>#N/A</v>
      </c>
      <c r="K842" s="26" t="str">
        <f>IF($A842="","",_xlfn.LET(_xlpm.x,VLOOKUP($A842,Population!$A$2:$B$1000,2,FALSE),IF(_xlpm.x="","none listed",_xlpm.x)))</f>
        <v/>
      </c>
      <c r="L842" s="24" t="e">
        <f>VLOOKUP($A842,Population!$A$2:$D$1000,4,FALSE)</f>
        <v>#N/A</v>
      </c>
      <c r="M842" s="24">
        <f>VLOOKUP("Population",'Program Priorities&amp;Goals'!$B$5:$E$7,4,FALSE)</f>
        <v>0.66666666666666663</v>
      </c>
      <c r="N842" s="24" t="e">
        <f>VLOOKUP($G842,'SVI Data'!$C$2:$F$200,3,FALSE)</f>
        <v>#N/A</v>
      </c>
      <c r="O842" s="24">
        <f>VLOOKUP("SVI",'Program Priorities&amp;Goals'!$B$5:$E$7,4,FALSE)</f>
        <v>0.66666666666666663</v>
      </c>
      <c r="P842" s="23" t="e">
        <f>VLOOKUP($A842,'Partnership Readiness'!$A$2:$D$1000,5,FALSE)</f>
        <v>#N/A</v>
      </c>
      <c r="Q842" s="24">
        <f>VLOOKUP("Partnership",'Program Priorities&amp;Goals'!$B$5:$E$7,4,FALSE)</f>
        <v>0.66666666666666663</v>
      </c>
      <c r="R842" s="25">
        <f t="shared" si="66"/>
        <v>0</v>
      </c>
      <c r="S842" s="24">
        <f t="shared" si="67"/>
        <v>1</v>
      </c>
      <c r="T842" s="24" t="e">
        <f t="shared" si="68"/>
        <v>#N/A</v>
      </c>
      <c r="U842" s="27" t="e">
        <f t="shared" si="69"/>
        <v>#N/A</v>
      </c>
      <c r="V842" s="24" t="e">
        <f>IF(J842="Urban",IF(U842&lt;='Recommended Sites'!$L$17,"Include",""),IF(J842="Rural",IF(T842&lt;='Recommended Sites'!$L$18,"Include",""),""))</f>
        <v>#N/A</v>
      </c>
      <c r="W842" s="24" t="e">
        <f>IF(V842="Include",COUNTIFS($V$2:$V$999,"Include",$R$2:$R$999,"&gt;"&amp;R842)+COUNTIFS($V$2:V842,"Include",$R$2:R842,R842),"")</f>
        <v>#N/A</v>
      </c>
    </row>
    <row r="843" spans="1:23" ht="15.75" thickBot="1" x14ac:dyDescent="0.3">
      <c r="A843" s="23" t="str">
        <f>IF(Population!$A843="","",Population!$A843)</f>
        <v/>
      </c>
      <c r="B843" s="24" t="str">
        <f>IF($A843="","",IFERROR(VLOOKUP($A843,Facilities!$A$2:$B$1001,2,FALSE),""))</f>
        <v/>
      </c>
      <c r="C843" s="24" t="str">
        <f>IFERROR(IF(VLOOKUP($A843,'Facility Locations'!$A$2:$E$1000,2,FALSE)="","no address",VLOOKUP($A843,'Facility Locations'!$A$2:$E$1000,2,FALSE)),"no address")</f>
        <v>no address</v>
      </c>
      <c r="D843" s="24" t="str">
        <f>IFERROR(IF(VLOOKUP($A843,'Facility Locations'!$A$2:$E$1000,3,FALSE)="","",VLOOKUP($A843,'Facility Locations'!$A$2:$E$1000,3,FALSE)),"")</f>
        <v/>
      </c>
      <c r="E843" s="24" t="str">
        <f>IFERROR(IF(VLOOKUP($A843,'Facility Locations'!$A$2:$E$1000,4,FALSE)="","",VLOOKUP($A843,'Facility Locations'!$A$2:$E$1000,4,FALSE)),"")</f>
        <v/>
      </c>
      <c r="F843" s="24" t="str">
        <f>IFERROR(IF(VLOOKUP($A843,'Facility Locations'!$A$2:$E$1000,5,FALSE)="","",VLOOKUP($A843,'Facility Locations'!$A$2:$E$1000,5,FALSE)),"")</f>
        <v/>
      </c>
      <c r="G843" s="25" t="str">
        <f>IFERROR(VLOOKUP($A843,Counties!$A$2:$C$1000,2,FALSE),"no county listed")</f>
        <v>no county listed</v>
      </c>
      <c r="H843" s="24" t="str">
        <f>IFERROR(VLOOKUP($A843,Counties!$A$2:$C$1000,3,FALSE),"no county listed")</f>
        <v>no county listed</v>
      </c>
      <c r="I843" s="24" t="e">
        <f>VLOOKUP($G843,Rural_Urban!A844:B1842,2,FALSE)</f>
        <v>#N/A</v>
      </c>
      <c r="J843" s="24" t="e">
        <f t="shared" si="65"/>
        <v>#N/A</v>
      </c>
      <c r="K843" s="26" t="str">
        <f>IF($A843="","",_xlfn.LET(_xlpm.x,VLOOKUP($A843,Population!$A$2:$B$1000,2,FALSE),IF(_xlpm.x="","none listed",_xlpm.x)))</f>
        <v/>
      </c>
      <c r="L843" s="24" t="e">
        <f>VLOOKUP($A843,Population!$A$2:$D$1000,4,FALSE)</f>
        <v>#N/A</v>
      </c>
      <c r="M843" s="24">
        <f>VLOOKUP("Population",'Program Priorities&amp;Goals'!$B$5:$E$7,4,FALSE)</f>
        <v>0.66666666666666663</v>
      </c>
      <c r="N843" s="24" t="e">
        <f>VLOOKUP($G843,'SVI Data'!$C$2:$F$200,3,FALSE)</f>
        <v>#N/A</v>
      </c>
      <c r="O843" s="24">
        <f>VLOOKUP("SVI",'Program Priorities&amp;Goals'!$B$5:$E$7,4,FALSE)</f>
        <v>0.66666666666666663</v>
      </c>
      <c r="P843" s="23" t="e">
        <f>VLOOKUP($A843,'Partnership Readiness'!$A$2:$D$1000,5,FALSE)</f>
        <v>#N/A</v>
      </c>
      <c r="Q843" s="24">
        <f>VLOOKUP("Partnership",'Program Priorities&amp;Goals'!$B$5:$E$7,4,FALSE)</f>
        <v>0.66666666666666663</v>
      </c>
      <c r="R843" s="25">
        <f t="shared" si="66"/>
        <v>0</v>
      </c>
      <c r="S843" s="24">
        <f t="shared" si="67"/>
        <v>1</v>
      </c>
      <c r="T843" s="24" t="e">
        <f t="shared" si="68"/>
        <v>#N/A</v>
      </c>
      <c r="U843" s="27" t="e">
        <f t="shared" si="69"/>
        <v>#N/A</v>
      </c>
      <c r="V843" s="24" t="e">
        <f>IF(J843="Urban",IF(U843&lt;='Recommended Sites'!$L$17,"Include",""),IF(J843="Rural",IF(T843&lt;='Recommended Sites'!$L$18,"Include",""),""))</f>
        <v>#N/A</v>
      </c>
      <c r="W843" s="24" t="e">
        <f>IF(V843="Include",COUNTIFS($V$2:$V$999,"Include",$R$2:$R$999,"&gt;"&amp;R843)+COUNTIFS($V$2:V843,"Include",$R$2:R843,R843),"")</f>
        <v>#N/A</v>
      </c>
    </row>
    <row r="844" spans="1:23" ht="15.75" thickBot="1" x14ac:dyDescent="0.3">
      <c r="A844" s="23" t="str">
        <f>IF(Population!$A844="","",Population!$A844)</f>
        <v/>
      </c>
      <c r="B844" s="24" t="str">
        <f>IF($A844="","",IFERROR(VLOOKUP($A844,Facilities!$A$2:$B$1001,2,FALSE),""))</f>
        <v/>
      </c>
      <c r="C844" s="24" t="str">
        <f>IFERROR(IF(VLOOKUP($A844,'Facility Locations'!$A$2:$E$1000,2,FALSE)="","no address",VLOOKUP($A844,'Facility Locations'!$A$2:$E$1000,2,FALSE)),"no address")</f>
        <v>no address</v>
      </c>
      <c r="D844" s="24" t="str">
        <f>IFERROR(IF(VLOOKUP($A844,'Facility Locations'!$A$2:$E$1000,3,FALSE)="","",VLOOKUP($A844,'Facility Locations'!$A$2:$E$1000,3,FALSE)),"")</f>
        <v/>
      </c>
      <c r="E844" s="24" t="str">
        <f>IFERROR(IF(VLOOKUP($A844,'Facility Locations'!$A$2:$E$1000,4,FALSE)="","",VLOOKUP($A844,'Facility Locations'!$A$2:$E$1000,4,FALSE)),"")</f>
        <v/>
      </c>
      <c r="F844" s="24" t="str">
        <f>IFERROR(IF(VLOOKUP($A844,'Facility Locations'!$A$2:$E$1000,5,FALSE)="","",VLOOKUP($A844,'Facility Locations'!$A$2:$E$1000,5,FALSE)),"")</f>
        <v/>
      </c>
      <c r="G844" s="25" t="str">
        <f>IFERROR(VLOOKUP($A844,Counties!$A$2:$C$1000,2,FALSE),"no county listed")</f>
        <v>no county listed</v>
      </c>
      <c r="H844" s="24" t="str">
        <f>IFERROR(VLOOKUP($A844,Counties!$A$2:$C$1000,3,FALSE),"no county listed")</f>
        <v>no county listed</v>
      </c>
      <c r="I844" s="24" t="e">
        <f>VLOOKUP($G844,Rural_Urban!A845:B1843,2,FALSE)</f>
        <v>#N/A</v>
      </c>
      <c r="J844" s="24" t="e">
        <f t="shared" si="65"/>
        <v>#N/A</v>
      </c>
      <c r="K844" s="26" t="str">
        <f>IF($A844="","",_xlfn.LET(_xlpm.x,VLOOKUP($A844,Population!$A$2:$B$1000,2,FALSE),IF(_xlpm.x="","none listed",_xlpm.x)))</f>
        <v/>
      </c>
      <c r="L844" s="24" t="e">
        <f>VLOOKUP($A844,Population!$A$2:$D$1000,4,FALSE)</f>
        <v>#N/A</v>
      </c>
      <c r="M844" s="24">
        <f>VLOOKUP("Population",'Program Priorities&amp;Goals'!$B$5:$E$7,4,FALSE)</f>
        <v>0.66666666666666663</v>
      </c>
      <c r="N844" s="24" t="e">
        <f>VLOOKUP($G844,'SVI Data'!$C$2:$F$200,3,FALSE)</f>
        <v>#N/A</v>
      </c>
      <c r="O844" s="24">
        <f>VLOOKUP("SVI",'Program Priorities&amp;Goals'!$B$5:$E$7,4,FALSE)</f>
        <v>0.66666666666666663</v>
      </c>
      <c r="P844" s="23" t="e">
        <f>VLOOKUP($A844,'Partnership Readiness'!$A$2:$D$1000,5,FALSE)</f>
        <v>#N/A</v>
      </c>
      <c r="Q844" s="24">
        <f>VLOOKUP("Partnership",'Program Priorities&amp;Goals'!$B$5:$E$7,4,FALSE)</f>
        <v>0.66666666666666663</v>
      </c>
      <c r="R844" s="25">
        <f t="shared" si="66"/>
        <v>0</v>
      </c>
      <c r="S844" s="24">
        <f t="shared" si="67"/>
        <v>1</v>
      </c>
      <c r="T844" s="24" t="e">
        <f t="shared" si="68"/>
        <v>#N/A</v>
      </c>
      <c r="U844" s="27" t="e">
        <f t="shared" si="69"/>
        <v>#N/A</v>
      </c>
      <c r="V844" s="24" t="e">
        <f>IF(J844="Urban",IF(U844&lt;='Recommended Sites'!$L$17,"Include",""),IF(J844="Rural",IF(T844&lt;='Recommended Sites'!$L$18,"Include",""),""))</f>
        <v>#N/A</v>
      </c>
      <c r="W844" s="24" t="e">
        <f>IF(V844="Include",COUNTIFS($V$2:$V$999,"Include",$R$2:$R$999,"&gt;"&amp;R844)+COUNTIFS($V$2:V844,"Include",$R$2:R844,R844),"")</f>
        <v>#N/A</v>
      </c>
    </row>
    <row r="845" spans="1:23" ht="15.75" thickBot="1" x14ac:dyDescent="0.3">
      <c r="A845" s="23" t="str">
        <f>IF(Population!$A845="","",Population!$A845)</f>
        <v/>
      </c>
      <c r="B845" s="24" t="str">
        <f>IF($A845="","",IFERROR(VLOOKUP($A845,Facilities!$A$2:$B$1001,2,FALSE),""))</f>
        <v/>
      </c>
      <c r="C845" s="24" t="str">
        <f>IFERROR(IF(VLOOKUP($A845,'Facility Locations'!$A$2:$E$1000,2,FALSE)="","no address",VLOOKUP($A845,'Facility Locations'!$A$2:$E$1000,2,FALSE)),"no address")</f>
        <v>no address</v>
      </c>
      <c r="D845" s="24" t="str">
        <f>IFERROR(IF(VLOOKUP($A845,'Facility Locations'!$A$2:$E$1000,3,FALSE)="","",VLOOKUP($A845,'Facility Locations'!$A$2:$E$1000,3,FALSE)),"")</f>
        <v/>
      </c>
      <c r="E845" s="24" t="str">
        <f>IFERROR(IF(VLOOKUP($A845,'Facility Locations'!$A$2:$E$1000,4,FALSE)="","",VLOOKUP($A845,'Facility Locations'!$A$2:$E$1000,4,FALSE)),"")</f>
        <v/>
      </c>
      <c r="F845" s="24" t="str">
        <f>IFERROR(IF(VLOOKUP($A845,'Facility Locations'!$A$2:$E$1000,5,FALSE)="","",VLOOKUP($A845,'Facility Locations'!$A$2:$E$1000,5,FALSE)),"")</f>
        <v/>
      </c>
      <c r="G845" s="25" t="str">
        <f>IFERROR(VLOOKUP($A845,Counties!$A$2:$C$1000,2,FALSE),"no county listed")</f>
        <v>no county listed</v>
      </c>
      <c r="H845" s="24" t="str">
        <f>IFERROR(VLOOKUP($A845,Counties!$A$2:$C$1000,3,FALSE),"no county listed")</f>
        <v>no county listed</v>
      </c>
      <c r="I845" s="24" t="e">
        <f>VLOOKUP($G845,Rural_Urban!A846:B1844,2,FALSE)</f>
        <v>#N/A</v>
      </c>
      <c r="J845" s="24" t="e">
        <f t="shared" si="65"/>
        <v>#N/A</v>
      </c>
      <c r="K845" s="26" t="str">
        <f>IF($A845="","",_xlfn.LET(_xlpm.x,VLOOKUP($A845,Population!$A$2:$B$1000,2,FALSE),IF(_xlpm.x="","none listed",_xlpm.x)))</f>
        <v/>
      </c>
      <c r="L845" s="24" t="e">
        <f>VLOOKUP($A845,Population!$A$2:$D$1000,4,FALSE)</f>
        <v>#N/A</v>
      </c>
      <c r="M845" s="24">
        <f>VLOOKUP("Population",'Program Priorities&amp;Goals'!$B$5:$E$7,4,FALSE)</f>
        <v>0.66666666666666663</v>
      </c>
      <c r="N845" s="24" t="e">
        <f>VLOOKUP($G845,'SVI Data'!$C$2:$F$200,3,FALSE)</f>
        <v>#N/A</v>
      </c>
      <c r="O845" s="24">
        <f>VLOOKUP("SVI",'Program Priorities&amp;Goals'!$B$5:$E$7,4,FALSE)</f>
        <v>0.66666666666666663</v>
      </c>
      <c r="P845" s="23" t="e">
        <f>VLOOKUP($A845,'Partnership Readiness'!$A$2:$D$1000,5,FALSE)</f>
        <v>#N/A</v>
      </c>
      <c r="Q845" s="24">
        <f>VLOOKUP("Partnership",'Program Priorities&amp;Goals'!$B$5:$E$7,4,FALSE)</f>
        <v>0.66666666666666663</v>
      </c>
      <c r="R845" s="25">
        <f t="shared" si="66"/>
        <v>0</v>
      </c>
      <c r="S845" s="24">
        <f t="shared" si="67"/>
        <v>1</v>
      </c>
      <c r="T845" s="24" t="e">
        <f t="shared" si="68"/>
        <v>#N/A</v>
      </c>
      <c r="U845" s="27" t="e">
        <f t="shared" si="69"/>
        <v>#N/A</v>
      </c>
      <c r="V845" s="24" t="e">
        <f>IF(J845="Urban",IF(U845&lt;='Recommended Sites'!$L$17,"Include",""),IF(J845="Rural",IF(T845&lt;='Recommended Sites'!$L$18,"Include",""),""))</f>
        <v>#N/A</v>
      </c>
      <c r="W845" s="24" t="e">
        <f>IF(V845="Include",COUNTIFS($V$2:$V$999,"Include",$R$2:$R$999,"&gt;"&amp;R845)+COUNTIFS($V$2:V845,"Include",$R$2:R845,R845),"")</f>
        <v>#N/A</v>
      </c>
    </row>
    <row r="846" spans="1:23" ht="15.75" thickBot="1" x14ac:dyDescent="0.3">
      <c r="A846" s="23" t="str">
        <f>IF(Population!$A846="","",Population!$A846)</f>
        <v/>
      </c>
      <c r="B846" s="24" t="str">
        <f>IF($A846="","",IFERROR(VLOOKUP($A846,Facilities!$A$2:$B$1001,2,FALSE),""))</f>
        <v/>
      </c>
      <c r="C846" s="24" t="str">
        <f>IFERROR(IF(VLOOKUP($A846,'Facility Locations'!$A$2:$E$1000,2,FALSE)="","no address",VLOOKUP($A846,'Facility Locations'!$A$2:$E$1000,2,FALSE)),"no address")</f>
        <v>no address</v>
      </c>
      <c r="D846" s="24" t="str">
        <f>IFERROR(IF(VLOOKUP($A846,'Facility Locations'!$A$2:$E$1000,3,FALSE)="","",VLOOKUP($A846,'Facility Locations'!$A$2:$E$1000,3,FALSE)),"")</f>
        <v/>
      </c>
      <c r="E846" s="24" t="str">
        <f>IFERROR(IF(VLOOKUP($A846,'Facility Locations'!$A$2:$E$1000,4,FALSE)="","",VLOOKUP($A846,'Facility Locations'!$A$2:$E$1000,4,FALSE)),"")</f>
        <v/>
      </c>
      <c r="F846" s="24" t="str">
        <f>IFERROR(IF(VLOOKUP($A846,'Facility Locations'!$A$2:$E$1000,5,FALSE)="","",VLOOKUP($A846,'Facility Locations'!$A$2:$E$1000,5,FALSE)),"")</f>
        <v/>
      </c>
      <c r="G846" s="25" t="str">
        <f>IFERROR(VLOOKUP($A846,Counties!$A$2:$C$1000,2,FALSE),"no county listed")</f>
        <v>no county listed</v>
      </c>
      <c r="H846" s="24" t="str">
        <f>IFERROR(VLOOKUP($A846,Counties!$A$2:$C$1000,3,FALSE),"no county listed")</f>
        <v>no county listed</v>
      </c>
      <c r="I846" s="24" t="e">
        <f>VLOOKUP($G846,Rural_Urban!A847:B1845,2,FALSE)</f>
        <v>#N/A</v>
      </c>
      <c r="J846" s="24" t="e">
        <f t="shared" si="65"/>
        <v>#N/A</v>
      </c>
      <c r="K846" s="26" t="str">
        <f>IF($A846="","",_xlfn.LET(_xlpm.x,VLOOKUP($A846,Population!$A$2:$B$1000,2,FALSE),IF(_xlpm.x="","none listed",_xlpm.x)))</f>
        <v/>
      </c>
      <c r="L846" s="24" t="e">
        <f>VLOOKUP($A846,Population!$A$2:$D$1000,4,FALSE)</f>
        <v>#N/A</v>
      </c>
      <c r="M846" s="24">
        <f>VLOOKUP("Population",'Program Priorities&amp;Goals'!$B$5:$E$7,4,FALSE)</f>
        <v>0.66666666666666663</v>
      </c>
      <c r="N846" s="24" t="e">
        <f>VLOOKUP($G846,'SVI Data'!$C$2:$F$200,3,FALSE)</f>
        <v>#N/A</v>
      </c>
      <c r="O846" s="24">
        <f>VLOOKUP("SVI",'Program Priorities&amp;Goals'!$B$5:$E$7,4,FALSE)</f>
        <v>0.66666666666666663</v>
      </c>
      <c r="P846" s="23" t="e">
        <f>VLOOKUP($A846,'Partnership Readiness'!$A$2:$D$1000,5,FALSE)</f>
        <v>#N/A</v>
      </c>
      <c r="Q846" s="24">
        <f>VLOOKUP("Partnership",'Program Priorities&amp;Goals'!$B$5:$E$7,4,FALSE)</f>
        <v>0.66666666666666663</v>
      </c>
      <c r="R846" s="25">
        <f t="shared" si="66"/>
        <v>0</v>
      </c>
      <c r="S846" s="24">
        <f t="shared" si="67"/>
        <v>1</v>
      </c>
      <c r="T846" s="24" t="e">
        <f t="shared" si="68"/>
        <v>#N/A</v>
      </c>
      <c r="U846" s="27" t="e">
        <f t="shared" si="69"/>
        <v>#N/A</v>
      </c>
      <c r="V846" s="24" t="e">
        <f>IF(J846="Urban",IF(U846&lt;='Recommended Sites'!$L$17,"Include",""),IF(J846="Rural",IF(T846&lt;='Recommended Sites'!$L$18,"Include",""),""))</f>
        <v>#N/A</v>
      </c>
      <c r="W846" s="24" t="e">
        <f>IF(V846="Include",COUNTIFS($V$2:$V$999,"Include",$R$2:$R$999,"&gt;"&amp;R846)+COUNTIFS($V$2:V846,"Include",$R$2:R846,R846),"")</f>
        <v>#N/A</v>
      </c>
    </row>
    <row r="847" spans="1:23" ht="15.75" thickBot="1" x14ac:dyDescent="0.3">
      <c r="A847" s="23" t="str">
        <f>IF(Population!$A847="","",Population!$A847)</f>
        <v/>
      </c>
      <c r="B847" s="24" t="str">
        <f>IF($A847="","",IFERROR(VLOOKUP($A847,Facilities!$A$2:$B$1001,2,FALSE),""))</f>
        <v/>
      </c>
      <c r="C847" s="24" t="str">
        <f>IFERROR(IF(VLOOKUP($A847,'Facility Locations'!$A$2:$E$1000,2,FALSE)="","no address",VLOOKUP($A847,'Facility Locations'!$A$2:$E$1000,2,FALSE)),"no address")</f>
        <v>no address</v>
      </c>
      <c r="D847" s="24" t="str">
        <f>IFERROR(IF(VLOOKUP($A847,'Facility Locations'!$A$2:$E$1000,3,FALSE)="","",VLOOKUP($A847,'Facility Locations'!$A$2:$E$1000,3,FALSE)),"")</f>
        <v/>
      </c>
      <c r="E847" s="24" t="str">
        <f>IFERROR(IF(VLOOKUP($A847,'Facility Locations'!$A$2:$E$1000,4,FALSE)="","",VLOOKUP($A847,'Facility Locations'!$A$2:$E$1000,4,FALSE)),"")</f>
        <v/>
      </c>
      <c r="F847" s="24" t="str">
        <f>IFERROR(IF(VLOOKUP($A847,'Facility Locations'!$A$2:$E$1000,5,FALSE)="","",VLOOKUP($A847,'Facility Locations'!$A$2:$E$1000,5,FALSE)),"")</f>
        <v/>
      </c>
      <c r="G847" s="25" t="str">
        <f>IFERROR(VLOOKUP($A847,Counties!$A$2:$C$1000,2,FALSE),"no county listed")</f>
        <v>no county listed</v>
      </c>
      <c r="H847" s="24" t="str">
        <f>IFERROR(VLOOKUP($A847,Counties!$A$2:$C$1000,3,FALSE),"no county listed")</f>
        <v>no county listed</v>
      </c>
      <c r="I847" s="24" t="e">
        <f>VLOOKUP($G847,Rural_Urban!A848:B1846,2,FALSE)</f>
        <v>#N/A</v>
      </c>
      <c r="J847" s="24" t="e">
        <f t="shared" si="65"/>
        <v>#N/A</v>
      </c>
      <c r="K847" s="26" t="str">
        <f>IF($A847="","",_xlfn.LET(_xlpm.x,VLOOKUP($A847,Population!$A$2:$B$1000,2,FALSE),IF(_xlpm.x="","none listed",_xlpm.x)))</f>
        <v/>
      </c>
      <c r="L847" s="24" t="e">
        <f>VLOOKUP($A847,Population!$A$2:$D$1000,4,FALSE)</f>
        <v>#N/A</v>
      </c>
      <c r="M847" s="24">
        <f>VLOOKUP("Population",'Program Priorities&amp;Goals'!$B$5:$E$7,4,FALSE)</f>
        <v>0.66666666666666663</v>
      </c>
      <c r="N847" s="24" t="e">
        <f>VLOOKUP($G847,'SVI Data'!$C$2:$F$200,3,FALSE)</f>
        <v>#N/A</v>
      </c>
      <c r="O847" s="24">
        <f>VLOOKUP("SVI",'Program Priorities&amp;Goals'!$B$5:$E$7,4,FALSE)</f>
        <v>0.66666666666666663</v>
      </c>
      <c r="P847" s="23" t="e">
        <f>VLOOKUP($A847,'Partnership Readiness'!$A$2:$D$1000,5,FALSE)</f>
        <v>#N/A</v>
      </c>
      <c r="Q847" s="24">
        <f>VLOOKUP("Partnership",'Program Priorities&amp;Goals'!$B$5:$E$7,4,FALSE)</f>
        <v>0.66666666666666663</v>
      </c>
      <c r="R847" s="25">
        <f t="shared" si="66"/>
        <v>0</v>
      </c>
      <c r="S847" s="24">
        <f t="shared" si="67"/>
        <v>1</v>
      </c>
      <c r="T847" s="24" t="e">
        <f t="shared" si="68"/>
        <v>#N/A</v>
      </c>
      <c r="U847" s="27" t="e">
        <f t="shared" si="69"/>
        <v>#N/A</v>
      </c>
      <c r="V847" s="24" t="e">
        <f>IF(J847="Urban",IF(U847&lt;='Recommended Sites'!$L$17,"Include",""),IF(J847="Rural",IF(T847&lt;='Recommended Sites'!$L$18,"Include",""),""))</f>
        <v>#N/A</v>
      </c>
      <c r="W847" s="24" t="e">
        <f>IF(V847="Include",COUNTIFS($V$2:$V$999,"Include",$R$2:$R$999,"&gt;"&amp;R847)+COUNTIFS($V$2:V847,"Include",$R$2:R847,R847),"")</f>
        <v>#N/A</v>
      </c>
    </row>
    <row r="848" spans="1:23" ht="15.75" thickBot="1" x14ac:dyDescent="0.3">
      <c r="A848" s="23" t="str">
        <f>IF(Population!$A848="","",Population!$A848)</f>
        <v/>
      </c>
      <c r="B848" s="24" t="str">
        <f>IF($A848="","",IFERROR(VLOOKUP($A848,Facilities!$A$2:$B$1001,2,FALSE),""))</f>
        <v/>
      </c>
      <c r="C848" s="24" t="str">
        <f>IFERROR(IF(VLOOKUP($A848,'Facility Locations'!$A$2:$E$1000,2,FALSE)="","no address",VLOOKUP($A848,'Facility Locations'!$A$2:$E$1000,2,FALSE)),"no address")</f>
        <v>no address</v>
      </c>
      <c r="D848" s="24" t="str">
        <f>IFERROR(IF(VLOOKUP($A848,'Facility Locations'!$A$2:$E$1000,3,FALSE)="","",VLOOKUP($A848,'Facility Locations'!$A$2:$E$1000,3,FALSE)),"")</f>
        <v/>
      </c>
      <c r="E848" s="24" t="str">
        <f>IFERROR(IF(VLOOKUP($A848,'Facility Locations'!$A$2:$E$1000,4,FALSE)="","",VLOOKUP($A848,'Facility Locations'!$A$2:$E$1000,4,FALSE)),"")</f>
        <v/>
      </c>
      <c r="F848" s="24" t="str">
        <f>IFERROR(IF(VLOOKUP($A848,'Facility Locations'!$A$2:$E$1000,5,FALSE)="","",VLOOKUP($A848,'Facility Locations'!$A$2:$E$1000,5,FALSE)),"")</f>
        <v/>
      </c>
      <c r="G848" s="25" t="str">
        <f>IFERROR(VLOOKUP($A848,Counties!$A$2:$C$1000,2,FALSE),"no county listed")</f>
        <v>no county listed</v>
      </c>
      <c r="H848" s="24" t="str">
        <f>IFERROR(VLOOKUP($A848,Counties!$A$2:$C$1000,3,FALSE),"no county listed")</f>
        <v>no county listed</v>
      </c>
      <c r="I848" s="24" t="e">
        <f>VLOOKUP($G848,Rural_Urban!A849:B1847,2,FALSE)</f>
        <v>#N/A</v>
      </c>
      <c r="J848" s="24" t="e">
        <f t="shared" si="65"/>
        <v>#N/A</v>
      </c>
      <c r="K848" s="26" t="str">
        <f>IF($A848="","",_xlfn.LET(_xlpm.x,VLOOKUP($A848,Population!$A$2:$B$1000,2,FALSE),IF(_xlpm.x="","none listed",_xlpm.x)))</f>
        <v/>
      </c>
      <c r="L848" s="24" t="e">
        <f>VLOOKUP($A848,Population!$A$2:$D$1000,4,FALSE)</f>
        <v>#N/A</v>
      </c>
      <c r="M848" s="24">
        <f>VLOOKUP("Population",'Program Priorities&amp;Goals'!$B$5:$E$7,4,FALSE)</f>
        <v>0.66666666666666663</v>
      </c>
      <c r="N848" s="24" t="e">
        <f>VLOOKUP($G848,'SVI Data'!$C$2:$F$200,3,FALSE)</f>
        <v>#N/A</v>
      </c>
      <c r="O848" s="24">
        <f>VLOOKUP("SVI",'Program Priorities&amp;Goals'!$B$5:$E$7,4,FALSE)</f>
        <v>0.66666666666666663</v>
      </c>
      <c r="P848" s="23" t="e">
        <f>VLOOKUP($A848,'Partnership Readiness'!$A$2:$D$1000,5,FALSE)</f>
        <v>#N/A</v>
      </c>
      <c r="Q848" s="24">
        <f>VLOOKUP("Partnership",'Program Priorities&amp;Goals'!$B$5:$E$7,4,FALSE)</f>
        <v>0.66666666666666663</v>
      </c>
      <c r="R848" s="25">
        <f t="shared" si="66"/>
        <v>0</v>
      </c>
      <c r="S848" s="24">
        <f t="shared" si="67"/>
        <v>1</v>
      </c>
      <c r="T848" s="24" t="e">
        <f t="shared" si="68"/>
        <v>#N/A</v>
      </c>
      <c r="U848" s="27" t="e">
        <f t="shared" si="69"/>
        <v>#N/A</v>
      </c>
      <c r="V848" s="24" t="e">
        <f>IF(J848="Urban",IF(U848&lt;='Recommended Sites'!$L$17,"Include",""),IF(J848="Rural",IF(T848&lt;='Recommended Sites'!$L$18,"Include",""),""))</f>
        <v>#N/A</v>
      </c>
      <c r="W848" s="24" t="e">
        <f>IF(V848="Include",COUNTIFS($V$2:$V$999,"Include",$R$2:$R$999,"&gt;"&amp;R848)+COUNTIFS($V$2:V848,"Include",$R$2:R848,R848),"")</f>
        <v>#N/A</v>
      </c>
    </row>
    <row r="849" spans="1:23" ht="15.75" thickBot="1" x14ac:dyDescent="0.3">
      <c r="A849" s="23" t="str">
        <f>IF(Population!$A849="","",Population!$A849)</f>
        <v/>
      </c>
      <c r="B849" s="24" t="str">
        <f>IF($A849="","",IFERROR(VLOOKUP($A849,Facilities!$A$2:$B$1001,2,FALSE),""))</f>
        <v/>
      </c>
      <c r="C849" s="24" t="str">
        <f>IFERROR(IF(VLOOKUP($A849,'Facility Locations'!$A$2:$E$1000,2,FALSE)="","no address",VLOOKUP($A849,'Facility Locations'!$A$2:$E$1000,2,FALSE)),"no address")</f>
        <v>no address</v>
      </c>
      <c r="D849" s="24" t="str">
        <f>IFERROR(IF(VLOOKUP($A849,'Facility Locations'!$A$2:$E$1000,3,FALSE)="","",VLOOKUP($A849,'Facility Locations'!$A$2:$E$1000,3,FALSE)),"")</f>
        <v/>
      </c>
      <c r="E849" s="24" t="str">
        <f>IFERROR(IF(VLOOKUP($A849,'Facility Locations'!$A$2:$E$1000,4,FALSE)="","",VLOOKUP($A849,'Facility Locations'!$A$2:$E$1000,4,FALSE)),"")</f>
        <v/>
      </c>
      <c r="F849" s="24" t="str">
        <f>IFERROR(IF(VLOOKUP($A849,'Facility Locations'!$A$2:$E$1000,5,FALSE)="","",VLOOKUP($A849,'Facility Locations'!$A$2:$E$1000,5,FALSE)),"")</f>
        <v/>
      </c>
      <c r="G849" s="25" t="str">
        <f>IFERROR(VLOOKUP($A849,Counties!$A$2:$C$1000,2,FALSE),"no county listed")</f>
        <v>no county listed</v>
      </c>
      <c r="H849" s="24" t="str">
        <f>IFERROR(VLOOKUP($A849,Counties!$A$2:$C$1000,3,FALSE),"no county listed")</f>
        <v>no county listed</v>
      </c>
      <c r="I849" s="24" t="e">
        <f>VLOOKUP($G849,Rural_Urban!A850:B1848,2,FALSE)</f>
        <v>#N/A</v>
      </c>
      <c r="J849" s="24" t="e">
        <f t="shared" si="65"/>
        <v>#N/A</v>
      </c>
      <c r="K849" s="26" t="str">
        <f>IF($A849="","",_xlfn.LET(_xlpm.x,VLOOKUP($A849,Population!$A$2:$B$1000,2,FALSE),IF(_xlpm.x="","none listed",_xlpm.x)))</f>
        <v/>
      </c>
      <c r="L849" s="24" t="e">
        <f>VLOOKUP($A849,Population!$A$2:$D$1000,4,FALSE)</f>
        <v>#N/A</v>
      </c>
      <c r="M849" s="24">
        <f>VLOOKUP("Population",'Program Priorities&amp;Goals'!$B$5:$E$7,4,FALSE)</f>
        <v>0.66666666666666663</v>
      </c>
      <c r="N849" s="24" t="e">
        <f>VLOOKUP($G849,'SVI Data'!$C$2:$F$200,3,FALSE)</f>
        <v>#N/A</v>
      </c>
      <c r="O849" s="24">
        <f>VLOOKUP("SVI",'Program Priorities&amp;Goals'!$B$5:$E$7,4,FALSE)</f>
        <v>0.66666666666666663</v>
      </c>
      <c r="P849" s="23" t="e">
        <f>VLOOKUP($A849,'Partnership Readiness'!$A$2:$D$1000,5,FALSE)</f>
        <v>#N/A</v>
      </c>
      <c r="Q849" s="24">
        <f>VLOOKUP("Partnership",'Program Priorities&amp;Goals'!$B$5:$E$7,4,FALSE)</f>
        <v>0.66666666666666663</v>
      </c>
      <c r="R849" s="25">
        <f t="shared" si="66"/>
        <v>0</v>
      </c>
      <c r="S849" s="24">
        <f t="shared" si="67"/>
        <v>1</v>
      </c>
      <c r="T849" s="24" t="e">
        <f t="shared" si="68"/>
        <v>#N/A</v>
      </c>
      <c r="U849" s="27" t="e">
        <f t="shared" si="69"/>
        <v>#N/A</v>
      </c>
      <c r="V849" s="24" t="e">
        <f>IF(J849="Urban",IF(U849&lt;='Recommended Sites'!$L$17,"Include",""),IF(J849="Rural",IF(T849&lt;='Recommended Sites'!$L$18,"Include",""),""))</f>
        <v>#N/A</v>
      </c>
      <c r="W849" s="24" t="e">
        <f>IF(V849="Include",COUNTIFS($V$2:$V$999,"Include",$R$2:$R$999,"&gt;"&amp;R849)+COUNTIFS($V$2:V849,"Include",$R$2:R849,R849),"")</f>
        <v>#N/A</v>
      </c>
    </row>
    <row r="850" spans="1:23" ht="15.75" thickBot="1" x14ac:dyDescent="0.3">
      <c r="A850" s="23" t="str">
        <f>IF(Population!$A850="","",Population!$A850)</f>
        <v/>
      </c>
      <c r="B850" s="24" t="str">
        <f>IF($A850="","",IFERROR(VLOOKUP($A850,Facilities!$A$2:$B$1001,2,FALSE),""))</f>
        <v/>
      </c>
      <c r="C850" s="24" t="str">
        <f>IFERROR(IF(VLOOKUP($A850,'Facility Locations'!$A$2:$E$1000,2,FALSE)="","no address",VLOOKUP($A850,'Facility Locations'!$A$2:$E$1000,2,FALSE)),"no address")</f>
        <v>no address</v>
      </c>
      <c r="D850" s="24" t="str">
        <f>IFERROR(IF(VLOOKUP($A850,'Facility Locations'!$A$2:$E$1000,3,FALSE)="","",VLOOKUP($A850,'Facility Locations'!$A$2:$E$1000,3,FALSE)),"")</f>
        <v/>
      </c>
      <c r="E850" s="24" t="str">
        <f>IFERROR(IF(VLOOKUP($A850,'Facility Locations'!$A$2:$E$1000,4,FALSE)="","",VLOOKUP($A850,'Facility Locations'!$A$2:$E$1000,4,FALSE)),"")</f>
        <v/>
      </c>
      <c r="F850" s="24" t="str">
        <f>IFERROR(IF(VLOOKUP($A850,'Facility Locations'!$A$2:$E$1000,5,FALSE)="","",VLOOKUP($A850,'Facility Locations'!$A$2:$E$1000,5,FALSE)),"")</f>
        <v/>
      </c>
      <c r="G850" s="25" t="str">
        <f>IFERROR(VLOOKUP($A850,Counties!$A$2:$C$1000,2,FALSE),"no county listed")</f>
        <v>no county listed</v>
      </c>
      <c r="H850" s="24" t="str">
        <f>IFERROR(VLOOKUP($A850,Counties!$A$2:$C$1000,3,FALSE),"no county listed")</f>
        <v>no county listed</v>
      </c>
      <c r="I850" s="24" t="e">
        <f>VLOOKUP($G850,Rural_Urban!A851:B1849,2,FALSE)</f>
        <v>#N/A</v>
      </c>
      <c r="J850" s="24" t="e">
        <f t="shared" si="65"/>
        <v>#N/A</v>
      </c>
      <c r="K850" s="26" t="str">
        <f>IF($A850="","",_xlfn.LET(_xlpm.x,VLOOKUP($A850,Population!$A$2:$B$1000,2,FALSE),IF(_xlpm.x="","none listed",_xlpm.x)))</f>
        <v/>
      </c>
      <c r="L850" s="24" t="e">
        <f>VLOOKUP($A850,Population!$A$2:$D$1000,4,FALSE)</f>
        <v>#N/A</v>
      </c>
      <c r="M850" s="24">
        <f>VLOOKUP("Population",'Program Priorities&amp;Goals'!$B$5:$E$7,4,FALSE)</f>
        <v>0.66666666666666663</v>
      </c>
      <c r="N850" s="24" t="e">
        <f>VLOOKUP($G850,'SVI Data'!$C$2:$F$200,3,FALSE)</f>
        <v>#N/A</v>
      </c>
      <c r="O850" s="24">
        <f>VLOOKUP("SVI",'Program Priorities&amp;Goals'!$B$5:$E$7,4,FALSE)</f>
        <v>0.66666666666666663</v>
      </c>
      <c r="P850" s="23" t="e">
        <f>VLOOKUP($A850,'Partnership Readiness'!$A$2:$D$1000,5,FALSE)</f>
        <v>#N/A</v>
      </c>
      <c r="Q850" s="24">
        <f>VLOOKUP("Partnership",'Program Priorities&amp;Goals'!$B$5:$E$7,4,FALSE)</f>
        <v>0.66666666666666663</v>
      </c>
      <c r="R850" s="25">
        <f t="shared" si="66"/>
        <v>0</v>
      </c>
      <c r="S850" s="24">
        <f t="shared" si="67"/>
        <v>1</v>
      </c>
      <c r="T850" s="24" t="e">
        <f t="shared" si="68"/>
        <v>#N/A</v>
      </c>
      <c r="U850" s="27" t="e">
        <f t="shared" si="69"/>
        <v>#N/A</v>
      </c>
      <c r="V850" s="24" t="e">
        <f>IF(J850="Urban",IF(U850&lt;='Recommended Sites'!$L$17,"Include",""),IF(J850="Rural",IF(T850&lt;='Recommended Sites'!$L$18,"Include",""),""))</f>
        <v>#N/A</v>
      </c>
      <c r="W850" s="24" t="e">
        <f>IF(V850="Include",COUNTIFS($V$2:$V$999,"Include",$R$2:$R$999,"&gt;"&amp;R850)+COUNTIFS($V$2:V850,"Include",$R$2:R850,R850),"")</f>
        <v>#N/A</v>
      </c>
    </row>
    <row r="851" spans="1:23" ht="15.75" thickBot="1" x14ac:dyDescent="0.3">
      <c r="A851" s="23" t="str">
        <f>IF(Population!$A851="","",Population!$A851)</f>
        <v/>
      </c>
      <c r="B851" s="24" t="str">
        <f>IF($A851="","",IFERROR(VLOOKUP($A851,Facilities!$A$2:$B$1001,2,FALSE),""))</f>
        <v/>
      </c>
      <c r="C851" s="24" t="str">
        <f>IFERROR(IF(VLOOKUP($A851,'Facility Locations'!$A$2:$E$1000,2,FALSE)="","no address",VLOOKUP($A851,'Facility Locations'!$A$2:$E$1000,2,FALSE)),"no address")</f>
        <v>no address</v>
      </c>
      <c r="D851" s="24" t="str">
        <f>IFERROR(IF(VLOOKUP($A851,'Facility Locations'!$A$2:$E$1000,3,FALSE)="","",VLOOKUP($A851,'Facility Locations'!$A$2:$E$1000,3,FALSE)),"")</f>
        <v/>
      </c>
      <c r="E851" s="24" t="str">
        <f>IFERROR(IF(VLOOKUP($A851,'Facility Locations'!$A$2:$E$1000,4,FALSE)="","",VLOOKUP($A851,'Facility Locations'!$A$2:$E$1000,4,FALSE)),"")</f>
        <v/>
      </c>
      <c r="F851" s="24" t="str">
        <f>IFERROR(IF(VLOOKUP($A851,'Facility Locations'!$A$2:$E$1000,5,FALSE)="","",VLOOKUP($A851,'Facility Locations'!$A$2:$E$1000,5,FALSE)),"")</f>
        <v/>
      </c>
      <c r="G851" s="25" t="str">
        <f>IFERROR(VLOOKUP($A851,Counties!$A$2:$C$1000,2,FALSE),"no county listed")</f>
        <v>no county listed</v>
      </c>
      <c r="H851" s="24" t="str">
        <f>IFERROR(VLOOKUP($A851,Counties!$A$2:$C$1000,3,FALSE),"no county listed")</f>
        <v>no county listed</v>
      </c>
      <c r="I851" s="24" t="e">
        <f>VLOOKUP($G851,Rural_Urban!A852:B1850,2,FALSE)</f>
        <v>#N/A</v>
      </c>
      <c r="J851" s="24" t="e">
        <f t="shared" si="65"/>
        <v>#N/A</v>
      </c>
      <c r="K851" s="26" t="str">
        <f>IF($A851="","",_xlfn.LET(_xlpm.x,VLOOKUP($A851,Population!$A$2:$B$1000,2,FALSE),IF(_xlpm.x="","none listed",_xlpm.x)))</f>
        <v/>
      </c>
      <c r="L851" s="24" t="e">
        <f>VLOOKUP($A851,Population!$A$2:$D$1000,4,FALSE)</f>
        <v>#N/A</v>
      </c>
      <c r="M851" s="24">
        <f>VLOOKUP("Population",'Program Priorities&amp;Goals'!$B$5:$E$7,4,FALSE)</f>
        <v>0.66666666666666663</v>
      </c>
      <c r="N851" s="24" t="e">
        <f>VLOOKUP($G851,'SVI Data'!$C$2:$F$200,3,FALSE)</f>
        <v>#N/A</v>
      </c>
      <c r="O851" s="24">
        <f>VLOOKUP("SVI",'Program Priorities&amp;Goals'!$B$5:$E$7,4,FALSE)</f>
        <v>0.66666666666666663</v>
      </c>
      <c r="P851" s="23" t="e">
        <f>VLOOKUP($A851,'Partnership Readiness'!$A$2:$D$1000,5,FALSE)</f>
        <v>#N/A</v>
      </c>
      <c r="Q851" s="24">
        <f>VLOOKUP("Partnership",'Program Priorities&amp;Goals'!$B$5:$E$7,4,FALSE)</f>
        <v>0.66666666666666663</v>
      </c>
      <c r="R851" s="25">
        <f t="shared" si="66"/>
        <v>0</v>
      </c>
      <c r="S851" s="24">
        <f t="shared" si="67"/>
        <v>1</v>
      </c>
      <c r="T851" s="24" t="e">
        <f t="shared" si="68"/>
        <v>#N/A</v>
      </c>
      <c r="U851" s="27" t="e">
        <f t="shared" si="69"/>
        <v>#N/A</v>
      </c>
      <c r="V851" s="24" t="e">
        <f>IF(J851="Urban",IF(U851&lt;='Recommended Sites'!$L$17,"Include",""),IF(J851="Rural",IF(T851&lt;='Recommended Sites'!$L$18,"Include",""),""))</f>
        <v>#N/A</v>
      </c>
      <c r="W851" s="24" t="e">
        <f>IF(V851="Include",COUNTIFS($V$2:$V$999,"Include",$R$2:$R$999,"&gt;"&amp;R851)+COUNTIFS($V$2:V851,"Include",$R$2:R851,R851),"")</f>
        <v>#N/A</v>
      </c>
    </row>
    <row r="852" spans="1:23" ht="15.75" thickBot="1" x14ac:dyDescent="0.3">
      <c r="A852" s="23" t="str">
        <f>IF(Population!$A852="","",Population!$A852)</f>
        <v/>
      </c>
      <c r="B852" s="24" t="str">
        <f>IF($A852="","",IFERROR(VLOOKUP($A852,Facilities!$A$2:$B$1001,2,FALSE),""))</f>
        <v/>
      </c>
      <c r="C852" s="24" t="str">
        <f>IFERROR(IF(VLOOKUP($A852,'Facility Locations'!$A$2:$E$1000,2,FALSE)="","no address",VLOOKUP($A852,'Facility Locations'!$A$2:$E$1000,2,FALSE)),"no address")</f>
        <v>no address</v>
      </c>
      <c r="D852" s="24" t="str">
        <f>IFERROR(IF(VLOOKUP($A852,'Facility Locations'!$A$2:$E$1000,3,FALSE)="","",VLOOKUP($A852,'Facility Locations'!$A$2:$E$1000,3,FALSE)),"")</f>
        <v/>
      </c>
      <c r="E852" s="24" t="str">
        <f>IFERROR(IF(VLOOKUP($A852,'Facility Locations'!$A$2:$E$1000,4,FALSE)="","",VLOOKUP($A852,'Facility Locations'!$A$2:$E$1000,4,FALSE)),"")</f>
        <v/>
      </c>
      <c r="F852" s="24" t="str">
        <f>IFERROR(IF(VLOOKUP($A852,'Facility Locations'!$A$2:$E$1000,5,FALSE)="","",VLOOKUP($A852,'Facility Locations'!$A$2:$E$1000,5,FALSE)),"")</f>
        <v/>
      </c>
      <c r="G852" s="25" t="str">
        <f>IFERROR(VLOOKUP($A852,Counties!$A$2:$C$1000,2,FALSE),"no county listed")</f>
        <v>no county listed</v>
      </c>
      <c r="H852" s="24" t="str">
        <f>IFERROR(VLOOKUP($A852,Counties!$A$2:$C$1000,3,FALSE),"no county listed")</f>
        <v>no county listed</v>
      </c>
      <c r="I852" s="24" t="e">
        <f>VLOOKUP($G852,Rural_Urban!A853:B1851,2,FALSE)</f>
        <v>#N/A</v>
      </c>
      <c r="J852" s="24" t="e">
        <f t="shared" si="65"/>
        <v>#N/A</v>
      </c>
      <c r="K852" s="26" t="str">
        <f>IF($A852="","",_xlfn.LET(_xlpm.x,VLOOKUP($A852,Population!$A$2:$B$1000,2,FALSE),IF(_xlpm.x="","none listed",_xlpm.x)))</f>
        <v/>
      </c>
      <c r="L852" s="24" t="e">
        <f>VLOOKUP($A852,Population!$A$2:$D$1000,4,FALSE)</f>
        <v>#N/A</v>
      </c>
      <c r="M852" s="24">
        <f>VLOOKUP("Population",'Program Priorities&amp;Goals'!$B$5:$E$7,4,FALSE)</f>
        <v>0.66666666666666663</v>
      </c>
      <c r="N852" s="24" t="e">
        <f>VLOOKUP($G852,'SVI Data'!$C$2:$F$200,3,FALSE)</f>
        <v>#N/A</v>
      </c>
      <c r="O852" s="24">
        <f>VLOOKUP("SVI",'Program Priorities&amp;Goals'!$B$5:$E$7,4,FALSE)</f>
        <v>0.66666666666666663</v>
      </c>
      <c r="P852" s="23" t="e">
        <f>VLOOKUP($A852,'Partnership Readiness'!$A$2:$D$1000,5,FALSE)</f>
        <v>#N/A</v>
      </c>
      <c r="Q852" s="24">
        <f>VLOOKUP("Partnership",'Program Priorities&amp;Goals'!$B$5:$E$7,4,FALSE)</f>
        <v>0.66666666666666663</v>
      </c>
      <c r="R852" s="25">
        <f t="shared" si="66"/>
        <v>0</v>
      </c>
      <c r="S852" s="24">
        <f t="shared" si="67"/>
        <v>1</v>
      </c>
      <c r="T852" s="24" t="e">
        <f t="shared" si="68"/>
        <v>#N/A</v>
      </c>
      <c r="U852" s="27" t="e">
        <f t="shared" si="69"/>
        <v>#N/A</v>
      </c>
      <c r="V852" s="24" t="e">
        <f>IF(J852="Urban",IF(U852&lt;='Recommended Sites'!$L$17,"Include",""),IF(J852="Rural",IF(T852&lt;='Recommended Sites'!$L$18,"Include",""),""))</f>
        <v>#N/A</v>
      </c>
      <c r="W852" s="24" t="e">
        <f>IF(V852="Include",COUNTIFS($V$2:$V$999,"Include",$R$2:$R$999,"&gt;"&amp;R852)+COUNTIFS($V$2:V852,"Include",$R$2:R852,R852),"")</f>
        <v>#N/A</v>
      </c>
    </row>
    <row r="853" spans="1:23" ht="15.75" thickBot="1" x14ac:dyDescent="0.3">
      <c r="A853" s="23" t="str">
        <f>IF(Population!$A853="","",Population!$A853)</f>
        <v/>
      </c>
      <c r="B853" s="24" t="str">
        <f>IF($A853="","",IFERROR(VLOOKUP($A853,Facilities!$A$2:$B$1001,2,FALSE),""))</f>
        <v/>
      </c>
      <c r="C853" s="24" t="str">
        <f>IFERROR(IF(VLOOKUP($A853,'Facility Locations'!$A$2:$E$1000,2,FALSE)="","no address",VLOOKUP($A853,'Facility Locations'!$A$2:$E$1000,2,FALSE)),"no address")</f>
        <v>no address</v>
      </c>
      <c r="D853" s="24" t="str">
        <f>IFERROR(IF(VLOOKUP($A853,'Facility Locations'!$A$2:$E$1000,3,FALSE)="","",VLOOKUP($A853,'Facility Locations'!$A$2:$E$1000,3,FALSE)),"")</f>
        <v/>
      </c>
      <c r="E853" s="24" t="str">
        <f>IFERROR(IF(VLOOKUP($A853,'Facility Locations'!$A$2:$E$1000,4,FALSE)="","",VLOOKUP($A853,'Facility Locations'!$A$2:$E$1000,4,FALSE)),"")</f>
        <v/>
      </c>
      <c r="F853" s="24" t="str">
        <f>IFERROR(IF(VLOOKUP($A853,'Facility Locations'!$A$2:$E$1000,5,FALSE)="","",VLOOKUP($A853,'Facility Locations'!$A$2:$E$1000,5,FALSE)),"")</f>
        <v/>
      </c>
      <c r="G853" s="25" t="str">
        <f>IFERROR(VLOOKUP($A853,Counties!$A$2:$C$1000,2,FALSE),"no county listed")</f>
        <v>no county listed</v>
      </c>
      <c r="H853" s="24" t="str">
        <f>IFERROR(VLOOKUP($A853,Counties!$A$2:$C$1000,3,FALSE),"no county listed")</f>
        <v>no county listed</v>
      </c>
      <c r="I853" s="24" t="e">
        <f>VLOOKUP($G853,Rural_Urban!A854:B1852,2,FALSE)</f>
        <v>#N/A</v>
      </c>
      <c r="J853" s="24" t="e">
        <f t="shared" si="65"/>
        <v>#N/A</v>
      </c>
      <c r="K853" s="26" t="str">
        <f>IF($A853="","",_xlfn.LET(_xlpm.x,VLOOKUP($A853,Population!$A$2:$B$1000,2,FALSE),IF(_xlpm.x="","none listed",_xlpm.x)))</f>
        <v/>
      </c>
      <c r="L853" s="24" t="e">
        <f>VLOOKUP($A853,Population!$A$2:$D$1000,4,FALSE)</f>
        <v>#N/A</v>
      </c>
      <c r="M853" s="24">
        <f>VLOOKUP("Population",'Program Priorities&amp;Goals'!$B$5:$E$7,4,FALSE)</f>
        <v>0.66666666666666663</v>
      </c>
      <c r="N853" s="24" t="e">
        <f>VLOOKUP($G853,'SVI Data'!$C$2:$F$200,3,FALSE)</f>
        <v>#N/A</v>
      </c>
      <c r="O853" s="24">
        <f>VLOOKUP("SVI",'Program Priorities&amp;Goals'!$B$5:$E$7,4,FALSE)</f>
        <v>0.66666666666666663</v>
      </c>
      <c r="P853" s="23" t="e">
        <f>VLOOKUP($A853,'Partnership Readiness'!$A$2:$D$1000,5,FALSE)</f>
        <v>#N/A</v>
      </c>
      <c r="Q853" s="24">
        <f>VLOOKUP("Partnership",'Program Priorities&amp;Goals'!$B$5:$E$7,4,FALSE)</f>
        <v>0.66666666666666663</v>
      </c>
      <c r="R853" s="25">
        <f t="shared" si="66"/>
        <v>0</v>
      </c>
      <c r="S853" s="24">
        <f t="shared" si="67"/>
        <v>1</v>
      </c>
      <c r="T853" s="24" t="e">
        <f t="shared" si="68"/>
        <v>#N/A</v>
      </c>
      <c r="U853" s="27" t="e">
        <f t="shared" si="69"/>
        <v>#N/A</v>
      </c>
      <c r="V853" s="24" t="e">
        <f>IF(J853="Urban",IF(U853&lt;='Recommended Sites'!$L$17,"Include",""),IF(J853="Rural",IF(T853&lt;='Recommended Sites'!$L$18,"Include",""),""))</f>
        <v>#N/A</v>
      </c>
      <c r="W853" s="24" t="e">
        <f>IF(V853="Include",COUNTIFS($V$2:$V$999,"Include",$R$2:$R$999,"&gt;"&amp;R853)+COUNTIFS($V$2:V853,"Include",$R$2:R853,R853),"")</f>
        <v>#N/A</v>
      </c>
    </row>
    <row r="854" spans="1:23" ht="15.75" thickBot="1" x14ac:dyDescent="0.3">
      <c r="A854" s="23" t="str">
        <f>IF(Population!$A854="","",Population!$A854)</f>
        <v/>
      </c>
      <c r="B854" s="24" t="str">
        <f>IF($A854="","",IFERROR(VLOOKUP($A854,Facilities!$A$2:$B$1001,2,FALSE),""))</f>
        <v/>
      </c>
      <c r="C854" s="24" t="str">
        <f>IFERROR(IF(VLOOKUP($A854,'Facility Locations'!$A$2:$E$1000,2,FALSE)="","no address",VLOOKUP($A854,'Facility Locations'!$A$2:$E$1000,2,FALSE)),"no address")</f>
        <v>no address</v>
      </c>
      <c r="D854" s="24" t="str">
        <f>IFERROR(IF(VLOOKUP($A854,'Facility Locations'!$A$2:$E$1000,3,FALSE)="","",VLOOKUP($A854,'Facility Locations'!$A$2:$E$1000,3,FALSE)),"")</f>
        <v/>
      </c>
      <c r="E854" s="24" t="str">
        <f>IFERROR(IF(VLOOKUP($A854,'Facility Locations'!$A$2:$E$1000,4,FALSE)="","",VLOOKUP($A854,'Facility Locations'!$A$2:$E$1000,4,FALSE)),"")</f>
        <v/>
      </c>
      <c r="F854" s="24" t="str">
        <f>IFERROR(IF(VLOOKUP($A854,'Facility Locations'!$A$2:$E$1000,5,FALSE)="","",VLOOKUP($A854,'Facility Locations'!$A$2:$E$1000,5,FALSE)),"")</f>
        <v/>
      </c>
      <c r="G854" s="25" t="str">
        <f>IFERROR(VLOOKUP($A854,Counties!$A$2:$C$1000,2,FALSE),"no county listed")</f>
        <v>no county listed</v>
      </c>
      <c r="H854" s="24" t="str">
        <f>IFERROR(VLOOKUP($A854,Counties!$A$2:$C$1000,3,FALSE),"no county listed")</f>
        <v>no county listed</v>
      </c>
      <c r="I854" s="24" t="e">
        <f>VLOOKUP($G854,Rural_Urban!A855:B1853,2,FALSE)</f>
        <v>#N/A</v>
      </c>
      <c r="J854" s="24" t="e">
        <f t="shared" si="65"/>
        <v>#N/A</v>
      </c>
      <c r="K854" s="26" t="str">
        <f>IF($A854="","",_xlfn.LET(_xlpm.x,VLOOKUP($A854,Population!$A$2:$B$1000,2,FALSE),IF(_xlpm.x="","none listed",_xlpm.x)))</f>
        <v/>
      </c>
      <c r="L854" s="24" t="e">
        <f>VLOOKUP($A854,Population!$A$2:$D$1000,4,FALSE)</f>
        <v>#N/A</v>
      </c>
      <c r="M854" s="24">
        <f>VLOOKUP("Population",'Program Priorities&amp;Goals'!$B$5:$E$7,4,FALSE)</f>
        <v>0.66666666666666663</v>
      </c>
      <c r="N854" s="24" t="e">
        <f>VLOOKUP($G854,'SVI Data'!$C$2:$F$200,3,FALSE)</f>
        <v>#N/A</v>
      </c>
      <c r="O854" s="24">
        <f>VLOOKUP("SVI",'Program Priorities&amp;Goals'!$B$5:$E$7,4,FALSE)</f>
        <v>0.66666666666666663</v>
      </c>
      <c r="P854" s="23" t="e">
        <f>VLOOKUP($A854,'Partnership Readiness'!$A$2:$D$1000,5,FALSE)</f>
        <v>#N/A</v>
      </c>
      <c r="Q854" s="24">
        <f>VLOOKUP("Partnership",'Program Priorities&amp;Goals'!$B$5:$E$7,4,FALSE)</f>
        <v>0.66666666666666663</v>
      </c>
      <c r="R854" s="25">
        <f t="shared" si="66"/>
        <v>0</v>
      </c>
      <c r="S854" s="24">
        <f t="shared" si="67"/>
        <v>1</v>
      </c>
      <c r="T854" s="24" t="e">
        <f t="shared" si="68"/>
        <v>#N/A</v>
      </c>
      <c r="U854" s="27" t="e">
        <f t="shared" si="69"/>
        <v>#N/A</v>
      </c>
      <c r="V854" s="24" t="e">
        <f>IF(J854="Urban",IF(U854&lt;='Recommended Sites'!$L$17,"Include",""),IF(J854="Rural",IF(T854&lt;='Recommended Sites'!$L$18,"Include",""),""))</f>
        <v>#N/A</v>
      </c>
      <c r="W854" s="24" t="e">
        <f>IF(V854="Include",COUNTIFS($V$2:$V$999,"Include",$R$2:$R$999,"&gt;"&amp;R854)+COUNTIFS($V$2:V854,"Include",$R$2:R854,R854),"")</f>
        <v>#N/A</v>
      </c>
    </row>
    <row r="855" spans="1:23" ht="15.75" thickBot="1" x14ac:dyDescent="0.3">
      <c r="A855" s="23" t="str">
        <f>IF(Population!$A855="","",Population!$A855)</f>
        <v/>
      </c>
      <c r="B855" s="24" t="str">
        <f>IF($A855="","",IFERROR(VLOOKUP($A855,Facilities!$A$2:$B$1001,2,FALSE),""))</f>
        <v/>
      </c>
      <c r="C855" s="24" t="str">
        <f>IFERROR(IF(VLOOKUP($A855,'Facility Locations'!$A$2:$E$1000,2,FALSE)="","no address",VLOOKUP($A855,'Facility Locations'!$A$2:$E$1000,2,FALSE)),"no address")</f>
        <v>no address</v>
      </c>
      <c r="D855" s="24" t="str">
        <f>IFERROR(IF(VLOOKUP($A855,'Facility Locations'!$A$2:$E$1000,3,FALSE)="","",VLOOKUP($A855,'Facility Locations'!$A$2:$E$1000,3,FALSE)),"")</f>
        <v/>
      </c>
      <c r="E855" s="24" t="str">
        <f>IFERROR(IF(VLOOKUP($A855,'Facility Locations'!$A$2:$E$1000,4,FALSE)="","",VLOOKUP($A855,'Facility Locations'!$A$2:$E$1000,4,FALSE)),"")</f>
        <v/>
      </c>
      <c r="F855" s="24" t="str">
        <f>IFERROR(IF(VLOOKUP($A855,'Facility Locations'!$A$2:$E$1000,5,FALSE)="","",VLOOKUP($A855,'Facility Locations'!$A$2:$E$1000,5,FALSE)),"")</f>
        <v/>
      </c>
      <c r="G855" s="25" t="str">
        <f>IFERROR(VLOOKUP($A855,Counties!$A$2:$C$1000,2,FALSE),"no county listed")</f>
        <v>no county listed</v>
      </c>
      <c r="H855" s="24" t="str">
        <f>IFERROR(VLOOKUP($A855,Counties!$A$2:$C$1000,3,FALSE),"no county listed")</f>
        <v>no county listed</v>
      </c>
      <c r="I855" s="24" t="e">
        <f>VLOOKUP($G855,Rural_Urban!A856:B1854,2,FALSE)</f>
        <v>#N/A</v>
      </c>
      <c r="J855" s="24" t="e">
        <f t="shared" si="65"/>
        <v>#N/A</v>
      </c>
      <c r="K855" s="26" t="str">
        <f>IF($A855="","",_xlfn.LET(_xlpm.x,VLOOKUP($A855,Population!$A$2:$B$1000,2,FALSE),IF(_xlpm.x="","none listed",_xlpm.x)))</f>
        <v/>
      </c>
      <c r="L855" s="24" t="e">
        <f>VLOOKUP($A855,Population!$A$2:$D$1000,4,FALSE)</f>
        <v>#N/A</v>
      </c>
      <c r="M855" s="24">
        <f>VLOOKUP("Population",'Program Priorities&amp;Goals'!$B$5:$E$7,4,FALSE)</f>
        <v>0.66666666666666663</v>
      </c>
      <c r="N855" s="24" t="e">
        <f>VLOOKUP($G855,'SVI Data'!$C$2:$F$200,3,FALSE)</f>
        <v>#N/A</v>
      </c>
      <c r="O855" s="24">
        <f>VLOOKUP("SVI",'Program Priorities&amp;Goals'!$B$5:$E$7,4,FALSE)</f>
        <v>0.66666666666666663</v>
      </c>
      <c r="P855" s="23" t="e">
        <f>VLOOKUP($A855,'Partnership Readiness'!$A$2:$D$1000,5,FALSE)</f>
        <v>#N/A</v>
      </c>
      <c r="Q855" s="24">
        <f>VLOOKUP("Partnership",'Program Priorities&amp;Goals'!$B$5:$E$7,4,FALSE)</f>
        <v>0.66666666666666663</v>
      </c>
      <c r="R855" s="25">
        <f t="shared" si="66"/>
        <v>0</v>
      </c>
      <c r="S855" s="24">
        <f t="shared" si="67"/>
        <v>1</v>
      </c>
      <c r="T855" s="24" t="e">
        <f t="shared" si="68"/>
        <v>#N/A</v>
      </c>
      <c r="U855" s="27" t="e">
        <f t="shared" si="69"/>
        <v>#N/A</v>
      </c>
      <c r="V855" s="24" t="e">
        <f>IF(J855="Urban",IF(U855&lt;='Recommended Sites'!$L$17,"Include",""),IF(J855="Rural",IF(T855&lt;='Recommended Sites'!$L$18,"Include",""),""))</f>
        <v>#N/A</v>
      </c>
      <c r="W855" s="24" t="e">
        <f>IF(V855="Include",COUNTIFS($V$2:$V$999,"Include",$R$2:$R$999,"&gt;"&amp;R855)+COUNTIFS($V$2:V855,"Include",$R$2:R855,R855),"")</f>
        <v>#N/A</v>
      </c>
    </row>
    <row r="856" spans="1:23" ht="15.75" thickBot="1" x14ac:dyDescent="0.3">
      <c r="A856" s="23" t="str">
        <f>IF(Population!$A856="","",Population!$A856)</f>
        <v/>
      </c>
      <c r="B856" s="24" t="str">
        <f>IF($A856="","",IFERROR(VLOOKUP($A856,Facilities!$A$2:$B$1001,2,FALSE),""))</f>
        <v/>
      </c>
      <c r="C856" s="24" t="str">
        <f>IFERROR(IF(VLOOKUP($A856,'Facility Locations'!$A$2:$E$1000,2,FALSE)="","no address",VLOOKUP($A856,'Facility Locations'!$A$2:$E$1000,2,FALSE)),"no address")</f>
        <v>no address</v>
      </c>
      <c r="D856" s="24" t="str">
        <f>IFERROR(IF(VLOOKUP($A856,'Facility Locations'!$A$2:$E$1000,3,FALSE)="","",VLOOKUP($A856,'Facility Locations'!$A$2:$E$1000,3,FALSE)),"")</f>
        <v/>
      </c>
      <c r="E856" s="24" t="str">
        <f>IFERROR(IF(VLOOKUP($A856,'Facility Locations'!$A$2:$E$1000,4,FALSE)="","",VLOOKUP($A856,'Facility Locations'!$A$2:$E$1000,4,FALSE)),"")</f>
        <v/>
      </c>
      <c r="F856" s="24" t="str">
        <f>IFERROR(IF(VLOOKUP($A856,'Facility Locations'!$A$2:$E$1000,5,FALSE)="","",VLOOKUP($A856,'Facility Locations'!$A$2:$E$1000,5,FALSE)),"")</f>
        <v/>
      </c>
      <c r="G856" s="25" t="str">
        <f>IFERROR(VLOOKUP($A856,Counties!$A$2:$C$1000,2,FALSE),"no county listed")</f>
        <v>no county listed</v>
      </c>
      <c r="H856" s="24" t="str">
        <f>IFERROR(VLOOKUP($A856,Counties!$A$2:$C$1000,3,FALSE),"no county listed")</f>
        <v>no county listed</v>
      </c>
      <c r="I856" s="24" t="e">
        <f>VLOOKUP($G856,Rural_Urban!A857:B1855,2,FALSE)</f>
        <v>#N/A</v>
      </c>
      <c r="J856" s="24" t="e">
        <f t="shared" si="65"/>
        <v>#N/A</v>
      </c>
      <c r="K856" s="26" t="str">
        <f>IF($A856="","",_xlfn.LET(_xlpm.x,VLOOKUP($A856,Population!$A$2:$B$1000,2,FALSE),IF(_xlpm.x="","none listed",_xlpm.x)))</f>
        <v/>
      </c>
      <c r="L856" s="24" t="e">
        <f>VLOOKUP($A856,Population!$A$2:$D$1000,4,FALSE)</f>
        <v>#N/A</v>
      </c>
      <c r="M856" s="24">
        <f>VLOOKUP("Population",'Program Priorities&amp;Goals'!$B$5:$E$7,4,FALSE)</f>
        <v>0.66666666666666663</v>
      </c>
      <c r="N856" s="24" t="e">
        <f>VLOOKUP($G856,'SVI Data'!$C$2:$F$200,3,FALSE)</f>
        <v>#N/A</v>
      </c>
      <c r="O856" s="24">
        <f>VLOOKUP("SVI",'Program Priorities&amp;Goals'!$B$5:$E$7,4,FALSE)</f>
        <v>0.66666666666666663</v>
      </c>
      <c r="P856" s="23" t="e">
        <f>VLOOKUP($A856,'Partnership Readiness'!$A$2:$D$1000,5,FALSE)</f>
        <v>#N/A</v>
      </c>
      <c r="Q856" s="24">
        <f>VLOOKUP("Partnership",'Program Priorities&amp;Goals'!$B$5:$E$7,4,FALSE)</f>
        <v>0.66666666666666663</v>
      </c>
      <c r="R856" s="25">
        <f t="shared" si="66"/>
        <v>0</v>
      </c>
      <c r="S856" s="24">
        <f t="shared" si="67"/>
        <v>1</v>
      </c>
      <c r="T856" s="24" t="e">
        <f t="shared" si="68"/>
        <v>#N/A</v>
      </c>
      <c r="U856" s="27" t="e">
        <f t="shared" si="69"/>
        <v>#N/A</v>
      </c>
      <c r="V856" s="24" t="e">
        <f>IF(J856="Urban",IF(U856&lt;='Recommended Sites'!$L$17,"Include",""),IF(J856="Rural",IF(T856&lt;='Recommended Sites'!$L$18,"Include",""),""))</f>
        <v>#N/A</v>
      </c>
      <c r="W856" s="24" t="e">
        <f>IF(V856="Include",COUNTIFS($V$2:$V$999,"Include",$R$2:$R$999,"&gt;"&amp;R856)+COUNTIFS($V$2:V856,"Include",$R$2:R856,R856),"")</f>
        <v>#N/A</v>
      </c>
    </row>
    <row r="857" spans="1:23" ht="15.75" thickBot="1" x14ac:dyDescent="0.3">
      <c r="A857" s="23" t="str">
        <f>IF(Population!$A857="","",Population!$A857)</f>
        <v/>
      </c>
      <c r="B857" s="24" t="str">
        <f>IF($A857="","",IFERROR(VLOOKUP($A857,Facilities!$A$2:$B$1001,2,FALSE),""))</f>
        <v/>
      </c>
      <c r="C857" s="24" t="str">
        <f>IFERROR(IF(VLOOKUP($A857,'Facility Locations'!$A$2:$E$1000,2,FALSE)="","no address",VLOOKUP($A857,'Facility Locations'!$A$2:$E$1000,2,FALSE)),"no address")</f>
        <v>no address</v>
      </c>
      <c r="D857" s="24" t="str">
        <f>IFERROR(IF(VLOOKUP($A857,'Facility Locations'!$A$2:$E$1000,3,FALSE)="","",VLOOKUP($A857,'Facility Locations'!$A$2:$E$1000,3,FALSE)),"")</f>
        <v/>
      </c>
      <c r="E857" s="24" t="str">
        <f>IFERROR(IF(VLOOKUP($A857,'Facility Locations'!$A$2:$E$1000,4,FALSE)="","",VLOOKUP($A857,'Facility Locations'!$A$2:$E$1000,4,FALSE)),"")</f>
        <v/>
      </c>
      <c r="F857" s="24" t="str">
        <f>IFERROR(IF(VLOOKUP($A857,'Facility Locations'!$A$2:$E$1000,5,FALSE)="","",VLOOKUP($A857,'Facility Locations'!$A$2:$E$1000,5,FALSE)),"")</f>
        <v/>
      </c>
      <c r="G857" s="25" t="str">
        <f>IFERROR(VLOOKUP($A857,Counties!$A$2:$C$1000,2,FALSE),"no county listed")</f>
        <v>no county listed</v>
      </c>
      <c r="H857" s="24" t="str">
        <f>IFERROR(VLOOKUP($A857,Counties!$A$2:$C$1000,3,FALSE),"no county listed")</f>
        <v>no county listed</v>
      </c>
      <c r="I857" s="24" t="e">
        <f>VLOOKUP($G857,Rural_Urban!A858:B1856,2,FALSE)</f>
        <v>#N/A</v>
      </c>
      <c r="J857" s="24" t="e">
        <f t="shared" si="65"/>
        <v>#N/A</v>
      </c>
      <c r="K857" s="26" t="str">
        <f>IF($A857="","",_xlfn.LET(_xlpm.x,VLOOKUP($A857,Population!$A$2:$B$1000,2,FALSE),IF(_xlpm.x="","none listed",_xlpm.x)))</f>
        <v/>
      </c>
      <c r="L857" s="24" t="e">
        <f>VLOOKUP($A857,Population!$A$2:$D$1000,4,FALSE)</f>
        <v>#N/A</v>
      </c>
      <c r="M857" s="24">
        <f>VLOOKUP("Population",'Program Priorities&amp;Goals'!$B$5:$E$7,4,FALSE)</f>
        <v>0.66666666666666663</v>
      </c>
      <c r="N857" s="24" t="e">
        <f>VLOOKUP($G857,'SVI Data'!$C$2:$F$200,3,FALSE)</f>
        <v>#N/A</v>
      </c>
      <c r="O857" s="24">
        <f>VLOOKUP("SVI",'Program Priorities&amp;Goals'!$B$5:$E$7,4,FALSE)</f>
        <v>0.66666666666666663</v>
      </c>
      <c r="P857" s="23" t="e">
        <f>VLOOKUP($A857,'Partnership Readiness'!$A$2:$D$1000,5,FALSE)</f>
        <v>#N/A</v>
      </c>
      <c r="Q857" s="24">
        <f>VLOOKUP("Partnership",'Program Priorities&amp;Goals'!$B$5:$E$7,4,FALSE)</f>
        <v>0.66666666666666663</v>
      </c>
      <c r="R857" s="25">
        <f t="shared" si="66"/>
        <v>0</v>
      </c>
      <c r="S857" s="24">
        <f t="shared" si="67"/>
        <v>1</v>
      </c>
      <c r="T857" s="24" t="e">
        <f t="shared" si="68"/>
        <v>#N/A</v>
      </c>
      <c r="U857" s="27" t="e">
        <f t="shared" si="69"/>
        <v>#N/A</v>
      </c>
      <c r="V857" s="24" t="e">
        <f>IF(J857="Urban",IF(U857&lt;='Recommended Sites'!$L$17,"Include",""),IF(J857="Rural",IF(T857&lt;='Recommended Sites'!$L$18,"Include",""),""))</f>
        <v>#N/A</v>
      </c>
      <c r="W857" s="24" t="e">
        <f>IF(V857="Include",COUNTIFS($V$2:$V$999,"Include",$R$2:$R$999,"&gt;"&amp;R857)+COUNTIFS($V$2:V857,"Include",$R$2:R857,R857),"")</f>
        <v>#N/A</v>
      </c>
    </row>
    <row r="858" spans="1:23" ht="15.75" thickBot="1" x14ac:dyDescent="0.3">
      <c r="A858" s="23" t="str">
        <f>IF(Population!$A858="","",Population!$A858)</f>
        <v/>
      </c>
      <c r="B858" s="24" t="str">
        <f>IF($A858="","",IFERROR(VLOOKUP($A858,Facilities!$A$2:$B$1001,2,FALSE),""))</f>
        <v/>
      </c>
      <c r="C858" s="24" t="str">
        <f>IFERROR(IF(VLOOKUP($A858,'Facility Locations'!$A$2:$E$1000,2,FALSE)="","no address",VLOOKUP($A858,'Facility Locations'!$A$2:$E$1000,2,FALSE)),"no address")</f>
        <v>no address</v>
      </c>
      <c r="D858" s="24" t="str">
        <f>IFERROR(IF(VLOOKUP($A858,'Facility Locations'!$A$2:$E$1000,3,FALSE)="","",VLOOKUP($A858,'Facility Locations'!$A$2:$E$1000,3,FALSE)),"")</f>
        <v/>
      </c>
      <c r="E858" s="24" t="str">
        <f>IFERROR(IF(VLOOKUP($A858,'Facility Locations'!$A$2:$E$1000,4,FALSE)="","",VLOOKUP($A858,'Facility Locations'!$A$2:$E$1000,4,FALSE)),"")</f>
        <v/>
      </c>
      <c r="F858" s="24" t="str">
        <f>IFERROR(IF(VLOOKUP($A858,'Facility Locations'!$A$2:$E$1000,5,FALSE)="","",VLOOKUP($A858,'Facility Locations'!$A$2:$E$1000,5,FALSE)),"")</f>
        <v/>
      </c>
      <c r="G858" s="25" t="str">
        <f>IFERROR(VLOOKUP($A858,Counties!$A$2:$C$1000,2,FALSE),"no county listed")</f>
        <v>no county listed</v>
      </c>
      <c r="H858" s="24" t="str">
        <f>IFERROR(VLOOKUP($A858,Counties!$A$2:$C$1000,3,FALSE),"no county listed")</f>
        <v>no county listed</v>
      </c>
      <c r="I858" s="24" t="e">
        <f>VLOOKUP($G858,Rural_Urban!A859:B1857,2,FALSE)</f>
        <v>#N/A</v>
      </c>
      <c r="J858" s="24" t="e">
        <f t="shared" si="65"/>
        <v>#N/A</v>
      </c>
      <c r="K858" s="26" t="str">
        <f>IF($A858="","",_xlfn.LET(_xlpm.x,VLOOKUP($A858,Population!$A$2:$B$1000,2,FALSE),IF(_xlpm.x="","none listed",_xlpm.x)))</f>
        <v/>
      </c>
      <c r="L858" s="24" t="e">
        <f>VLOOKUP($A858,Population!$A$2:$D$1000,4,FALSE)</f>
        <v>#N/A</v>
      </c>
      <c r="M858" s="24">
        <f>VLOOKUP("Population",'Program Priorities&amp;Goals'!$B$5:$E$7,4,FALSE)</f>
        <v>0.66666666666666663</v>
      </c>
      <c r="N858" s="24" t="e">
        <f>VLOOKUP($G858,'SVI Data'!$C$2:$F$200,3,FALSE)</f>
        <v>#N/A</v>
      </c>
      <c r="O858" s="24">
        <f>VLOOKUP("SVI",'Program Priorities&amp;Goals'!$B$5:$E$7,4,FALSE)</f>
        <v>0.66666666666666663</v>
      </c>
      <c r="P858" s="23" t="e">
        <f>VLOOKUP($A858,'Partnership Readiness'!$A$2:$D$1000,5,FALSE)</f>
        <v>#N/A</v>
      </c>
      <c r="Q858" s="24">
        <f>VLOOKUP("Partnership",'Program Priorities&amp;Goals'!$B$5:$E$7,4,FALSE)</f>
        <v>0.66666666666666663</v>
      </c>
      <c r="R858" s="25">
        <f t="shared" si="66"/>
        <v>0</v>
      </c>
      <c r="S858" s="24">
        <f t="shared" si="67"/>
        <v>1</v>
      </c>
      <c r="T858" s="24" t="e">
        <f t="shared" si="68"/>
        <v>#N/A</v>
      </c>
      <c r="U858" s="27" t="e">
        <f t="shared" si="69"/>
        <v>#N/A</v>
      </c>
      <c r="V858" s="24" t="e">
        <f>IF(J858="Urban",IF(U858&lt;='Recommended Sites'!$L$17,"Include",""),IF(J858="Rural",IF(T858&lt;='Recommended Sites'!$L$18,"Include",""),""))</f>
        <v>#N/A</v>
      </c>
      <c r="W858" s="24" t="e">
        <f>IF(V858="Include",COUNTIFS($V$2:$V$999,"Include",$R$2:$R$999,"&gt;"&amp;R858)+COUNTIFS($V$2:V858,"Include",$R$2:R858,R858),"")</f>
        <v>#N/A</v>
      </c>
    </row>
    <row r="859" spans="1:23" ht="15.75" thickBot="1" x14ac:dyDescent="0.3">
      <c r="A859" s="23" t="str">
        <f>IF(Population!$A859="","",Population!$A859)</f>
        <v/>
      </c>
      <c r="B859" s="24" t="str">
        <f>IF($A859="","",IFERROR(VLOOKUP($A859,Facilities!$A$2:$B$1001,2,FALSE),""))</f>
        <v/>
      </c>
      <c r="C859" s="24" t="str">
        <f>IFERROR(IF(VLOOKUP($A859,'Facility Locations'!$A$2:$E$1000,2,FALSE)="","no address",VLOOKUP($A859,'Facility Locations'!$A$2:$E$1000,2,FALSE)),"no address")</f>
        <v>no address</v>
      </c>
      <c r="D859" s="24" t="str">
        <f>IFERROR(IF(VLOOKUP($A859,'Facility Locations'!$A$2:$E$1000,3,FALSE)="","",VLOOKUP($A859,'Facility Locations'!$A$2:$E$1000,3,FALSE)),"")</f>
        <v/>
      </c>
      <c r="E859" s="24" t="str">
        <f>IFERROR(IF(VLOOKUP($A859,'Facility Locations'!$A$2:$E$1000,4,FALSE)="","",VLOOKUP($A859,'Facility Locations'!$A$2:$E$1000,4,FALSE)),"")</f>
        <v/>
      </c>
      <c r="F859" s="24" t="str">
        <f>IFERROR(IF(VLOOKUP($A859,'Facility Locations'!$A$2:$E$1000,5,FALSE)="","",VLOOKUP($A859,'Facility Locations'!$A$2:$E$1000,5,FALSE)),"")</f>
        <v/>
      </c>
      <c r="G859" s="25" t="str">
        <f>IFERROR(VLOOKUP($A859,Counties!$A$2:$C$1000,2,FALSE),"no county listed")</f>
        <v>no county listed</v>
      </c>
      <c r="H859" s="24" t="str">
        <f>IFERROR(VLOOKUP($A859,Counties!$A$2:$C$1000,3,FALSE),"no county listed")</f>
        <v>no county listed</v>
      </c>
      <c r="I859" s="24" t="e">
        <f>VLOOKUP($G859,Rural_Urban!A860:B1858,2,FALSE)</f>
        <v>#N/A</v>
      </c>
      <c r="J859" s="24" t="e">
        <f t="shared" si="65"/>
        <v>#N/A</v>
      </c>
      <c r="K859" s="26" t="str">
        <f>IF($A859="","",_xlfn.LET(_xlpm.x,VLOOKUP($A859,Population!$A$2:$B$1000,2,FALSE),IF(_xlpm.x="","none listed",_xlpm.x)))</f>
        <v/>
      </c>
      <c r="L859" s="24" t="e">
        <f>VLOOKUP($A859,Population!$A$2:$D$1000,4,FALSE)</f>
        <v>#N/A</v>
      </c>
      <c r="M859" s="24">
        <f>VLOOKUP("Population",'Program Priorities&amp;Goals'!$B$5:$E$7,4,FALSE)</f>
        <v>0.66666666666666663</v>
      </c>
      <c r="N859" s="24" t="e">
        <f>VLOOKUP($G859,'SVI Data'!$C$2:$F$200,3,FALSE)</f>
        <v>#N/A</v>
      </c>
      <c r="O859" s="24">
        <f>VLOOKUP("SVI",'Program Priorities&amp;Goals'!$B$5:$E$7,4,FALSE)</f>
        <v>0.66666666666666663</v>
      </c>
      <c r="P859" s="23" t="e">
        <f>VLOOKUP($A859,'Partnership Readiness'!$A$2:$D$1000,5,FALSE)</f>
        <v>#N/A</v>
      </c>
      <c r="Q859" s="24">
        <f>VLOOKUP("Partnership",'Program Priorities&amp;Goals'!$B$5:$E$7,4,FALSE)</f>
        <v>0.66666666666666663</v>
      </c>
      <c r="R859" s="25">
        <f t="shared" si="66"/>
        <v>0</v>
      </c>
      <c r="S859" s="24">
        <f t="shared" si="67"/>
        <v>1</v>
      </c>
      <c r="T859" s="24" t="e">
        <f t="shared" si="68"/>
        <v>#N/A</v>
      </c>
      <c r="U859" s="27" t="e">
        <f t="shared" si="69"/>
        <v>#N/A</v>
      </c>
      <c r="V859" s="24" t="e">
        <f>IF(J859="Urban",IF(U859&lt;='Recommended Sites'!$L$17,"Include",""),IF(J859="Rural",IF(T859&lt;='Recommended Sites'!$L$18,"Include",""),""))</f>
        <v>#N/A</v>
      </c>
      <c r="W859" s="24" t="e">
        <f>IF(V859="Include",COUNTIFS($V$2:$V$999,"Include",$R$2:$R$999,"&gt;"&amp;R859)+COUNTIFS($V$2:V859,"Include",$R$2:R859,R859),"")</f>
        <v>#N/A</v>
      </c>
    </row>
    <row r="860" spans="1:23" ht="15.75" thickBot="1" x14ac:dyDescent="0.3">
      <c r="A860" s="23" t="str">
        <f>IF(Population!$A860="","",Population!$A860)</f>
        <v/>
      </c>
      <c r="B860" s="24" t="str">
        <f>IF($A860="","",IFERROR(VLOOKUP($A860,Facilities!$A$2:$B$1001,2,FALSE),""))</f>
        <v/>
      </c>
      <c r="C860" s="24" t="str">
        <f>IFERROR(IF(VLOOKUP($A860,'Facility Locations'!$A$2:$E$1000,2,FALSE)="","no address",VLOOKUP($A860,'Facility Locations'!$A$2:$E$1000,2,FALSE)),"no address")</f>
        <v>no address</v>
      </c>
      <c r="D860" s="24" t="str">
        <f>IFERROR(IF(VLOOKUP($A860,'Facility Locations'!$A$2:$E$1000,3,FALSE)="","",VLOOKUP($A860,'Facility Locations'!$A$2:$E$1000,3,FALSE)),"")</f>
        <v/>
      </c>
      <c r="E860" s="24" t="str">
        <f>IFERROR(IF(VLOOKUP($A860,'Facility Locations'!$A$2:$E$1000,4,FALSE)="","",VLOOKUP($A860,'Facility Locations'!$A$2:$E$1000,4,FALSE)),"")</f>
        <v/>
      </c>
      <c r="F860" s="24" t="str">
        <f>IFERROR(IF(VLOOKUP($A860,'Facility Locations'!$A$2:$E$1000,5,FALSE)="","",VLOOKUP($A860,'Facility Locations'!$A$2:$E$1000,5,FALSE)),"")</f>
        <v/>
      </c>
      <c r="G860" s="25" t="str">
        <f>IFERROR(VLOOKUP($A860,Counties!$A$2:$C$1000,2,FALSE),"no county listed")</f>
        <v>no county listed</v>
      </c>
      <c r="H860" s="24" t="str">
        <f>IFERROR(VLOOKUP($A860,Counties!$A$2:$C$1000,3,FALSE),"no county listed")</f>
        <v>no county listed</v>
      </c>
      <c r="I860" s="24" t="e">
        <f>VLOOKUP($G860,Rural_Urban!A861:B1859,2,FALSE)</f>
        <v>#N/A</v>
      </c>
      <c r="J860" s="24" t="e">
        <f t="shared" si="65"/>
        <v>#N/A</v>
      </c>
      <c r="K860" s="26" t="str">
        <f>IF($A860="","",_xlfn.LET(_xlpm.x,VLOOKUP($A860,Population!$A$2:$B$1000,2,FALSE),IF(_xlpm.x="","none listed",_xlpm.x)))</f>
        <v/>
      </c>
      <c r="L860" s="24" t="e">
        <f>VLOOKUP($A860,Population!$A$2:$D$1000,4,FALSE)</f>
        <v>#N/A</v>
      </c>
      <c r="M860" s="24">
        <f>VLOOKUP("Population",'Program Priorities&amp;Goals'!$B$5:$E$7,4,FALSE)</f>
        <v>0.66666666666666663</v>
      </c>
      <c r="N860" s="24" t="e">
        <f>VLOOKUP($G860,'SVI Data'!$C$2:$F$200,3,FALSE)</f>
        <v>#N/A</v>
      </c>
      <c r="O860" s="24">
        <f>VLOOKUP("SVI",'Program Priorities&amp;Goals'!$B$5:$E$7,4,FALSE)</f>
        <v>0.66666666666666663</v>
      </c>
      <c r="P860" s="23" t="e">
        <f>VLOOKUP($A860,'Partnership Readiness'!$A$2:$D$1000,5,FALSE)</f>
        <v>#N/A</v>
      </c>
      <c r="Q860" s="24">
        <f>VLOOKUP("Partnership",'Program Priorities&amp;Goals'!$B$5:$E$7,4,FALSE)</f>
        <v>0.66666666666666663</v>
      </c>
      <c r="R860" s="25">
        <f t="shared" si="66"/>
        <v>0</v>
      </c>
      <c r="S860" s="24">
        <f t="shared" si="67"/>
        <v>1</v>
      </c>
      <c r="T860" s="24" t="e">
        <f t="shared" si="68"/>
        <v>#N/A</v>
      </c>
      <c r="U860" s="27" t="e">
        <f t="shared" si="69"/>
        <v>#N/A</v>
      </c>
      <c r="V860" s="24" t="e">
        <f>IF(J860="Urban",IF(U860&lt;='Recommended Sites'!$L$17,"Include",""),IF(J860="Rural",IF(T860&lt;='Recommended Sites'!$L$18,"Include",""),""))</f>
        <v>#N/A</v>
      </c>
      <c r="W860" s="24" t="e">
        <f>IF(V860="Include",COUNTIFS($V$2:$V$999,"Include",$R$2:$R$999,"&gt;"&amp;R860)+COUNTIFS($V$2:V860,"Include",$R$2:R860,R860),"")</f>
        <v>#N/A</v>
      </c>
    </row>
    <row r="861" spans="1:23" ht="15.75" thickBot="1" x14ac:dyDescent="0.3">
      <c r="A861" s="23" t="str">
        <f>IF(Population!$A861="","",Population!$A861)</f>
        <v/>
      </c>
      <c r="B861" s="24" t="str">
        <f>IF($A861="","",IFERROR(VLOOKUP($A861,Facilities!$A$2:$B$1001,2,FALSE),""))</f>
        <v/>
      </c>
      <c r="C861" s="24" t="str">
        <f>IFERROR(IF(VLOOKUP($A861,'Facility Locations'!$A$2:$E$1000,2,FALSE)="","no address",VLOOKUP($A861,'Facility Locations'!$A$2:$E$1000,2,FALSE)),"no address")</f>
        <v>no address</v>
      </c>
      <c r="D861" s="24" t="str">
        <f>IFERROR(IF(VLOOKUP($A861,'Facility Locations'!$A$2:$E$1000,3,FALSE)="","",VLOOKUP($A861,'Facility Locations'!$A$2:$E$1000,3,FALSE)),"")</f>
        <v/>
      </c>
      <c r="E861" s="24" t="str">
        <f>IFERROR(IF(VLOOKUP($A861,'Facility Locations'!$A$2:$E$1000,4,FALSE)="","",VLOOKUP($A861,'Facility Locations'!$A$2:$E$1000,4,FALSE)),"")</f>
        <v/>
      </c>
      <c r="F861" s="24" t="str">
        <f>IFERROR(IF(VLOOKUP($A861,'Facility Locations'!$A$2:$E$1000,5,FALSE)="","",VLOOKUP($A861,'Facility Locations'!$A$2:$E$1000,5,FALSE)),"")</f>
        <v/>
      </c>
      <c r="G861" s="25" t="str">
        <f>IFERROR(VLOOKUP($A861,Counties!$A$2:$C$1000,2,FALSE),"no county listed")</f>
        <v>no county listed</v>
      </c>
      <c r="H861" s="24" t="str">
        <f>IFERROR(VLOOKUP($A861,Counties!$A$2:$C$1000,3,FALSE),"no county listed")</f>
        <v>no county listed</v>
      </c>
      <c r="I861" s="24" t="e">
        <f>VLOOKUP($G861,Rural_Urban!A862:B1860,2,FALSE)</f>
        <v>#N/A</v>
      </c>
      <c r="J861" s="24" t="e">
        <f t="shared" si="65"/>
        <v>#N/A</v>
      </c>
      <c r="K861" s="26" t="str">
        <f>IF($A861="","",_xlfn.LET(_xlpm.x,VLOOKUP($A861,Population!$A$2:$B$1000,2,FALSE),IF(_xlpm.x="","none listed",_xlpm.x)))</f>
        <v/>
      </c>
      <c r="L861" s="24" t="e">
        <f>VLOOKUP($A861,Population!$A$2:$D$1000,4,FALSE)</f>
        <v>#N/A</v>
      </c>
      <c r="M861" s="24">
        <f>VLOOKUP("Population",'Program Priorities&amp;Goals'!$B$5:$E$7,4,FALSE)</f>
        <v>0.66666666666666663</v>
      </c>
      <c r="N861" s="24" t="e">
        <f>VLOOKUP($G861,'SVI Data'!$C$2:$F$200,3,FALSE)</f>
        <v>#N/A</v>
      </c>
      <c r="O861" s="24">
        <f>VLOOKUP("SVI",'Program Priorities&amp;Goals'!$B$5:$E$7,4,FALSE)</f>
        <v>0.66666666666666663</v>
      </c>
      <c r="P861" s="23" t="e">
        <f>VLOOKUP($A861,'Partnership Readiness'!$A$2:$D$1000,5,FALSE)</f>
        <v>#N/A</v>
      </c>
      <c r="Q861" s="24">
        <f>VLOOKUP("Partnership",'Program Priorities&amp;Goals'!$B$5:$E$7,4,FALSE)</f>
        <v>0.66666666666666663</v>
      </c>
      <c r="R861" s="25">
        <f t="shared" si="66"/>
        <v>0</v>
      </c>
      <c r="S861" s="24">
        <f t="shared" si="67"/>
        <v>1</v>
      </c>
      <c r="T861" s="24" t="e">
        <f t="shared" si="68"/>
        <v>#N/A</v>
      </c>
      <c r="U861" s="27" t="e">
        <f t="shared" si="69"/>
        <v>#N/A</v>
      </c>
      <c r="V861" s="24" t="e">
        <f>IF(J861="Urban",IF(U861&lt;='Recommended Sites'!$L$17,"Include",""),IF(J861="Rural",IF(T861&lt;='Recommended Sites'!$L$18,"Include",""),""))</f>
        <v>#N/A</v>
      </c>
      <c r="W861" s="24" t="e">
        <f>IF(V861="Include",COUNTIFS($V$2:$V$999,"Include",$R$2:$R$999,"&gt;"&amp;R861)+COUNTIFS($V$2:V861,"Include",$R$2:R861,R861),"")</f>
        <v>#N/A</v>
      </c>
    </row>
    <row r="862" spans="1:23" ht="15.75" thickBot="1" x14ac:dyDescent="0.3">
      <c r="A862" s="23" t="str">
        <f>IF(Population!$A862="","",Population!$A862)</f>
        <v/>
      </c>
      <c r="B862" s="24" t="str">
        <f>IF($A862="","",IFERROR(VLOOKUP($A862,Facilities!$A$2:$B$1001,2,FALSE),""))</f>
        <v/>
      </c>
      <c r="C862" s="24" t="str">
        <f>IFERROR(IF(VLOOKUP($A862,'Facility Locations'!$A$2:$E$1000,2,FALSE)="","no address",VLOOKUP($A862,'Facility Locations'!$A$2:$E$1000,2,FALSE)),"no address")</f>
        <v>no address</v>
      </c>
      <c r="D862" s="24" t="str">
        <f>IFERROR(IF(VLOOKUP($A862,'Facility Locations'!$A$2:$E$1000,3,FALSE)="","",VLOOKUP($A862,'Facility Locations'!$A$2:$E$1000,3,FALSE)),"")</f>
        <v/>
      </c>
      <c r="E862" s="24" t="str">
        <f>IFERROR(IF(VLOOKUP($A862,'Facility Locations'!$A$2:$E$1000,4,FALSE)="","",VLOOKUP($A862,'Facility Locations'!$A$2:$E$1000,4,FALSE)),"")</f>
        <v/>
      </c>
      <c r="F862" s="24" t="str">
        <f>IFERROR(IF(VLOOKUP($A862,'Facility Locations'!$A$2:$E$1000,5,FALSE)="","",VLOOKUP($A862,'Facility Locations'!$A$2:$E$1000,5,FALSE)),"")</f>
        <v/>
      </c>
      <c r="G862" s="25" t="str">
        <f>IFERROR(VLOOKUP($A862,Counties!$A$2:$C$1000,2,FALSE),"no county listed")</f>
        <v>no county listed</v>
      </c>
      <c r="H862" s="24" t="str">
        <f>IFERROR(VLOOKUP($A862,Counties!$A$2:$C$1000,3,FALSE),"no county listed")</f>
        <v>no county listed</v>
      </c>
      <c r="I862" s="24" t="e">
        <f>VLOOKUP($G862,Rural_Urban!A863:B1861,2,FALSE)</f>
        <v>#N/A</v>
      </c>
      <c r="J862" s="24" t="e">
        <f t="shared" si="65"/>
        <v>#N/A</v>
      </c>
      <c r="K862" s="26" t="str">
        <f>IF($A862="","",_xlfn.LET(_xlpm.x,VLOOKUP($A862,Population!$A$2:$B$1000,2,FALSE),IF(_xlpm.x="","none listed",_xlpm.x)))</f>
        <v/>
      </c>
      <c r="L862" s="24" t="e">
        <f>VLOOKUP($A862,Population!$A$2:$D$1000,4,FALSE)</f>
        <v>#N/A</v>
      </c>
      <c r="M862" s="24">
        <f>VLOOKUP("Population",'Program Priorities&amp;Goals'!$B$5:$E$7,4,FALSE)</f>
        <v>0.66666666666666663</v>
      </c>
      <c r="N862" s="24" t="e">
        <f>VLOOKUP($G862,'SVI Data'!$C$2:$F$200,3,FALSE)</f>
        <v>#N/A</v>
      </c>
      <c r="O862" s="24">
        <f>VLOOKUP("SVI",'Program Priorities&amp;Goals'!$B$5:$E$7,4,FALSE)</f>
        <v>0.66666666666666663</v>
      </c>
      <c r="P862" s="23" t="e">
        <f>VLOOKUP($A862,'Partnership Readiness'!$A$2:$D$1000,5,FALSE)</f>
        <v>#N/A</v>
      </c>
      <c r="Q862" s="24">
        <f>VLOOKUP("Partnership",'Program Priorities&amp;Goals'!$B$5:$E$7,4,FALSE)</f>
        <v>0.66666666666666663</v>
      </c>
      <c r="R862" s="25">
        <f t="shared" si="66"/>
        <v>0</v>
      </c>
      <c r="S862" s="24">
        <f t="shared" si="67"/>
        <v>1</v>
      </c>
      <c r="T862" s="24" t="e">
        <f t="shared" si="68"/>
        <v>#N/A</v>
      </c>
      <c r="U862" s="27" t="e">
        <f t="shared" si="69"/>
        <v>#N/A</v>
      </c>
      <c r="V862" s="24" t="e">
        <f>IF(J862="Urban",IF(U862&lt;='Recommended Sites'!$L$17,"Include",""),IF(J862="Rural",IF(T862&lt;='Recommended Sites'!$L$18,"Include",""),""))</f>
        <v>#N/A</v>
      </c>
      <c r="W862" s="24" t="e">
        <f>IF(V862="Include",COUNTIFS($V$2:$V$999,"Include",$R$2:$R$999,"&gt;"&amp;R862)+COUNTIFS($V$2:V862,"Include",$R$2:R862,R862),"")</f>
        <v>#N/A</v>
      </c>
    </row>
    <row r="863" spans="1:23" ht="15.75" thickBot="1" x14ac:dyDescent="0.3">
      <c r="A863" s="23" t="str">
        <f>IF(Population!$A863="","",Population!$A863)</f>
        <v/>
      </c>
      <c r="B863" s="24" t="str">
        <f>IF($A863="","",IFERROR(VLOOKUP($A863,Facilities!$A$2:$B$1001,2,FALSE),""))</f>
        <v/>
      </c>
      <c r="C863" s="24" t="str">
        <f>IFERROR(IF(VLOOKUP($A863,'Facility Locations'!$A$2:$E$1000,2,FALSE)="","no address",VLOOKUP($A863,'Facility Locations'!$A$2:$E$1000,2,FALSE)),"no address")</f>
        <v>no address</v>
      </c>
      <c r="D863" s="24" t="str">
        <f>IFERROR(IF(VLOOKUP($A863,'Facility Locations'!$A$2:$E$1000,3,FALSE)="","",VLOOKUP($A863,'Facility Locations'!$A$2:$E$1000,3,FALSE)),"")</f>
        <v/>
      </c>
      <c r="E863" s="24" t="str">
        <f>IFERROR(IF(VLOOKUP($A863,'Facility Locations'!$A$2:$E$1000,4,FALSE)="","",VLOOKUP($A863,'Facility Locations'!$A$2:$E$1000,4,FALSE)),"")</f>
        <v/>
      </c>
      <c r="F863" s="24" t="str">
        <f>IFERROR(IF(VLOOKUP($A863,'Facility Locations'!$A$2:$E$1000,5,FALSE)="","",VLOOKUP($A863,'Facility Locations'!$A$2:$E$1000,5,FALSE)),"")</f>
        <v/>
      </c>
      <c r="G863" s="25" t="str">
        <f>IFERROR(VLOOKUP($A863,Counties!$A$2:$C$1000,2,FALSE),"no county listed")</f>
        <v>no county listed</v>
      </c>
      <c r="H863" s="24" t="str">
        <f>IFERROR(VLOOKUP($A863,Counties!$A$2:$C$1000,3,FALSE),"no county listed")</f>
        <v>no county listed</v>
      </c>
      <c r="I863" s="24" t="e">
        <f>VLOOKUP($G863,Rural_Urban!A864:B1862,2,FALSE)</f>
        <v>#N/A</v>
      </c>
      <c r="J863" s="24" t="e">
        <f t="shared" si="65"/>
        <v>#N/A</v>
      </c>
      <c r="K863" s="26" t="str">
        <f>IF($A863="","",_xlfn.LET(_xlpm.x,VLOOKUP($A863,Population!$A$2:$B$1000,2,FALSE),IF(_xlpm.x="","none listed",_xlpm.x)))</f>
        <v/>
      </c>
      <c r="L863" s="24" t="e">
        <f>VLOOKUP($A863,Population!$A$2:$D$1000,4,FALSE)</f>
        <v>#N/A</v>
      </c>
      <c r="M863" s="24">
        <f>VLOOKUP("Population",'Program Priorities&amp;Goals'!$B$5:$E$7,4,FALSE)</f>
        <v>0.66666666666666663</v>
      </c>
      <c r="N863" s="24" t="e">
        <f>VLOOKUP($G863,'SVI Data'!$C$2:$F$200,3,FALSE)</f>
        <v>#N/A</v>
      </c>
      <c r="O863" s="24">
        <f>VLOOKUP("SVI",'Program Priorities&amp;Goals'!$B$5:$E$7,4,FALSE)</f>
        <v>0.66666666666666663</v>
      </c>
      <c r="P863" s="23" t="e">
        <f>VLOOKUP($A863,'Partnership Readiness'!$A$2:$D$1000,5,FALSE)</f>
        <v>#N/A</v>
      </c>
      <c r="Q863" s="24">
        <f>VLOOKUP("Partnership",'Program Priorities&amp;Goals'!$B$5:$E$7,4,FALSE)</f>
        <v>0.66666666666666663</v>
      </c>
      <c r="R863" s="25">
        <f t="shared" si="66"/>
        <v>0</v>
      </c>
      <c r="S863" s="24">
        <f t="shared" si="67"/>
        <v>1</v>
      </c>
      <c r="T863" s="24" t="e">
        <f t="shared" si="68"/>
        <v>#N/A</v>
      </c>
      <c r="U863" s="27" t="e">
        <f t="shared" si="69"/>
        <v>#N/A</v>
      </c>
      <c r="V863" s="24" t="e">
        <f>IF(J863="Urban",IF(U863&lt;='Recommended Sites'!$L$17,"Include",""),IF(J863="Rural",IF(T863&lt;='Recommended Sites'!$L$18,"Include",""),""))</f>
        <v>#N/A</v>
      </c>
      <c r="W863" s="24" t="e">
        <f>IF(V863="Include",COUNTIFS($V$2:$V$999,"Include",$R$2:$R$999,"&gt;"&amp;R863)+COUNTIFS($V$2:V863,"Include",$R$2:R863,R863),"")</f>
        <v>#N/A</v>
      </c>
    </row>
    <row r="864" spans="1:23" ht="15.75" thickBot="1" x14ac:dyDescent="0.3">
      <c r="A864" s="23" t="str">
        <f>IF(Population!$A864="","",Population!$A864)</f>
        <v/>
      </c>
      <c r="B864" s="24" t="str">
        <f>IF($A864="","",IFERROR(VLOOKUP($A864,Facilities!$A$2:$B$1001,2,FALSE),""))</f>
        <v/>
      </c>
      <c r="C864" s="24" t="str">
        <f>IFERROR(IF(VLOOKUP($A864,'Facility Locations'!$A$2:$E$1000,2,FALSE)="","no address",VLOOKUP($A864,'Facility Locations'!$A$2:$E$1000,2,FALSE)),"no address")</f>
        <v>no address</v>
      </c>
      <c r="D864" s="24" t="str">
        <f>IFERROR(IF(VLOOKUP($A864,'Facility Locations'!$A$2:$E$1000,3,FALSE)="","",VLOOKUP($A864,'Facility Locations'!$A$2:$E$1000,3,FALSE)),"")</f>
        <v/>
      </c>
      <c r="E864" s="24" t="str">
        <f>IFERROR(IF(VLOOKUP($A864,'Facility Locations'!$A$2:$E$1000,4,FALSE)="","",VLOOKUP($A864,'Facility Locations'!$A$2:$E$1000,4,FALSE)),"")</f>
        <v/>
      </c>
      <c r="F864" s="24" t="str">
        <f>IFERROR(IF(VLOOKUP($A864,'Facility Locations'!$A$2:$E$1000,5,FALSE)="","",VLOOKUP($A864,'Facility Locations'!$A$2:$E$1000,5,FALSE)),"")</f>
        <v/>
      </c>
      <c r="G864" s="25" t="str">
        <f>IFERROR(VLOOKUP($A864,Counties!$A$2:$C$1000,2,FALSE),"no county listed")</f>
        <v>no county listed</v>
      </c>
      <c r="H864" s="24" t="str">
        <f>IFERROR(VLOOKUP($A864,Counties!$A$2:$C$1000,3,FALSE),"no county listed")</f>
        <v>no county listed</v>
      </c>
      <c r="I864" s="24" t="e">
        <f>VLOOKUP($G864,Rural_Urban!A865:B1863,2,FALSE)</f>
        <v>#N/A</v>
      </c>
      <c r="J864" s="24" t="e">
        <f t="shared" si="65"/>
        <v>#N/A</v>
      </c>
      <c r="K864" s="26" t="str">
        <f>IF($A864="","",_xlfn.LET(_xlpm.x,VLOOKUP($A864,Population!$A$2:$B$1000,2,FALSE),IF(_xlpm.x="","none listed",_xlpm.x)))</f>
        <v/>
      </c>
      <c r="L864" s="24" t="e">
        <f>VLOOKUP($A864,Population!$A$2:$D$1000,4,FALSE)</f>
        <v>#N/A</v>
      </c>
      <c r="M864" s="24">
        <f>VLOOKUP("Population",'Program Priorities&amp;Goals'!$B$5:$E$7,4,FALSE)</f>
        <v>0.66666666666666663</v>
      </c>
      <c r="N864" s="24" t="e">
        <f>VLOOKUP($G864,'SVI Data'!$C$2:$F$200,3,FALSE)</f>
        <v>#N/A</v>
      </c>
      <c r="O864" s="24">
        <f>VLOOKUP("SVI",'Program Priorities&amp;Goals'!$B$5:$E$7,4,FALSE)</f>
        <v>0.66666666666666663</v>
      </c>
      <c r="P864" s="23" t="e">
        <f>VLOOKUP($A864,'Partnership Readiness'!$A$2:$D$1000,5,FALSE)</f>
        <v>#N/A</v>
      </c>
      <c r="Q864" s="24">
        <f>VLOOKUP("Partnership",'Program Priorities&amp;Goals'!$B$5:$E$7,4,FALSE)</f>
        <v>0.66666666666666663</v>
      </c>
      <c r="R864" s="25">
        <f t="shared" si="66"/>
        <v>0</v>
      </c>
      <c r="S864" s="24">
        <f t="shared" si="67"/>
        <v>1</v>
      </c>
      <c r="T864" s="24" t="e">
        <f t="shared" si="68"/>
        <v>#N/A</v>
      </c>
      <c r="U864" s="27" t="e">
        <f t="shared" si="69"/>
        <v>#N/A</v>
      </c>
      <c r="V864" s="24" t="e">
        <f>IF(J864="Urban",IF(U864&lt;='Recommended Sites'!$L$17,"Include",""),IF(J864="Rural",IF(T864&lt;='Recommended Sites'!$L$18,"Include",""),""))</f>
        <v>#N/A</v>
      </c>
      <c r="W864" s="24" t="e">
        <f>IF(V864="Include",COUNTIFS($V$2:$V$999,"Include",$R$2:$R$999,"&gt;"&amp;R864)+COUNTIFS($V$2:V864,"Include",$R$2:R864,R864),"")</f>
        <v>#N/A</v>
      </c>
    </row>
    <row r="865" spans="1:23" ht="15.75" thickBot="1" x14ac:dyDescent="0.3">
      <c r="A865" s="23" t="str">
        <f>IF(Population!$A865="","",Population!$A865)</f>
        <v/>
      </c>
      <c r="B865" s="24" t="str">
        <f>IF($A865="","",IFERROR(VLOOKUP($A865,Facilities!$A$2:$B$1001,2,FALSE),""))</f>
        <v/>
      </c>
      <c r="C865" s="24" t="str">
        <f>IFERROR(IF(VLOOKUP($A865,'Facility Locations'!$A$2:$E$1000,2,FALSE)="","no address",VLOOKUP($A865,'Facility Locations'!$A$2:$E$1000,2,FALSE)),"no address")</f>
        <v>no address</v>
      </c>
      <c r="D865" s="24" t="str">
        <f>IFERROR(IF(VLOOKUP($A865,'Facility Locations'!$A$2:$E$1000,3,FALSE)="","",VLOOKUP($A865,'Facility Locations'!$A$2:$E$1000,3,FALSE)),"")</f>
        <v/>
      </c>
      <c r="E865" s="24" t="str">
        <f>IFERROR(IF(VLOOKUP($A865,'Facility Locations'!$A$2:$E$1000,4,FALSE)="","",VLOOKUP($A865,'Facility Locations'!$A$2:$E$1000,4,FALSE)),"")</f>
        <v/>
      </c>
      <c r="F865" s="24" t="str">
        <f>IFERROR(IF(VLOOKUP($A865,'Facility Locations'!$A$2:$E$1000,5,FALSE)="","",VLOOKUP($A865,'Facility Locations'!$A$2:$E$1000,5,FALSE)),"")</f>
        <v/>
      </c>
      <c r="G865" s="25" t="str">
        <f>IFERROR(VLOOKUP($A865,Counties!$A$2:$C$1000,2,FALSE),"no county listed")</f>
        <v>no county listed</v>
      </c>
      <c r="H865" s="24" t="str">
        <f>IFERROR(VLOOKUP($A865,Counties!$A$2:$C$1000,3,FALSE),"no county listed")</f>
        <v>no county listed</v>
      </c>
      <c r="I865" s="24" t="e">
        <f>VLOOKUP($G865,Rural_Urban!A866:B1864,2,FALSE)</f>
        <v>#N/A</v>
      </c>
      <c r="J865" s="24" t="e">
        <f t="shared" si="65"/>
        <v>#N/A</v>
      </c>
      <c r="K865" s="26" t="str">
        <f>IF($A865="","",_xlfn.LET(_xlpm.x,VLOOKUP($A865,Population!$A$2:$B$1000,2,FALSE),IF(_xlpm.x="","none listed",_xlpm.x)))</f>
        <v/>
      </c>
      <c r="L865" s="24" t="e">
        <f>VLOOKUP($A865,Population!$A$2:$D$1000,4,FALSE)</f>
        <v>#N/A</v>
      </c>
      <c r="M865" s="24">
        <f>VLOOKUP("Population",'Program Priorities&amp;Goals'!$B$5:$E$7,4,FALSE)</f>
        <v>0.66666666666666663</v>
      </c>
      <c r="N865" s="24" t="e">
        <f>VLOOKUP($G865,'SVI Data'!$C$2:$F$200,3,FALSE)</f>
        <v>#N/A</v>
      </c>
      <c r="O865" s="24">
        <f>VLOOKUP("SVI",'Program Priorities&amp;Goals'!$B$5:$E$7,4,FALSE)</f>
        <v>0.66666666666666663</v>
      </c>
      <c r="P865" s="23" t="e">
        <f>VLOOKUP($A865,'Partnership Readiness'!$A$2:$D$1000,5,FALSE)</f>
        <v>#N/A</v>
      </c>
      <c r="Q865" s="24">
        <f>VLOOKUP("Partnership",'Program Priorities&amp;Goals'!$B$5:$E$7,4,FALSE)</f>
        <v>0.66666666666666663</v>
      </c>
      <c r="R865" s="25">
        <f t="shared" si="66"/>
        <v>0</v>
      </c>
      <c r="S865" s="24">
        <f t="shared" si="67"/>
        <v>1</v>
      </c>
      <c r="T865" s="24" t="e">
        <f t="shared" si="68"/>
        <v>#N/A</v>
      </c>
      <c r="U865" s="27" t="e">
        <f t="shared" si="69"/>
        <v>#N/A</v>
      </c>
      <c r="V865" s="24" t="e">
        <f>IF(J865="Urban",IF(U865&lt;='Recommended Sites'!$L$17,"Include",""),IF(J865="Rural",IF(T865&lt;='Recommended Sites'!$L$18,"Include",""),""))</f>
        <v>#N/A</v>
      </c>
      <c r="W865" s="24" t="e">
        <f>IF(V865="Include",COUNTIFS($V$2:$V$999,"Include",$R$2:$R$999,"&gt;"&amp;R865)+COUNTIFS($V$2:V865,"Include",$R$2:R865,R865),"")</f>
        <v>#N/A</v>
      </c>
    </row>
    <row r="866" spans="1:23" ht="15.75" thickBot="1" x14ac:dyDescent="0.3">
      <c r="A866" s="23" t="str">
        <f>IF(Population!$A866="","",Population!$A866)</f>
        <v/>
      </c>
      <c r="B866" s="24" t="str">
        <f>IF($A866="","",IFERROR(VLOOKUP($A866,Facilities!$A$2:$B$1001,2,FALSE),""))</f>
        <v/>
      </c>
      <c r="C866" s="24" t="str">
        <f>IFERROR(IF(VLOOKUP($A866,'Facility Locations'!$A$2:$E$1000,2,FALSE)="","no address",VLOOKUP($A866,'Facility Locations'!$A$2:$E$1000,2,FALSE)),"no address")</f>
        <v>no address</v>
      </c>
      <c r="D866" s="24" t="str">
        <f>IFERROR(IF(VLOOKUP($A866,'Facility Locations'!$A$2:$E$1000,3,FALSE)="","",VLOOKUP($A866,'Facility Locations'!$A$2:$E$1000,3,FALSE)),"")</f>
        <v/>
      </c>
      <c r="E866" s="24" t="str">
        <f>IFERROR(IF(VLOOKUP($A866,'Facility Locations'!$A$2:$E$1000,4,FALSE)="","",VLOOKUP($A866,'Facility Locations'!$A$2:$E$1000,4,FALSE)),"")</f>
        <v/>
      </c>
      <c r="F866" s="24" t="str">
        <f>IFERROR(IF(VLOOKUP($A866,'Facility Locations'!$A$2:$E$1000,5,FALSE)="","",VLOOKUP($A866,'Facility Locations'!$A$2:$E$1000,5,FALSE)),"")</f>
        <v/>
      </c>
      <c r="G866" s="25" t="str">
        <f>IFERROR(VLOOKUP($A866,Counties!$A$2:$C$1000,2,FALSE),"no county listed")</f>
        <v>no county listed</v>
      </c>
      <c r="H866" s="24" t="str">
        <f>IFERROR(VLOOKUP($A866,Counties!$A$2:$C$1000,3,FALSE),"no county listed")</f>
        <v>no county listed</v>
      </c>
      <c r="I866" s="24" t="e">
        <f>VLOOKUP($G866,Rural_Urban!A867:B1865,2,FALSE)</f>
        <v>#N/A</v>
      </c>
      <c r="J866" s="24" t="e">
        <f t="shared" si="65"/>
        <v>#N/A</v>
      </c>
      <c r="K866" s="26" t="str">
        <f>IF($A866="","",_xlfn.LET(_xlpm.x,VLOOKUP($A866,Population!$A$2:$B$1000,2,FALSE),IF(_xlpm.x="","none listed",_xlpm.x)))</f>
        <v/>
      </c>
      <c r="L866" s="24" t="e">
        <f>VLOOKUP($A866,Population!$A$2:$D$1000,4,FALSE)</f>
        <v>#N/A</v>
      </c>
      <c r="M866" s="24">
        <f>VLOOKUP("Population",'Program Priorities&amp;Goals'!$B$5:$E$7,4,FALSE)</f>
        <v>0.66666666666666663</v>
      </c>
      <c r="N866" s="24" t="e">
        <f>VLOOKUP($G866,'SVI Data'!$C$2:$F$200,3,FALSE)</f>
        <v>#N/A</v>
      </c>
      <c r="O866" s="24">
        <f>VLOOKUP("SVI",'Program Priorities&amp;Goals'!$B$5:$E$7,4,FALSE)</f>
        <v>0.66666666666666663</v>
      </c>
      <c r="P866" s="23" t="e">
        <f>VLOOKUP($A866,'Partnership Readiness'!$A$2:$D$1000,5,FALSE)</f>
        <v>#N/A</v>
      </c>
      <c r="Q866" s="24">
        <f>VLOOKUP("Partnership",'Program Priorities&amp;Goals'!$B$5:$E$7,4,FALSE)</f>
        <v>0.66666666666666663</v>
      </c>
      <c r="R866" s="25">
        <f t="shared" si="66"/>
        <v>0</v>
      </c>
      <c r="S866" s="24">
        <f t="shared" si="67"/>
        <v>1</v>
      </c>
      <c r="T866" s="24" t="e">
        <f t="shared" si="68"/>
        <v>#N/A</v>
      </c>
      <c r="U866" s="27" t="e">
        <f t="shared" si="69"/>
        <v>#N/A</v>
      </c>
      <c r="V866" s="24" t="e">
        <f>IF(J866="Urban",IF(U866&lt;='Recommended Sites'!$L$17,"Include",""),IF(J866="Rural",IF(T866&lt;='Recommended Sites'!$L$18,"Include",""),""))</f>
        <v>#N/A</v>
      </c>
      <c r="W866" s="24" t="e">
        <f>IF(V866="Include",COUNTIFS($V$2:$V$999,"Include",$R$2:$R$999,"&gt;"&amp;R866)+COUNTIFS($V$2:V866,"Include",$R$2:R866,R866),"")</f>
        <v>#N/A</v>
      </c>
    </row>
    <row r="867" spans="1:23" ht="15.75" thickBot="1" x14ac:dyDescent="0.3">
      <c r="A867" s="23" t="str">
        <f>IF(Population!$A867="","",Population!$A867)</f>
        <v/>
      </c>
      <c r="B867" s="24" t="str">
        <f>IF($A867="","",IFERROR(VLOOKUP($A867,Facilities!$A$2:$B$1001,2,FALSE),""))</f>
        <v/>
      </c>
      <c r="C867" s="24" t="str">
        <f>IFERROR(IF(VLOOKUP($A867,'Facility Locations'!$A$2:$E$1000,2,FALSE)="","no address",VLOOKUP($A867,'Facility Locations'!$A$2:$E$1000,2,FALSE)),"no address")</f>
        <v>no address</v>
      </c>
      <c r="D867" s="24" t="str">
        <f>IFERROR(IF(VLOOKUP($A867,'Facility Locations'!$A$2:$E$1000,3,FALSE)="","",VLOOKUP($A867,'Facility Locations'!$A$2:$E$1000,3,FALSE)),"")</f>
        <v/>
      </c>
      <c r="E867" s="24" t="str">
        <f>IFERROR(IF(VLOOKUP($A867,'Facility Locations'!$A$2:$E$1000,4,FALSE)="","",VLOOKUP($A867,'Facility Locations'!$A$2:$E$1000,4,FALSE)),"")</f>
        <v/>
      </c>
      <c r="F867" s="24" t="str">
        <f>IFERROR(IF(VLOOKUP($A867,'Facility Locations'!$A$2:$E$1000,5,FALSE)="","",VLOOKUP($A867,'Facility Locations'!$A$2:$E$1000,5,FALSE)),"")</f>
        <v/>
      </c>
      <c r="G867" s="25" t="str">
        <f>IFERROR(VLOOKUP($A867,Counties!$A$2:$C$1000,2,FALSE),"no county listed")</f>
        <v>no county listed</v>
      </c>
      <c r="H867" s="24" t="str">
        <f>IFERROR(VLOOKUP($A867,Counties!$A$2:$C$1000,3,FALSE),"no county listed")</f>
        <v>no county listed</v>
      </c>
      <c r="I867" s="24" t="e">
        <f>VLOOKUP($G867,Rural_Urban!A868:B1866,2,FALSE)</f>
        <v>#N/A</v>
      </c>
      <c r="J867" s="24" t="e">
        <f t="shared" si="65"/>
        <v>#N/A</v>
      </c>
      <c r="K867" s="26" t="str">
        <f>IF($A867="","",_xlfn.LET(_xlpm.x,VLOOKUP($A867,Population!$A$2:$B$1000,2,FALSE),IF(_xlpm.x="","none listed",_xlpm.x)))</f>
        <v/>
      </c>
      <c r="L867" s="24" t="e">
        <f>VLOOKUP($A867,Population!$A$2:$D$1000,4,FALSE)</f>
        <v>#N/A</v>
      </c>
      <c r="M867" s="24">
        <f>VLOOKUP("Population",'Program Priorities&amp;Goals'!$B$5:$E$7,4,FALSE)</f>
        <v>0.66666666666666663</v>
      </c>
      <c r="N867" s="24" t="e">
        <f>VLOOKUP($G867,'SVI Data'!$C$2:$F$200,3,FALSE)</f>
        <v>#N/A</v>
      </c>
      <c r="O867" s="24">
        <f>VLOOKUP("SVI",'Program Priorities&amp;Goals'!$B$5:$E$7,4,FALSE)</f>
        <v>0.66666666666666663</v>
      </c>
      <c r="P867" s="23" t="e">
        <f>VLOOKUP($A867,'Partnership Readiness'!$A$2:$D$1000,5,FALSE)</f>
        <v>#N/A</v>
      </c>
      <c r="Q867" s="24">
        <f>VLOOKUP("Partnership",'Program Priorities&amp;Goals'!$B$5:$E$7,4,FALSE)</f>
        <v>0.66666666666666663</v>
      </c>
      <c r="R867" s="25">
        <f t="shared" si="66"/>
        <v>0</v>
      </c>
      <c r="S867" s="24">
        <f t="shared" si="67"/>
        <v>1</v>
      </c>
      <c r="T867" s="24" t="e">
        <f t="shared" si="68"/>
        <v>#N/A</v>
      </c>
      <c r="U867" s="27" t="e">
        <f t="shared" si="69"/>
        <v>#N/A</v>
      </c>
      <c r="V867" s="24" t="e">
        <f>IF(J867="Urban",IF(U867&lt;='Recommended Sites'!$L$17,"Include",""),IF(J867="Rural",IF(T867&lt;='Recommended Sites'!$L$18,"Include",""),""))</f>
        <v>#N/A</v>
      </c>
      <c r="W867" s="24" t="e">
        <f>IF(V867="Include",COUNTIFS($V$2:$V$999,"Include",$R$2:$R$999,"&gt;"&amp;R867)+COUNTIFS($V$2:V867,"Include",$R$2:R867,R867),"")</f>
        <v>#N/A</v>
      </c>
    </row>
    <row r="868" spans="1:23" ht="15.75" thickBot="1" x14ac:dyDescent="0.3">
      <c r="A868" s="23" t="str">
        <f>IF(Population!$A868="","",Population!$A868)</f>
        <v/>
      </c>
      <c r="B868" s="24" t="str">
        <f>IF($A868="","",IFERROR(VLOOKUP($A868,Facilities!$A$2:$B$1001,2,FALSE),""))</f>
        <v/>
      </c>
      <c r="C868" s="24" t="str">
        <f>IFERROR(IF(VLOOKUP($A868,'Facility Locations'!$A$2:$E$1000,2,FALSE)="","no address",VLOOKUP($A868,'Facility Locations'!$A$2:$E$1000,2,FALSE)),"no address")</f>
        <v>no address</v>
      </c>
      <c r="D868" s="24" t="str">
        <f>IFERROR(IF(VLOOKUP($A868,'Facility Locations'!$A$2:$E$1000,3,FALSE)="","",VLOOKUP($A868,'Facility Locations'!$A$2:$E$1000,3,FALSE)),"")</f>
        <v/>
      </c>
      <c r="E868" s="24" t="str">
        <f>IFERROR(IF(VLOOKUP($A868,'Facility Locations'!$A$2:$E$1000,4,FALSE)="","",VLOOKUP($A868,'Facility Locations'!$A$2:$E$1000,4,FALSE)),"")</f>
        <v/>
      </c>
      <c r="F868" s="24" t="str">
        <f>IFERROR(IF(VLOOKUP($A868,'Facility Locations'!$A$2:$E$1000,5,FALSE)="","",VLOOKUP($A868,'Facility Locations'!$A$2:$E$1000,5,FALSE)),"")</f>
        <v/>
      </c>
      <c r="G868" s="25" t="str">
        <f>IFERROR(VLOOKUP($A868,Counties!$A$2:$C$1000,2,FALSE),"no county listed")</f>
        <v>no county listed</v>
      </c>
      <c r="H868" s="24" t="str">
        <f>IFERROR(VLOOKUP($A868,Counties!$A$2:$C$1000,3,FALSE),"no county listed")</f>
        <v>no county listed</v>
      </c>
      <c r="I868" s="24" t="e">
        <f>VLOOKUP($G868,Rural_Urban!A869:B1867,2,FALSE)</f>
        <v>#N/A</v>
      </c>
      <c r="J868" s="24" t="e">
        <f t="shared" si="65"/>
        <v>#N/A</v>
      </c>
      <c r="K868" s="26" t="str">
        <f>IF($A868="","",_xlfn.LET(_xlpm.x,VLOOKUP($A868,Population!$A$2:$B$1000,2,FALSE),IF(_xlpm.x="","none listed",_xlpm.x)))</f>
        <v/>
      </c>
      <c r="L868" s="24" t="e">
        <f>VLOOKUP($A868,Population!$A$2:$D$1000,4,FALSE)</f>
        <v>#N/A</v>
      </c>
      <c r="M868" s="24">
        <f>VLOOKUP("Population",'Program Priorities&amp;Goals'!$B$5:$E$7,4,FALSE)</f>
        <v>0.66666666666666663</v>
      </c>
      <c r="N868" s="24" t="e">
        <f>VLOOKUP($G868,'SVI Data'!$C$2:$F$200,3,FALSE)</f>
        <v>#N/A</v>
      </c>
      <c r="O868" s="24">
        <f>VLOOKUP("SVI",'Program Priorities&amp;Goals'!$B$5:$E$7,4,FALSE)</f>
        <v>0.66666666666666663</v>
      </c>
      <c r="P868" s="23" t="e">
        <f>VLOOKUP($A868,'Partnership Readiness'!$A$2:$D$1000,5,FALSE)</f>
        <v>#N/A</v>
      </c>
      <c r="Q868" s="24">
        <f>VLOOKUP("Partnership",'Program Priorities&amp;Goals'!$B$5:$E$7,4,FALSE)</f>
        <v>0.66666666666666663</v>
      </c>
      <c r="R868" s="25">
        <f t="shared" si="66"/>
        <v>0</v>
      </c>
      <c r="S868" s="24">
        <f t="shared" si="67"/>
        <v>1</v>
      </c>
      <c r="T868" s="24" t="e">
        <f t="shared" si="68"/>
        <v>#N/A</v>
      </c>
      <c r="U868" s="27" t="e">
        <f t="shared" si="69"/>
        <v>#N/A</v>
      </c>
      <c r="V868" s="24" t="e">
        <f>IF(J868="Urban",IF(U868&lt;='Recommended Sites'!$L$17,"Include",""),IF(J868="Rural",IF(T868&lt;='Recommended Sites'!$L$18,"Include",""),""))</f>
        <v>#N/A</v>
      </c>
      <c r="W868" s="24" t="e">
        <f>IF(V868="Include",COUNTIFS($V$2:$V$999,"Include",$R$2:$R$999,"&gt;"&amp;R868)+COUNTIFS($V$2:V868,"Include",$R$2:R868,R868),"")</f>
        <v>#N/A</v>
      </c>
    </row>
    <row r="869" spans="1:23" ht="15.75" thickBot="1" x14ac:dyDescent="0.3">
      <c r="A869" s="23" t="str">
        <f>IF(Population!$A869="","",Population!$A869)</f>
        <v/>
      </c>
      <c r="B869" s="24" t="str">
        <f>IF($A869="","",IFERROR(VLOOKUP($A869,Facilities!$A$2:$B$1001,2,FALSE),""))</f>
        <v/>
      </c>
      <c r="C869" s="24" t="str">
        <f>IFERROR(IF(VLOOKUP($A869,'Facility Locations'!$A$2:$E$1000,2,FALSE)="","no address",VLOOKUP($A869,'Facility Locations'!$A$2:$E$1000,2,FALSE)),"no address")</f>
        <v>no address</v>
      </c>
      <c r="D869" s="24" t="str">
        <f>IFERROR(IF(VLOOKUP($A869,'Facility Locations'!$A$2:$E$1000,3,FALSE)="","",VLOOKUP($A869,'Facility Locations'!$A$2:$E$1000,3,FALSE)),"")</f>
        <v/>
      </c>
      <c r="E869" s="24" t="str">
        <f>IFERROR(IF(VLOOKUP($A869,'Facility Locations'!$A$2:$E$1000,4,FALSE)="","",VLOOKUP($A869,'Facility Locations'!$A$2:$E$1000,4,FALSE)),"")</f>
        <v/>
      </c>
      <c r="F869" s="24" t="str">
        <f>IFERROR(IF(VLOOKUP($A869,'Facility Locations'!$A$2:$E$1000,5,FALSE)="","",VLOOKUP($A869,'Facility Locations'!$A$2:$E$1000,5,FALSE)),"")</f>
        <v/>
      </c>
      <c r="G869" s="25" t="str">
        <f>IFERROR(VLOOKUP($A869,Counties!$A$2:$C$1000,2,FALSE),"no county listed")</f>
        <v>no county listed</v>
      </c>
      <c r="H869" s="24" t="str">
        <f>IFERROR(VLOOKUP($A869,Counties!$A$2:$C$1000,3,FALSE),"no county listed")</f>
        <v>no county listed</v>
      </c>
      <c r="I869" s="24" t="e">
        <f>VLOOKUP($G869,Rural_Urban!A870:B1868,2,FALSE)</f>
        <v>#N/A</v>
      </c>
      <c r="J869" s="24" t="e">
        <f t="shared" si="65"/>
        <v>#N/A</v>
      </c>
      <c r="K869" s="26" t="str">
        <f>IF($A869="","",_xlfn.LET(_xlpm.x,VLOOKUP($A869,Population!$A$2:$B$1000,2,FALSE),IF(_xlpm.x="","none listed",_xlpm.x)))</f>
        <v/>
      </c>
      <c r="L869" s="24" t="e">
        <f>VLOOKUP($A869,Population!$A$2:$D$1000,4,FALSE)</f>
        <v>#N/A</v>
      </c>
      <c r="M869" s="24">
        <f>VLOOKUP("Population",'Program Priorities&amp;Goals'!$B$5:$E$7,4,FALSE)</f>
        <v>0.66666666666666663</v>
      </c>
      <c r="N869" s="24" t="e">
        <f>VLOOKUP($G869,'SVI Data'!$C$2:$F$200,3,FALSE)</f>
        <v>#N/A</v>
      </c>
      <c r="O869" s="24">
        <f>VLOOKUP("SVI",'Program Priorities&amp;Goals'!$B$5:$E$7,4,FALSE)</f>
        <v>0.66666666666666663</v>
      </c>
      <c r="P869" s="23" t="e">
        <f>VLOOKUP($A869,'Partnership Readiness'!$A$2:$D$1000,5,FALSE)</f>
        <v>#N/A</v>
      </c>
      <c r="Q869" s="24">
        <f>VLOOKUP("Partnership",'Program Priorities&amp;Goals'!$B$5:$E$7,4,FALSE)</f>
        <v>0.66666666666666663</v>
      </c>
      <c r="R869" s="25">
        <f t="shared" si="66"/>
        <v>0</v>
      </c>
      <c r="S869" s="24">
        <f t="shared" si="67"/>
        <v>1</v>
      </c>
      <c r="T869" s="24" t="e">
        <f t="shared" si="68"/>
        <v>#N/A</v>
      </c>
      <c r="U869" s="27" t="e">
        <f t="shared" si="69"/>
        <v>#N/A</v>
      </c>
      <c r="V869" s="24" t="e">
        <f>IF(J869="Urban",IF(U869&lt;='Recommended Sites'!$L$17,"Include",""),IF(J869="Rural",IF(T869&lt;='Recommended Sites'!$L$18,"Include",""),""))</f>
        <v>#N/A</v>
      </c>
      <c r="W869" s="24" t="e">
        <f>IF(V869="Include",COUNTIFS($V$2:$V$999,"Include",$R$2:$R$999,"&gt;"&amp;R869)+COUNTIFS($V$2:V869,"Include",$R$2:R869,R869),"")</f>
        <v>#N/A</v>
      </c>
    </row>
    <row r="870" spans="1:23" ht="15.75" thickBot="1" x14ac:dyDescent="0.3">
      <c r="A870" s="23" t="str">
        <f>IF(Population!$A870="","",Population!$A870)</f>
        <v/>
      </c>
      <c r="B870" s="24" t="str">
        <f>IF($A870="","",IFERROR(VLOOKUP($A870,Facilities!$A$2:$B$1001,2,FALSE),""))</f>
        <v/>
      </c>
      <c r="C870" s="24" t="str">
        <f>IFERROR(IF(VLOOKUP($A870,'Facility Locations'!$A$2:$E$1000,2,FALSE)="","no address",VLOOKUP($A870,'Facility Locations'!$A$2:$E$1000,2,FALSE)),"no address")</f>
        <v>no address</v>
      </c>
      <c r="D870" s="24" t="str">
        <f>IFERROR(IF(VLOOKUP($A870,'Facility Locations'!$A$2:$E$1000,3,FALSE)="","",VLOOKUP($A870,'Facility Locations'!$A$2:$E$1000,3,FALSE)),"")</f>
        <v/>
      </c>
      <c r="E870" s="24" t="str">
        <f>IFERROR(IF(VLOOKUP($A870,'Facility Locations'!$A$2:$E$1000,4,FALSE)="","",VLOOKUP($A870,'Facility Locations'!$A$2:$E$1000,4,FALSE)),"")</f>
        <v/>
      </c>
      <c r="F870" s="24" t="str">
        <f>IFERROR(IF(VLOOKUP($A870,'Facility Locations'!$A$2:$E$1000,5,FALSE)="","",VLOOKUP($A870,'Facility Locations'!$A$2:$E$1000,5,FALSE)),"")</f>
        <v/>
      </c>
      <c r="G870" s="25" t="str">
        <f>IFERROR(VLOOKUP($A870,Counties!$A$2:$C$1000,2,FALSE),"no county listed")</f>
        <v>no county listed</v>
      </c>
      <c r="H870" s="24" t="str">
        <f>IFERROR(VLOOKUP($A870,Counties!$A$2:$C$1000,3,FALSE),"no county listed")</f>
        <v>no county listed</v>
      </c>
      <c r="I870" s="24" t="e">
        <f>VLOOKUP($G870,Rural_Urban!A871:B1869,2,FALSE)</f>
        <v>#N/A</v>
      </c>
      <c r="J870" s="24" t="e">
        <f t="shared" si="65"/>
        <v>#N/A</v>
      </c>
      <c r="K870" s="26" t="str">
        <f>IF($A870="","",_xlfn.LET(_xlpm.x,VLOOKUP($A870,Population!$A$2:$B$1000,2,FALSE),IF(_xlpm.x="","none listed",_xlpm.x)))</f>
        <v/>
      </c>
      <c r="L870" s="24" t="e">
        <f>VLOOKUP($A870,Population!$A$2:$D$1000,4,FALSE)</f>
        <v>#N/A</v>
      </c>
      <c r="M870" s="24">
        <f>VLOOKUP("Population",'Program Priorities&amp;Goals'!$B$5:$E$7,4,FALSE)</f>
        <v>0.66666666666666663</v>
      </c>
      <c r="N870" s="24" t="e">
        <f>VLOOKUP($G870,'SVI Data'!$C$2:$F$200,3,FALSE)</f>
        <v>#N/A</v>
      </c>
      <c r="O870" s="24">
        <f>VLOOKUP("SVI",'Program Priorities&amp;Goals'!$B$5:$E$7,4,FALSE)</f>
        <v>0.66666666666666663</v>
      </c>
      <c r="P870" s="23" t="e">
        <f>VLOOKUP($A870,'Partnership Readiness'!$A$2:$D$1000,5,FALSE)</f>
        <v>#N/A</v>
      </c>
      <c r="Q870" s="24">
        <f>VLOOKUP("Partnership",'Program Priorities&amp;Goals'!$B$5:$E$7,4,FALSE)</f>
        <v>0.66666666666666663</v>
      </c>
      <c r="R870" s="25">
        <f t="shared" si="66"/>
        <v>0</v>
      </c>
      <c r="S870" s="24">
        <f t="shared" si="67"/>
        <v>1</v>
      </c>
      <c r="T870" s="24" t="e">
        <f t="shared" si="68"/>
        <v>#N/A</v>
      </c>
      <c r="U870" s="27" t="e">
        <f t="shared" si="69"/>
        <v>#N/A</v>
      </c>
      <c r="V870" s="24" t="e">
        <f>IF(J870="Urban",IF(U870&lt;='Recommended Sites'!$L$17,"Include",""),IF(J870="Rural",IF(T870&lt;='Recommended Sites'!$L$18,"Include",""),""))</f>
        <v>#N/A</v>
      </c>
      <c r="W870" s="24" t="e">
        <f>IF(V870="Include",COUNTIFS($V$2:$V$999,"Include",$R$2:$R$999,"&gt;"&amp;R870)+COUNTIFS($V$2:V870,"Include",$R$2:R870,R870),"")</f>
        <v>#N/A</v>
      </c>
    </row>
    <row r="871" spans="1:23" ht="15.75" thickBot="1" x14ac:dyDescent="0.3">
      <c r="A871" s="23" t="str">
        <f>IF(Population!$A871="","",Population!$A871)</f>
        <v/>
      </c>
      <c r="B871" s="24" t="str">
        <f>IF($A871="","",IFERROR(VLOOKUP($A871,Facilities!$A$2:$B$1001,2,FALSE),""))</f>
        <v/>
      </c>
      <c r="C871" s="24" t="str">
        <f>IFERROR(IF(VLOOKUP($A871,'Facility Locations'!$A$2:$E$1000,2,FALSE)="","no address",VLOOKUP($A871,'Facility Locations'!$A$2:$E$1000,2,FALSE)),"no address")</f>
        <v>no address</v>
      </c>
      <c r="D871" s="24" t="str">
        <f>IFERROR(IF(VLOOKUP($A871,'Facility Locations'!$A$2:$E$1000,3,FALSE)="","",VLOOKUP($A871,'Facility Locations'!$A$2:$E$1000,3,FALSE)),"")</f>
        <v/>
      </c>
      <c r="E871" s="24" t="str">
        <f>IFERROR(IF(VLOOKUP($A871,'Facility Locations'!$A$2:$E$1000,4,FALSE)="","",VLOOKUP($A871,'Facility Locations'!$A$2:$E$1000,4,FALSE)),"")</f>
        <v/>
      </c>
      <c r="F871" s="24" t="str">
        <f>IFERROR(IF(VLOOKUP($A871,'Facility Locations'!$A$2:$E$1000,5,FALSE)="","",VLOOKUP($A871,'Facility Locations'!$A$2:$E$1000,5,FALSE)),"")</f>
        <v/>
      </c>
      <c r="G871" s="25" t="str">
        <f>IFERROR(VLOOKUP($A871,Counties!$A$2:$C$1000,2,FALSE),"no county listed")</f>
        <v>no county listed</v>
      </c>
      <c r="H871" s="24" t="str">
        <f>IFERROR(VLOOKUP($A871,Counties!$A$2:$C$1000,3,FALSE),"no county listed")</f>
        <v>no county listed</v>
      </c>
      <c r="I871" s="24" t="e">
        <f>VLOOKUP($G871,Rural_Urban!A872:B1870,2,FALSE)</f>
        <v>#N/A</v>
      </c>
      <c r="J871" s="24" t="e">
        <f t="shared" si="65"/>
        <v>#N/A</v>
      </c>
      <c r="K871" s="26" t="str">
        <f>IF($A871="","",_xlfn.LET(_xlpm.x,VLOOKUP($A871,Population!$A$2:$B$1000,2,FALSE),IF(_xlpm.x="","none listed",_xlpm.x)))</f>
        <v/>
      </c>
      <c r="L871" s="24" t="e">
        <f>VLOOKUP($A871,Population!$A$2:$D$1000,4,FALSE)</f>
        <v>#N/A</v>
      </c>
      <c r="M871" s="24">
        <f>VLOOKUP("Population",'Program Priorities&amp;Goals'!$B$5:$E$7,4,FALSE)</f>
        <v>0.66666666666666663</v>
      </c>
      <c r="N871" s="24" t="e">
        <f>VLOOKUP($G871,'SVI Data'!$C$2:$F$200,3,FALSE)</f>
        <v>#N/A</v>
      </c>
      <c r="O871" s="24">
        <f>VLOOKUP("SVI",'Program Priorities&amp;Goals'!$B$5:$E$7,4,FALSE)</f>
        <v>0.66666666666666663</v>
      </c>
      <c r="P871" s="23" t="e">
        <f>VLOOKUP($A871,'Partnership Readiness'!$A$2:$D$1000,5,FALSE)</f>
        <v>#N/A</v>
      </c>
      <c r="Q871" s="24">
        <f>VLOOKUP("Partnership",'Program Priorities&amp;Goals'!$B$5:$E$7,4,FALSE)</f>
        <v>0.66666666666666663</v>
      </c>
      <c r="R871" s="25">
        <f t="shared" si="66"/>
        <v>0</v>
      </c>
      <c r="S871" s="24">
        <f t="shared" si="67"/>
        <v>1</v>
      </c>
      <c r="T871" s="24" t="e">
        <f t="shared" si="68"/>
        <v>#N/A</v>
      </c>
      <c r="U871" s="27" t="e">
        <f t="shared" si="69"/>
        <v>#N/A</v>
      </c>
      <c r="V871" s="24" t="e">
        <f>IF(J871="Urban",IF(U871&lt;='Recommended Sites'!$L$17,"Include",""),IF(J871="Rural",IF(T871&lt;='Recommended Sites'!$L$18,"Include",""),""))</f>
        <v>#N/A</v>
      </c>
      <c r="W871" s="24" t="e">
        <f>IF(V871="Include",COUNTIFS($V$2:$V$999,"Include",$R$2:$R$999,"&gt;"&amp;R871)+COUNTIFS($V$2:V871,"Include",$R$2:R871,R871),"")</f>
        <v>#N/A</v>
      </c>
    </row>
    <row r="872" spans="1:23" ht="15.75" thickBot="1" x14ac:dyDescent="0.3">
      <c r="A872" s="23" t="str">
        <f>IF(Population!$A872="","",Population!$A872)</f>
        <v/>
      </c>
      <c r="B872" s="24" t="str">
        <f>IF($A872="","",IFERROR(VLOOKUP($A872,Facilities!$A$2:$B$1001,2,FALSE),""))</f>
        <v/>
      </c>
      <c r="C872" s="24" t="str">
        <f>IFERROR(IF(VLOOKUP($A872,'Facility Locations'!$A$2:$E$1000,2,FALSE)="","no address",VLOOKUP($A872,'Facility Locations'!$A$2:$E$1000,2,FALSE)),"no address")</f>
        <v>no address</v>
      </c>
      <c r="D872" s="24" t="str">
        <f>IFERROR(IF(VLOOKUP($A872,'Facility Locations'!$A$2:$E$1000,3,FALSE)="","",VLOOKUP($A872,'Facility Locations'!$A$2:$E$1000,3,FALSE)),"")</f>
        <v/>
      </c>
      <c r="E872" s="24" t="str">
        <f>IFERROR(IF(VLOOKUP($A872,'Facility Locations'!$A$2:$E$1000,4,FALSE)="","",VLOOKUP($A872,'Facility Locations'!$A$2:$E$1000,4,FALSE)),"")</f>
        <v/>
      </c>
      <c r="F872" s="24" t="str">
        <f>IFERROR(IF(VLOOKUP($A872,'Facility Locations'!$A$2:$E$1000,5,FALSE)="","",VLOOKUP($A872,'Facility Locations'!$A$2:$E$1000,5,FALSE)),"")</f>
        <v/>
      </c>
      <c r="G872" s="25" t="str">
        <f>IFERROR(VLOOKUP($A872,Counties!$A$2:$C$1000,2,FALSE),"no county listed")</f>
        <v>no county listed</v>
      </c>
      <c r="H872" s="24" t="str">
        <f>IFERROR(VLOOKUP($A872,Counties!$A$2:$C$1000,3,FALSE),"no county listed")</f>
        <v>no county listed</v>
      </c>
      <c r="I872" s="24" t="e">
        <f>VLOOKUP($G872,Rural_Urban!A873:B1871,2,FALSE)</f>
        <v>#N/A</v>
      </c>
      <c r="J872" s="24" t="e">
        <f t="shared" si="65"/>
        <v>#N/A</v>
      </c>
      <c r="K872" s="26" t="str">
        <f>IF($A872="","",_xlfn.LET(_xlpm.x,VLOOKUP($A872,Population!$A$2:$B$1000,2,FALSE),IF(_xlpm.x="","none listed",_xlpm.x)))</f>
        <v/>
      </c>
      <c r="L872" s="24" t="e">
        <f>VLOOKUP($A872,Population!$A$2:$D$1000,4,FALSE)</f>
        <v>#N/A</v>
      </c>
      <c r="M872" s="24">
        <f>VLOOKUP("Population",'Program Priorities&amp;Goals'!$B$5:$E$7,4,FALSE)</f>
        <v>0.66666666666666663</v>
      </c>
      <c r="N872" s="24" t="e">
        <f>VLOOKUP($G872,'SVI Data'!$C$2:$F$200,3,FALSE)</f>
        <v>#N/A</v>
      </c>
      <c r="O872" s="24">
        <f>VLOOKUP("SVI",'Program Priorities&amp;Goals'!$B$5:$E$7,4,FALSE)</f>
        <v>0.66666666666666663</v>
      </c>
      <c r="P872" s="23" t="e">
        <f>VLOOKUP($A872,'Partnership Readiness'!$A$2:$D$1000,5,FALSE)</f>
        <v>#N/A</v>
      </c>
      <c r="Q872" s="24">
        <f>VLOOKUP("Partnership",'Program Priorities&amp;Goals'!$B$5:$E$7,4,FALSE)</f>
        <v>0.66666666666666663</v>
      </c>
      <c r="R872" s="25">
        <f t="shared" si="66"/>
        <v>0</v>
      </c>
      <c r="S872" s="24">
        <f t="shared" si="67"/>
        <v>1</v>
      </c>
      <c r="T872" s="24" t="e">
        <f t="shared" si="68"/>
        <v>#N/A</v>
      </c>
      <c r="U872" s="27" t="e">
        <f t="shared" si="69"/>
        <v>#N/A</v>
      </c>
      <c r="V872" s="24" t="e">
        <f>IF(J872="Urban",IF(U872&lt;='Recommended Sites'!$L$17,"Include",""),IF(J872="Rural",IF(T872&lt;='Recommended Sites'!$L$18,"Include",""),""))</f>
        <v>#N/A</v>
      </c>
      <c r="W872" s="24" t="e">
        <f>IF(V872="Include",COUNTIFS($V$2:$V$999,"Include",$R$2:$R$999,"&gt;"&amp;R872)+COUNTIFS($V$2:V872,"Include",$R$2:R872,R872),"")</f>
        <v>#N/A</v>
      </c>
    </row>
    <row r="873" spans="1:23" ht="15.75" thickBot="1" x14ac:dyDescent="0.3">
      <c r="A873" s="23" t="str">
        <f>IF(Population!$A873="","",Population!$A873)</f>
        <v/>
      </c>
      <c r="B873" s="24" t="str">
        <f>IF($A873="","",IFERROR(VLOOKUP($A873,Facilities!$A$2:$B$1001,2,FALSE),""))</f>
        <v/>
      </c>
      <c r="C873" s="24" t="str">
        <f>IFERROR(IF(VLOOKUP($A873,'Facility Locations'!$A$2:$E$1000,2,FALSE)="","no address",VLOOKUP($A873,'Facility Locations'!$A$2:$E$1000,2,FALSE)),"no address")</f>
        <v>no address</v>
      </c>
      <c r="D873" s="24" t="str">
        <f>IFERROR(IF(VLOOKUP($A873,'Facility Locations'!$A$2:$E$1000,3,FALSE)="","",VLOOKUP($A873,'Facility Locations'!$A$2:$E$1000,3,FALSE)),"")</f>
        <v/>
      </c>
      <c r="E873" s="24" t="str">
        <f>IFERROR(IF(VLOOKUP($A873,'Facility Locations'!$A$2:$E$1000,4,FALSE)="","",VLOOKUP($A873,'Facility Locations'!$A$2:$E$1000,4,FALSE)),"")</f>
        <v/>
      </c>
      <c r="F873" s="24" t="str">
        <f>IFERROR(IF(VLOOKUP($A873,'Facility Locations'!$A$2:$E$1000,5,FALSE)="","",VLOOKUP($A873,'Facility Locations'!$A$2:$E$1000,5,FALSE)),"")</f>
        <v/>
      </c>
      <c r="G873" s="25" t="str">
        <f>IFERROR(VLOOKUP($A873,Counties!$A$2:$C$1000,2,FALSE),"no county listed")</f>
        <v>no county listed</v>
      </c>
      <c r="H873" s="24" t="str">
        <f>IFERROR(VLOOKUP($A873,Counties!$A$2:$C$1000,3,FALSE),"no county listed")</f>
        <v>no county listed</v>
      </c>
      <c r="I873" s="24" t="e">
        <f>VLOOKUP($G873,Rural_Urban!A874:B1872,2,FALSE)</f>
        <v>#N/A</v>
      </c>
      <c r="J873" s="24" t="e">
        <f t="shared" si="65"/>
        <v>#N/A</v>
      </c>
      <c r="K873" s="26" t="str">
        <f>IF($A873="","",_xlfn.LET(_xlpm.x,VLOOKUP($A873,Population!$A$2:$B$1000,2,FALSE),IF(_xlpm.x="","none listed",_xlpm.x)))</f>
        <v/>
      </c>
      <c r="L873" s="24" t="e">
        <f>VLOOKUP($A873,Population!$A$2:$D$1000,4,FALSE)</f>
        <v>#N/A</v>
      </c>
      <c r="M873" s="24">
        <f>VLOOKUP("Population",'Program Priorities&amp;Goals'!$B$5:$E$7,4,FALSE)</f>
        <v>0.66666666666666663</v>
      </c>
      <c r="N873" s="24" t="e">
        <f>VLOOKUP($G873,'SVI Data'!$C$2:$F$200,3,FALSE)</f>
        <v>#N/A</v>
      </c>
      <c r="O873" s="24">
        <f>VLOOKUP("SVI",'Program Priorities&amp;Goals'!$B$5:$E$7,4,FALSE)</f>
        <v>0.66666666666666663</v>
      </c>
      <c r="P873" s="23" t="e">
        <f>VLOOKUP($A873,'Partnership Readiness'!$A$2:$D$1000,5,FALSE)</f>
        <v>#N/A</v>
      </c>
      <c r="Q873" s="24">
        <f>VLOOKUP("Partnership",'Program Priorities&amp;Goals'!$B$5:$E$7,4,FALSE)</f>
        <v>0.66666666666666663</v>
      </c>
      <c r="R873" s="25">
        <f t="shared" si="66"/>
        <v>0</v>
      </c>
      <c r="S873" s="24">
        <f t="shared" si="67"/>
        <v>1</v>
      </c>
      <c r="T873" s="24" t="e">
        <f t="shared" si="68"/>
        <v>#N/A</v>
      </c>
      <c r="U873" s="27" t="e">
        <f t="shared" si="69"/>
        <v>#N/A</v>
      </c>
      <c r="V873" s="24" t="e">
        <f>IF(J873="Urban",IF(U873&lt;='Recommended Sites'!$L$17,"Include",""),IF(J873="Rural",IF(T873&lt;='Recommended Sites'!$L$18,"Include",""),""))</f>
        <v>#N/A</v>
      </c>
      <c r="W873" s="24" t="e">
        <f>IF(V873="Include",COUNTIFS($V$2:$V$999,"Include",$R$2:$R$999,"&gt;"&amp;R873)+COUNTIFS($V$2:V873,"Include",$R$2:R873,R873),"")</f>
        <v>#N/A</v>
      </c>
    </row>
    <row r="874" spans="1:23" ht="15.75" thickBot="1" x14ac:dyDescent="0.3">
      <c r="A874" s="23" t="str">
        <f>IF(Population!$A874="","",Population!$A874)</f>
        <v/>
      </c>
      <c r="B874" s="24" t="str">
        <f>IF($A874="","",IFERROR(VLOOKUP($A874,Facilities!$A$2:$B$1001,2,FALSE),""))</f>
        <v/>
      </c>
      <c r="C874" s="24" t="str">
        <f>IFERROR(IF(VLOOKUP($A874,'Facility Locations'!$A$2:$E$1000,2,FALSE)="","no address",VLOOKUP($A874,'Facility Locations'!$A$2:$E$1000,2,FALSE)),"no address")</f>
        <v>no address</v>
      </c>
      <c r="D874" s="24" t="str">
        <f>IFERROR(IF(VLOOKUP($A874,'Facility Locations'!$A$2:$E$1000,3,FALSE)="","",VLOOKUP($A874,'Facility Locations'!$A$2:$E$1000,3,FALSE)),"")</f>
        <v/>
      </c>
      <c r="E874" s="24" t="str">
        <f>IFERROR(IF(VLOOKUP($A874,'Facility Locations'!$A$2:$E$1000,4,FALSE)="","",VLOOKUP($A874,'Facility Locations'!$A$2:$E$1000,4,FALSE)),"")</f>
        <v/>
      </c>
      <c r="F874" s="24" t="str">
        <f>IFERROR(IF(VLOOKUP($A874,'Facility Locations'!$A$2:$E$1000,5,FALSE)="","",VLOOKUP($A874,'Facility Locations'!$A$2:$E$1000,5,FALSE)),"")</f>
        <v/>
      </c>
      <c r="G874" s="25" t="str">
        <f>IFERROR(VLOOKUP($A874,Counties!$A$2:$C$1000,2,FALSE),"no county listed")</f>
        <v>no county listed</v>
      </c>
      <c r="H874" s="24" t="str">
        <f>IFERROR(VLOOKUP($A874,Counties!$A$2:$C$1000,3,FALSE),"no county listed")</f>
        <v>no county listed</v>
      </c>
      <c r="I874" s="24" t="e">
        <f>VLOOKUP($G874,Rural_Urban!A875:B1873,2,FALSE)</f>
        <v>#N/A</v>
      </c>
      <c r="J874" s="24" t="e">
        <f t="shared" si="65"/>
        <v>#N/A</v>
      </c>
      <c r="K874" s="26" t="str">
        <f>IF($A874="","",_xlfn.LET(_xlpm.x,VLOOKUP($A874,Population!$A$2:$B$1000,2,FALSE),IF(_xlpm.x="","none listed",_xlpm.x)))</f>
        <v/>
      </c>
      <c r="L874" s="24" t="e">
        <f>VLOOKUP($A874,Population!$A$2:$D$1000,4,FALSE)</f>
        <v>#N/A</v>
      </c>
      <c r="M874" s="24">
        <f>VLOOKUP("Population",'Program Priorities&amp;Goals'!$B$5:$E$7,4,FALSE)</f>
        <v>0.66666666666666663</v>
      </c>
      <c r="N874" s="24" t="e">
        <f>VLOOKUP($G874,'SVI Data'!$C$2:$F$200,3,FALSE)</f>
        <v>#N/A</v>
      </c>
      <c r="O874" s="24">
        <f>VLOOKUP("SVI",'Program Priorities&amp;Goals'!$B$5:$E$7,4,FALSE)</f>
        <v>0.66666666666666663</v>
      </c>
      <c r="P874" s="23" t="e">
        <f>VLOOKUP($A874,'Partnership Readiness'!$A$2:$D$1000,5,FALSE)</f>
        <v>#N/A</v>
      </c>
      <c r="Q874" s="24">
        <f>VLOOKUP("Partnership",'Program Priorities&amp;Goals'!$B$5:$E$7,4,FALSE)</f>
        <v>0.66666666666666663</v>
      </c>
      <c r="R874" s="25">
        <f t="shared" si="66"/>
        <v>0</v>
      </c>
      <c r="S874" s="24">
        <f t="shared" si="67"/>
        <v>1</v>
      </c>
      <c r="T874" s="24" t="e">
        <f t="shared" si="68"/>
        <v>#N/A</v>
      </c>
      <c r="U874" s="27" t="e">
        <f t="shared" si="69"/>
        <v>#N/A</v>
      </c>
      <c r="V874" s="24" t="e">
        <f>IF(J874="Urban",IF(U874&lt;='Recommended Sites'!$L$17,"Include",""),IF(J874="Rural",IF(T874&lt;='Recommended Sites'!$L$18,"Include",""),""))</f>
        <v>#N/A</v>
      </c>
      <c r="W874" s="24" t="e">
        <f>IF(V874="Include",COUNTIFS($V$2:$V$999,"Include",$R$2:$R$999,"&gt;"&amp;R874)+COUNTIFS($V$2:V874,"Include",$R$2:R874,R874),"")</f>
        <v>#N/A</v>
      </c>
    </row>
    <row r="875" spans="1:23" ht="15.75" thickBot="1" x14ac:dyDescent="0.3">
      <c r="A875" s="23" t="str">
        <f>IF(Population!$A875="","",Population!$A875)</f>
        <v/>
      </c>
      <c r="B875" s="24" t="str">
        <f>IF($A875="","",IFERROR(VLOOKUP($A875,Facilities!$A$2:$B$1001,2,FALSE),""))</f>
        <v/>
      </c>
      <c r="C875" s="24" t="str">
        <f>IFERROR(IF(VLOOKUP($A875,'Facility Locations'!$A$2:$E$1000,2,FALSE)="","no address",VLOOKUP($A875,'Facility Locations'!$A$2:$E$1000,2,FALSE)),"no address")</f>
        <v>no address</v>
      </c>
      <c r="D875" s="24" t="str">
        <f>IFERROR(IF(VLOOKUP($A875,'Facility Locations'!$A$2:$E$1000,3,FALSE)="","",VLOOKUP($A875,'Facility Locations'!$A$2:$E$1000,3,FALSE)),"")</f>
        <v/>
      </c>
      <c r="E875" s="24" t="str">
        <f>IFERROR(IF(VLOOKUP($A875,'Facility Locations'!$A$2:$E$1000,4,FALSE)="","",VLOOKUP($A875,'Facility Locations'!$A$2:$E$1000,4,FALSE)),"")</f>
        <v/>
      </c>
      <c r="F875" s="24" t="str">
        <f>IFERROR(IF(VLOOKUP($A875,'Facility Locations'!$A$2:$E$1000,5,FALSE)="","",VLOOKUP($A875,'Facility Locations'!$A$2:$E$1000,5,FALSE)),"")</f>
        <v/>
      </c>
      <c r="G875" s="25" t="str">
        <f>IFERROR(VLOOKUP($A875,Counties!$A$2:$C$1000,2,FALSE),"no county listed")</f>
        <v>no county listed</v>
      </c>
      <c r="H875" s="24" t="str">
        <f>IFERROR(VLOOKUP($A875,Counties!$A$2:$C$1000,3,FALSE),"no county listed")</f>
        <v>no county listed</v>
      </c>
      <c r="I875" s="24" t="e">
        <f>VLOOKUP($G875,Rural_Urban!A876:B1874,2,FALSE)</f>
        <v>#N/A</v>
      </c>
      <c r="J875" s="24" t="e">
        <f t="shared" si="65"/>
        <v>#N/A</v>
      </c>
      <c r="K875" s="26" t="str">
        <f>IF($A875="","",_xlfn.LET(_xlpm.x,VLOOKUP($A875,Population!$A$2:$B$1000,2,FALSE),IF(_xlpm.x="","none listed",_xlpm.x)))</f>
        <v/>
      </c>
      <c r="L875" s="24" t="e">
        <f>VLOOKUP($A875,Population!$A$2:$D$1000,4,FALSE)</f>
        <v>#N/A</v>
      </c>
      <c r="M875" s="24">
        <f>VLOOKUP("Population",'Program Priorities&amp;Goals'!$B$5:$E$7,4,FALSE)</f>
        <v>0.66666666666666663</v>
      </c>
      <c r="N875" s="24" t="e">
        <f>VLOOKUP($G875,'SVI Data'!$C$2:$F$200,3,FALSE)</f>
        <v>#N/A</v>
      </c>
      <c r="O875" s="24">
        <f>VLOOKUP("SVI",'Program Priorities&amp;Goals'!$B$5:$E$7,4,FALSE)</f>
        <v>0.66666666666666663</v>
      </c>
      <c r="P875" s="23" t="e">
        <f>VLOOKUP($A875,'Partnership Readiness'!$A$2:$D$1000,5,FALSE)</f>
        <v>#N/A</v>
      </c>
      <c r="Q875" s="24">
        <f>VLOOKUP("Partnership",'Program Priorities&amp;Goals'!$B$5:$E$7,4,FALSE)</f>
        <v>0.66666666666666663</v>
      </c>
      <c r="R875" s="25">
        <f t="shared" si="66"/>
        <v>0</v>
      </c>
      <c r="S875" s="24">
        <f t="shared" si="67"/>
        <v>1</v>
      </c>
      <c r="T875" s="24" t="e">
        <f t="shared" si="68"/>
        <v>#N/A</v>
      </c>
      <c r="U875" s="27" t="e">
        <f t="shared" si="69"/>
        <v>#N/A</v>
      </c>
      <c r="V875" s="24" t="e">
        <f>IF(J875="Urban",IF(U875&lt;='Recommended Sites'!$L$17,"Include",""),IF(J875="Rural",IF(T875&lt;='Recommended Sites'!$L$18,"Include",""),""))</f>
        <v>#N/A</v>
      </c>
      <c r="W875" s="24" t="e">
        <f>IF(V875="Include",COUNTIFS($V$2:$V$999,"Include",$R$2:$R$999,"&gt;"&amp;R875)+COUNTIFS($V$2:V875,"Include",$R$2:R875,R875),"")</f>
        <v>#N/A</v>
      </c>
    </row>
    <row r="876" spans="1:23" ht="15.75" thickBot="1" x14ac:dyDescent="0.3">
      <c r="A876" s="23" t="str">
        <f>IF(Population!$A876="","",Population!$A876)</f>
        <v/>
      </c>
      <c r="B876" s="24" t="str">
        <f>IF($A876="","",IFERROR(VLOOKUP($A876,Facilities!$A$2:$B$1001,2,FALSE),""))</f>
        <v/>
      </c>
      <c r="C876" s="24" t="str">
        <f>IFERROR(IF(VLOOKUP($A876,'Facility Locations'!$A$2:$E$1000,2,FALSE)="","no address",VLOOKUP($A876,'Facility Locations'!$A$2:$E$1000,2,FALSE)),"no address")</f>
        <v>no address</v>
      </c>
      <c r="D876" s="24" t="str">
        <f>IFERROR(IF(VLOOKUP($A876,'Facility Locations'!$A$2:$E$1000,3,FALSE)="","",VLOOKUP($A876,'Facility Locations'!$A$2:$E$1000,3,FALSE)),"")</f>
        <v/>
      </c>
      <c r="E876" s="24" t="str">
        <f>IFERROR(IF(VLOOKUP($A876,'Facility Locations'!$A$2:$E$1000,4,FALSE)="","",VLOOKUP($A876,'Facility Locations'!$A$2:$E$1000,4,FALSE)),"")</f>
        <v/>
      </c>
      <c r="F876" s="24" t="str">
        <f>IFERROR(IF(VLOOKUP($A876,'Facility Locations'!$A$2:$E$1000,5,FALSE)="","",VLOOKUP($A876,'Facility Locations'!$A$2:$E$1000,5,FALSE)),"")</f>
        <v/>
      </c>
      <c r="G876" s="25" t="str">
        <f>IFERROR(VLOOKUP($A876,Counties!$A$2:$C$1000,2,FALSE),"no county listed")</f>
        <v>no county listed</v>
      </c>
      <c r="H876" s="24" t="str">
        <f>IFERROR(VLOOKUP($A876,Counties!$A$2:$C$1000,3,FALSE),"no county listed")</f>
        <v>no county listed</v>
      </c>
      <c r="I876" s="24" t="e">
        <f>VLOOKUP($G876,Rural_Urban!A877:B1875,2,FALSE)</f>
        <v>#N/A</v>
      </c>
      <c r="J876" s="24" t="e">
        <f t="shared" si="65"/>
        <v>#N/A</v>
      </c>
      <c r="K876" s="26" t="str">
        <f>IF($A876="","",_xlfn.LET(_xlpm.x,VLOOKUP($A876,Population!$A$2:$B$1000,2,FALSE),IF(_xlpm.x="","none listed",_xlpm.x)))</f>
        <v/>
      </c>
      <c r="L876" s="24" t="e">
        <f>VLOOKUP($A876,Population!$A$2:$D$1000,4,FALSE)</f>
        <v>#N/A</v>
      </c>
      <c r="M876" s="24">
        <f>VLOOKUP("Population",'Program Priorities&amp;Goals'!$B$5:$E$7,4,FALSE)</f>
        <v>0.66666666666666663</v>
      </c>
      <c r="N876" s="24" t="e">
        <f>VLOOKUP($G876,'SVI Data'!$C$2:$F$200,3,FALSE)</f>
        <v>#N/A</v>
      </c>
      <c r="O876" s="24">
        <f>VLOOKUP("SVI",'Program Priorities&amp;Goals'!$B$5:$E$7,4,FALSE)</f>
        <v>0.66666666666666663</v>
      </c>
      <c r="P876" s="23" t="e">
        <f>VLOOKUP($A876,'Partnership Readiness'!$A$2:$D$1000,5,FALSE)</f>
        <v>#N/A</v>
      </c>
      <c r="Q876" s="24">
        <f>VLOOKUP("Partnership",'Program Priorities&amp;Goals'!$B$5:$E$7,4,FALSE)</f>
        <v>0.66666666666666663</v>
      </c>
      <c r="R876" s="25">
        <f t="shared" si="66"/>
        <v>0</v>
      </c>
      <c r="S876" s="24">
        <f t="shared" si="67"/>
        <v>1</v>
      </c>
      <c r="T876" s="24" t="e">
        <f t="shared" si="68"/>
        <v>#N/A</v>
      </c>
      <c r="U876" s="27" t="e">
        <f t="shared" si="69"/>
        <v>#N/A</v>
      </c>
      <c r="V876" s="24" t="e">
        <f>IF(J876="Urban",IF(U876&lt;='Recommended Sites'!$L$17,"Include",""),IF(J876="Rural",IF(T876&lt;='Recommended Sites'!$L$18,"Include",""),""))</f>
        <v>#N/A</v>
      </c>
      <c r="W876" s="24" t="e">
        <f>IF(V876="Include",COUNTIFS($V$2:$V$999,"Include",$R$2:$R$999,"&gt;"&amp;R876)+COUNTIFS($V$2:V876,"Include",$R$2:R876,R876),"")</f>
        <v>#N/A</v>
      </c>
    </row>
    <row r="877" spans="1:23" ht="15.75" thickBot="1" x14ac:dyDescent="0.3">
      <c r="A877" s="23" t="str">
        <f>IF(Population!$A877="","",Population!$A877)</f>
        <v/>
      </c>
      <c r="B877" s="24" t="str">
        <f>IF($A877="","",IFERROR(VLOOKUP($A877,Facilities!$A$2:$B$1001,2,FALSE),""))</f>
        <v/>
      </c>
      <c r="C877" s="24" t="str">
        <f>IFERROR(IF(VLOOKUP($A877,'Facility Locations'!$A$2:$E$1000,2,FALSE)="","no address",VLOOKUP($A877,'Facility Locations'!$A$2:$E$1000,2,FALSE)),"no address")</f>
        <v>no address</v>
      </c>
      <c r="D877" s="24" t="str">
        <f>IFERROR(IF(VLOOKUP($A877,'Facility Locations'!$A$2:$E$1000,3,FALSE)="","",VLOOKUP($A877,'Facility Locations'!$A$2:$E$1000,3,FALSE)),"")</f>
        <v/>
      </c>
      <c r="E877" s="24" t="str">
        <f>IFERROR(IF(VLOOKUP($A877,'Facility Locations'!$A$2:$E$1000,4,FALSE)="","",VLOOKUP($A877,'Facility Locations'!$A$2:$E$1000,4,FALSE)),"")</f>
        <v/>
      </c>
      <c r="F877" s="24" t="str">
        <f>IFERROR(IF(VLOOKUP($A877,'Facility Locations'!$A$2:$E$1000,5,FALSE)="","",VLOOKUP($A877,'Facility Locations'!$A$2:$E$1000,5,FALSE)),"")</f>
        <v/>
      </c>
      <c r="G877" s="25" t="str">
        <f>IFERROR(VLOOKUP($A877,Counties!$A$2:$C$1000,2,FALSE),"no county listed")</f>
        <v>no county listed</v>
      </c>
      <c r="H877" s="24" t="str">
        <f>IFERROR(VLOOKUP($A877,Counties!$A$2:$C$1000,3,FALSE),"no county listed")</f>
        <v>no county listed</v>
      </c>
      <c r="I877" s="24" t="e">
        <f>VLOOKUP($G877,Rural_Urban!A878:B1876,2,FALSE)</f>
        <v>#N/A</v>
      </c>
      <c r="J877" s="24" t="e">
        <f t="shared" si="65"/>
        <v>#N/A</v>
      </c>
      <c r="K877" s="26" t="str">
        <f>IF($A877="","",_xlfn.LET(_xlpm.x,VLOOKUP($A877,Population!$A$2:$B$1000,2,FALSE),IF(_xlpm.x="","none listed",_xlpm.x)))</f>
        <v/>
      </c>
      <c r="L877" s="24" t="e">
        <f>VLOOKUP($A877,Population!$A$2:$D$1000,4,FALSE)</f>
        <v>#N/A</v>
      </c>
      <c r="M877" s="24">
        <f>VLOOKUP("Population",'Program Priorities&amp;Goals'!$B$5:$E$7,4,FALSE)</f>
        <v>0.66666666666666663</v>
      </c>
      <c r="N877" s="24" t="e">
        <f>VLOOKUP($G877,'SVI Data'!$C$2:$F$200,3,FALSE)</f>
        <v>#N/A</v>
      </c>
      <c r="O877" s="24">
        <f>VLOOKUP("SVI",'Program Priorities&amp;Goals'!$B$5:$E$7,4,FALSE)</f>
        <v>0.66666666666666663</v>
      </c>
      <c r="P877" s="23" t="e">
        <f>VLOOKUP($A877,'Partnership Readiness'!$A$2:$D$1000,5,FALSE)</f>
        <v>#N/A</v>
      </c>
      <c r="Q877" s="24">
        <f>VLOOKUP("Partnership",'Program Priorities&amp;Goals'!$B$5:$E$7,4,FALSE)</f>
        <v>0.66666666666666663</v>
      </c>
      <c r="R877" s="25">
        <f t="shared" si="66"/>
        <v>0</v>
      </c>
      <c r="S877" s="24">
        <f t="shared" si="67"/>
        <v>1</v>
      </c>
      <c r="T877" s="24" t="e">
        <f t="shared" si="68"/>
        <v>#N/A</v>
      </c>
      <c r="U877" s="27" t="e">
        <f t="shared" si="69"/>
        <v>#N/A</v>
      </c>
      <c r="V877" s="24" t="e">
        <f>IF(J877="Urban",IF(U877&lt;='Recommended Sites'!$L$17,"Include",""),IF(J877="Rural",IF(T877&lt;='Recommended Sites'!$L$18,"Include",""),""))</f>
        <v>#N/A</v>
      </c>
      <c r="W877" s="24" t="e">
        <f>IF(V877="Include",COUNTIFS($V$2:$V$999,"Include",$R$2:$R$999,"&gt;"&amp;R877)+COUNTIFS($V$2:V877,"Include",$R$2:R877,R877),"")</f>
        <v>#N/A</v>
      </c>
    </row>
    <row r="878" spans="1:23" ht="15.75" thickBot="1" x14ac:dyDescent="0.3">
      <c r="A878" s="23" t="str">
        <f>IF(Population!$A878="","",Population!$A878)</f>
        <v/>
      </c>
      <c r="B878" s="24" t="str">
        <f>IF($A878="","",IFERROR(VLOOKUP($A878,Facilities!$A$2:$B$1001,2,FALSE),""))</f>
        <v/>
      </c>
      <c r="C878" s="24" t="str">
        <f>IFERROR(IF(VLOOKUP($A878,'Facility Locations'!$A$2:$E$1000,2,FALSE)="","no address",VLOOKUP($A878,'Facility Locations'!$A$2:$E$1000,2,FALSE)),"no address")</f>
        <v>no address</v>
      </c>
      <c r="D878" s="24" t="str">
        <f>IFERROR(IF(VLOOKUP($A878,'Facility Locations'!$A$2:$E$1000,3,FALSE)="","",VLOOKUP($A878,'Facility Locations'!$A$2:$E$1000,3,FALSE)),"")</f>
        <v/>
      </c>
      <c r="E878" s="24" t="str">
        <f>IFERROR(IF(VLOOKUP($A878,'Facility Locations'!$A$2:$E$1000,4,FALSE)="","",VLOOKUP($A878,'Facility Locations'!$A$2:$E$1000,4,FALSE)),"")</f>
        <v/>
      </c>
      <c r="F878" s="24" t="str">
        <f>IFERROR(IF(VLOOKUP($A878,'Facility Locations'!$A$2:$E$1000,5,FALSE)="","",VLOOKUP($A878,'Facility Locations'!$A$2:$E$1000,5,FALSE)),"")</f>
        <v/>
      </c>
      <c r="G878" s="25" t="str">
        <f>IFERROR(VLOOKUP($A878,Counties!$A$2:$C$1000,2,FALSE),"no county listed")</f>
        <v>no county listed</v>
      </c>
      <c r="H878" s="24" t="str">
        <f>IFERROR(VLOOKUP($A878,Counties!$A$2:$C$1000,3,FALSE),"no county listed")</f>
        <v>no county listed</v>
      </c>
      <c r="I878" s="24" t="e">
        <f>VLOOKUP($G878,Rural_Urban!A879:B1877,2,FALSE)</f>
        <v>#N/A</v>
      </c>
      <c r="J878" s="24" t="e">
        <f t="shared" si="65"/>
        <v>#N/A</v>
      </c>
      <c r="K878" s="26" t="str">
        <f>IF($A878="","",_xlfn.LET(_xlpm.x,VLOOKUP($A878,Population!$A$2:$B$1000,2,FALSE),IF(_xlpm.x="","none listed",_xlpm.x)))</f>
        <v/>
      </c>
      <c r="L878" s="24" t="e">
        <f>VLOOKUP($A878,Population!$A$2:$D$1000,4,FALSE)</f>
        <v>#N/A</v>
      </c>
      <c r="M878" s="24">
        <f>VLOOKUP("Population",'Program Priorities&amp;Goals'!$B$5:$E$7,4,FALSE)</f>
        <v>0.66666666666666663</v>
      </c>
      <c r="N878" s="24" t="e">
        <f>VLOOKUP($G878,'SVI Data'!$C$2:$F$200,3,FALSE)</f>
        <v>#N/A</v>
      </c>
      <c r="O878" s="24">
        <f>VLOOKUP("SVI",'Program Priorities&amp;Goals'!$B$5:$E$7,4,FALSE)</f>
        <v>0.66666666666666663</v>
      </c>
      <c r="P878" s="23" t="e">
        <f>VLOOKUP($A878,'Partnership Readiness'!$A$2:$D$1000,5,FALSE)</f>
        <v>#N/A</v>
      </c>
      <c r="Q878" s="24">
        <f>VLOOKUP("Partnership",'Program Priorities&amp;Goals'!$B$5:$E$7,4,FALSE)</f>
        <v>0.66666666666666663</v>
      </c>
      <c r="R878" s="25">
        <f t="shared" si="66"/>
        <v>0</v>
      </c>
      <c r="S878" s="24">
        <f t="shared" si="67"/>
        <v>1</v>
      </c>
      <c r="T878" s="24" t="e">
        <f t="shared" si="68"/>
        <v>#N/A</v>
      </c>
      <c r="U878" s="27" t="e">
        <f t="shared" si="69"/>
        <v>#N/A</v>
      </c>
      <c r="V878" s="24" t="e">
        <f>IF(J878="Urban",IF(U878&lt;='Recommended Sites'!$L$17,"Include",""),IF(J878="Rural",IF(T878&lt;='Recommended Sites'!$L$18,"Include",""),""))</f>
        <v>#N/A</v>
      </c>
      <c r="W878" s="24" t="e">
        <f>IF(V878="Include",COUNTIFS($V$2:$V$999,"Include",$R$2:$R$999,"&gt;"&amp;R878)+COUNTIFS($V$2:V878,"Include",$R$2:R878,R878),"")</f>
        <v>#N/A</v>
      </c>
    </row>
    <row r="879" spans="1:23" ht="15.75" thickBot="1" x14ac:dyDescent="0.3">
      <c r="A879" s="23" t="str">
        <f>IF(Population!$A879="","",Population!$A879)</f>
        <v/>
      </c>
      <c r="B879" s="24" t="str">
        <f>IF($A879="","",IFERROR(VLOOKUP($A879,Facilities!$A$2:$B$1001,2,FALSE),""))</f>
        <v/>
      </c>
      <c r="C879" s="24" t="str">
        <f>IFERROR(IF(VLOOKUP($A879,'Facility Locations'!$A$2:$E$1000,2,FALSE)="","no address",VLOOKUP($A879,'Facility Locations'!$A$2:$E$1000,2,FALSE)),"no address")</f>
        <v>no address</v>
      </c>
      <c r="D879" s="24" t="str">
        <f>IFERROR(IF(VLOOKUP($A879,'Facility Locations'!$A$2:$E$1000,3,FALSE)="","",VLOOKUP($A879,'Facility Locations'!$A$2:$E$1000,3,FALSE)),"")</f>
        <v/>
      </c>
      <c r="E879" s="24" t="str">
        <f>IFERROR(IF(VLOOKUP($A879,'Facility Locations'!$A$2:$E$1000,4,FALSE)="","",VLOOKUP($A879,'Facility Locations'!$A$2:$E$1000,4,FALSE)),"")</f>
        <v/>
      </c>
      <c r="F879" s="24" t="str">
        <f>IFERROR(IF(VLOOKUP($A879,'Facility Locations'!$A$2:$E$1000,5,FALSE)="","",VLOOKUP($A879,'Facility Locations'!$A$2:$E$1000,5,FALSE)),"")</f>
        <v/>
      </c>
      <c r="G879" s="25" t="str">
        <f>IFERROR(VLOOKUP($A879,Counties!$A$2:$C$1000,2,FALSE),"no county listed")</f>
        <v>no county listed</v>
      </c>
      <c r="H879" s="24" t="str">
        <f>IFERROR(VLOOKUP($A879,Counties!$A$2:$C$1000,3,FALSE),"no county listed")</f>
        <v>no county listed</v>
      </c>
      <c r="I879" s="24" t="e">
        <f>VLOOKUP($G879,Rural_Urban!A880:B1878,2,FALSE)</f>
        <v>#N/A</v>
      </c>
      <c r="J879" s="24" t="e">
        <f t="shared" si="65"/>
        <v>#N/A</v>
      </c>
      <c r="K879" s="26" t="str">
        <f>IF($A879="","",_xlfn.LET(_xlpm.x,VLOOKUP($A879,Population!$A$2:$B$1000,2,FALSE),IF(_xlpm.x="","none listed",_xlpm.x)))</f>
        <v/>
      </c>
      <c r="L879" s="24" t="e">
        <f>VLOOKUP($A879,Population!$A$2:$D$1000,4,FALSE)</f>
        <v>#N/A</v>
      </c>
      <c r="M879" s="24">
        <f>VLOOKUP("Population",'Program Priorities&amp;Goals'!$B$5:$E$7,4,FALSE)</f>
        <v>0.66666666666666663</v>
      </c>
      <c r="N879" s="24" t="e">
        <f>VLOOKUP($G879,'SVI Data'!$C$2:$F$200,3,FALSE)</f>
        <v>#N/A</v>
      </c>
      <c r="O879" s="24">
        <f>VLOOKUP("SVI",'Program Priorities&amp;Goals'!$B$5:$E$7,4,FALSE)</f>
        <v>0.66666666666666663</v>
      </c>
      <c r="P879" s="23" t="e">
        <f>VLOOKUP($A879,'Partnership Readiness'!$A$2:$D$1000,5,FALSE)</f>
        <v>#N/A</v>
      </c>
      <c r="Q879" s="24">
        <f>VLOOKUP("Partnership",'Program Priorities&amp;Goals'!$B$5:$E$7,4,FALSE)</f>
        <v>0.66666666666666663</v>
      </c>
      <c r="R879" s="25">
        <f t="shared" si="66"/>
        <v>0</v>
      </c>
      <c r="S879" s="24">
        <f t="shared" si="67"/>
        <v>1</v>
      </c>
      <c r="T879" s="24" t="e">
        <f t="shared" si="68"/>
        <v>#N/A</v>
      </c>
      <c r="U879" s="27" t="e">
        <f t="shared" si="69"/>
        <v>#N/A</v>
      </c>
      <c r="V879" s="24" t="e">
        <f>IF(J879="Urban",IF(U879&lt;='Recommended Sites'!$L$17,"Include",""),IF(J879="Rural",IF(T879&lt;='Recommended Sites'!$L$18,"Include",""),""))</f>
        <v>#N/A</v>
      </c>
      <c r="W879" s="24" t="e">
        <f>IF(V879="Include",COUNTIFS($V$2:$V$999,"Include",$R$2:$R$999,"&gt;"&amp;R879)+COUNTIFS($V$2:V879,"Include",$R$2:R879,R879),"")</f>
        <v>#N/A</v>
      </c>
    </row>
    <row r="880" spans="1:23" ht="15.75" thickBot="1" x14ac:dyDescent="0.3">
      <c r="A880" s="23" t="str">
        <f>IF(Population!$A880="","",Population!$A880)</f>
        <v/>
      </c>
      <c r="B880" s="24" t="str">
        <f>IF($A880="","",IFERROR(VLOOKUP($A880,Facilities!$A$2:$B$1001,2,FALSE),""))</f>
        <v/>
      </c>
      <c r="C880" s="24" t="str">
        <f>IFERROR(IF(VLOOKUP($A880,'Facility Locations'!$A$2:$E$1000,2,FALSE)="","no address",VLOOKUP($A880,'Facility Locations'!$A$2:$E$1000,2,FALSE)),"no address")</f>
        <v>no address</v>
      </c>
      <c r="D880" s="24" t="str">
        <f>IFERROR(IF(VLOOKUP($A880,'Facility Locations'!$A$2:$E$1000,3,FALSE)="","",VLOOKUP($A880,'Facility Locations'!$A$2:$E$1000,3,FALSE)),"")</f>
        <v/>
      </c>
      <c r="E880" s="24" t="str">
        <f>IFERROR(IF(VLOOKUP($A880,'Facility Locations'!$A$2:$E$1000,4,FALSE)="","",VLOOKUP($A880,'Facility Locations'!$A$2:$E$1000,4,FALSE)),"")</f>
        <v/>
      </c>
      <c r="F880" s="24" t="str">
        <f>IFERROR(IF(VLOOKUP($A880,'Facility Locations'!$A$2:$E$1000,5,FALSE)="","",VLOOKUP($A880,'Facility Locations'!$A$2:$E$1000,5,FALSE)),"")</f>
        <v/>
      </c>
      <c r="G880" s="25" t="str">
        <f>IFERROR(VLOOKUP($A880,Counties!$A$2:$C$1000,2,FALSE),"no county listed")</f>
        <v>no county listed</v>
      </c>
      <c r="H880" s="24" t="str">
        <f>IFERROR(VLOOKUP($A880,Counties!$A$2:$C$1000,3,FALSE),"no county listed")</f>
        <v>no county listed</v>
      </c>
      <c r="I880" s="24" t="e">
        <f>VLOOKUP($G880,Rural_Urban!A881:B1879,2,FALSE)</f>
        <v>#N/A</v>
      </c>
      <c r="J880" s="24" t="e">
        <f t="shared" si="65"/>
        <v>#N/A</v>
      </c>
      <c r="K880" s="26" t="str">
        <f>IF($A880="","",_xlfn.LET(_xlpm.x,VLOOKUP($A880,Population!$A$2:$B$1000,2,FALSE),IF(_xlpm.x="","none listed",_xlpm.x)))</f>
        <v/>
      </c>
      <c r="L880" s="24" t="e">
        <f>VLOOKUP($A880,Population!$A$2:$D$1000,4,FALSE)</f>
        <v>#N/A</v>
      </c>
      <c r="M880" s="24">
        <f>VLOOKUP("Population",'Program Priorities&amp;Goals'!$B$5:$E$7,4,FALSE)</f>
        <v>0.66666666666666663</v>
      </c>
      <c r="N880" s="24" t="e">
        <f>VLOOKUP($G880,'SVI Data'!$C$2:$F$200,3,FALSE)</f>
        <v>#N/A</v>
      </c>
      <c r="O880" s="24">
        <f>VLOOKUP("SVI",'Program Priorities&amp;Goals'!$B$5:$E$7,4,FALSE)</f>
        <v>0.66666666666666663</v>
      </c>
      <c r="P880" s="23" t="e">
        <f>VLOOKUP($A880,'Partnership Readiness'!$A$2:$D$1000,5,FALSE)</f>
        <v>#N/A</v>
      </c>
      <c r="Q880" s="24">
        <f>VLOOKUP("Partnership",'Program Priorities&amp;Goals'!$B$5:$E$7,4,FALSE)</f>
        <v>0.66666666666666663</v>
      </c>
      <c r="R880" s="25">
        <f t="shared" si="66"/>
        <v>0</v>
      </c>
      <c r="S880" s="24">
        <f t="shared" si="67"/>
        <v>1</v>
      </c>
      <c r="T880" s="24" t="e">
        <f t="shared" si="68"/>
        <v>#N/A</v>
      </c>
      <c r="U880" s="27" t="e">
        <f t="shared" si="69"/>
        <v>#N/A</v>
      </c>
      <c r="V880" s="24" t="e">
        <f>IF(J880="Urban",IF(U880&lt;='Recommended Sites'!$L$17,"Include",""),IF(J880="Rural",IF(T880&lt;='Recommended Sites'!$L$18,"Include",""),""))</f>
        <v>#N/A</v>
      </c>
      <c r="W880" s="24" t="e">
        <f>IF(V880="Include",COUNTIFS($V$2:$V$999,"Include",$R$2:$R$999,"&gt;"&amp;R880)+COUNTIFS($V$2:V880,"Include",$R$2:R880,R880),"")</f>
        <v>#N/A</v>
      </c>
    </row>
    <row r="881" spans="1:23" ht="15.75" thickBot="1" x14ac:dyDescent="0.3">
      <c r="A881" s="23" t="str">
        <f>IF(Population!$A881="","",Population!$A881)</f>
        <v/>
      </c>
      <c r="B881" s="24" t="str">
        <f>IF($A881="","",IFERROR(VLOOKUP($A881,Facilities!$A$2:$B$1001,2,FALSE),""))</f>
        <v/>
      </c>
      <c r="C881" s="24" t="str">
        <f>IFERROR(IF(VLOOKUP($A881,'Facility Locations'!$A$2:$E$1000,2,FALSE)="","no address",VLOOKUP($A881,'Facility Locations'!$A$2:$E$1000,2,FALSE)),"no address")</f>
        <v>no address</v>
      </c>
      <c r="D881" s="24" t="str">
        <f>IFERROR(IF(VLOOKUP($A881,'Facility Locations'!$A$2:$E$1000,3,FALSE)="","",VLOOKUP($A881,'Facility Locations'!$A$2:$E$1000,3,FALSE)),"")</f>
        <v/>
      </c>
      <c r="E881" s="24" t="str">
        <f>IFERROR(IF(VLOOKUP($A881,'Facility Locations'!$A$2:$E$1000,4,FALSE)="","",VLOOKUP($A881,'Facility Locations'!$A$2:$E$1000,4,FALSE)),"")</f>
        <v/>
      </c>
      <c r="F881" s="24" t="str">
        <f>IFERROR(IF(VLOOKUP($A881,'Facility Locations'!$A$2:$E$1000,5,FALSE)="","",VLOOKUP($A881,'Facility Locations'!$A$2:$E$1000,5,FALSE)),"")</f>
        <v/>
      </c>
      <c r="G881" s="25" t="str">
        <f>IFERROR(VLOOKUP($A881,Counties!$A$2:$C$1000,2,FALSE),"no county listed")</f>
        <v>no county listed</v>
      </c>
      <c r="H881" s="24" t="str">
        <f>IFERROR(VLOOKUP($A881,Counties!$A$2:$C$1000,3,FALSE),"no county listed")</f>
        <v>no county listed</v>
      </c>
      <c r="I881" s="24" t="e">
        <f>VLOOKUP($G881,Rural_Urban!A882:B1880,2,FALSE)</f>
        <v>#N/A</v>
      </c>
      <c r="J881" s="24" t="e">
        <f t="shared" si="65"/>
        <v>#N/A</v>
      </c>
      <c r="K881" s="26" t="str">
        <f>IF($A881="","",_xlfn.LET(_xlpm.x,VLOOKUP($A881,Population!$A$2:$B$1000,2,FALSE),IF(_xlpm.x="","none listed",_xlpm.x)))</f>
        <v/>
      </c>
      <c r="L881" s="24" t="e">
        <f>VLOOKUP($A881,Population!$A$2:$D$1000,4,FALSE)</f>
        <v>#N/A</v>
      </c>
      <c r="M881" s="24">
        <f>VLOOKUP("Population",'Program Priorities&amp;Goals'!$B$5:$E$7,4,FALSE)</f>
        <v>0.66666666666666663</v>
      </c>
      <c r="N881" s="24" t="e">
        <f>VLOOKUP($G881,'SVI Data'!$C$2:$F$200,3,FALSE)</f>
        <v>#N/A</v>
      </c>
      <c r="O881" s="24">
        <f>VLOOKUP("SVI",'Program Priorities&amp;Goals'!$B$5:$E$7,4,FALSE)</f>
        <v>0.66666666666666663</v>
      </c>
      <c r="P881" s="23" t="e">
        <f>VLOOKUP($A881,'Partnership Readiness'!$A$2:$D$1000,5,FALSE)</f>
        <v>#N/A</v>
      </c>
      <c r="Q881" s="24">
        <f>VLOOKUP("Partnership",'Program Priorities&amp;Goals'!$B$5:$E$7,4,FALSE)</f>
        <v>0.66666666666666663</v>
      </c>
      <c r="R881" s="25">
        <f t="shared" si="66"/>
        <v>0</v>
      </c>
      <c r="S881" s="24">
        <f t="shared" si="67"/>
        <v>1</v>
      </c>
      <c r="T881" s="24" t="e">
        <f t="shared" si="68"/>
        <v>#N/A</v>
      </c>
      <c r="U881" s="27" t="e">
        <f t="shared" si="69"/>
        <v>#N/A</v>
      </c>
      <c r="V881" s="24" t="e">
        <f>IF(J881="Urban",IF(U881&lt;='Recommended Sites'!$L$17,"Include",""),IF(J881="Rural",IF(T881&lt;='Recommended Sites'!$L$18,"Include",""),""))</f>
        <v>#N/A</v>
      </c>
      <c r="W881" s="24" t="e">
        <f>IF(V881="Include",COUNTIFS($V$2:$V$999,"Include",$R$2:$R$999,"&gt;"&amp;R881)+COUNTIFS($V$2:V881,"Include",$R$2:R881,R881),"")</f>
        <v>#N/A</v>
      </c>
    </row>
    <row r="882" spans="1:23" ht="15.75" thickBot="1" x14ac:dyDescent="0.3">
      <c r="A882" s="23" t="str">
        <f>IF(Population!$A882="","",Population!$A882)</f>
        <v/>
      </c>
      <c r="B882" s="24" t="str">
        <f>IF($A882="","",IFERROR(VLOOKUP($A882,Facilities!$A$2:$B$1001,2,FALSE),""))</f>
        <v/>
      </c>
      <c r="C882" s="24" t="str">
        <f>IFERROR(IF(VLOOKUP($A882,'Facility Locations'!$A$2:$E$1000,2,FALSE)="","no address",VLOOKUP($A882,'Facility Locations'!$A$2:$E$1000,2,FALSE)),"no address")</f>
        <v>no address</v>
      </c>
      <c r="D882" s="24" t="str">
        <f>IFERROR(IF(VLOOKUP($A882,'Facility Locations'!$A$2:$E$1000,3,FALSE)="","",VLOOKUP($A882,'Facility Locations'!$A$2:$E$1000,3,FALSE)),"")</f>
        <v/>
      </c>
      <c r="E882" s="24" t="str">
        <f>IFERROR(IF(VLOOKUP($A882,'Facility Locations'!$A$2:$E$1000,4,FALSE)="","",VLOOKUP($A882,'Facility Locations'!$A$2:$E$1000,4,FALSE)),"")</f>
        <v/>
      </c>
      <c r="F882" s="24" t="str">
        <f>IFERROR(IF(VLOOKUP($A882,'Facility Locations'!$A$2:$E$1000,5,FALSE)="","",VLOOKUP($A882,'Facility Locations'!$A$2:$E$1000,5,FALSE)),"")</f>
        <v/>
      </c>
      <c r="G882" s="25" t="str">
        <f>IFERROR(VLOOKUP($A882,Counties!$A$2:$C$1000,2,FALSE),"no county listed")</f>
        <v>no county listed</v>
      </c>
      <c r="H882" s="24" t="str">
        <f>IFERROR(VLOOKUP($A882,Counties!$A$2:$C$1000,3,FALSE),"no county listed")</f>
        <v>no county listed</v>
      </c>
      <c r="I882" s="24" t="e">
        <f>VLOOKUP($G882,Rural_Urban!A883:B1881,2,FALSE)</f>
        <v>#N/A</v>
      </c>
      <c r="J882" s="24" t="e">
        <f t="shared" si="65"/>
        <v>#N/A</v>
      </c>
      <c r="K882" s="26" t="str">
        <f>IF($A882="","",_xlfn.LET(_xlpm.x,VLOOKUP($A882,Population!$A$2:$B$1000,2,FALSE),IF(_xlpm.x="","none listed",_xlpm.x)))</f>
        <v/>
      </c>
      <c r="L882" s="24" t="e">
        <f>VLOOKUP($A882,Population!$A$2:$D$1000,4,FALSE)</f>
        <v>#N/A</v>
      </c>
      <c r="M882" s="24">
        <f>VLOOKUP("Population",'Program Priorities&amp;Goals'!$B$5:$E$7,4,FALSE)</f>
        <v>0.66666666666666663</v>
      </c>
      <c r="N882" s="24" t="e">
        <f>VLOOKUP($G882,'SVI Data'!$C$2:$F$200,3,FALSE)</f>
        <v>#N/A</v>
      </c>
      <c r="O882" s="24">
        <f>VLOOKUP("SVI",'Program Priorities&amp;Goals'!$B$5:$E$7,4,FALSE)</f>
        <v>0.66666666666666663</v>
      </c>
      <c r="P882" s="23" t="e">
        <f>VLOOKUP($A882,'Partnership Readiness'!$A$2:$D$1000,5,FALSE)</f>
        <v>#N/A</v>
      </c>
      <c r="Q882" s="24">
        <f>VLOOKUP("Partnership",'Program Priorities&amp;Goals'!$B$5:$E$7,4,FALSE)</f>
        <v>0.66666666666666663</v>
      </c>
      <c r="R882" s="25">
        <f t="shared" si="66"/>
        <v>0</v>
      </c>
      <c r="S882" s="24">
        <f t="shared" si="67"/>
        <v>1</v>
      </c>
      <c r="T882" s="24" t="e">
        <f t="shared" si="68"/>
        <v>#N/A</v>
      </c>
      <c r="U882" s="27" t="e">
        <f t="shared" si="69"/>
        <v>#N/A</v>
      </c>
      <c r="V882" s="24" t="e">
        <f>IF(J882="Urban",IF(U882&lt;='Recommended Sites'!$L$17,"Include",""),IF(J882="Rural",IF(T882&lt;='Recommended Sites'!$L$18,"Include",""),""))</f>
        <v>#N/A</v>
      </c>
      <c r="W882" s="24" t="e">
        <f>IF(V882="Include",COUNTIFS($V$2:$V$999,"Include",$R$2:$R$999,"&gt;"&amp;R882)+COUNTIFS($V$2:V882,"Include",$R$2:R882,R882),"")</f>
        <v>#N/A</v>
      </c>
    </row>
    <row r="883" spans="1:23" ht="15.75" thickBot="1" x14ac:dyDescent="0.3">
      <c r="A883" s="23" t="str">
        <f>IF(Population!$A883="","",Population!$A883)</f>
        <v/>
      </c>
      <c r="B883" s="24" t="str">
        <f>IF($A883="","",IFERROR(VLOOKUP($A883,Facilities!$A$2:$B$1001,2,FALSE),""))</f>
        <v/>
      </c>
      <c r="C883" s="24" t="str">
        <f>IFERROR(IF(VLOOKUP($A883,'Facility Locations'!$A$2:$E$1000,2,FALSE)="","no address",VLOOKUP($A883,'Facility Locations'!$A$2:$E$1000,2,FALSE)),"no address")</f>
        <v>no address</v>
      </c>
      <c r="D883" s="24" t="str">
        <f>IFERROR(IF(VLOOKUP($A883,'Facility Locations'!$A$2:$E$1000,3,FALSE)="","",VLOOKUP($A883,'Facility Locations'!$A$2:$E$1000,3,FALSE)),"")</f>
        <v/>
      </c>
      <c r="E883" s="24" t="str">
        <f>IFERROR(IF(VLOOKUP($A883,'Facility Locations'!$A$2:$E$1000,4,FALSE)="","",VLOOKUP($A883,'Facility Locations'!$A$2:$E$1000,4,FALSE)),"")</f>
        <v/>
      </c>
      <c r="F883" s="24" t="str">
        <f>IFERROR(IF(VLOOKUP($A883,'Facility Locations'!$A$2:$E$1000,5,FALSE)="","",VLOOKUP($A883,'Facility Locations'!$A$2:$E$1000,5,FALSE)),"")</f>
        <v/>
      </c>
      <c r="G883" s="25" t="str">
        <f>IFERROR(VLOOKUP($A883,Counties!$A$2:$C$1000,2,FALSE),"no county listed")</f>
        <v>no county listed</v>
      </c>
      <c r="H883" s="24" t="str">
        <f>IFERROR(VLOOKUP($A883,Counties!$A$2:$C$1000,3,FALSE),"no county listed")</f>
        <v>no county listed</v>
      </c>
      <c r="I883" s="24" t="e">
        <f>VLOOKUP($G883,Rural_Urban!A884:B1882,2,FALSE)</f>
        <v>#N/A</v>
      </c>
      <c r="J883" s="24" t="e">
        <f t="shared" si="65"/>
        <v>#N/A</v>
      </c>
      <c r="K883" s="26" t="str">
        <f>IF($A883="","",_xlfn.LET(_xlpm.x,VLOOKUP($A883,Population!$A$2:$B$1000,2,FALSE),IF(_xlpm.x="","none listed",_xlpm.x)))</f>
        <v/>
      </c>
      <c r="L883" s="24" t="e">
        <f>VLOOKUP($A883,Population!$A$2:$D$1000,4,FALSE)</f>
        <v>#N/A</v>
      </c>
      <c r="M883" s="24">
        <f>VLOOKUP("Population",'Program Priorities&amp;Goals'!$B$5:$E$7,4,FALSE)</f>
        <v>0.66666666666666663</v>
      </c>
      <c r="N883" s="24" t="e">
        <f>VLOOKUP($G883,'SVI Data'!$C$2:$F$200,3,FALSE)</f>
        <v>#N/A</v>
      </c>
      <c r="O883" s="24">
        <f>VLOOKUP("SVI",'Program Priorities&amp;Goals'!$B$5:$E$7,4,FALSE)</f>
        <v>0.66666666666666663</v>
      </c>
      <c r="P883" s="23" t="e">
        <f>VLOOKUP($A883,'Partnership Readiness'!$A$2:$D$1000,5,FALSE)</f>
        <v>#N/A</v>
      </c>
      <c r="Q883" s="24">
        <f>VLOOKUP("Partnership",'Program Priorities&amp;Goals'!$B$5:$E$7,4,FALSE)</f>
        <v>0.66666666666666663</v>
      </c>
      <c r="R883" s="25">
        <f t="shared" si="66"/>
        <v>0</v>
      </c>
      <c r="S883" s="24">
        <f t="shared" si="67"/>
        <v>1</v>
      </c>
      <c r="T883" s="24" t="e">
        <f t="shared" si="68"/>
        <v>#N/A</v>
      </c>
      <c r="U883" s="27" t="e">
        <f t="shared" si="69"/>
        <v>#N/A</v>
      </c>
      <c r="V883" s="24" t="e">
        <f>IF(J883="Urban",IF(U883&lt;='Recommended Sites'!$L$17,"Include",""),IF(J883="Rural",IF(T883&lt;='Recommended Sites'!$L$18,"Include",""),""))</f>
        <v>#N/A</v>
      </c>
      <c r="W883" s="24" t="e">
        <f>IF(V883="Include",COUNTIFS($V$2:$V$999,"Include",$R$2:$R$999,"&gt;"&amp;R883)+COUNTIFS($V$2:V883,"Include",$R$2:R883,R883),"")</f>
        <v>#N/A</v>
      </c>
    </row>
    <row r="884" spans="1:23" ht="15.75" thickBot="1" x14ac:dyDescent="0.3">
      <c r="A884" s="23" t="str">
        <f>IF(Population!$A884="","",Population!$A884)</f>
        <v/>
      </c>
      <c r="B884" s="24" t="str">
        <f>IF($A884="","",IFERROR(VLOOKUP($A884,Facilities!$A$2:$B$1001,2,FALSE),""))</f>
        <v/>
      </c>
      <c r="C884" s="24" t="str">
        <f>IFERROR(IF(VLOOKUP($A884,'Facility Locations'!$A$2:$E$1000,2,FALSE)="","no address",VLOOKUP($A884,'Facility Locations'!$A$2:$E$1000,2,FALSE)),"no address")</f>
        <v>no address</v>
      </c>
      <c r="D884" s="24" t="str">
        <f>IFERROR(IF(VLOOKUP($A884,'Facility Locations'!$A$2:$E$1000,3,FALSE)="","",VLOOKUP($A884,'Facility Locations'!$A$2:$E$1000,3,FALSE)),"")</f>
        <v/>
      </c>
      <c r="E884" s="24" t="str">
        <f>IFERROR(IF(VLOOKUP($A884,'Facility Locations'!$A$2:$E$1000,4,FALSE)="","",VLOOKUP($A884,'Facility Locations'!$A$2:$E$1000,4,FALSE)),"")</f>
        <v/>
      </c>
      <c r="F884" s="24" t="str">
        <f>IFERROR(IF(VLOOKUP($A884,'Facility Locations'!$A$2:$E$1000,5,FALSE)="","",VLOOKUP($A884,'Facility Locations'!$A$2:$E$1000,5,FALSE)),"")</f>
        <v/>
      </c>
      <c r="G884" s="25" t="str">
        <f>IFERROR(VLOOKUP($A884,Counties!$A$2:$C$1000,2,FALSE),"no county listed")</f>
        <v>no county listed</v>
      </c>
      <c r="H884" s="24" t="str">
        <f>IFERROR(VLOOKUP($A884,Counties!$A$2:$C$1000,3,FALSE),"no county listed")</f>
        <v>no county listed</v>
      </c>
      <c r="I884" s="24" t="e">
        <f>VLOOKUP($G884,Rural_Urban!A885:B1883,2,FALSE)</f>
        <v>#N/A</v>
      </c>
      <c r="J884" s="24" t="e">
        <f t="shared" si="65"/>
        <v>#N/A</v>
      </c>
      <c r="K884" s="26" t="str">
        <f>IF($A884="","",_xlfn.LET(_xlpm.x,VLOOKUP($A884,Population!$A$2:$B$1000,2,FALSE),IF(_xlpm.x="","none listed",_xlpm.x)))</f>
        <v/>
      </c>
      <c r="L884" s="24" t="e">
        <f>VLOOKUP($A884,Population!$A$2:$D$1000,4,FALSE)</f>
        <v>#N/A</v>
      </c>
      <c r="M884" s="24">
        <f>VLOOKUP("Population",'Program Priorities&amp;Goals'!$B$5:$E$7,4,FALSE)</f>
        <v>0.66666666666666663</v>
      </c>
      <c r="N884" s="24" t="e">
        <f>VLOOKUP($G884,'SVI Data'!$C$2:$F$200,3,FALSE)</f>
        <v>#N/A</v>
      </c>
      <c r="O884" s="24">
        <f>VLOOKUP("SVI",'Program Priorities&amp;Goals'!$B$5:$E$7,4,FALSE)</f>
        <v>0.66666666666666663</v>
      </c>
      <c r="P884" s="23" t="e">
        <f>VLOOKUP($A884,'Partnership Readiness'!$A$2:$D$1000,5,FALSE)</f>
        <v>#N/A</v>
      </c>
      <c r="Q884" s="24">
        <f>VLOOKUP("Partnership",'Program Priorities&amp;Goals'!$B$5:$E$7,4,FALSE)</f>
        <v>0.66666666666666663</v>
      </c>
      <c r="R884" s="25">
        <f t="shared" si="66"/>
        <v>0</v>
      </c>
      <c r="S884" s="24">
        <f t="shared" si="67"/>
        <v>1</v>
      </c>
      <c r="T884" s="24" t="e">
        <f t="shared" si="68"/>
        <v>#N/A</v>
      </c>
      <c r="U884" s="27" t="e">
        <f t="shared" si="69"/>
        <v>#N/A</v>
      </c>
      <c r="V884" s="24" t="e">
        <f>IF(J884="Urban",IF(U884&lt;='Recommended Sites'!$L$17,"Include",""),IF(J884="Rural",IF(T884&lt;='Recommended Sites'!$L$18,"Include",""),""))</f>
        <v>#N/A</v>
      </c>
      <c r="W884" s="24" t="e">
        <f>IF(V884="Include",COUNTIFS($V$2:$V$999,"Include",$R$2:$R$999,"&gt;"&amp;R884)+COUNTIFS($V$2:V884,"Include",$R$2:R884,R884),"")</f>
        <v>#N/A</v>
      </c>
    </row>
    <row r="885" spans="1:23" ht="15.75" thickBot="1" x14ac:dyDescent="0.3">
      <c r="A885" s="23" t="str">
        <f>IF(Population!$A885="","",Population!$A885)</f>
        <v/>
      </c>
      <c r="B885" s="24" t="str">
        <f>IF($A885="","",IFERROR(VLOOKUP($A885,Facilities!$A$2:$B$1001,2,FALSE),""))</f>
        <v/>
      </c>
      <c r="C885" s="24" t="str">
        <f>IFERROR(IF(VLOOKUP($A885,'Facility Locations'!$A$2:$E$1000,2,FALSE)="","no address",VLOOKUP($A885,'Facility Locations'!$A$2:$E$1000,2,FALSE)),"no address")</f>
        <v>no address</v>
      </c>
      <c r="D885" s="24" t="str">
        <f>IFERROR(IF(VLOOKUP($A885,'Facility Locations'!$A$2:$E$1000,3,FALSE)="","",VLOOKUP($A885,'Facility Locations'!$A$2:$E$1000,3,FALSE)),"")</f>
        <v/>
      </c>
      <c r="E885" s="24" t="str">
        <f>IFERROR(IF(VLOOKUP($A885,'Facility Locations'!$A$2:$E$1000,4,FALSE)="","",VLOOKUP($A885,'Facility Locations'!$A$2:$E$1000,4,FALSE)),"")</f>
        <v/>
      </c>
      <c r="F885" s="24" t="str">
        <f>IFERROR(IF(VLOOKUP($A885,'Facility Locations'!$A$2:$E$1000,5,FALSE)="","",VLOOKUP($A885,'Facility Locations'!$A$2:$E$1000,5,FALSE)),"")</f>
        <v/>
      </c>
      <c r="G885" s="25" t="str">
        <f>IFERROR(VLOOKUP($A885,Counties!$A$2:$C$1000,2,FALSE),"no county listed")</f>
        <v>no county listed</v>
      </c>
      <c r="H885" s="24" t="str">
        <f>IFERROR(VLOOKUP($A885,Counties!$A$2:$C$1000,3,FALSE),"no county listed")</f>
        <v>no county listed</v>
      </c>
      <c r="I885" s="24" t="e">
        <f>VLOOKUP($G885,Rural_Urban!A886:B1884,2,FALSE)</f>
        <v>#N/A</v>
      </c>
      <c r="J885" s="24" t="e">
        <f t="shared" si="65"/>
        <v>#N/A</v>
      </c>
      <c r="K885" s="26" t="str">
        <f>IF($A885="","",_xlfn.LET(_xlpm.x,VLOOKUP($A885,Population!$A$2:$B$1000,2,FALSE),IF(_xlpm.x="","none listed",_xlpm.x)))</f>
        <v/>
      </c>
      <c r="L885" s="24" t="e">
        <f>VLOOKUP($A885,Population!$A$2:$D$1000,4,FALSE)</f>
        <v>#N/A</v>
      </c>
      <c r="M885" s="24">
        <f>VLOOKUP("Population",'Program Priorities&amp;Goals'!$B$5:$E$7,4,FALSE)</f>
        <v>0.66666666666666663</v>
      </c>
      <c r="N885" s="24" t="e">
        <f>VLOOKUP($G885,'SVI Data'!$C$2:$F$200,3,FALSE)</f>
        <v>#N/A</v>
      </c>
      <c r="O885" s="24">
        <f>VLOOKUP("SVI",'Program Priorities&amp;Goals'!$B$5:$E$7,4,FALSE)</f>
        <v>0.66666666666666663</v>
      </c>
      <c r="P885" s="23" t="e">
        <f>VLOOKUP($A885,'Partnership Readiness'!$A$2:$D$1000,5,FALSE)</f>
        <v>#N/A</v>
      </c>
      <c r="Q885" s="24">
        <f>VLOOKUP("Partnership",'Program Priorities&amp;Goals'!$B$5:$E$7,4,FALSE)</f>
        <v>0.66666666666666663</v>
      </c>
      <c r="R885" s="25">
        <f t="shared" si="66"/>
        <v>0</v>
      </c>
      <c r="S885" s="24">
        <f t="shared" si="67"/>
        <v>1</v>
      </c>
      <c r="T885" s="24" t="e">
        <f t="shared" si="68"/>
        <v>#N/A</v>
      </c>
      <c r="U885" s="27" t="e">
        <f t="shared" si="69"/>
        <v>#N/A</v>
      </c>
      <c r="V885" s="24" t="e">
        <f>IF(J885="Urban",IF(U885&lt;='Recommended Sites'!$L$17,"Include",""),IF(J885="Rural",IF(T885&lt;='Recommended Sites'!$L$18,"Include",""),""))</f>
        <v>#N/A</v>
      </c>
      <c r="W885" s="24" t="e">
        <f>IF(V885="Include",COUNTIFS($V$2:$V$999,"Include",$R$2:$R$999,"&gt;"&amp;R885)+COUNTIFS($V$2:V885,"Include",$R$2:R885,R885),"")</f>
        <v>#N/A</v>
      </c>
    </row>
    <row r="886" spans="1:23" ht="15.75" thickBot="1" x14ac:dyDescent="0.3">
      <c r="A886" s="23" t="str">
        <f>IF(Population!$A886="","",Population!$A886)</f>
        <v/>
      </c>
      <c r="B886" s="24" t="str">
        <f>IF($A886="","",IFERROR(VLOOKUP($A886,Facilities!$A$2:$B$1001,2,FALSE),""))</f>
        <v/>
      </c>
      <c r="C886" s="24" t="str">
        <f>IFERROR(IF(VLOOKUP($A886,'Facility Locations'!$A$2:$E$1000,2,FALSE)="","no address",VLOOKUP($A886,'Facility Locations'!$A$2:$E$1000,2,FALSE)),"no address")</f>
        <v>no address</v>
      </c>
      <c r="D886" s="24" t="str">
        <f>IFERROR(IF(VLOOKUP($A886,'Facility Locations'!$A$2:$E$1000,3,FALSE)="","",VLOOKUP($A886,'Facility Locations'!$A$2:$E$1000,3,FALSE)),"")</f>
        <v/>
      </c>
      <c r="E886" s="24" t="str">
        <f>IFERROR(IF(VLOOKUP($A886,'Facility Locations'!$A$2:$E$1000,4,FALSE)="","",VLOOKUP($A886,'Facility Locations'!$A$2:$E$1000,4,FALSE)),"")</f>
        <v/>
      </c>
      <c r="F886" s="24" t="str">
        <f>IFERROR(IF(VLOOKUP($A886,'Facility Locations'!$A$2:$E$1000,5,FALSE)="","",VLOOKUP($A886,'Facility Locations'!$A$2:$E$1000,5,FALSE)),"")</f>
        <v/>
      </c>
      <c r="G886" s="25" t="str">
        <f>IFERROR(VLOOKUP($A886,Counties!$A$2:$C$1000,2,FALSE),"no county listed")</f>
        <v>no county listed</v>
      </c>
      <c r="H886" s="24" t="str">
        <f>IFERROR(VLOOKUP($A886,Counties!$A$2:$C$1000,3,FALSE),"no county listed")</f>
        <v>no county listed</v>
      </c>
      <c r="I886" s="24" t="e">
        <f>VLOOKUP($G886,Rural_Urban!A887:B1885,2,FALSE)</f>
        <v>#N/A</v>
      </c>
      <c r="J886" s="24" t="e">
        <f t="shared" si="65"/>
        <v>#N/A</v>
      </c>
      <c r="K886" s="26" t="str">
        <f>IF($A886="","",_xlfn.LET(_xlpm.x,VLOOKUP($A886,Population!$A$2:$B$1000,2,FALSE),IF(_xlpm.x="","none listed",_xlpm.x)))</f>
        <v/>
      </c>
      <c r="L886" s="24" t="e">
        <f>VLOOKUP($A886,Population!$A$2:$D$1000,4,FALSE)</f>
        <v>#N/A</v>
      </c>
      <c r="M886" s="24">
        <f>VLOOKUP("Population",'Program Priorities&amp;Goals'!$B$5:$E$7,4,FALSE)</f>
        <v>0.66666666666666663</v>
      </c>
      <c r="N886" s="24" t="e">
        <f>VLOOKUP($G886,'SVI Data'!$C$2:$F$200,3,FALSE)</f>
        <v>#N/A</v>
      </c>
      <c r="O886" s="24">
        <f>VLOOKUP("SVI",'Program Priorities&amp;Goals'!$B$5:$E$7,4,FALSE)</f>
        <v>0.66666666666666663</v>
      </c>
      <c r="P886" s="23" t="e">
        <f>VLOOKUP($A886,'Partnership Readiness'!$A$2:$D$1000,5,FALSE)</f>
        <v>#N/A</v>
      </c>
      <c r="Q886" s="24">
        <f>VLOOKUP("Partnership",'Program Priorities&amp;Goals'!$B$5:$E$7,4,FALSE)</f>
        <v>0.66666666666666663</v>
      </c>
      <c r="R886" s="25">
        <f t="shared" si="66"/>
        <v>0</v>
      </c>
      <c r="S886" s="24">
        <f t="shared" si="67"/>
        <v>1</v>
      </c>
      <c r="T886" s="24" t="e">
        <f t="shared" si="68"/>
        <v>#N/A</v>
      </c>
      <c r="U886" s="27" t="e">
        <f t="shared" si="69"/>
        <v>#N/A</v>
      </c>
      <c r="V886" s="24" t="e">
        <f>IF(J886="Urban",IF(U886&lt;='Recommended Sites'!$L$17,"Include",""),IF(J886="Rural",IF(T886&lt;='Recommended Sites'!$L$18,"Include",""),""))</f>
        <v>#N/A</v>
      </c>
      <c r="W886" s="24" t="e">
        <f>IF(V886="Include",COUNTIFS($V$2:$V$999,"Include",$R$2:$R$999,"&gt;"&amp;R886)+COUNTIFS($V$2:V886,"Include",$R$2:R886,R886),"")</f>
        <v>#N/A</v>
      </c>
    </row>
    <row r="887" spans="1:23" ht="15.75" thickBot="1" x14ac:dyDescent="0.3">
      <c r="A887" s="23" t="str">
        <f>IF(Population!$A887="","",Population!$A887)</f>
        <v/>
      </c>
      <c r="B887" s="24" t="str">
        <f>IF($A887="","",IFERROR(VLOOKUP($A887,Facilities!$A$2:$B$1001,2,FALSE),""))</f>
        <v/>
      </c>
      <c r="C887" s="24" t="str">
        <f>IFERROR(IF(VLOOKUP($A887,'Facility Locations'!$A$2:$E$1000,2,FALSE)="","no address",VLOOKUP($A887,'Facility Locations'!$A$2:$E$1000,2,FALSE)),"no address")</f>
        <v>no address</v>
      </c>
      <c r="D887" s="24" t="str">
        <f>IFERROR(IF(VLOOKUP($A887,'Facility Locations'!$A$2:$E$1000,3,FALSE)="","",VLOOKUP($A887,'Facility Locations'!$A$2:$E$1000,3,FALSE)),"")</f>
        <v/>
      </c>
      <c r="E887" s="24" t="str">
        <f>IFERROR(IF(VLOOKUP($A887,'Facility Locations'!$A$2:$E$1000,4,FALSE)="","",VLOOKUP($A887,'Facility Locations'!$A$2:$E$1000,4,FALSE)),"")</f>
        <v/>
      </c>
      <c r="F887" s="24" t="str">
        <f>IFERROR(IF(VLOOKUP($A887,'Facility Locations'!$A$2:$E$1000,5,FALSE)="","",VLOOKUP($A887,'Facility Locations'!$A$2:$E$1000,5,FALSE)),"")</f>
        <v/>
      </c>
      <c r="G887" s="25" t="str">
        <f>IFERROR(VLOOKUP($A887,Counties!$A$2:$C$1000,2,FALSE),"no county listed")</f>
        <v>no county listed</v>
      </c>
      <c r="H887" s="24" t="str">
        <f>IFERROR(VLOOKUP($A887,Counties!$A$2:$C$1000,3,FALSE),"no county listed")</f>
        <v>no county listed</v>
      </c>
      <c r="I887" s="24" t="e">
        <f>VLOOKUP($G887,Rural_Urban!A888:B1886,2,FALSE)</f>
        <v>#N/A</v>
      </c>
      <c r="J887" s="24" t="e">
        <f t="shared" si="65"/>
        <v>#N/A</v>
      </c>
      <c r="K887" s="26" t="str">
        <f>IF($A887="","",_xlfn.LET(_xlpm.x,VLOOKUP($A887,Population!$A$2:$B$1000,2,FALSE),IF(_xlpm.x="","none listed",_xlpm.x)))</f>
        <v/>
      </c>
      <c r="L887" s="24" t="e">
        <f>VLOOKUP($A887,Population!$A$2:$D$1000,4,FALSE)</f>
        <v>#N/A</v>
      </c>
      <c r="M887" s="24">
        <f>VLOOKUP("Population",'Program Priorities&amp;Goals'!$B$5:$E$7,4,FALSE)</f>
        <v>0.66666666666666663</v>
      </c>
      <c r="N887" s="24" t="e">
        <f>VLOOKUP($G887,'SVI Data'!$C$2:$F$200,3,FALSE)</f>
        <v>#N/A</v>
      </c>
      <c r="O887" s="24">
        <f>VLOOKUP("SVI",'Program Priorities&amp;Goals'!$B$5:$E$7,4,FALSE)</f>
        <v>0.66666666666666663</v>
      </c>
      <c r="P887" s="23" t="e">
        <f>VLOOKUP($A887,'Partnership Readiness'!$A$2:$D$1000,5,FALSE)</f>
        <v>#N/A</v>
      </c>
      <c r="Q887" s="24">
        <f>VLOOKUP("Partnership",'Program Priorities&amp;Goals'!$B$5:$E$7,4,FALSE)</f>
        <v>0.66666666666666663</v>
      </c>
      <c r="R887" s="25">
        <f t="shared" si="66"/>
        <v>0</v>
      </c>
      <c r="S887" s="24">
        <f t="shared" si="67"/>
        <v>1</v>
      </c>
      <c r="T887" s="24" t="e">
        <f t="shared" si="68"/>
        <v>#N/A</v>
      </c>
      <c r="U887" s="27" t="e">
        <f t="shared" si="69"/>
        <v>#N/A</v>
      </c>
      <c r="V887" s="24" t="e">
        <f>IF(J887="Urban",IF(U887&lt;='Recommended Sites'!$L$17,"Include",""),IF(J887="Rural",IF(T887&lt;='Recommended Sites'!$L$18,"Include",""),""))</f>
        <v>#N/A</v>
      </c>
      <c r="W887" s="24" t="e">
        <f>IF(V887="Include",COUNTIFS($V$2:$V$999,"Include",$R$2:$R$999,"&gt;"&amp;R887)+COUNTIFS($V$2:V887,"Include",$R$2:R887,R887),"")</f>
        <v>#N/A</v>
      </c>
    </row>
    <row r="888" spans="1:23" ht="15.75" thickBot="1" x14ac:dyDescent="0.3">
      <c r="A888" s="23" t="str">
        <f>IF(Population!$A888="","",Population!$A888)</f>
        <v/>
      </c>
      <c r="B888" s="24" t="str">
        <f>IF($A888="","",IFERROR(VLOOKUP($A888,Facilities!$A$2:$B$1001,2,FALSE),""))</f>
        <v/>
      </c>
      <c r="C888" s="24" t="str">
        <f>IFERROR(IF(VLOOKUP($A888,'Facility Locations'!$A$2:$E$1000,2,FALSE)="","no address",VLOOKUP($A888,'Facility Locations'!$A$2:$E$1000,2,FALSE)),"no address")</f>
        <v>no address</v>
      </c>
      <c r="D888" s="24" t="str">
        <f>IFERROR(IF(VLOOKUP($A888,'Facility Locations'!$A$2:$E$1000,3,FALSE)="","",VLOOKUP($A888,'Facility Locations'!$A$2:$E$1000,3,FALSE)),"")</f>
        <v/>
      </c>
      <c r="E888" s="24" t="str">
        <f>IFERROR(IF(VLOOKUP($A888,'Facility Locations'!$A$2:$E$1000,4,FALSE)="","",VLOOKUP($A888,'Facility Locations'!$A$2:$E$1000,4,FALSE)),"")</f>
        <v/>
      </c>
      <c r="F888" s="24" t="str">
        <f>IFERROR(IF(VLOOKUP($A888,'Facility Locations'!$A$2:$E$1000,5,FALSE)="","",VLOOKUP($A888,'Facility Locations'!$A$2:$E$1000,5,FALSE)),"")</f>
        <v/>
      </c>
      <c r="G888" s="25" t="str">
        <f>IFERROR(VLOOKUP($A888,Counties!$A$2:$C$1000,2,FALSE),"no county listed")</f>
        <v>no county listed</v>
      </c>
      <c r="H888" s="24" t="str">
        <f>IFERROR(VLOOKUP($A888,Counties!$A$2:$C$1000,3,FALSE),"no county listed")</f>
        <v>no county listed</v>
      </c>
      <c r="I888" s="24" t="e">
        <f>VLOOKUP($G888,Rural_Urban!A889:B1887,2,FALSE)</f>
        <v>#N/A</v>
      </c>
      <c r="J888" s="24" t="e">
        <f t="shared" si="65"/>
        <v>#N/A</v>
      </c>
      <c r="K888" s="26" t="str">
        <f>IF($A888="","",_xlfn.LET(_xlpm.x,VLOOKUP($A888,Population!$A$2:$B$1000,2,FALSE),IF(_xlpm.x="","none listed",_xlpm.x)))</f>
        <v/>
      </c>
      <c r="L888" s="24" t="e">
        <f>VLOOKUP($A888,Population!$A$2:$D$1000,4,FALSE)</f>
        <v>#N/A</v>
      </c>
      <c r="M888" s="24">
        <f>VLOOKUP("Population",'Program Priorities&amp;Goals'!$B$5:$E$7,4,FALSE)</f>
        <v>0.66666666666666663</v>
      </c>
      <c r="N888" s="24" t="e">
        <f>VLOOKUP($G888,'SVI Data'!$C$2:$F$200,3,FALSE)</f>
        <v>#N/A</v>
      </c>
      <c r="O888" s="24">
        <f>VLOOKUP("SVI",'Program Priorities&amp;Goals'!$B$5:$E$7,4,FALSE)</f>
        <v>0.66666666666666663</v>
      </c>
      <c r="P888" s="23" t="e">
        <f>VLOOKUP($A888,'Partnership Readiness'!$A$2:$D$1000,5,FALSE)</f>
        <v>#N/A</v>
      </c>
      <c r="Q888" s="24">
        <f>VLOOKUP("Partnership",'Program Priorities&amp;Goals'!$B$5:$E$7,4,FALSE)</f>
        <v>0.66666666666666663</v>
      </c>
      <c r="R888" s="25">
        <f t="shared" si="66"/>
        <v>0</v>
      </c>
      <c r="S888" s="24">
        <f t="shared" si="67"/>
        <v>1</v>
      </c>
      <c r="T888" s="24" t="e">
        <f t="shared" si="68"/>
        <v>#N/A</v>
      </c>
      <c r="U888" s="27" t="e">
        <f t="shared" si="69"/>
        <v>#N/A</v>
      </c>
      <c r="V888" s="24" t="e">
        <f>IF(J888="Urban",IF(U888&lt;='Recommended Sites'!$L$17,"Include",""),IF(J888="Rural",IF(T888&lt;='Recommended Sites'!$L$18,"Include",""),""))</f>
        <v>#N/A</v>
      </c>
      <c r="W888" s="24" t="e">
        <f>IF(V888="Include",COUNTIFS($V$2:$V$999,"Include",$R$2:$R$999,"&gt;"&amp;R888)+COUNTIFS($V$2:V888,"Include",$R$2:R888,R888),"")</f>
        <v>#N/A</v>
      </c>
    </row>
    <row r="889" spans="1:23" ht="15.75" thickBot="1" x14ac:dyDescent="0.3">
      <c r="A889" s="23" t="str">
        <f>IF(Population!$A889="","",Population!$A889)</f>
        <v/>
      </c>
      <c r="B889" s="24" t="str">
        <f>IF($A889="","",IFERROR(VLOOKUP($A889,Facilities!$A$2:$B$1001,2,FALSE),""))</f>
        <v/>
      </c>
      <c r="C889" s="24" t="str">
        <f>IFERROR(IF(VLOOKUP($A889,'Facility Locations'!$A$2:$E$1000,2,FALSE)="","no address",VLOOKUP($A889,'Facility Locations'!$A$2:$E$1000,2,FALSE)),"no address")</f>
        <v>no address</v>
      </c>
      <c r="D889" s="24" t="str">
        <f>IFERROR(IF(VLOOKUP($A889,'Facility Locations'!$A$2:$E$1000,3,FALSE)="","",VLOOKUP($A889,'Facility Locations'!$A$2:$E$1000,3,FALSE)),"")</f>
        <v/>
      </c>
      <c r="E889" s="24" t="str">
        <f>IFERROR(IF(VLOOKUP($A889,'Facility Locations'!$A$2:$E$1000,4,FALSE)="","",VLOOKUP($A889,'Facility Locations'!$A$2:$E$1000,4,FALSE)),"")</f>
        <v/>
      </c>
      <c r="F889" s="24" t="str">
        <f>IFERROR(IF(VLOOKUP($A889,'Facility Locations'!$A$2:$E$1000,5,FALSE)="","",VLOOKUP($A889,'Facility Locations'!$A$2:$E$1000,5,FALSE)),"")</f>
        <v/>
      </c>
      <c r="G889" s="25" t="str">
        <f>IFERROR(VLOOKUP($A889,Counties!$A$2:$C$1000,2,FALSE),"no county listed")</f>
        <v>no county listed</v>
      </c>
      <c r="H889" s="24" t="str">
        <f>IFERROR(VLOOKUP($A889,Counties!$A$2:$C$1000,3,FALSE),"no county listed")</f>
        <v>no county listed</v>
      </c>
      <c r="I889" s="24" t="e">
        <f>VLOOKUP($G889,Rural_Urban!A890:B1888,2,FALSE)</f>
        <v>#N/A</v>
      </c>
      <c r="J889" s="24" t="e">
        <f t="shared" si="65"/>
        <v>#N/A</v>
      </c>
      <c r="K889" s="26" t="str">
        <f>IF($A889="","",_xlfn.LET(_xlpm.x,VLOOKUP($A889,Population!$A$2:$B$1000,2,FALSE),IF(_xlpm.x="","none listed",_xlpm.x)))</f>
        <v/>
      </c>
      <c r="L889" s="24" t="e">
        <f>VLOOKUP($A889,Population!$A$2:$D$1000,4,FALSE)</f>
        <v>#N/A</v>
      </c>
      <c r="M889" s="24">
        <f>VLOOKUP("Population",'Program Priorities&amp;Goals'!$B$5:$E$7,4,FALSE)</f>
        <v>0.66666666666666663</v>
      </c>
      <c r="N889" s="24" t="e">
        <f>VLOOKUP($G889,'SVI Data'!$C$2:$F$200,3,FALSE)</f>
        <v>#N/A</v>
      </c>
      <c r="O889" s="24">
        <f>VLOOKUP("SVI",'Program Priorities&amp;Goals'!$B$5:$E$7,4,FALSE)</f>
        <v>0.66666666666666663</v>
      </c>
      <c r="P889" s="23" t="e">
        <f>VLOOKUP($A889,'Partnership Readiness'!$A$2:$D$1000,5,FALSE)</f>
        <v>#N/A</v>
      </c>
      <c r="Q889" s="24">
        <f>VLOOKUP("Partnership",'Program Priorities&amp;Goals'!$B$5:$E$7,4,FALSE)</f>
        <v>0.66666666666666663</v>
      </c>
      <c r="R889" s="25">
        <f t="shared" si="66"/>
        <v>0</v>
      </c>
      <c r="S889" s="24">
        <f t="shared" si="67"/>
        <v>1</v>
      </c>
      <c r="T889" s="24" t="e">
        <f t="shared" si="68"/>
        <v>#N/A</v>
      </c>
      <c r="U889" s="27" t="e">
        <f t="shared" si="69"/>
        <v>#N/A</v>
      </c>
      <c r="V889" s="24" t="e">
        <f>IF(J889="Urban",IF(U889&lt;='Recommended Sites'!$L$17,"Include",""),IF(J889="Rural",IF(T889&lt;='Recommended Sites'!$L$18,"Include",""),""))</f>
        <v>#N/A</v>
      </c>
      <c r="W889" s="24" t="e">
        <f>IF(V889="Include",COUNTIFS($V$2:$V$999,"Include",$R$2:$R$999,"&gt;"&amp;R889)+COUNTIFS($V$2:V889,"Include",$R$2:R889,R889),"")</f>
        <v>#N/A</v>
      </c>
    </row>
    <row r="890" spans="1:23" ht="15.75" thickBot="1" x14ac:dyDescent="0.3">
      <c r="A890" s="23" t="str">
        <f>IF(Population!$A890="","",Population!$A890)</f>
        <v/>
      </c>
      <c r="B890" s="24" t="str">
        <f>IF($A890="","",IFERROR(VLOOKUP($A890,Facilities!$A$2:$B$1001,2,FALSE),""))</f>
        <v/>
      </c>
      <c r="C890" s="24" t="str">
        <f>IFERROR(IF(VLOOKUP($A890,'Facility Locations'!$A$2:$E$1000,2,FALSE)="","no address",VLOOKUP($A890,'Facility Locations'!$A$2:$E$1000,2,FALSE)),"no address")</f>
        <v>no address</v>
      </c>
      <c r="D890" s="24" t="str">
        <f>IFERROR(IF(VLOOKUP($A890,'Facility Locations'!$A$2:$E$1000,3,FALSE)="","",VLOOKUP($A890,'Facility Locations'!$A$2:$E$1000,3,FALSE)),"")</f>
        <v/>
      </c>
      <c r="E890" s="24" t="str">
        <f>IFERROR(IF(VLOOKUP($A890,'Facility Locations'!$A$2:$E$1000,4,FALSE)="","",VLOOKUP($A890,'Facility Locations'!$A$2:$E$1000,4,FALSE)),"")</f>
        <v/>
      </c>
      <c r="F890" s="24" t="str">
        <f>IFERROR(IF(VLOOKUP($A890,'Facility Locations'!$A$2:$E$1000,5,FALSE)="","",VLOOKUP($A890,'Facility Locations'!$A$2:$E$1000,5,FALSE)),"")</f>
        <v/>
      </c>
      <c r="G890" s="25" t="str">
        <f>IFERROR(VLOOKUP($A890,Counties!$A$2:$C$1000,2,FALSE),"no county listed")</f>
        <v>no county listed</v>
      </c>
      <c r="H890" s="24" t="str">
        <f>IFERROR(VLOOKUP($A890,Counties!$A$2:$C$1000,3,FALSE),"no county listed")</f>
        <v>no county listed</v>
      </c>
      <c r="I890" s="24" t="e">
        <f>VLOOKUP($G890,Rural_Urban!A891:B1889,2,FALSE)</f>
        <v>#N/A</v>
      </c>
      <c r="J890" s="24" t="e">
        <f t="shared" si="65"/>
        <v>#N/A</v>
      </c>
      <c r="K890" s="26" t="str">
        <f>IF($A890="","",_xlfn.LET(_xlpm.x,VLOOKUP($A890,Population!$A$2:$B$1000,2,FALSE),IF(_xlpm.x="","none listed",_xlpm.x)))</f>
        <v/>
      </c>
      <c r="L890" s="24" t="e">
        <f>VLOOKUP($A890,Population!$A$2:$D$1000,4,FALSE)</f>
        <v>#N/A</v>
      </c>
      <c r="M890" s="24">
        <f>VLOOKUP("Population",'Program Priorities&amp;Goals'!$B$5:$E$7,4,FALSE)</f>
        <v>0.66666666666666663</v>
      </c>
      <c r="N890" s="24" t="e">
        <f>VLOOKUP($G890,'SVI Data'!$C$2:$F$200,3,FALSE)</f>
        <v>#N/A</v>
      </c>
      <c r="O890" s="24">
        <f>VLOOKUP("SVI",'Program Priorities&amp;Goals'!$B$5:$E$7,4,FALSE)</f>
        <v>0.66666666666666663</v>
      </c>
      <c r="P890" s="23" t="e">
        <f>VLOOKUP($A890,'Partnership Readiness'!$A$2:$D$1000,5,FALSE)</f>
        <v>#N/A</v>
      </c>
      <c r="Q890" s="24">
        <f>VLOOKUP("Partnership",'Program Priorities&amp;Goals'!$B$5:$E$7,4,FALSE)</f>
        <v>0.66666666666666663</v>
      </c>
      <c r="R890" s="25">
        <f t="shared" si="66"/>
        <v>0</v>
      </c>
      <c r="S890" s="24">
        <f t="shared" si="67"/>
        <v>1</v>
      </c>
      <c r="T890" s="24" t="e">
        <f t="shared" si="68"/>
        <v>#N/A</v>
      </c>
      <c r="U890" s="27" t="e">
        <f t="shared" si="69"/>
        <v>#N/A</v>
      </c>
      <c r="V890" s="24" t="e">
        <f>IF(J890="Urban",IF(U890&lt;='Recommended Sites'!$L$17,"Include",""),IF(J890="Rural",IF(T890&lt;='Recommended Sites'!$L$18,"Include",""),""))</f>
        <v>#N/A</v>
      </c>
      <c r="W890" s="24" t="e">
        <f>IF(V890="Include",COUNTIFS($V$2:$V$999,"Include",$R$2:$R$999,"&gt;"&amp;R890)+COUNTIFS($V$2:V890,"Include",$R$2:R890,R890),"")</f>
        <v>#N/A</v>
      </c>
    </row>
    <row r="891" spans="1:23" ht="15.75" thickBot="1" x14ac:dyDescent="0.3">
      <c r="A891" s="23" t="str">
        <f>IF(Population!$A891="","",Population!$A891)</f>
        <v/>
      </c>
      <c r="B891" s="24" t="str">
        <f>IF($A891="","",IFERROR(VLOOKUP($A891,Facilities!$A$2:$B$1001,2,FALSE),""))</f>
        <v/>
      </c>
      <c r="C891" s="24" t="str">
        <f>IFERROR(IF(VLOOKUP($A891,'Facility Locations'!$A$2:$E$1000,2,FALSE)="","no address",VLOOKUP($A891,'Facility Locations'!$A$2:$E$1000,2,FALSE)),"no address")</f>
        <v>no address</v>
      </c>
      <c r="D891" s="24" t="str">
        <f>IFERROR(IF(VLOOKUP($A891,'Facility Locations'!$A$2:$E$1000,3,FALSE)="","",VLOOKUP($A891,'Facility Locations'!$A$2:$E$1000,3,FALSE)),"")</f>
        <v/>
      </c>
      <c r="E891" s="24" t="str">
        <f>IFERROR(IF(VLOOKUP($A891,'Facility Locations'!$A$2:$E$1000,4,FALSE)="","",VLOOKUP($A891,'Facility Locations'!$A$2:$E$1000,4,FALSE)),"")</f>
        <v/>
      </c>
      <c r="F891" s="24" t="str">
        <f>IFERROR(IF(VLOOKUP($A891,'Facility Locations'!$A$2:$E$1000,5,FALSE)="","",VLOOKUP($A891,'Facility Locations'!$A$2:$E$1000,5,FALSE)),"")</f>
        <v/>
      </c>
      <c r="G891" s="25" t="str">
        <f>IFERROR(VLOOKUP($A891,Counties!$A$2:$C$1000,2,FALSE),"no county listed")</f>
        <v>no county listed</v>
      </c>
      <c r="H891" s="24" t="str">
        <f>IFERROR(VLOOKUP($A891,Counties!$A$2:$C$1000,3,FALSE),"no county listed")</f>
        <v>no county listed</v>
      </c>
      <c r="I891" s="24" t="e">
        <f>VLOOKUP($G891,Rural_Urban!A892:B1890,2,FALSE)</f>
        <v>#N/A</v>
      </c>
      <c r="J891" s="24" t="e">
        <f t="shared" si="65"/>
        <v>#N/A</v>
      </c>
      <c r="K891" s="26" t="str">
        <f>IF($A891="","",_xlfn.LET(_xlpm.x,VLOOKUP($A891,Population!$A$2:$B$1000,2,FALSE),IF(_xlpm.x="","none listed",_xlpm.x)))</f>
        <v/>
      </c>
      <c r="L891" s="24" t="e">
        <f>VLOOKUP($A891,Population!$A$2:$D$1000,4,FALSE)</f>
        <v>#N/A</v>
      </c>
      <c r="M891" s="24">
        <f>VLOOKUP("Population",'Program Priorities&amp;Goals'!$B$5:$E$7,4,FALSE)</f>
        <v>0.66666666666666663</v>
      </c>
      <c r="N891" s="24" t="e">
        <f>VLOOKUP($G891,'SVI Data'!$C$2:$F$200,3,FALSE)</f>
        <v>#N/A</v>
      </c>
      <c r="O891" s="24">
        <f>VLOOKUP("SVI",'Program Priorities&amp;Goals'!$B$5:$E$7,4,FALSE)</f>
        <v>0.66666666666666663</v>
      </c>
      <c r="P891" s="23" t="e">
        <f>VLOOKUP($A891,'Partnership Readiness'!$A$2:$D$1000,5,FALSE)</f>
        <v>#N/A</v>
      </c>
      <c r="Q891" s="24">
        <f>VLOOKUP("Partnership",'Program Priorities&amp;Goals'!$B$5:$E$7,4,FALSE)</f>
        <v>0.66666666666666663</v>
      </c>
      <c r="R891" s="25">
        <f t="shared" si="66"/>
        <v>0</v>
      </c>
      <c r="S891" s="24">
        <f t="shared" si="67"/>
        <v>1</v>
      </c>
      <c r="T891" s="24" t="e">
        <f t="shared" si="68"/>
        <v>#N/A</v>
      </c>
      <c r="U891" s="27" t="e">
        <f t="shared" si="69"/>
        <v>#N/A</v>
      </c>
      <c r="V891" s="24" t="e">
        <f>IF(J891="Urban",IF(U891&lt;='Recommended Sites'!$L$17,"Include",""),IF(J891="Rural",IF(T891&lt;='Recommended Sites'!$L$18,"Include",""),""))</f>
        <v>#N/A</v>
      </c>
      <c r="W891" s="24" t="e">
        <f>IF(V891="Include",COUNTIFS($V$2:$V$999,"Include",$R$2:$R$999,"&gt;"&amp;R891)+COUNTIFS($V$2:V891,"Include",$R$2:R891,R891),"")</f>
        <v>#N/A</v>
      </c>
    </row>
    <row r="892" spans="1:23" ht="15.75" thickBot="1" x14ac:dyDescent="0.3">
      <c r="A892" s="23" t="str">
        <f>IF(Population!$A892="","",Population!$A892)</f>
        <v/>
      </c>
      <c r="B892" s="24" t="str">
        <f>IF($A892="","",IFERROR(VLOOKUP($A892,Facilities!$A$2:$B$1001,2,FALSE),""))</f>
        <v/>
      </c>
      <c r="C892" s="24" t="str">
        <f>IFERROR(IF(VLOOKUP($A892,'Facility Locations'!$A$2:$E$1000,2,FALSE)="","no address",VLOOKUP($A892,'Facility Locations'!$A$2:$E$1000,2,FALSE)),"no address")</f>
        <v>no address</v>
      </c>
      <c r="D892" s="24" t="str">
        <f>IFERROR(IF(VLOOKUP($A892,'Facility Locations'!$A$2:$E$1000,3,FALSE)="","",VLOOKUP($A892,'Facility Locations'!$A$2:$E$1000,3,FALSE)),"")</f>
        <v/>
      </c>
      <c r="E892" s="24" t="str">
        <f>IFERROR(IF(VLOOKUP($A892,'Facility Locations'!$A$2:$E$1000,4,FALSE)="","",VLOOKUP($A892,'Facility Locations'!$A$2:$E$1000,4,FALSE)),"")</f>
        <v/>
      </c>
      <c r="F892" s="24" t="str">
        <f>IFERROR(IF(VLOOKUP($A892,'Facility Locations'!$A$2:$E$1000,5,FALSE)="","",VLOOKUP($A892,'Facility Locations'!$A$2:$E$1000,5,FALSE)),"")</f>
        <v/>
      </c>
      <c r="G892" s="25" t="str">
        <f>IFERROR(VLOOKUP($A892,Counties!$A$2:$C$1000,2,FALSE),"no county listed")</f>
        <v>no county listed</v>
      </c>
      <c r="H892" s="24" t="str">
        <f>IFERROR(VLOOKUP($A892,Counties!$A$2:$C$1000,3,FALSE),"no county listed")</f>
        <v>no county listed</v>
      </c>
      <c r="I892" s="24" t="e">
        <f>VLOOKUP($G892,Rural_Urban!A893:B1891,2,FALSE)</f>
        <v>#N/A</v>
      </c>
      <c r="J892" s="24" t="e">
        <f t="shared" si="65"/>
        <v>#N/A</v>
      </c>
      <c r="K892" s="26" t="str">
        <f>IF($A892="","",_xlfn.LET(_xlpm.x,VLOOKUP($A892,Population!$A$2:$B$1000,2,FALSE),IF(_xlpm.x="","none listed",_xlpm.x)))</f>
        <v/>
      </c>
      <c r="L892" s="24" t="e">
        <f>VLOOKUP($A892,Population!$A$2:$D$1000,4,FALSE)</f>
        <v>#N/A</v>
      </c>
      <c r="M892" s="24">
        <f>VLOOKUP("Population",'Program Priorities&amp;Goals'!$B$5:$E$7,4,FALSE)</f>
        <v>0.66666666666666663</v>
      </c>
      <c r="N892" s="24" t="e">
        <f>VLOOKUP($G892,'SVI Data'!$C$2:$F$200,3,FALSE)</f>
        <v>#N/A</v>
      </c>
      <c r="O892" s="24">
        <f>VLOOKUP("SVI",'Program Priorities&amp;Goals'!$B$5:$E$7,4,FALSE)</f>
        <v>0.66666666666666663</v>
      </c>
      <c r="P892" s="23" t="e">
        <f>VLOOKUP($A892,'Partnership Readiness'!$A$2:$D$1000,5,FALSE)</f>
        <v>#N/A</v>
      </c>
      <c r="Q892" s="24">
        <f>VLOOKUP("Partnership",'Program Priorities&amp;Goals'!$B$5:$E$7,4,FALSE)</f>
        <v>0.66666666666666663</v>
      </c>
      <c r="R892" s="25">
        <f t="shared" si="66"/>
        <v>0</v>
      </c>
      <c r="S892" s="24">
        <f t="shared" si="67"/>
        <v>1</v>
      </c>
      <c r="T892" s="24" t="e">
        <f t="shared" si="68"/>
        <v>#N/A</v>
      </c>
      <c r="U892" s="27" t="e">
        <f t="shared" si="69"/>
        <v>#N/A</v>
      </c>
      <c r="V892" s="24" t="e">
        <f>IF(J892="Urban",IF(U892&lt;='Recommended Sites'!$L$17,"Include",""),IF(J892="Rural",IF(T892&lt;='Recommended Sites'!$L$18,"Include",""),""))</f>
        <v>#N/A</v>
      </c>
      <c r="W892" s="24" t="e">
        <f>IF(V892="Include",COUNTIFS($V$2:$V$999,"Include",$R$2:$R$999,"&gt;"&amp;R892)+COUNTIFS($V$2:V892,"Include",$R$2:R892,R892),"")</f>
        <v>#N/A</v>
      </c>
    </row>
    <row r="893" spans="1:23" ht="15.75" thickBot="1" x14ac:dyDescent="0.3">
      <c r="A893" s="23" t="str">
        <f>IF(Population!$A893="","",Population!$A893)</f>
        <v/>
      </c>
      <c r="B893" s="24" t="str">
        <f>IF($A893="","",IFERROR(VLOOKUP($A893,Facilities!$A$2:$B$1001,2,FALSE),""))</f>
        <v/>
      </c>
      <c r="C893" s="24" t="str">
        <f>IFERROR(IF(VLOOKUP($A893,'Facility Locations'!$A$2:$E$1000,2,FALSE)="","no address",VLOOKUP($A893,'Facility Locations'!$A$2:$E$1000,2,FALSE)),"no address")</f>
        <v>no address</v>
      </c>
      <c r="D893" s="24" t="str">
        <f>IFERROR(IF(VLOOKUP($A893,'Facility Locations'!$A$2:$E$1000,3,FALSE)="","",VLOOKUP($A893,'Facility Locations'!$A$2:$E$1000,3,FALSE)),"")</f>
        <v/>
      </c>
      <c r="E893" s="24" t="str">
        <f>IFERROR(IF(VLOOKUP($A893,'Facility Locations'!$A$2:$E$1000,4,FALSE)="","",VLOOKUP($A893,'Facility Locations'!$A$2:$E$1000,4,FALSE)),"")</f>
        <v/>
      </c>
      <c r="F893" s="24" t="str">
        <f>IFERROR(IF(VLOOKUP($A893,'Facility Locations'!$A$2:$E$1000,5,FALSE)="","",VLOOKUP($A893,'Facility Locations'!$A$2:$E$1000,5,FALSE)),"")</f>
        <v/>
      </c>
      <c r="G893" s="25" t="str">
        <f>IFERROR(VLOOKUP($A893,Counties!$A$2:$C$1000,2,FALSE),"no county listed")</f>
        <v>no county listed</v>
      </c>
      <c r="H893" s="24" t="str">
        <f>IFERROR(VLOOKUP($A893,Counties!$A$2:$C$1000,3,FALSE),"no county listed")</f>
        <v>no county listed</v>
      </c>
      <c r="I893" s="24" t="e">
        <f>VLOOKUP($G893,Rural_Urban!A894:B1892,2,FALSE)</f>
        <v>#N/A</v>
      </c>
      <c r="J893" s="24" t="e">
        <f t="shared" si="65"/>
        <v>#N/A</v>
      </c>
      <c r="K893" s="26" t="str">
        <f>IF($A893="","",_xlfn.LET(_xlpm.x,VLOOKUP($A893,Population!$A$2:$B$1000,2,FALSE),IF(_xlpm.x="","none listed",_xlpm.x)))</f>
        <v/>
      </c>
      <c r="L893" s="24" t="e">
        <f>VLOOKUP($A893,Population!$A$2:$D$1000,4,FALSE)</f>
        <v>#N/A</v>
      </c>
      <c r="M893" s="24">
        <f>VLOOKUP("Population",'Program Priorities&amp;Goals'!$B$5:$E$7,4,FALSE)</f>
        <v>0.66666666666666663</v>
      </c>
      <c r="N893" s="24" t="e">
        <f>VLOOKUP($G893,'SVI Data'!$C$2:$F$200,3,FALSE)</f>
        <v>#N/A</v>
      </c>
      <c r="O893" s="24">
        <f>VLOOKUP("SVI",'Program Priorities&amp;Goals'!$B$5:$E$7,4,FALSE)</f>
        <v>0.66666666666666663</v>
      </c>
      <c r="P893" s="23" t="e">
        <f>VLOOKUP($A893,'Partnership Readiness'!$A$2:$D$1000,5,FALSE)</f>
        <v>#N/A</v>
      </c>
      <c r="Q893" s="24">
        <f>VLOOKUP("Partnership",'Program Priorities&amp;Goals'!$B$5:$E$7,4,FALSE)</f>
        <v>0.66666666666666663</v>
      </c>
      <c r="R893" s="25">
        <f t="shared" si="66"/>
        <v>0</v>
      </c>
      <c r="S893" s="24">
        <f t="shared" si="67"/>
        <v>1</v>
      </c>
      <c r="T893" s="24" t="e">
        <f t="shared" si="68"/>
        <v>#N/A</v>
      </c>
      <c r="U893" s="27" t="e">
        <f t="shared" si="69"/>
        <v>#N/A</v>
      </c>
      <c r="V893" s="24" t="e">
        <f>IF(J893="Urban",IF(U893&lt;='Recommended Sites'!$L$17,"Include",""),IF(J893="Rural",IF(T893&lt;='Recommended Sites'!$L$18,"Include",""),""))</f>
        <v>#N/A</v>
      </c>
      <c r="W893" s="24" t="e">
        <f>IF(V893="Include",COUNTIFS($V$2:$V$999,"Include",$R$2:$R$999,"&gt;"&amp;R893)+COUNTIFS($V$2:V893,"Include",$R$2:R893,R893),"")</f>
        <v>#N/A</v>
      </c>
    </row>
    <row r="894" spans="1:23" ht="15.75" thickBot="1" x14ac:dyDescent="0.3">
      <c r="A894" s="23" t="str">
        <f>IF(Population!$A894="","",Population!$A894)</f>
        <v/>
      </c>
      <c r="B894" s="24" t="str">
        <f>IF($A894="","",IFERROR(VLOOKUP($A894,Facilities!$A$2:$B$1001,2,FALSE),""))</f>
        <v/>
      </c>
      <c r="C894" s="24" t="str">
        <f>IFERROR(IF(VLOOKUP($A894,'Facility Locations'!$A$2:$E$1000,2,FALSE)="","no address",VLOOKUP($A894,'Facility Locations'!$A$2:$E$1000,2,FALSE)),"no address")</f>
        <v>no address</v>
      </c>
      <c r="D894" s="24" t="str">
        <f>IFERROR(IF(VLOOKUP($A894,'Facility Locations'!$A$2:$E$1000,3,FALSE)="","",VLOOKUP($A894,'Facility Locations'!$A$2:$E$1000,3,FALSE)),"")</f>
        <v/>
      </c>
      <c r="E894" s="24" t="str">
        <f>IFERROR(IF(VLOOKUP($A894,'Facility Locations'!$A$2:$E$1000,4,FALSE)="","",VLOOKUP($A894,'Facility Locations'!$A$2:$E$1000,4,FALSE)),"")</f>
        <v/>
      </c>
      <c r="F894" s="24" t="str">
        <f>IFERROR(IF(VLOOKUP($A894,'Facility Locations'!$A$2:$E$1000,5,FALSE)="","",VLOOKUP($A894,'Facility Locations'!$A$2:$E$1000,5,FALSE)),"")</f>
        <v/>
      </c>
      <c r="G894" s="25" t="str">
        <f>IFERROR(VLOOKUP($A894,Counties!$A$2:$C$1000,2,FALSE),"no county listed")</f>
        <v>no county listed</v>
      </c>
      <c r="H894" s="24" t="str">
        <f>IFERROR(VLOOKUP($A894,Counties!$A$2:$C$1000,3,FALSE),"no county listed")</f>
        <v>no county listed</v>
      </c>
      <c r="I894" s="24" t="e">
        <f>VLOOKUP($G894,Rural_Urban!A895:B1893,2,FALSE)</f>
        <v>#N/A</v>
      </c>
      <c r="J894" s="24" t="e">
        <f t="shared" si="65"/>
        <v>#N/A</v>
      </c>
      <c r="K894" s="26" t="str">
        <f>IF($A894="","",_xlfn.LET(_xlpm.x,VLOOKUP($A894,Population!$A$2:$B$1000,2,FALSE),IF(_xlpm.x="","none listed",_xlpm.x)))</f>
        <v/>
      </c>
      <c r="L894" s="24" t="e">
        <f>VLOOKUP($A894,Population!$A$2:$D$1000,4,FALSE)</f>
        <v>#N/A</v>
      </c>
      <c r="M894" s="24">
        <f>VLOOKUP("Population",'Program Priorities&amp;Goals'!$B$5:$E$7,4,FALSE)</f>
        <v>0.66666666666666663</v>
      </c>
      <c r="N894" s="24" t="e">
        <f>VLOOKUP($G894,'SVI Data'!$C$2:$F$200,3,FALSE)</f>
        <v>#N/A</v>
      </c>
      <c r="O894" s="24">
        <f>VLOOKUP("SVI",'Program Priorities&amp;Goals'!$B$5:$E$7,4,FALSE)</f>
        <v>0.66666666666666663</v>
      </c>
      <c r="P894" s="23" t="e">
        <f>VLOOKUP($A894,'Partnership Readiness'!$A$2:$D$1000,5,FALSE)</f>
        <v>#N/A</v>
      </c>
      <c r="Q894" s="24">
        <f>VLOOKUP("Partnership",'Program Priorities&amp;Goals'!$B$5:$E$7,4,FALSE)</f>
        <v>0.66666666666666663</v>
      </c>
      <c r="R894" s="25">
        <f t="shared" si="66"/>
        <v>0</v>
      </c>
      <c r="S894" s="24">
        <f t="shared" si="67"/>
        <v>1</v>
      </c>
      <c r="T894" s="24" t="e">
        <f t="shared" si="68"/>
        <v>#N/A</v>
      </c>
      <c r="U894" s="27" t="e">
        <f t="shared" si="69"/>
        <v>#N/A</v>
      </c>
      <c r="V894" s="24" t="e">
        <f>IF(J894="Urban",IF(U894&lt;='Recommended Sites'!$L$17,"Include",""),IF(J894="Rural",IF(T894&lt;='Recommended Sites'!$L$18,"Include",""),""))</f>
        <v>#N/A</v>
      </c>
      <c r="W894" s="24" t="e">
        <f>IF(V894="Include",COUNTIFS($V$2:$V$999,"Include",$R$2:$R$999,"&gt;"&amp;R894)+COUNTIFS($V$2:V894,"Include",$R$2:R894,R894),"")</f>
        <v>#N/A</v>
      </c>
    </row>
    <row r="895" spans="1:23" ht="15.75" thickBot="1" x14ac:dyDescent="0.3">
      <c r="A895" s="23" t="str">
        <f>IF(Population!$A895="","",Population!$A895)</f>
        <v/>
      </c>
      <c r="B895" s="24" t="str">
        <f>IF($A895="","",IFERROR(VLOOKUP($A895,Facilities!$A$2:$B$1001,2,FALSE),""))</f>
        <v/>
      </c>
      <c r="C895" s="24" t="str">
        <f>IFERROR(IF(VLOOKUP($A895,'Facility Locations'!$A$2:$E$1000,2,FALSE)="","no address",VLOOKUP($A895,'Facility Locations'!$A$2:$E$1000,2,FALSE)),"no address")</f>
        <v>no address</v>
      </c>
      <c r="D895" s="24" t="str">
        <f>IFERROR(IF(VLOOKUP($A895,'Facility Locations'!$A$2:$E$1000,3,FALSE)="","",VLOOKUP($A895,'Facility Locations'!$A$2:$E$1000,3,FALSE)),"")</f>
        <v/>
      </c>
      <c r="E895" s="24" t="str">
        <f>IFERROR(IF(VLOOKUP($A895,'Facility Locations'!$A$2:$E$1000,4,FALSE)="","",VLOOKUP($A895,'Facility Locations'!$A$2:$E$1000,4,FALSE)),"")</f>
        <v/>
      </c>
      <c r="F895" s="24" t="str">
        <f>IFERROR(IF(VLOOKUP($A895,'Facility Locations'!$A$2:$E$1000,5,FALSE)="","",VLOOKUP($A895,'Facility Locations'!$A$2:$E$1000,5,FALSE)),"")</f>
        <v/>
      </c>
      <c r="G895" s="25" t="str">
        <f>IFERROR(VLOOKUP($A895,Counties!$A$2:$C$1000,2,FALSE),"no county listed")</f>
        <v>no county listed</v>
      </c>
      <c r="H895" s="24" t="str">
        <f>IFERROR(VLOOKUP($A895,Counties!$A$2:$C$1000,3,FALSE),"no county listed")</f>
        <v>no county listed</v>
      </c>
      <c r="I895" s="24" t="e">
        <f>VLOOKUP($G895,Rural_Urban!A896:B1894,2,FALSE)</f>
        <v>#N/A</v>
      </c>
      <c r="J895" s="24" t="e">
        <f t="shared" si="65"/>
        <v>#N/A</v>
      </c>
      <c r="K895" s="26" t="str">
        <f>IF($A895="","",_xlfn.LET(_xlpm.x,VLOOKUP($A895,Population!$A$2:$B$1000,2,FALSE),IF(_xlpm.x="","none listed",_xlpm.x)))</f>
        <v/>
      </c>
      <c r="L895" s="24" t="e">
        <f>VLOOKUP($A895,Population!$A$2:$D$1000,4,FALSE)</f>
        <v>#N/A</v>
      </c>
      <c r="M895" s="24">
        <f>VLOOKUP("Population",'Program Priorities&amp;Goals'!$B$5:$E$7,4,FALSE)</f>
        <v>0.66666666666666663</v>
      </c>
      <c r="N895" s="24" t="e">
        <f>VLOOKUP($G895,'SVI Data'!$C$2:$F$200,3,FALSE)</f>
        <v>#N/A</v>
      </c>
      <c r="O895" s="24">
        <f>VLOOKUP("SVI",'Program Priorities&amp;Goals'!$B$5:$E$7,4,FALSE)</f>
        <v>0.66666666666666663</v>
      </c>
      <c r="P895" s="23" t="e">
        <f>VLOOKUP($A895,'Partnership Readiness'!$A$2:$D$1000,5,FALSE)</f>
        <v>#N/A</v>
      </c>
      <c r="Q895" s="24">
        <f>VLOOKUP("Partnership",'Program Priorities&amp;Goals'!$B$5:$E$7,4,FALSE)</f>
        <v>0.66666666666666663</v>
      </c>
      <c r="R895" s="25">
        <f t="shared" si="66"/>
        <v>0</v>
      </c>
      <c r="S895" s="24">
        <f t="shared" si="67"/>
        <v>1</v>
      </c>
      <c r="T895" s="24" t="e">
        <f t="shared" si="68"/>
        <v>#N/A</v>
      </c>
      <c r="U895" s="27" t="e">
        <f t="shared" si="69"/>
        <v>#N/A</v>
      </c>
      <c r="V895" s="24" t="e">
        <f>IF(J895="Urban",IF(U895&lt;='Recommended Sites'!$L$17,"Include",""),IF(J895="Rural",IF(T895&lt;='Recommended Sites'!$L$18,"Include",""),""))</f>
        <v>#N/A</v>
      </c>
      <c r="W895" s="24" t="e">
        <f>IF(V895="Include",COUNTIFS($V$2:$V$999,"Include",$R$2:$R$999,"&gt;"&amp;R895)+COUNTIFS($V$2:V895,"Include",$R$2:R895,R895),"")</f>
        <v>#N/A</v>
      </c>
    </row>
    <row r="896" spans="1:23" ht="15.75" thickBot="1" x14ac:dyDescent="0.3">
      <c r="A896" s="23" t="str">
        <f>IF(Population!$A896="","",Population!$A896)</f>
        <v/>
      </c>
      <c r="B896" s="24" t="str">
        <f>IF($A896="","",IFERROR(VLOOKUP($A896,Facilities!$A$2:$B$1001,2,FALSE),""))</f>
        <v/>
      </c>
      <c r="C896" s="24" t="str">
        <f>IFERROR(IF(VLOOKUP($A896,'Facility Locations'!$A$2:$E$1000,2,FALSE)="","no address",VLOOKUP($A896,'Facility Locations'!$A$2:$E$1000,2,FALSE)),"no address")</f>
        <v>no address</v>
      </c>
      <c r="D896" s="24" t="str">
        <f>IFERROR(IF(VLOOKUP($A896,'Facility Locations'!$A$2:$E$1000,3,FALSE)="","",VLOOKUP($A896,'Facility Locations'!$A$2:$E$1000,3,FALSE)),"")</f>
        <v/>
      </c>
      <c r="E896" s="24" t="str">
        <f>IFERROR(IF(VLOOKUP($A896,'Facility Locations'!$A$2:$E$1000,4,FALSE)="","",VLOOKUP($A896,'Facility Locations'!$A$2:$E$1000,4,FALSE)),"")</f>
        <v/>
      </c>
      <c r="F896" s="24" t="str">
        <f>IFERROR(IF(VLOOKUP($A896,'Facility Locations'!$A$2:$E$1000,5,FALSE)="","",VLOOKUP($A896,'Facility Locations'!$A$2:$E$1000,5,FALSE)),"")</f>
        <v/>
      </c>
      <c r="G896" s="25" t="str">
        <f>IFERROR(VLOOKUP($A896,Counties!$A$2:$C$1000,2,FALSE),"no county listed")</f>
        <v>no county listed</v>
      </c>
      <c r="H896" s="24" t="str">
        <f>IFERROR(VLOOKUP($A896,Counties!$A$2:$C$1000,3,FALSE),"no county listed")</f>
        <v>no county listed</v>
      </c>
      <c r="I896" s="24" t="e">
        <f>VLOOKUP($G896,Rural_Urban!A897:B1895,2,FALSE)</f>
        <v>#N/A</v>
      </c>
      <c r="J896" s="24" t="e">
        <f t="shared" si="65"/>
        <v>#N/A</v>
      </c>
      <c r="K896" s="26" t="str">
        <f>IF($A896="","",_xlfn.LET(_xlpm.x,VLOOKUP($A896,Population!$A$2:$B$1000,2,FALSE),IF(_xlpm.x="","none listed",_xlpm.x)))</f>
        <v/>
      </c>
      <c r="L896" s="24" t="e">
        <f>VLOOKUP($A896,Population!$A$2:$D$1000,4,FALSE)</f>
        <v>#N/A</v>
      </c>
      <c r="M896" s="24">
        <f>VLOOKUP("Population",'Program Priorities&amp;Goals'!$B$5:$E$7,4,FALSE)</f>
        <v>0.66666666666666663</v>
      </c>
      <c r="N896" s="24" t="e">
        <f>VLOOKUP($G896,'SVI Data'!$C$2:$F$200,3,FALSE)</f>
        <v>#N/A</v>
      </c>
      <c r="O896" s="24">
        <f>VLOOKUP("SVI",'Program Priorities&amp;Goals'!$B$5:$E$7,4,FALSE)</f>
        <v>0.66666666666666663</v>
      </c>
      <c r="P896" s="23" t="e">
        <f>VLOOKUP($A896,'Partnership Readiness'!$A$2:$D$1000,5,FALSE)</f>
        <v>#N/A</v>
      </c>
      <c r="Q896" s="24">
        <f>VLOOKUP("Partnership",'Program Priorities&amp;Goals'!$B$5:$E$7,4,FALSE)</f>
        <v>0.66666666666666663</v>
      </c>
      <c r="R896" s="25">
        <f t="shared" si="66"/>
        <v>0</v>
      </c>
      <c r="S896" s="24">
        <f t="shared" si="67"/>
        <v>1</v>
      </c>
      <c r="T896" s="24" t="e">
        <f t="shared" si="68"/>
        <v>#N/A</v>
      </c>
      <c r="U896" s="27" t="e">
        <f t="shared" si="69"/>
        <v>#N/A</v>
      </c>
      <c r="V896" s="24" t="e">
        <f>IF(J896="Urban",IF(U896&lt;='Recommended Sites'!$L$17,"Include",""),IF(J896="Rural",IF(T896&lt;='Recommended Sites'!$L$18,"Include",""),""))</f>
        <v>#N/A</v>
      </c>
      <c r="W896" s="24" t="e">
        <f>IF(V896="Include",COUNTIFS($V$2:$V$999,"Include",$R$2:$R$999,"&gt;"&amp;R896)+COUNTIFS($V$2:V896,"Include",$R$2:R896,R896),"")</f>
        <v>#N/A</v>
      </c>
    </row>
    <row r="897" spans="1:23" ht="15.75" thickBot="1" x14ac:dyDescent="0.3">
      <c r="A897" s="23" t="str">
        <f>IF(Population!$A897="","",Population!$A897)</f>
        <v/>
      </c>
      <c r="B897" s="24" t="str">
        <f>IF($A897="","",IFERROR(VLOOKUP($A897,Facilities!$A$2:$B$1001,2,FALSE),""))</f>
        <v/>
      </c>
      <c r="C897" s="24" t="str">
        <f>IFERROR(IF(VLOOKUP($A897,'Facility Locations'!$A$2:$E$1000,2,FALSE)="","no address",VLOOKUP($A897,'Facility Locations'!$A$2:$E$1000,2,FALSE)),"no address")</f>
        <v>no address</v>
      </c>
      <c r="D897" s="24" t="str">
        <f>IFERROR(IF(VLOOKUP($A897,'Facility Locations'!$A$2:$E$1000,3,FALSE)="","",VLOOKUP($A897,'Facility Locations'!$A$2:$E$1000,3,FALSE)),"")</f>
        <v/>
      </c>
      <c r="E897" s="24" t="str">
        <f>IFERROR(IF(VLOOKUP($A897,'Facility Locations'!$A$2:$E$1000,4,FALSE)="","",VLOOKUP($A897,'Facility Locations'!$A$2:$E$1000,4,FALSE)),"")</f>
        <v/>
      </c>
      <c r="F897" s="24" t="str">
        <f>IFERROR(IF(VLOOKUP($A897,'Facility Locations'!$A$2:$E$1000,5,FALSE)="","",VLOOKUP($A897,'Facility Locations'!$A$2:$E$1000,5,FALSE)),"")</f>
        <v/>
      </c>
      <c r="G897" s="25" t="str">
        <f>IFERROR(VLOOKUP($A897,Counties!$A$2:$C$1000,2,FALSE),"no county listed")</f>
        <v>no county listed</v>
      </c>
      <c r="H897" s="24" t="str">
        <f>IFERROR(VLOOKUP($A897,Counties!$A$2:$C$1000,3,FALSE),"no county listed")</f>
        <v>no county listed</v>
      </c>
      <c r="I897" s="24" t="e">
        <f>VLOOKUP($G897,Rural_Urban!A898:B1896,2,FALSE)</f>
        <v>#N/A</v>
      </c>
      <c r="J897" s="24" t="e">
        <f t="shared" si="65"/>
        <v>#N/A</v>
      </c>
      <c r="K897" s="26" t="str">
        <f>IF($A897="","",_xlfn.LET(_xlpm.x,VLOOKUP($A897,Population!$A$2:$B$1000,2,FALSE),IF(_xlpm.x="","none listed",_xlpm.x)))</f>
        <v/>
      </c>
      <c r="L897" s="24" t="e">
        <f>VLOOKUP($A897,Population!$A$2:$D$1000,4,FALSE)</f>
        <v>#N/A</v>
      </c>
      <c r="M897" s="24">
        <f>VLOOKUP("Population",'Program Priorities&amp;Goals'!$B$5:$E$7,4,FALSE)</f>
        <v>0.66666666666666663</v>
      </c>
      <c r="N897" s="24" t="e">
        <f>VLOOKUP($G897,'SVI Data'!$C$2:$F$200,3,FALSE)</f>
        <v>#N/A</v>
      </c>
      <c r="O897" s="24">
        <f>VLOOKUP("SVI",'Program Priorities&amp;Goals'!$B$5:$E$7,4,FALSE)</f>
        <v>0.66666666666666663</v>
      </c>
      <c r="P897" s="23" t="e">
        <f>VLOOKUP($A897,'Partnership Readiness'!$A$2:$D$1000,5,FALSE)</f>
        <v>#N/A</v>
      </c>
      <c r="Q897" s="24">
        <f>VLOOKUP("Partnership",'Program Priorities&amp;Goals'!$B$5:$E$7,4,FALSE)</f>
        <v>0.66666666666666663</v>
      </c>
      <c r="R897" s="25">
        <f t="shared" si="66"/>
        <v>0</v>
      </c>
      <c r="S897" s="24">
        <f t="shared" si="67"/>
        <v>1</v>
      </c>
      <c r="T897" s="24" t="e">
        <f t="shared" si="68"/>
        <v>#N/A</v>
      </c>
      <c r="U897" s="27" t="e">
        <f t="shared" si="69"/>
        <v>#N/A</v>
      </c>
      <c r="V897" s="24" t="e">
        <f>IF(J897="Urban",IF(U897&lt;='Recommended Sites'!$L$17,"Include",""),IF(J897="Rural",IF(T897&lt;='Recommended Sites'!$L$18,"Include",""),""))</f>
        <v>#N/A</v>
      </c>
      <c r="W897" s="24" t="e">
        <f>IF(V897="Include",COUNTIFS($V$2:$V$999,"Include",$R$2:$R$999,"&gt;"&amp;R897)+COUNTIFS($V$2:V897,"Include",$R$2:R897,R897),"")</f>
        <v>#N/A</v>
      </c>
    </row>
    <row r="898" spans="1:23" ht="15.75" thickBot="1" x14ac:dyDescent="0.3">
      <c r="A898" s="23" t="str">
        <f>IF(Population!$A898="","",Population!$A898)</f>
        <v/>
      </c>
      <c r="B898" s="24" t="str">
        <f>IF($A898="","",IFERROR(VLOOKUP($A898,Facilities!$A$2:$B$1001,2,FALSE),""))</f>
        <v/>
      </c>
      <c r="C898" s="24" t="str">
        <f>IFERROR(IF(VLOOKUP($A898,'Facility Locations'!$A$2:$E$1000,2,FALSE)="","no address",VLOOKUP($A898,'Facility Locations'!$A$2:$E$1000,2,FALSE)),"no address")</f>
        <v>no address</v>
      </c>
      <c r="D898" s="24" t="str">
        <f>IFERROR(IF(VLOOKUP($A898,'Facility Locations'!$A$2:$E$1000,3,FALSE)="","",VLOOKUP($A898,'Facility Locations'!$A$2:$E$1000,3,FALSE)),"")</f>
        <v/>
      </c>
      <c r="E898" s="24" t="str">
        <f>IFERROR(IF(VLOOKUP($A898,'Facility Locations'!$A$2:$E$1000,4,FALSE)="","",VLOOKUP($A898,'Facility Locations'!$A$2:$E$1000,4,FALSE)),"")</f>
        <v/>
      </c>
      <c r="F898" s="24" t="str">
        <f>IFERROR(IF(VLOOKUP($A898,'Facility Locations'!$A$2:$E$1000,5,FALSE)="","",VLOOKUP($A898,'Facility Locations'!$A$2:$E$1000,5,FALSE)),"")</f>
        <v/>
      </c>
      <c r="G898" s="25" t="str">
        <f>IFERROR(VLOOKUP($A898,Counties!$A$2:$C$1000,2,FALSE),"no county listed")</f>
        <v>no county listed</v>
      </c>
      <c r="H898" s="24" t="str">
        <f>IFERROR(VLOOKUP($A898,Counties!$A$2:$C$1000,3,FALSE),"no county listed")</f>
        <v>no county listed</v>
      </c>
      <c r="I898" s="24" t="e">
        <f>VLOOKUP($G898,Rural_Urban!A899:B1897,2,FALSE)</f>
        <v>#N/A</v>
      </c>
      <c r="J898" s="24" t="e">
        <f t="shared" ref="J898:J961" si="70">IF(I898&lt;=3,"Urban","Rural")</f>
        <v>#N/A</v>
      </c>
      <c r="K898" s="26" t="str">
        <f>IF($A898="","",_xlfn.LET(_xlpm.x,VLOOKUP($A898,Population!$A$2:$B$1000,2,FALSE),IF(_xlpm.x="","none listed",_xlpm.x)))</f>
        <v/>
      </c>
      <c r="L898" s="24" t="e">
        <f>VLOOKUP($A898,Population!$A$2:$D$1000,4,FALSE)</f>
        <v>#N/A</v>
      </c>
      <c r="M898" s="24">
        <f>VLOOKUP("Population",'Program Priorities&amp;Goals'!$B$5:$E$7,4,FALSE)</f>
        <v>0.66666666666666663</v>
      </c>
      <c r="N898" s="24" t="e">
        <f>VLOOKUP($G898,'SVI Data'!$C$2:$F$200,3,FALSE)</f>
        <v>#N/A</v>
      </c>
      <c r="O898" s="24">
        <f>VLOOKUP("SVI",'Program Priorities&amp;Goals'!$B$5:$E$7,4,FALSE)</f>
        <v>0.66666666666666663</v>
      </c>
      <c r="P898" s="23" t="e">
        <f>VLOOKUP($A898,'Partnership Readiness'!$A$2:$D$1000,5,FALSE)</f>
        <v>#N/A</v>
      </c>
      <c r="Q898" s="24">
        <f>VLOOKUP("Partnership",'Program Priorities&amp;Goals'!$B$5:$E$7,4,FALSE)</f>
        <v>0.66666666666666663</v>
      </c>
      <c r="R898" s="25">
        <f t="shared" ref="R898:R961" si="71">IFERROR(SUM($L898*$M898,$N898*$O898,$P898*$Q898),0)</f>
        <v>0</v>
      </c>
      <c r="S898" s="24">
        <f t="shared" ref="S898:S961" si="72">_xlfn.IFNA(_xlfn.RANK.EQ(R898,$R$2:$R$999,0),"incomplete data")</f>
        <v>1</v>
      </c>
      <c r="T898" s="24" t="e">
        <f t="shared" ref="T898:T961" si="73">IF(J898="Rural",COUNTIFS($J$2:$J$999,"Rural",$R$2:$R$999,"&gt;"&amp;R898)+1,"")</f>
        <v>#N/A</v>
      </c>
      <c r="U898" s="27" t="e">
        <f t="shared" ref="U898:U961" si="74">IF(J898="Urban",COUNTIFS($J$2:$J$999,"Urban",$R$2:$R$999,"&gt;"&amp;R898)+1,"")</f>
        <v>#N/A</v>
      </c>
      <c r="V898" s="24" t="e">
        <f>IF(J898="Urban",IF(U898&lt;='Recommended Sites'!$L$17,"Include",""),IF(J898="Rural",IF(T898&lt;='Recommended Sites'!$L$18,"Include",""),""))</f>
        <v>#N/A</v>
      </c>
      <c r="W898" s="24" t="e">
        <f>IF(V898="Include",COUNTIFS($V$2:$V$999,"Include",$R$2:$R$999,"&gt;"&amp;R898)+COUNTIFS($V$2:V898,"Include",$R$2:R898,R898),"")</f>
        <v>#N/A</v>
      </c>
    </row>
    <row r="899" spans="1:23" ht="15.75" thickBot="1" x14ac:dyDescent="0.3">
      <c r="A899" s="23" t="str">
        <f>IF(Population!$A899="","",Population!$A899)</f>
        <v/>
      </c>
      <c r="B899" s="24" t="str">
        <f>IF($A899="","",IFERROR(VLOOKUP($A899,Facilities!$A$2:$B$1001,2,FALSE),""))</f>
        <v/>
      </c>
      <c r="C899" s="24" t="str">
        <f>IFERROR(IF(VLOOKUP($A899,'Facility Locations'!$A$2:$E$1000,2,FALSE)="","no address",VLOOKUP($A899,'Facility Locations'!$A$2:$E$1000,2,FALSE)),"no address")</f>
        <v>no address</v>
      </c>
      <c r="D899" s="24" t="str">
        <f>IFERROR(IF(VLOOKUP($A899,'Facility Locations'!$A$2:$E$1000,3,FALSE)="","",VLOOKUP($A899,'Facility Locations'!$A$2:$E$1000,3,FALSE)),"")</f>
        <v/>
      </c>
      <c r="E899" s="24" t="str">
        <f>IFERROR(IF(VLOOKUP($A899,'Facility Locations'!$A$2:$E$1000,4,FALSE)="","",VLOOKUP($A899,'Facility Locations'!$A$2:$E$1000,4,FALSE)),"")</f>
        <v/>
      </c>
      <c r="F899" s="24" t="str">
        <f>IFERROR(IF(VLOOKUP($A899,'Facility Locations'!$A$2:$E$1000,5,FALSE)="","",VLOOKUP($A899,'Facility Locations'!$A$2:$E$1000,5,FALSE)),"")</f>
        <v/>
      </c>
      <c r="G899" s="25" t="str">
        <f>IFERROR(VLOOKUP($A899,Counties!$A$2:$C$1000,2,FALSE),"no county listed")</f>
        <v>no county listed</v>
      </c>
      <c r="H899" s="24" t="str">
        <f>IFERROR(VLOOKUP($A899,Counties!$A$2:$C$1000,3,FALSE),"no county listed")</f>
        <v>no county listed</v>
      </c>
      <c r="I899" s="24" t="e">
        <f>VLOOKUP($G899,Rural_Urban!A900:B1898,2,FALSE)</f>
        <v>#N/A</v>
      </c>
      <c r="J899" s="24" t="e">
        <f t="shared" si="70"/>
        <v>#N/A</v>
      </c>
      <c r="K899" s="26" t="str">
        <f>IF($A899="","",_xlfn.LET(_xlpm.x,VLOOKUP($A899,Population!$A$2:$B$1000,2,FALSE),IF(_xlpm.x="","none listed",_xlpm.x)))</f>
        <v/>
      </c>
      <c r="L899" s="24" t="e">
        <f>VLOOKUP($A899,Population!$A$2:$D$1000,4,FALSE)</f>
        <v>#N/A</v>
      </c>
      <c r="M899" s="24">
        <f>VLOOKUP("Population",'Program Priorities&amp;Goals'!$B$5:$E$7,4,FALSE)</f>
        <v>0.66666666666666663</v>
      </c>
      <c r="N899" s="24" t="e">
        <f>VLOOKUP($G899,'SVI Data'!$C$2:$F$200,3,FALSE)</f>
        <v>#N/A</v>
      </c>
      <c r="O899" s="24">
        <f>VLOOKUP("SVI",'Program Priorities&amp;Goals'!$B$5:$E$7,4,FALSE)</f>
        <v>0.66666666666666663</v>
      </c>
      <c r="P899" s="23" t="e">
        <f>VLOOKUP($A899,'Partnership Readiness'!$A$2:$D$1000,5,FALSE)</f>
        <v>#N/A</v>
      </c>
      <c r="Q899" s="24">
        <f>VLOOKUP("Partnership",'Program Priorities&amp;Goals'!$B$5:$E$7,4,FALSE)</f>
        <v>0.66666666666666663</v>
      </c>
      <c r="R899" s="25">
        <f t="shared" si="71"/>
        <v>0</v>
      </c>
      <c r="S899" s="24">
        <f t="shared" si="72"/>
        <v>1</v>
      </c>
      <c r="T899" s="24" t="e">
        <f t="shared" si="73"/>
        <v>#N/A</v>
      </c>
      <c r="U899" s="27" t="e">
        <f t="shared" si="74"/>
        <v>#N/A</v>
      </c>
      <c r="V899" s="24" t="e">
        <f>IF(J899="Urban",IF(U899&lt;='Recommended Sites'!$L$17,"Include",""),IF(J899="Rural",IF(T899&lt;='Recommended Sites'!$L$18,"Include",""),""))</f>
        <v>#N/A</v>
      </c>
      <c r="W899" s="24" t="e">
        <f>IF(V899="Include",COUNTIFS($V$2:$V$999,"Include",$R$2:$R$999,"&gt;"&amp;R899)+COUNTIFS($V$2:V899,"Include",$R$2:R899,R899),"")</f>
        <v>#N/A</v>
      </c>
    </row>
    <row r="900" spans="1:23" ht="15.75" thickBot="1" x14ac:dyDescent="0.3">
      <c r="A900" s="23" t="str">
        <f>IF(Population!$A900="","",Population!$A900)</f>
        <v/>
      </c>
      <c r="B900" s="24" t="str">
        <f>IF($A900="","",IFERROR(VLOOKUP($A900,Facilities!$A$2:$B$1001,2,FALSE),""))</f>
        <v/>
      </c>
      <c r="C900" s="24" t="str">
        <f>IFERROR(IF(VLOOKUP($A900,'Facility Locations'!$A$2:$E$1000,2,FALSE)="","no address",VLOOKUP($A900,'Facility Locations'!$A$2:$E$1000,2,FALSE)),"no address")</f>
        <v>no address</v>
      </c>
      <c r="D900" s="24" t="str">
        <f>IFERROR(IF(VLOOKUP($A900,'Facility Locations'!$A$2:$E$1000,3,FALSE)="","",VLOOKUP($A900,'Facility Locations'!$A$2:$E$1000,3,FALSE)),"")</f>
        <v/>
      </c>
      <c r="E900" s="24" t="str">
        <f>IFERROR(IF(VLOOKUP($A900,'Facility Locations'!$A$2:$E$1000,4,FALSE)="","",VLOOKUP($A900,'Facility Locations'!$A$2:$E$1000,4,FALSE)),"")</f>
        <v/>
      </c>
      <c r="F900" s="24" t="str">
        <f>IFERROR(IF(VLOOKUP($A900,'Facility Locations'!$A$2:$E$1000,5,FALSE)="","",VLOOKUP($A900,'Facility Locations'!$A$2:$E$1000,5,FALSE)),"")</f>
        <v/>
      </c>
      <c r="G900" s="25" t="str">
        <f>IFERROR(VLOOKUP($A900,Counties!$A$2:$C$1000,2,FALSE),"no county listed")</f>
        <v>no county listed</v>
      </c>
      <c r="H900" s="24" t="str">
        <f>IFERROR(VLOOKUP($A900,Counties!$A$2:$C$1000,3,FALSE),"no county listed")</f>
        <v>no county listed</v>
      </c>
      <c r="I900" s="24" t="e">
        <f>VLOOKUP($G900,Rural_Urban!A901:B1899,2,FALSE)</f>
        <v>#N/A</v>
      </c>
      <c r="J900" s="24" t="e">
        <f t="shared" si="70"/>
        <v>#N/A</v>
      </c>
      <c r="K900" s="26" t="str">
        <f>IF($A900="","",_xlfn.LET(_xlpm.x,VLOOKUP($A900,Population!$A$2:$B$1000,2,FALSE),IF(_xlpm.x="","none listed",_xlpm.x)))</f>
        <v/>
      </c>
      <c r="L900" s="24" t="e">
        <f>VLOOKUP($A900,Population!$A$2:$D$1000,4,FALSE)</f>
        <v>#N/A</v>
      </c>
      <c r="M900" s="24">
        <f>VLOOKUP("Population",'Program Priorities&amp;Goals'!$B$5:$E$7,4,FALSE)</f>
        <v>0.66666666666666663</v>
      </c>
      <c r="N900" s="24" t="e">
        <f>VLOOKUP($G900,'SVI Data'!$C$2:$F$200,3,FALSE)</f>
        <v>#N/A</v>
      </c>
      <c r="O900" s="24">
        <f>VLOOKUP("SVI",'Program Priorities&amp;Goals'!$B$5:$E$7,4,FALSE)</f>
        <v>0.66666666666666663</v>
      </c>
      <c r="P900" s="23" t="e">
        <f>VLOOKUP($A900,'Partnership Readiness'!$A$2:$D$1000,5,FALSE)</f>
        <v>#N/A</v>
      </c>
      <c r="Q900" s="24">
        <f>VLOOKUP("Partnership",'Program Priorities&amp;Goals'!$B$5:$E$7,4,FALSE)</f>
        <v>0.66666666666666663</v>
      </c>
      <c r="R900" s="25">
        <f t="shared" si="71"/>
        <v>0</v>
      </c>
      <c r="S900" s="24">
        <f t="shared" si="72"/>
        <v>1</v>
      </c>
      <c r="T900" s="24" t="e">
        <f t="shared" si="73"/>
        <v>#N/A</v>
      </c>
      <c r="U900" s="27" t="e">
        <f t="shared" si="74"/>
        <v>#N/A</v>
      </c>
      <c r="V900" s="24" t="e">
        <f>IF(J900="Urban",IF(U900&lt;='Recommended Sites'!$L$17,"Include",""),IF(J900="Rural",IF(T900&lt;='Recommended Sites'!$L$18,"Include",""),""))</f>
        <v>#N/A</v>
      </c>
      <c r="W900" s="24" t="e">
        <f>IF(V900="Include",COUNTIFS($V$2:$V$999,"Include",$R$2:$R$999,"&gt;"&amp;R900)+COUNTIFS($V$2:V900,"Include",$R$2:R900,R900),"")</f>
        <v>#N/A</v>
      </c>
    </row>
    <row r="901" spans="1:23" ht="15.75" thickBot="1" x14ac:dyDescent="0.3">
      <c r="A901" s="23" t="str">
        <f>IF(Population!$A901="","",Population!$A901)</f>
        <v/>
      </c>
      <c r="B901" s="24" t="str">
        <f>IF($A901="","",IFERROR(VLOOKUP($A901,Facilities!$A$2:$B$1001,2,FALSE),""))</f>
        <v/>
      </c>
      <c r="C901" s="24" t="str">
        <f>IFERROR(IF(VLOOKUP($A901,'Facility Locations'!$A$2:$E$1000,2,FALSE)="","no address",VLOOKUP($A901,'Facility Locations'!$A$2:$E$1000,2,FALSE)),"no address")</f>
        <v>no address</v>
      </c>
      <c r="D901" s="24" t="str">
        <f>IFERROR(IF(VLOOKUP($A901,'Facility Locations'!$A$2:$E$1000,3,FALSE)="","",VLOOKUP($A901,'Facility Locations'!$A$2:$E$1000,3,FALSE)),"")</f>
        <v/>
      </c>
      <c r="E901" s="24" t="str">
        <f>IFERROR(IF(VLOOKUP($A901,'Facility Locations'!$A$2:$E$1000,4,FALSE)="","",VLOOKUP($A901,'Facility Locations'!$A$2:$E$1000,4,FALSE)),"")</f>
        <v/>
      </c>
      <c r="F901" s="24" t="str">
        <f>IFERROR(IF(VLOOKUP($A901,'Facility Locations'!$A$2:$E$1000,5,FALSE)="","",VLOOKUP($A901,'Facility Locations'!$A$2:$E$1000,5,FALSE)),"")</f>
        <v/>
      </c>
      <c r="G901" s="25" t="str">
        <f>IFERROR(VLOOKUP($A901,Counties!$A$2:$C$1000,2,FALSE),"no county listed")</f>
        <v>no county listed</v>
      </c>
      <c r="H901" s="24" t="str">
        <f>IFERROR(VLOOKUP($A901,Counties!$A$2:$C$1000,3,FALSE),"no county listed")</f>
        <v>no county listed</v>
      </c>
      <c r="I901" s="24" t="e">
        <f>VLOOKUP($G901,Rural_Urban!A902:B1900,2,FALSE)</f>
        <v>#N/A</v>
      </c>
      <c r="J901" s="24" t="e">
        <f t="shared" si="70"/>
        <v>#N/A</v>
      </c>
      <c r="K901" s="26" t="str">
        <f>IF($A901="","",_xlfn.LET(_xlpm.x,VLOOKUP($A901,Population!$A$2:$B$1000,2,FALSE),IF(_xlpm.x="","none listed",_xlpm.x)))</f>
        <v/>
      </c>
      <c r="L901" s="24" t="e">
        <f>VLOOKUP($A901,Population!$A$2:$D$1000,4,FALSE)</f>
        <v>#N/A</v>
      </c>
      <c r="M901" s="24">
        <f>VLOOKUP("Population",'Program Priorities&amp;Goals'!$B$5:$E$7,4,FALSE)</f>
        <v>0.66666666666666663</v>
      </c>
      <c r="N901" s="24" t="e">
        <f>VLOOKUP($G901,'SVI Data'!$C$2:$F$200,3,FALSE)</f>
        <v>#N/A</v>
      </c>
      <c r="O901" s="24">
        <f>VLOOKUP("SVI",'Program Priorities&amp;Goals'!$B$5:$E$7,4,FALSE)</f>
        <v>0.66666666666666663</v>
      </c>
      <c r="P901" s="23" t="e">
        <f>VLOOKUP($A901,'Partnership Readiness'!$A$2:$D$1000,5,FALSE)</f>
        <v>#N/A</v>
      </c>
      <c r="Q901" s="24">
        <f>VLOOKUP("Partnership",'Program Priorities&amp;Goals'!$B$5:$E$7,4,FALSE)</f>
        <v>0.66666666666666663</v>
      </c>
      <c r="R901" s="25">
        <f t="shared" si="71"/>
        <v>0</v>
      </c>
      <c r="S901" s="24">
        <f t="shared" si="72"/>
        <v>1</v>
      </c>
      <c r="T901" s="24" t="e">
        <f t="shared" si="73"/>
        <v>#N/A</v>
      </c>
      <c r="U901" s="27" t="e">
        <f t="shared" si="74"/>
        <v>#N/A</v>
      </c>
      <c r="V901" s="24" t="e">
        <f>IF(J901="Urban",IF(U901&lt;='Recommended Sites'!$L$17,"Include",""),IF(J901="Rural",IF(T901&lt;='Recommended Sites'!$L$18,"Include",""),""))</f>
        <v>#N/A</v>
      </c>
      <c r="W901" s="24" t="e">
        <f>IF(V901="Include",COUNTIFS($V$2:$V$999,"Include",$R$2:$R$999,"&gt;"&amp;R901)+COUNTIFS($V$2:V901,"Include",$R$2:R901,R901),"")</f>
        <v>#N/A</v>
      </c>
    </row>
    <row r="902" spans="1:23" ht="15.75" thickBot="1" x14ac:dyDescent="0.3">
      <c r="A902" s="23" t="str">
        <f>IF(Population!$A902="","",Population!$A902)</f>
        <v/>
      </c>
      <c r="B902" s="24" t="str">
        <f>IF($A902="","",IFERROR(VLOOKUP($A902,Facilities!$A$2:$B$1001,2,FALSE),""))</f>
        <v/>
      </c>
      <c r="C902" s="24" t="str">
        <f>IFERROR(IF(VLOOKUP($A902,'Facility Locations'!$A$2:$E$1000,2,FALSE)="","no address",VLOOKUP($A902,'Facility Locations'!$A$2:$E$1000,2,FALSE)),"no address")</f>
        <v>no address</v>
      </c>
      <c r="D902" s="24" t="str">
        <f>IFERROR(IF(VLOOKUP($A902,'Facility Locations'!$A$2:$E$1000,3,FALSE)="","",VLOOKUP($A902,'Facility Locations'!$A$2:$E$1000,3,FALSE)),"")</f>
        <v/>
      </c>
      <c r="E902" s="24" t="str">
        <f>IFERROR(IF(VLOOKUP($A902,'Facility Locations'!$A$2:$E$1000,4,FALSE)="","",VLOOKUP($A902,'Facility Locations'!$A$2:$E$1000,4,FALSE)),"")</f>
        <v/>
      </c>
      <c r="F902" s="24" t="str">
        <f>IFERROR(IF(VLOOKUP($A902,'Facility Locations'!$A$2:$E$1000,5,FALSE)="","",VLOOKUP($A902,'Facility Locations'!$A$2:$E$1000,5,FALSE)),"")</f>
        <v/>
      </c>
      <c r="G902" s="25" t="str">
        <f>IFERROR(VLOOKUP($A902,Counties!$A$2:$C$1000,2,FALSE),"no county listed")</f>
        <v>no county listed</v>
      </c>
      <c r="H902" s="24" t="str">
        <f>IFERROR(VLOOKUP($A902,Counties!$A$2:$C$1000,3,FALSE),"no county listed")</f>
        <v>no county listed</v>
      </c>
      <c r="I902" s="24" t="e">
        <f>VLOOKUP($G902,Rural_Urban!A903:B1901,2,FALSE)</f>
        <v>#N/A</v>
      </c>
      <c r="J902" s="24" t="e">
        <f t="shared" si="70"/>
        <v>#N/A</v>
      </c>
      <c r="K902" s="26" t="str">
        <f>IF($A902="","",_xlfn.LET(_xlpm.x,VLOOKUP($A902,Population!$A$2:$B$1000,2,FALSE),IF(_xlpm.x="","none listed",_xlpm.x)))</f>
        <v/>
      </c>
      <c r="L902" s="24" t="e">
        <f>VLOOKUP($A902,Population!$A$2:$D$1000,4,FALSE)</f>
        <v>#N/A</v>
      </c>
      <c r="M902" s="24">
        <f>VLOOKUP("Population",'Program Priorities&amp;Goals'!$B$5:$E$7,4,FALSE)</f>
        <v>0.66666666666666663</v>
      </c>
      <c r="N902" s="24" t="e">
        <f>VLOOKUP($G902,'SVI Data'!$C$2:$F$200,3,FALSE)</f>
        <v>#N/A</v>
      </c>
      <c r="O902" s="24">
        <f>VLOOKUP("SVI",'Program Priorities&amp;Goals'!$B$5:$E$7,4,FALSE)</f>
        <v>0.66666666666666663</v>
      </c>
      <c r="P902" s="23" t="e">
        <f>VLOOKUP($A902,'Partnership Readiness'!$A$2:$D$1000,5,FALSE)</f>
        <v>#N/A</v>
      </c>
      <c r="Q902" s="24">
        <f>VLOOKUP("Partnership",'Program Priorities&amp;Goals'!$B$5:$E$7,4,FALSE)</f>
        <v>0.66666666666666663</v>
      </c>
      <c r="R902" s="25">
        <f t="shared" si="71"/>
        <v>0</v>
      </c>
      <c r="S902" s="24">
        <f t="shared" si="72"/>
        <v>1</v>
      </c>
      <c r="T902" s="24" t="e">
        <f t="shared" si="73"/>
        <v>#N/A</v>
      </c>
      <c r="U902" s="27" t="e">
        <f t="shared" si="74"/>
        <v>#N/A</v>
      </c>
      <c r="V902" s="24" t="e">
        <f>IF(J902="Urban",IF(U902&lt;='Recommended Sites'!$L$17,"Include",""),IF(J902="Rural",IF(T902&lt;='Recommended Sites'!$L$18,"Include",""),""))</f>
        <v>#N/A</v>
      </c>
      <c r="W902" s="24" t="e">
        <f>IF(V902="Include",COUNTIFS($V$2:$V$999,"Include",$R$2:$R$999,"&gt;"&amp;R902)+COUNTIFS($V$2:V902,"Include",$R$2:R902,R902),"")</f>
        <v>#N/A</v>
      </c>
    </row>
    <row r="903" spans="1:23" ht="15.75" thickBot="1" x14ac:dyDescent="0.3">
      <c r="A903" s="23" t="str">
        <f>IF(Population!$A903="","",Population!$A903)</f>
        <v/>
      </c>
      <c r="B903" s="24" t="str">
        <f>IF($A903="","",IFERROR(VLOOKUP($A903,Facilities!$A$2:$B$1001,2,FALSE),""))</f>
        <v/>
      </c>
      <c r="C903" s="24" t="str">
        <f>IFERROR(IF(VLOOKUP($A903,'Facility Locations'!$A$2:$E$1000,2,FALSE)="","no address",VLOOKUP($A903,'Facility Locations'!$A$2:$E$1000,2,FALSE)),"no address")</f>
        <v>no address</v>
      </c>
      <c r="D903" s="24" t="str">
        <f>IFERROR(IF(VLOOKUP($A903,'Facility Locations'!$A$2:$E$1000,3,FALSE)="","",VLOOKUP($A903,'Facility Locations'!$A$2:$E$1000,3,FALSE)),"")</f>
        <v/>
      </c>
      <c r="E903" s="24" t="str">
        <f>IFERROR(IF(VLOOKUP($A903,'Facility Locations'!$A$2:$E$1000,4,FALSE)="","",VLOOKUP($A903,'Facility Locations'!$A$2:$E$1000,4,FALSE)),"")</f>
        <v/>
      </c>
      <c r="F903" s="24" t="str">
        <f>IFERROR(IF(VLOOKUP($A903,'Facility Locations'!$A$2:$E$1000,5,FALSE)="","",VLOOKUP($A903,'Facility Locations'!$A$2:$E$1000,5,FALSE)),"")</f>
        <v/>
      </c>
      <c r="G903" s="25" t="str">
        <f>IFERROR(VLOOKUP($A903,Counties!$A$2:$C$1000,2,FALSE),"no county listed")</f>
        <v>no county listed</v>
      </c>
      <c r="H903" s="24" t="str">
        <f>IFERROR(VLOOKUP($A903,Counties!$A$2:$C$1000,3,FALSE),"no county listed")</f>
        <v>no county listed</v>
      </c>
      <c r="I903" s="24" t="e">
        <f>VLOOKUP($G903,Rural_Urban!A904:B1902,2,FALSE)</f>
        <v>#N/A</v>
      </c>
      <c r="J903" s="24" t="e">
        <f t="shared" si="70"/>
        <v>#N/A</v>
      </c>
      <c r="K903" s="26" t="str">
        <f>IF($A903="","",_xlfn.LET(_xlpm.x,VLOOKUP($A903,Population!$A$2:$B$1000,2,FALSE),IF(_xlpm.x="","none listed",_xlpm.x)))</f>
        <v/>
      </c>
      <c r="L903" s="24" t="e">
        <f>VLOOKUP($A903,Population!$A$2:$D$1000,4,FALSE)</f>
        <v>#N/A</v>
      </c>
      <c r="M903" s="24">
        <f>VLOOKUP("Population",'Program Priorities&amp;Goals'!$B$5:$E$7,4,FALSE)</f>
        <v>0.66666666666666663</v>
      </c>
      <c r="N903" s="24" t="e">
        <f>VLOOKUP($G903,'SVI Data'!$C$2:$F$200,3,FALSE)</f>
        <v>#N/A</v>
      </c>
      <c r="O903" s="24">
        <f>VLOOKUP("SVI",'Program Priorities&amp;Goals'!$B$5:$E$7,4,FALSE)</f>
        <v>0.66666666666666663</v>
      </c>
      <c r="P903" s="23" t="e">
        <f>VLOOKUP($A903,'Partnership Readiness'!$A$2:$D$1000,5,FALSE)</f>
        <v>#N/A</v>
      </c>
      <c r="Q903" s="24">
        <f>VLOOKUP("Partnership",'Program Priorities&amp;Goals'!$B$5:$E$7,4,FALSE)</f>
        <v>0.66666666666666663</v>
      </c>
      <c r="R903" s="25">
        <f t="shared" si="71"/>
        <v>0</v>
      </c>
      <c r="S903" s="24">
        <f t="shared" si="72"/>
        <v>1</v>
      </c>
      <c r="T903" s="24" t="e">
        <f t="shared" si="73"/>
        <v>#N/A</v>
      </c>
      <c r="U903" s="27" t="e">
        <f t="shared" si="74"/>
        <v>#N/A</v>
      </c>
      <c r="V903" s="24" t="e">
        <f>IF(J903="Urban",IF(U903&lt;='Recommended Sites'!$L$17,"Include",""),IF(J903="Rural",IF(T903&lt;='Recommended Sites'!$L$18,"Include",""),""))</f>
        <v>#N/A</v>
      </c>
      <c r="W903" s="24" t="e">
        <f>IF(V903="Include",COUNTIFS($V$2:$V$999,"Include",$R$2:$R$999,"&gt;"&amp;R903)+COUNTIFS($V$2:V903,"Include",$R$2:R903,R903),"")</f>
        <v>#N/A</v>
      </c>
    </row>
    <row r="904" spans="1:23" ht="15.75" thickBot="1" x14ac:dyDescent="0.3">
      <c r="A904" s="23" t="str">
        <f>IF(Population!$A904="","",Population!$A904)</f>
        <v/>
      </c>
      <c r="B904" s="24" t="str">
        <f>IF($A904="","",IFERROR(VLOOKUP($A904,Facilities!$A$2:$B$1001,2,FALSE),""))</f>
        <v/>
      </c>
      <c r="C904" s="24" t="str">
        <f>IFERROR(IF(VLOOKUP($A904,'Facility Locations'!$A$2:$E$1000,2,FALSE)="","no address",VLOOKUP($A904,'Facility Locations'!$A$2:$E$1000,2,FALSE)),"no address")</f>
        <v>no address</v>
      </c>
      <c r="D904" s="24" t="str">
        <f>IFERROR(IF(VLOOKUP($A904,'Facility Locations'!$A$2:$E$1000,3,FALSE)="","",VLOOKUP($A904,'Facility Locations'!$A$2:$E$1000,3,FALSE)),"")</f>
        <v/>
      </c>
      <c r="E904" s="24" t="str">
        <f>IFERROR(IF(VLOOKUP($A904,'Facility Locations'!$A$2:$E$1000,4,FALSE)="","",VLOOKUP($A904,'Facility Locations'!$A$2:$E$1000,4,FALSE)),"")</f>
        <v/>
      </c>
      <c r="F904" s="24" t="str">
        <f>IFERROR(IF(VLOOKUP($A904,'Facility Locations'!$A$2:$E$1000,5,FALSE)="","",VLOOKUP($A904,'Facility Locations'!$A$2:$E$1000,5,FALSE)),"")</f>
        <v/>
      </c>
      <c r="G904" s="25" t="str">
        <f>IFERROR(VLOOKUP($A904,Counties!$A$2:$C$1000,2,FALSE),"no county listed")</f>
        <v>no county listed</v>
      </c>
      <c r="H904" s="24" t="str">
        <f>IFERROR(VLOOKUP($A904,Counties!$A$2:$C$1000,3,FALSE),"no county listed")</f>
        <v>no county listed</v>
      </c>
      <c r="I904" s="24" t="e">
        <f>VLOOKUP($G904,Rural_Urban!A905:B1903,2,FALSE)</f>
        <v>#N/A</v>
      </c>
      <c r="J904" s="24" t="e">
        <f t="shared" si="70"/>
        <v>#N/A</v>
      </c>
      <c r="K904" s="26" t="str">
        <f>IF($A904="","",_xlfn.LET(_xlpm.x,VLOOKUP($A904,Population!$A$2:$B$1000,2,FALSE),IF(_xlpm.x="","none listed",_xlpm.x)))</f>
        <v/>
      </c>
      <c r="L904" s="24" t="e">
        <f>VLOOKUP($A904,Population!$A$2:$D$1000,4,FALSE)</f>
        <v>#N/A</v>
      </c>
      <c r="M904" s="24">
        <f>VLOOKUP("Population",'Program Priorities&amp;Goals'!$B$5:$E$7,4,FALSE)</f>
        <v>0.66666666666666663</v>
      </c>
      <c r="N904" s="24" t="e">
        <f>VLOOKUP($G904,'SVI Data'!$C$2:$F$200,3,FALSE)</f>
        <v>#N/A</v>
      </c>
      <c r="O904" s="24">
        <f>VLOOKUP("SVI",'Program Priorities&amp;Goals'!$B$5:$E$7,4,FALSE)</f>
        <v>0.66666666666666663</v>
      </c>
      <c r="P904" s="23" t="e">
        <f>VLOOKUP($A904,'Partnership Readiness'!$A$2:$D$1000,5,FALSE)</f>
        <v>#N/A</v>
      </c>
      <c r="Q904" s="24">
        <f>VLOOKUP("Partnership",'Program Priorities&amp;Goals'!$B$5:$E$7,4,FALSE)</f>
        <v>0.66666666666666663</v>
      </c>
      <c r="R904" s="25">
        <f t="shared" si="71"/>
        <v>0</v>
      </c>
      <c r="S904" s="24">
        <f t="shared" si="72"/>
        <v>1</v>
      </c>
      <c r="T904" s="24" t="e">
        <f t="shared" si="73"/>
        <v>#N/A</v>
      </c>
      <c r="U904" s="27" t="e">
        <f t="shared" si="74"/>
        <v>#N/A</v>
      </c>
      <c r="V904" s="24" t="e">
        <f>IF(J904="Urban",IF(U904&lt;='Recommended Sites'!$L$17,"Include",""),IF(J904="Rural",IF(T904&lt;='Recommended Sites'!$L$18,"Include",""),""))</f>
        <v>#N/A</v>
      </c>
      <c r="W904" s="24" t="e">
        <f>IF(V904="Include",COUNTIFS($V$2:$V$999,"Include",$R$2:$R$999,"&gt;"&amp;R904)+COUNTIFS($V$2:V904,"Include",$R$2:R904,R904),"")</f>
        <v>#N/A</v>
      </c>
    </row>
    <row r="905" spans="1:23" ht="15.75" thickBot="1" x14ac:dyDescent="0.3">
      <c r="A905" s="23" t="str">
        <f>IF(Population!$A905="","",Population!$A905)</f>
        <v/>
      </c>
      <c r="B905" s="24" t="str">
        <f>IF($A905="","",IFERROR(VLOOKUP($A905,Facilities!$A$2:$B$1001,2,FALSE),""))</f>
        <v/>
      </c>
      <c r="C905" s="24" t="str">
        <f>IFERROR(IF(VLOOKUP($A905,'Facility Locations'!$A$2:$E$1000,2,FALSE)="","no address",VLOOKUP($A905,'Facility Locations'!$A$2:$E$1000,2,FALSE)),"no address")</f>
        <v>no address</v>
      </c>
      <c r="D905" s="24" t="str">
        <f>IFERROR(IF(VLOOKUP($A905,'Facility Locations'!$A$2:$E$1000,3,FALSE)="","",VLOOKUP($A905,'Facility Locations'!$A$2:$E$1000,3,FALSE)),"")</f>
        <v/>
      </c>
      <c r="E905" s="24" t="str">
        <f>IFERROR(IF(VLOOKUP($A905,'Facility Locations'!$A$2:$E$1000,4,FALSE)="","",VLOOKUP($A905,'Facility Locations'!$A$2:$E$1000,4,FALSE)),"")</f>
        <v/>
      </c>
      <c r="F905" s="24" t="str">
        <f>IFERROR(IF(VLOOKUP($A905,'Facility Locations'!$A$2:$E$1000,5,FALSE)="","",VLOOKUP($A905,'Facility Locations'!$A$2:$E$1000,5,FALSE)),"")</f>
        <v/>
      </c>
      <c r="G905" s="25" t="str">
        <f>IFERROR(VLOOKUP($A905,Counties!$A$2:$C$1000,2,FALSE),"no county listed")</f>
        <v>no county listed</v>
      </c>
      <c r="H905" s="24" t="str">
        <f>IFERROR(VLOOKUP($A905,Counties!$A$2:$C$1000,3,FALSE),"no county listed")</f>
        <v>no county listed</v>
      </c>
      <c r="I905" s="24" t="e">
        <f>VLOOKUP($G905,Rural_Urban!A906:B1904,2,FALSE)</f>
        <v>#N/A</v>
      </c>
      <c r="J905" s="24" t="e">
        <f t="shared" si="70"/>
        <v>#N/A</v>
      </c>
      <c r="K905" s="26" t="str">
        <f>IF($A905="","",_xlfn.LET(_xlpm.x,VLOOKUP($A905,Population!$A$2:$B$1000,2,FALSE),IF(_xlpm.x="","none listed",_xlpm.x)))</f>
        <v/>
      </c>
      <c r="L905" s="24" t="e">
        <f>VLOOKUP($A905,Population!$A$2:$D$1000,4,FALSE)</f>
        <v>#N/A</v>
      </c>
      <c r="M905" s="24">
        <f>VLOOKUP("Population",'Program Priorities&amp;Goals'!$B$5:$E$7,4,FALSE)</f>
        <v>0.66666666666666663</v>
      </c>
      <c r="N905" s="24" t="e">
        <f>VLOOKUP($G905,'SVI Data'!$C$2:$F$200,3,FALSE)</f>
        <v>#N/A</v>
      </c>
      <c r="O905" s="24">
        <f>VLOOKUP("SVI",'Program Priorities&amp;Goals'!$B$5:$E$7,4,FALSE)</f>
        <v>0.66666666666666663</v>
      </c>
      <c r="P905" s="23" t="e">
        <f>VLOOKUP($A905,'Partnership Readiness'!$A$2:$D$1000,5,FALSE)</f>
        <v>#N/A</v>
      </c>
      <c r="Q905" s="24">
        <f>VLOOKUP("Partnership",'Program Priorities&amp;Goals'!$B$5:$E$7,4,FALSE)</f>
        <v>0.66666666666666663</v>
      </c>
      <c r="R905" s="25">
        <f t="shared" si="71"/>
        <v>0</v>
      </c>
      <c r="S905" s="24">
        <f t="shared" si="72"/>
        <v>1</v>
      </c>
      <c r="T905" s="24" t="e">
        <f t="shared" si="73"/>
        <v>#N/A</v>
      </c>
      <c r="U905" s="27" t="e">
        <f t="shared" si="74"/>
        <v>#N/A</v>
      </c>
      <c r="V905" s="24" t="e">
        <f>IF(J905="Urban",IF(U905&lt;='Recommended Sites'!$L$17,"Include",""),IF(J905="Rural",IF(T905&lt;='Recommended Sites'!$L$18,"Include",""),""))</f>
        <v>#N/A</v>
      </c>
      <c r="W905" s="24" t="e">
        <f>IF(V905="Include",COUNTIFS($V$2:$V$999,"Include",$R$2:$R$999,"&gt;"&amp;R905)+COUNTIFS($V$2:V905,"Include",$R$2:R905,R905),"")</f>
        <v>#N/A</v>
      </c>
    </row>
    <row r="906" spans="1:23" ht="15.75" thickBot="1" x14ac:dyDescent="0.3">
      <c r="A906" s="23" t="str">
        <f>IF(Population!$A906="","",Population!$A906)</f>
        <v/>
      </c>
      <c r="B906" s="24" t="str">
        <f>IF($A906="","",IFERROR(VLOOKUP($A906,Facilities!$A$2:$B$1001,2,FALSE),""))</f>
        <v/>
      </c>
      <c r="C906" s="24" t="str">
        <f>IFERROR(IF(VLOOKUP($A906,'Facility Locations'!$A$2:$E$1000,2,FALSE)="","no address",VLOOKUP($A906,'Facility Locations'!$A$2:$E$1000,2,FALSE)),"no address")</f>
        <v>no address</v>
      </c>
      <c r="D906" s="24" t="str">
        <f>IFERROR(IF(VLOOKUP($A906,'Facility Locations'!$A$2:$E$1000,3,FALSE)="","",VLOOKUP($A906,'Facility Locations'!$A$2:$E$1000,3,FALSE)),"")</f>
        <v/>
      </c>
      <c r="E906" s="24" t="str">
        <f>IFERROR(IF(VLOOKUP($A906,'Facility Locations'!$A$2:$E$1000,4,FALSE)="","",VLOOKUP($A906,'Facility Locations'!$A$2:$E$1000,4,FALSE)),"")</f>
        <v/>
      </c>
      <c r="F906" s="24" t="str">
        <f>IFERROR(IF(VLOOKUP($A906,'Facility Locations'!$A$2:$E$1000,5,FALSE)="","",VLOOKUP($A906,'Facility Locations'!$A$2:$E$1000,5,FALSE)),"")</f>
        <v/>
      </c>
      <c r="G906" s="25" t="str">
        <f>IFERROR(VLOOKUP($A906,Counties!$A$2:$C$1000,2,FALSE),"no county listed")</f>
        <v>no county listed</v>
      </c>
      <c r="H906" s="24" t="str">
        <f>IFERROR(VLOOKUP($A906,Counties!$A$2:$C$1000,3,FALSE),"no county listed")</f>
        <v>no county listed</v>
      </c>
      <c r="I906" s="24" t="e">
        <f>VLOOKUP($G906,Rural_Urban!A907:B1905,2,FALSE)</f>
        <v>#N/A</v>
      </c>
      <c r="J906" s="24" t="e">
        <f t="shared" si="70"/>
        <v>#N/A</v>
      </c>
      <c r="K906" s="26" t="str">
        <f>IF($A906="","",_xlfn.LET(_xlpm.x,VLOOKUP($A906,Population!$A$2:$B$1000,2,FALSE),IF(_xlpm.x="","none listed",_xlpm.x)))</f>
        <v/>
      </c>
      <c r="L906" s="24" t="e">
        <f>VLOOKUP($A906,Population!$A$2:$D$1000,4,FALSE)</f>
        <v>#N/A</v>
      </c>
      <c r="M906" s="24">
        <f>VLOOKUP("Population",'Program Priorities&amp;Goals'!$B$5:$E$7,4,FALSE)</f>
        <v>0.66666666666666663</v>
      </c>
      <c r="N906" s="24" t="e">
        <f>VLOOKUP($G906,'SVI Data'!$C$2:$F$200,3,FALSE)</f>
        <v>#N/A</v>
      </c>
      <c r="O906" s="24">
        <f>VLOOKUP("SVI",'Program Priorities&amp;Goals'!$B$5:$E$7,4,FALSE)</f>
        <v>0.66666666666666663</v>
      </c>
      <c r="P906" s="23" t="e">
        <f>VLOOKUP($A906,'Partnership Readiness'!$A$2:$D$1000,5,FALSE)</f>
        <v>#N/A</v>
      </c>
      <c r="Q906" s="24">
        <f>VLOOKUP("Partnership",'Program Priorities&amp;Goals'!$B$5:$E$7,4,FALSE)</f>
        <v>0.66666666666666663</v>
      </c>
      <c r="R906" s="25">
        <f t="shared" si="71"/>
        <v>0</v>
      </c>
      <c r="S906" s="24">
        <f t="shared" si="72"/>
        <v>1</v>
      </c>
      <c r="T906" s="24" t="e">
        <f t="shared" si="73"/>
        <v>#N/A</v>
      </c>
      <c r="U906" s="27" t="e">
        <f t="shared" si="74"/>
        <v>#N/A</v>
      </c>
      <c r="V906" s="24" t="e">
        <f>IF(J906="Urban",IF(U906&lt;='Recommended Sites'!$L$17,"Include",""),IF(J906="Rural",IF(T906&lt;='Recommended Sites'!$L$18,"Include",""),""))</f>
        <v>#N/A</v>
      </c>
      <c r="W906" s="24" t="e">
        <f>IF(V906="Include",COUNTIFS($V$2:$V$999,"Include",$R$2:$R$999,"&gt;"&amp;R906)+COUNTIFS($V$2:V906,"Include",$R$2:R906,R906),"")</f>
        <v>#N/A</v>
      </c>
    </row>
    <row r="907" spans="1:23" ht="15.75" thickBot="1" x14ac:dyDescent="0.3">
      <c r="A907" s="23" t="str">
        <f>IF(Population!$A907="","",Population!$A907)</f>
        <v/>
      </c>
      <c r="B907" s="24" t="str">
        <f>IF($A907="","",IFERROR(VLOOKUP($A907,Facilities!$A$2:$B$1001,2,FALSE),""))</f>
        <v/>
      </c>
      <c r="C907" s="24" t="str">
        <f>IFERROR(IF(VLOOKUP($A907,'Facility Locations'!$A$2:$E$1000,2,FALSE)="","no address",VLOOKUP($A907,'Facility Locations'!$A$2:$E$1000,2,FALSE)),"no address")</f>
        <v>no address</v>
      </c>
      <c r="D907" s="24" t="str">
        <f>IFERROR(IF(VLOOKUP($A907,'Facility Locations'!$A$2:$E$1000,3,FALSE)="","",VLOOKUP($A907,'Facility Locations'!$A$2:$E$1000,3,FALSE)),"")</f>
        <v/>
      </c>
      <c r="E907" s="24" t="str">
        <f>IFERROR(IF(VLOOKUP($A907,'Facility Locations'!$A$2:$E$1000,4,FALSE)="","",VLOOKUP($A907,'Facility Locations'!$A$2:$E$1000,4,FALSE)),"")</f>
        <v/>
      </c>
      <c r="F907" s="24" t="str">
        <f>IFERROR(IF(VLOOKUP($A907,'Facility Locations'!$A$2:$E$1000,5,FALSE)="","",VLOOKUP($A907,'Facility Locations'!$A$2:$E$1000,5,FALSE)),"")</f>
        <v/>
      </c>
      <c r="G907" s="25" t="str">
        <f>IFERROR(VLOOKUP($A907,Counties!$A$2:$C$1000,2,FALSE),"no county listed")</f>
        <v>no county listed</v>
      </c>
      <c r="H907" s="24" t="str">
        <f>IFERROR(VLOOKUP($A907,Counties!$A$2:$C$1000,3,FALSE),"no county listed")</f>
        <v>no county listed</v>
      </c>
      <c r="I907" s="24" t="e">
        <f>VLOOKUP($G907,Rural_Urban!A908:B1906,2,FALSE)</f>
        <v>#N/A</v>
      </c>
      <c r="J907" s="24" t="e">
        <f t="shared" si="70"/>
        <v>#N/A</v>
      </c>
      <c r="K907" s="26" t="str">
        <f>IF($A907="","",_xlfn.LET(_xlpm.x,VLOOKUP($A907,Population!$A$2:$B$1000,2,FALSE),IF(_xlpm.x="","none listed",_xlpm.x)))</f>
        <v/>
      </c>
      <c r="L907" s="24" t="e">
        <f>VLOOKUP($A907,Population!$A$2:$D$1000,4,FALSE)</f>
        <v>#N/A</v>
      </c>
      <c r="M907" s="24">
        <f>VLOOKUP("Population",'Program Priorities&amp;Goals'!$B$5:$E$7,4,FALSE)</f>
        <v>0.66666666666666663</v>
      </c>
      <c r="N907" s="24" t="e">
        <f>VLOOKUP($G907,'SVI Data'!$C$2:$F$200,3,FALSE)</f>
        <v>#N/A</v>
      </c>
      <c r="O907" s="24">
        <f>VLOOKUP("SVI",'Program Priorities&amp;Goals'!$B$5:$E$7,4,FALSE)</f>
        <v>0.66666666666666663</v>
      </c>
      <c r="P907" s="23" t="e">
        <f>VLOOKUP($A907,'Partnership Readiness'!$A$2:$D$1000,5,FALSE)</f>
        <v>#N/A</v>
      </c>
      <c r="Q907" s="24">
        <f>VLOOKUP("Partnership",'Program Priorities&amp;Goals'!$B$5:$E$7,4,FALSE)</f>
        <v>0.66666666666666663</v>
      </c>
      <c r="R907" s="25">
        <f t="shared" si="71"/>
        <v>0</v>
      </c>
      <c r="S907" s="24">
        <f t="shared" si="72"/>
        <v>1</v>
      </c>
      <c r="T907" s="24" t="e">
        <f t="shared" si="73"/>
        <v>#N/A</v>
      </c>
      <c r="U907" s="27" t="e">
        <f t="shared" si="74"/>
        <v>#N/A</v>
      </c>
      <c r="V907" s="24" t="e">
        <f>IF(J907="Urban",IF(U907&lt;='Recommended Sites'!$L$17,"Include",""),IF(J907="Rural",IF(T907&lt;='Recommended Sites'!$L$18,"Include",""),""))</f>
        <v>#N/A</v>
      </c>
      <c r="W907" s="24" t="e">
        <f>IF(V907="Include",COUNTIFS($V$2:$V$999,"Include",$R$2:$R$999,"&gt;"&amp;R907)+COUNTIFS($V$2:V907,"Include",$R$2:R907,R907),"")</f>
        <v>#N/A</v>
      </c>
    </row>
    <row r="908" spans="1:23" ht="15.75" thickBot="1" x14ac:dyDescent="0.3">
      <c r="A908" s="23" t="str">
        <f>IF(Population!$A908="","",Population!$A908)</f>
        <v/>
      </c>
      <c r="B908" s="24" t="str">
        <f>IF($A908="","",IFERROR(VLOOKUP($A908,Facilities!$A$2:$B$1001,2,FALSE),""))</f>
        <v/>
      </c>
      <c r="C908" s="24" t="str">
        <f>IFERROR(IF(VLOOKUP($A908,'Facility Locations'!$A$2:$E$1000,2,FALSE)="","no address",VLOOKUP($A908,'Facility Locations'!$A$2:$E$1000,2,FALSE)),"no address")</f>
        <v>no address</v>
      </c>
      <c r="D908" s="24" t="str">
        <f>IFERROR(IF(VLOOKUP($A908,'Facility Locations'!$A$2:$E$1000,3,FALSE)="","",VLOOKUP($A908,'Facility Locations'!$A$2:$E$1000,3,FALSE)),"")</f>
        <v/>
      </c>
      <c r="E908" s="24" t="str">
        <f>IFERROR(IF(VLOOKUP($A908,'Facility Locations'!$A$2:$E$1000,4,FALSE)="","",VLOOKUP($A908,'Facility Locations'!$A$2:$E$1000,4,FALSE)),"")</f>
        <v/>
      </c>
      <c r="F908" s="24" t="str">
        <f>IFERROR(IF(VLOOKUP($A908,'Facility Locations'!$A$2:$E$1000,5,FALSE)="","",VLOOKUP($A908,'Facility Locations'!$A$2:$E$1000,5,FALSE)),"")</f>
        <v/>
      </c>
      <c r="G908" s="25" t="str">
        <f>IFERROR(VLOOKUP($A908,Counties!$A$2:$C$1000,2,FALSE),"no county listed")</f>
        <v>no county listed</v>
      </c>
      <c r="H908" s="24" t="str">
        <f>IFERROR(VLOOKUP($A908,Counties!$A$2:$C$1000,3,FALSE),"no county listed")</f>
        <v>no county listed</v>
      </c>
      <c r="I908" s="24" t="e">
        <f>VLOOKUP($G908,Rural_Urban!A909:B1907,2,FALSE)</f>
        <v>#N/A</v>
      </c>
      <c r="J908" s="24" t="e">
        <f t="shared" si="70"/>
        <v>#N/A</v>
      </c>
      <c r="K908" s="26" t="str">
        <f>IF($A908="","",_xlfn.LET(_xlpm.x,VLOOKUP($A908,Population!$A$2:$B$1000,2,FALSE),IF(_xlpm.x="","none listed",_xlpm.x)))</f>
        <v/>
      </c>
      <c r="L908" s="24" t="e">
        <f>VLOOKUP($A908,Population!$A$2:$D$1000,4,FALSE)</f>
        <v>#N/A</v>
      </c>
      <c r="M908" s="24">
        <f>VLOOKUP("Population",'Program Priorities&amp;Goals'!$B$5:$E$7,4,FALSE)</f>
        <v>0.66666666666666663</v>
      </c>
      <c r="N908" s="24" t="e">
        <f>VLOOKUP($G908,'SVI Data'!$C$2:$F$200,3,FALSE)</f>
        <v>#N/A</v>
      </c>
      <c r="O908" s="24">
        <f>VLOOKUP("SVI",'Program Priorities&amp;Goals'!$B$5:$E$7,4,FALSE)</f>
        <v>0.66666666666666663</v>
      </c>
      <c r="P908" s="23" t="e">
        <f>VLOOKUP($A908,'Partnership Readiness'!$A$2:$D$1000,5,FALSE)</f>
        <v>#N/A</v>
      </c>
      <c r="Q908" s="24">
        <f>VLOOKUP("Partnership",'Program Priorities&amp;Goals'!$B$5:$E$7,4,FALSE)</f>
        <v>0.66666666666666663</v>
      </c>
      <c r="R908" s="25">
        <f t="shared" si="71"/>
        <v>0</v>
      </c>
      <c r="S908" s="24">
        <f t="shared" si="72"/>
        <v>1</v>
      </c>
      <c r="T908" s="24" t="e">
        <f t="shared" si="73"/>
        <v>#N/A</v>
      </c>
      <c r="U908" s="27" t="e">
        <f t="shared" si="74"/>
        <v>#N/A</v>
      </c>
      <c r="V908" s="24" t="e">
        <f>IF(J908="Urban",IF(U908&lt;='Recommended Sites'!$L$17,"Include",""),IF(J908="Rural",IF(T908&lt;='Recommended Sites'!$L$18,"Include",""),""))</f>
        <v>#N/A</v>
      </c>
      <c r="W908" s="24" t="e">
        <f>IF(V908="Include",COUNTIFS($V$2:$V$999,"Include",$R$2:$R$999,"&gt;"&amp;R908)+COUNTIFS($V$2:V908,"Include",$R$2:R908,R908),"")</f>
        <v>#N/A</v>
      </c>
    </row>
    <row r="909" spans="1:23" ht="15.75" thickBot="1" x14ac:dyDescent="0.3">
      <c r="A909" s="23" t="str">
        <f>IF(Population!$A909="","",Population!$A909)</f>
        <v/>
      </c>
      <c r="B909" s="24" t="str">
        <f>IF($A909="","",IFERROR(VLOOKUP($A909,Facilities!$A$2:$B$1001,2,FALSE),""))</f>
        <v/>
      </c>
      <c r="C909" s="24" t="str">
        <f>IFERROR(IF(VLOOKUP($A909,'Facility Locations'!$A$2:$E$1000,2,FALSE)="","no address",VLOOKUP($A909,'Facility Locations'!$A$2:$E$1000,2,FALSE)),"no address")</f>
        <v>no address</v>
      </c>
      <c r="D909" s="24" t="str">
        <f>IFERROR(IF(VLOOKUP($A909,'Facility Locations'!$A$2:$E$1000,3,FALSE)="","",VLOOKUP($A909,'Facility Locations'!$A$2:$E$1000,3,FALSE)),"")</f>
        <v/>
      </c>
      <c r="E909" s="24" t="str">
        <f>IFERROR(IF(VLOOKUP($A909,'Facility Locations'!$A$2:$E$1000,4,FALSE)="","",VLOOKUP($A909,'Facility Locations'!$A$2:$E$1000,4,FALSE)),"")</f>
        <v/>
      </c>
      <c r="F909" s="24" t="str">
        <f>IFERROR(IF(VLOOKUP($A909,'Facility Locations'!$A$2:$E$1000,5,FALSE)="","",VLOOKUP($A909,'Facility Locations'!$A$2:$E$1000,5,FALSE)),"")</f>
        <v/>
      </c>
      <c r="G909" s="25" t="str">
        <f>IFERROR(VLOOKUP($A909,Counties!$A$2:$C$1000,2,FALSE),"no county listed")</f>
        <v>no county listed</v>
      </c>
      <c r="H909" s="24" t="str">
        <f>IFERROR(VLOOKUP($A909,Counties!$A$2:$C$1000,3,FALSE),"no county listed")</f>
        <v>no county listed</v>
      </c>
      <c r="I909" s="24" t="e">
        <f>VLOOKUP($G909,Rural_Urban!A910:B1908,2,FALSE)</f>
        <v>#N/A</v>
      </c>
      <c r="J909" s="24" t="e">
        <f t="shared" si="70"/>
        <v>#N/A</v>
      </c>
      <c r="K909" s="26" t="str">
        <f>IF($A909="","",_xlfn.LET(_xlpm.x,VLOOKUP($A909,Population!$A$2:$B$1000,2,FALSE),IF(_xlpm.x="","none listed",_xlpm.x)))</f>
        <v/>
      </c>
      <c r="L909" s="24" t="e">
        <f>VLOOKUP($A909,Population!$A$2:$D$1000,4,FALSE)</f>
        <v>#N/A</v>
      </c>
      <c r="M909" s="24">
        <f>VLOOKUP("Population",'Program Priorities&amp;Goals'!$B$5:$E$7,4,FALSE)</f>
        <v>0.66666666666666663</v>
      </c>
      <c r="N909" s="24" t="e">
        <f>VLOOKUP($G909,'SVI Data'!$C$2:$F$200,3,FALSE)</f>
        <v>#N/A</v>
      </c>
      <c r="O909" s="24">
        <f>VLOOKUP("SVI",'Program Priorities&amp;Goals'!$B$5:$E$7,4,FALSE)</f>
        <v>0.66666666666666663</v>
      </c>
      <c r="P909" s="23" t="e">
        <f>VLOOKUP($A909,'Partnership Readiness'!$A$2:$D$1000,5,FALSE)</f>
        <v>#N/A</v>
      </c>
      <c r="Q909" s="24">
        <f>VLOOKUP("Partnership",'Program Priorities&amp;Goals'!$B$5:$E$7,4,FALSE)</f>
        <v>0.66666666666666663</v>
      </c>
      <c r="R909" s="25">
        <f t="shared" si="71"/>
        <v>0</v>
      </c>
      <c r="S909" s="24">
        <f t="shared" si="72"/>
        <v>1</v>
      </c>
      <c r="T909" s="24" t="e">
        <f t="shared" si="73"/>
        <v>#N/A</v>
      </c>
      <c r="U909" s="27" t="e">
        <f t="shared" si="74"/>
        <v>#N/A</v>
      </c>
      <c r="V909" s="24" t="e">
        <f>IF(J909="Urban",IF(U909&lt;='Recommended Sites'!$L$17,"Include",""),IF(J909="Rural",IF(T909&lt;='Recommended Sites'!$L$18,"Include",""),""))</f>
        <v>#N/A</v>
      </c>
      <c r="W909" s="24" t="e">
        <f>IF(V909="Include",COUNTIFS($V$2:$V$999,"Include",$R$2:$R$999,"&gt;"&amp;R909)+COUNTIFS($V$2:V909,"Include",$R$2:R909,R909),"")</f>
        <v>#N/A</v>
      </c>
    </row>
    <row r="910" spans="1:23" ht="15.75" thickBot="1" x14ac:dyDescent="0.3">
      <c r="A910" s="23" t="str">
        <f>IF(Population!$A910="","",Population!$A910)</f>
        <v/>
      </c>
      <c r="B910" s="24" t="str">
        <f>IF($A910="","",IFERROR(VLOOKUP($A910,Facilities!$A$2:$B$1001,2,FALSE),""))</f>
        <v/>
      </c>
      <c r="C910" s="24" t="str">
        <f>IFERROR(IF(VLOOKUP($A910,'Facility Locations'!$A$2:$E$1000,2,FALSE)="","no address",VLOOKUP($A910,'Facility Locations'!$A$2:$E$1000,2,FALSE)),"no address")</f>
        <v>no address</v>
      </c>
      <c r="D910" s="24" t="str">
        <f>IFERROR(IF(VLOOKUP($A910,'Facility Locations'!$A$2:$E$1000,3,FALSE)="","",VLOOKUP($A910,'Facility Locations'!$A$2:$E$1000,3,FALSE)),"")</f>
        <v/>
      </c>
      <c r="E910" s="24" t="str">
        <f>IFERROR(IF(VLOOKUP($A910,'Facility Locations'!$A$2:$E$1000,4,FALSE)="","",VLOOKUP($A910,'Facility Locations'!$A$2:$E$1000,4,FALSE)),"")</f>
        <v/>
      </c>
      <c r="F910" s="24" t="str">
        <f>IFERROR(IF(VLOOKUP($A910,'Facility Locations'!$A$2:$E$1000,5,FALSE)="","",VLOOKUP($A910,'Facility Locations'!$A$2:$E$1000,5,FALSE)),"")</f>
        <v/>
      </c>
      <c r="G910" s="25" t="str">
        <f>IFERROR(VLOOKUP($A910,Counties!$A$2:$C$1000,2,FALSE),"no county listed")</f>
        <v>no county listed</v>
      </c>
      <c r="H910" s="24" t="str">
        <f>IFERROR(VLOOKUP($A910,Counties!$A$2:$C$1000,3,FALSE),"no county listed")</f>
        <v>no county listed</v>
      </c>
      <c r="I910" s="24" t="e">
        <f>VLOOKUP($G910,Rural_Urban!A911:B1909,2,FALSE)</f>
        <v>#N/A</v>
      </c>
      <c r="J910" s="24" t="e">
        <f t="shared" si="70"/>
        <v>#N/A</v>
      </c>
      <c r="K910" s="26" t="str">
        <f>IF($A910="","",_xlfn.LET(_xlpm.x,VLOOKUP($A910,Population!$A$2:$B$1000,2,FALSE),IF(_xlpm.x="","none listed",_xlpm.x)))</f>
        <v/>
      </c>
      <c r="L910" s="24" t="e">
        <f>VLOOKUP($A910,Population!$A$2:$D$1000,4,FALSE)</f>
        <v>#N/A</v>
      </c>
      <c r="M910" s="24">
        <f>VLOOKUP("Population",'Program Priorities&amp;Goals'!$B$5:$E$7,4,FALSE)</f>
        <v>0.66666666666666663</v>
      </c>
      <c r="N910" s="24" t="e">
        <f>VLOOKUP($G910,'SVI Data'!$C$2:$F$200,3,FALSE)</f>
        <v>#N/A</v>
      </c>
      <c r="O910" s="24">
        <f>VLOOKUP("SVI",'Program Priorities&amp;Goals'!$B$5:$E$7,4,FALSE)</f>
        <v>0.66666666666666663</v>
      </c>
      <c r="P910" s="23" t="e">
        <f>VLOOKUP($A910,'Partnership Readiness'!$A$2:$D$1000,5,FALSE)</f>
        <v>#N/A</v>
      </c>
      <c r="Q910" s="24">
        <f>VLOOKUP("Partnership",'Program Priorities&amp;Goals'!$B$5:$E$7,4,FALSE)</f>
        <v>0.66666666666666663</v>
      </c>
      <c r="R910" s="25">
        <f t="shared" si="71"/>
        <v>0</v>
      </c>
      <c r="S910" s="24">
        <f t="shared" si="72"/>
        <v>1</v>
      </c>
      <c r="T910" s="24" t="e">
        <f t="shared" si="73"/>
        <v>#N/A</v>
      </c>
      <c r="U910" s="27" t="e">
        <f t="shared" si="74"/>
        <v>#N/A</v>
      </c>
      <c r="V910" s="24" t="e">
        <f>IF(J910="Urban",IF(U910&lt;='Recommended Sites'!$L$17,"Include",""),IF(J910="Rural",IF(T910&lt;='Recommended Sites'!$L$18,"Include",""),""))</f>
        <v>#N/A</v>
      </c>
      <c r="W910" s="24" t="e">
        <f>IF(V910="Include",COUNTIFS($V$2:$V$999,"Include",$R$2:$R$999,"&gt;"&amp;R910)+COUNTIFS($V$2:V910,"Include",$R$2:R910,R910),"")</f>
        <v>#N/A</v>
      </c>
    </row>
    <row r="911" spans="1:23" ht="15.75" thickBot="1" x14ac:dyDescent="0.3">
      <c r="A911" s="23" t="str">
        <f>IF(Population!$A911="","",Population!$A911)</f>
        <v/>
      </c>
      <c r="B911" s="24" t="str">
        <f>IF($A911="","",IFERROR(VLOOKUP($A911,Facilities!$A$2:$B$1001,2,FALSE),""))</f>
        <v/>
      </c>
      <c r="C911" s="24" t="str">
        <f>IFERROR(IF(VLOOKUP($A911,'Facility Locations'!$A$2:$E$1000,2,FALSE)="","no address",VLOOKUP($A911,'Facility Locations'!$A$2:$E$1000,2,FALSE)),"no address")</f>
        <v>no address</v>
      </c>
      <c r="D911" s="24" t="str">
        <f>IFERROR(IF(VLOOKUP($A911,'Facility Locations'!$A$2:$E$1000,3,FALSE)="","",VLOOKUP($A911,'Facility Locations'!$A$2:$E$1000,3,FALSE)),"")</f>
        <v/>
      </c>
      <c r="E911" s="24" t="str">
        <f>IFERROR(IF(VLOOKUP($A911,'Facility Locations'!$A$2:$E$1000,4,FALSE)="","",VLOOKUP($A911,'Facility Locations'!$A$2:$E$1000,4,FALSE)),"")</f>
        <v/>
      </c>
      <c r="F911" s="24" t="str">
        <f>IFERROR(IF(VLOOKUP($A911,'Facility Locations'!$A$2:$E$1000,5,FALSE)="","",VLOOKUP($A911,'Facility Locations'!$A$2:$E$1000,5,FALSE)),"")</f>
        <v/>
      </c>
      <c r="G911" s="25" t="str">
        <f>IFERROR(VLOOKUP($A911,Counties!$A$2:$C$1000,2,FALSE),"no county listed")</f>
        <v>no county listed</v>
      </c>
      <c r="H911" s="24" t="str">
        <f>IFERROR(VLOOKUP($A911,Counties!$A$2:$C$1000,3,FALSE),"no county listed")</f>
        <v>no county listed</v>
      </c>
      <c r="I911" s="24" t="e">
        <f>VLOOKUP($G911,Rural_Urban!A912:B1910,2,FALSE)</f>
        <v>#N/A</v>
      </c>
      <c r="J911" s="24" t="e">
        <f t="shared" si="70"/>
        <v>#N/A</v>
      </c>
      <c r="K911" s="26" t="str">
        <f>IF($A911="","",_xlfn.LET(_xlpm.x,VLOOKUP($A911,Population!$A$2:$B$1000,2,FALSE),IF(_xlpm.x="","none listed",_xlpm.x)))</f>
        <v/>
      </c>
      <c r="L911" s="24" t="e">
        <f>VLOOKUP($A911,Population!$A$2:$D$1000,4,FALSE)</f>
        <v>#N/A</v>
      </c>
      <c r="M911" s="24">
        <f>VLOOKUP("Population",'Program Priorities&amp;Goals'!$B$5:$E$7,4,FALSE)</f>
        <v>0.66666666666666663</v>
      </c>
      <c r="N911" s="24" t="e">
        <f>VLOOKUP($G911,'SVI Data'!$C$2:$F$200,3,FALSE)</f>
        <v>#N/A</v>
      </c>
      <c r="O911" s="24">
        <f>VLOOKUP("SVI",'Program Priorities&amp;Goals'!$B$5:$E$7,4,FALSE)</f>
        <v>0.66666666666666663</v>
      </c>
      <c r="P911" s="23" t="e">
        <f>VLOOKUP($A911,'Partnership Readiness'!$A$2:$D$1000,5,FALSE)</f>
        <v>#N/A</v>
      </c>
      <c r="Q911" s="24">
        <f>VLOOKUP("Partnership",'Program Priorities&amp;Goals'!$B$5:$E$7,4,FALSE)</f>
        <v>0.66666666666666663</v>
      </c>
      <c r="R911" s="25">
        <f t="shared" si="71"/>
        <v>0</v>
      </c>
      <c r="S911" s="24">
        <f t="shared" si="72"/>
        <v>1</v>
      </c>
      <c r="T911" s="24" t="e">
        <f t="shared" si="73"/>
        <v>#N/A</v>
      </c>
      <c r="U911" s="27" t="e">
        <f t="shared" si="74"/>
        <v>#N/A</v>
      </c>
      <c r="V911" s="24" t="e">
        <f>IF(J911="Urban",IF(U911&lt;='Recommended Sites'!$L$17,"Include",""),IF(J911="Rural",IF(T911&lt;='Recommended Sites'!$L$18,"Include",""),""))</f>
        <v>#N/A</v>
      </c>
      <c r="W911" s="24" t="e">
        <f>IF(V911="Include",COUNTIFS($V$2:$V$999,"Include",$R$2:$R$999,"&gt;"&amp;R911)+COUNTIFS($V$2:V911,"Include",$R$2:R911,R911),"")</f>
        <v>#N/A</v>
      </c>
    </row>
    <row r="912" spans="1:23" ht="15.75" thickBot="1" x14ac:dyDescent="0.3">
      <c r="A912" s="23" t="str">
        <f>IF(Population!$A912="","",Population!$A912)</f>
        <v/>
      </c>
      <c r="B912" s="24" t="str">
        <f>IF($A912="","",IFERROR(VLOOKUP($A912,Facilities!$A$2:$B$1001,2,FALSE),""))</f>
        <v/>
      </c>
      <c r="C912" s="24" t="str">
        <f>IFERROR(IF(VLOOKUP($A912,'Facility Locations'!$A$2:$E$1000,2,FALSE)="","no address",VLOOKUP($A912,'Facility Locations'!$A$2:$E$1000,2,FALSE)),"no address")</f>
        <v>no address</v>
      </c>
      <c r="D912" s="24" t="str">
        <f>IFERROR(IF(VLOOKUP($A912,'Facility Locations'!$A$2:$E$1000,3,FALSE)="","",VLOOKUP($A912,'Facility Locations'!$A$2:$E$1000,3,FALSE)),"")</f>
        <v/>
      </c>
      <c r="E912" s="24" t="str">
        <f>IFERROR(IF(VLOOKUP($A912,'Facility Locations'!$A$2:$E$1000,4,FALSE)="","",VLOOKUP($A912,'Facility Locations'!$A$2:$E$1000,4,FALSE)),"")</f>
        <v/>
      </c>
      <c r="F912" s="24" t="str">
        <f>IFERROR(IF(VLOOKUP($A912,'Facility Locations'!$A$2:$E$1000,5,FALSE)="","",VLOOKUP($A912,'Facility Locations'!$A$2:$E$1000,5,FALSE)),"")</f>
        <v/>
      </c>
      <c r="G912" s="25" t="str">
        <f>IFERROR(VLOOKUP($A912,Counties!$A$2:$C$1000,2,FALSE),"no county listed")</f>
        <v>no county listed</v>
      </c>
      <c r="H912" s="24" t="str">
        <f>IFERROR(VLOOKUP($A912,Counties!$A$2:$C$1000,3,FALSE),"no county listed")</f>
        <v>no county listed</v>
      </c>
      <c r="I912" s="24" t="e">
        <f>VLOOKUP($G912,Rural_Urban!A913:B1911,2,FALSE)</f>
        <v>#N/A</v>
      </c>
      <c r="J912" s="24" t="e">
        <f t="shared" si="70"/>
        <v>#N/A</v>
      </c>
      <c r="K912" s="26" t="str">
        <f>IF($A912="","",_xlfn.LET(_xlpm.x,VLOOKUP($A912,Population!$A$2:$B$1000,2,FALSE),IF(_xlpm.x="","none listed",_xlpm.x)))</f>
        <v/>
      </c>
      <c r="L912" s="24" t="e">
        <f>VLOOKUP($A912,Population!$A$2:$D$1000,4,FALSE)</f>
        <v>#N/A</v>
      </c>
      <c r="M912" s="24">
        <f>VLOOKUP("Population",'Program Priorities&amp;Goals'!$B$5:$E$7,4,FALSE)</f>
        <v>0.66666666666666663</v>
      </c>
      <c r="N912" s="24" t="e">
        <f>VLOOKUP($G912,'SVI Data'!$C$2:$F$200,3,FALSE)</f>
        <v>#N/A</v>
      </c>
      <c r="O912" s="24">
        <f>VLOOKUP("SVI",'Program Priorities&amp;Goals'!$B$5:$E$7,4,FALSE)</f>
        <v>0.66666666666666663</v>
      </c>
      <c r="P912" s="23" t="e">
        <f>VLOOKUP($A912,'Partnership Readiness'!$A$2:$D$1000,5,FALSE)</f>
        <v>#N/A</v>
      </c>
      <c r="Q912" s="24">
        <f>VLOOKUP("Partnership",'Program Priorities&amp;Goals'!$B$5:$E$7,4,FALSE)</f>
        <v>0.66666666666666663</v>
      </c>
      <c r="R912" s="25">
        <f t="shared" si="71"/>
        <v>0</v>
      </c>
      <c r="S912" s="24">
        <f t="shared" si="72"/>
        <v>1</v>
      </c>
      <c r="T912" s="24" t="e">
        <f t="shared" si="73"/>
        <v>#N/A</v>
      </c>
      <c r="U912" s="27" t="e">
        <f t="shared" si="74"/>
        <v>#N/A</v>
      </c>
      <c r="V912" s="24" t="e">
        <f>IF(J912="Urban",IF(U912&lt;='Recommended Sites'!$L$17,"Include",""),IF(J912="Rural",IF(T912&lt;='Recommended Sites'!$L$18,"Include",""),""))</f>
        <v>#N/A</v>
      </c>
      <c r="W912" s="24" t="e">
        <f>IF(V912="Include",COUNTIFS($V$2:$V$999,"Include",$R$2:$R$999,"&gt;"&amp;R912)+COUNTIFS($V$2:V912,"Include",$R$2:R912,R912),"")</f>
        <v>#N/A</v>
      </c>
    </row>
    <row r="913" spans="1:23" ht="15.75" thickBot="1" x14ac:dyDescent="0.3">
      <c r="A913" s="23" t="str">
        <f>IF(Population!$A913="","",Population!$A913)</f>
        <v/>
      </c>
      <c r="B913" s="24" t="str">
        <f>IF($A913="","",IFERROR(VLOOKUP($A913,Facilities!$A$2:$B$1001,2,FALSE),""))</f>
        <v/>
      </c>
      <c r="C913" s="24" t="str">
        <f>IFERROR(IF(VLOOKUP($A913,'Facility Locations'!$A$2:$E$1000,2,FALSE)="","no address",VLOOKUP($A913,'Facility Locations'!$A$2:$E$1000,2,FALSE)),"no address")</f>
        <v>no address</v>
      </c>
      <c r="D913" s="24" t="str">
        <f>IFERROR(IF(VLOOKUP($A913,'Facility Locations'!$A$2:$E$1000,3,FALSE)="","",VLOOKUP($A913,'Facility Locations'!$A$2:$E$1000,3,FALSE)),"")</f>
        <v/>
      </c>
      <c r="E913" s="24" t="str">
        <f>IFERROR(IF(VLOOKUP($A913,'Facility Locations'!$A$2:$E$1000,4,FALSE)="","",VLOOKUP($A913,'Facility Locations'!$A$2:$E$1000,4,FALSE)),"")</f>
        <v/>
      </c>
      <c r="F913" s="24" t="str">
        <f>IFERROR(IF(VLOOKUP($A913,'Facility Locations'!$A$2:$E$1000,5,FALSE)="","",VLOOKUP($A913,'Facility Locations'!$A$2:$E$1000,5,FALSE)),"")</f>
        <v/>
      </c>
      <c r="G913" s="25" t="str">
        <f>IFERROR(VLOOKUP($A913,Counties!$A$2:$C$1000,2,FALSE),"no county listed")</f>
        <v>no county listed</v>
      </c>
      <c r="H913" s="24" t="str">
        <f>IFERROR(VLOOKUP($A913,Counties!$A$2:$C$1000,3,FALSE),"no county listed")</f>
        <v>no county listed</v>
      </c>
      <c r="I913" s="24" t="e">
        <f>VLOOKUP($G913,Rural_Urban!A914:B1912,2,FALSE)</f>
        <v>#N/A</v>
      </c>
      <c r="J913" s="24" t="e">
        <f t="shared" si="70"/>
        <v>#N/A</v>
      </c>
      <c r="K913" s="26" t="str">
        <f>IF($A913="","",_xlfn.LET(_xlpm.x,VLOOKUP($A913,Population!$A$2:$B$1000,2,FALSE),IF(_xlpm.x="","none listed",_xlpm.x)))</f>
        <v/>
      </c>
      <c r="L913" s="24" t="e">
        <f>VLOOKUP($A913,Population!$A$2:$D$1000,4,FALSE)</f>
        <v>#N/A</v>
      </c>
      <c r="M913" s="24">
        <f>VLOOKUP("Population",'Program Priorities&amp;Goals'!$B$5:$E$7,4,FALSE)</f>
        <v>0.66666666666666663</v>
      </c>
      <c r="N913" s="24" t="e">
        <f>VLOOKUP($G913,'SVI Data'!$C$2:$F$200,3,FALSE)</f>
        <v>#N/A</v>
      </c>
      <c r="O913" s="24">
        <f>VLOOKUP("SVI",'Program Priorities&amp;Goals'!$B$5:$E$7,4,FALSE)</f>
        <v>0.66666666666666663</v>
      </c>
      <c r="P913" s="23" t="e">
        <f>VLOOKUP($A913,'Partnership Readiness'!$A$2:$D$1000,5,FALSE)</f>
        <v>#N/A</v>
      </c>
      <c r="Q913" s="24">
        <f>VLOOKUP("Partnership",'Program Priorities&amp;Goals'!$B$5:$E$7,4,FALSE)</f>
        <v>0.66666666666666663</v>
      </c>
      <c r="R913" s="25">
        <f t="shared" si="71"/>
        <v>0</v>
      </c>
      <c r="S913" s="24">
        <f t="shared" si="72"/>
        <v>1</v>
      </c>
      <c r="T913" s="24" t="e">
        <f t="shared" si="73"/>
        <v>#N/A</v>
      </c>
      <c r="U913" s="27" t="e">
        <f t="shared" si="74"/>
        <v>#N/A</v>
      </c>
      <c r="V913" s="24" t="e">
        <f>IF(J913="Urban",IF(U913&lt;='Recommended Sites'!$L$17,"Include",""),IF(J913="Rural",IF(T913&lt;='Recommended Sites'!$L$18,"Include",""),""))</f>
        <v>#N/A</v>
      </c>
      <c r="W913" s="24" t="e">
        <f>IF(V913="Include",COUNTIFS($V$2:$V$999,"Include",$R$2:$R$999,"&gt;"&amp;R913)+COUNTIFS($V$2:V913,"Include",$R$2:R913,R913),"")</f>
        <v>#N/A</v>
      </c>
    </row>
    <row r="914" spans="1:23" ht="15.75" thickBot="1" x14ac:dyDescent="0.3">
      <c r="A914" s="23" t="str">
        <f>IF(Population!$A914="","",Population!$A914)</f>
        <v/>
      </c>
      <c r="B914" s="24" t="str">
        <f>IF($A914="","",IFERROR(VLOOKUP($A914,Facilities!$A$2:$B$1001,2,FALSE),""))</f>
        <v/>
      </c>
      <c r="C914" s="24" t="str">
        <f>IFERROR(IF(VLOOKUP($A914,'Facility Locations'!$A$2:$E$1000,2,FALSE)="","no address",VLOOKUP($A914,'Facility Locations'!$A$2:$E$1000,2,FALSE)),"no address")</f>
        <v>no address</v>
      </c>
      <c r="D914" s="24" t="str">
        <f>IFERROR(IF(VLOOKUP($A914,'Facility Locations'!$A$2:$E$1000,3,FALSE)="","",VLOOKUP($A914,'Facility Locations'!$A$2:$E$1000,3,FALSE)),"")</f>
        <v/>
      </c>
      <c r="E914" s="24" t="str">
        <f>IFERROR(IF(VLOOKUP($A914,'Facility Locations'!$A$2:$E$1000,4,FALSE)="","",VLOOKUP($A914,'Facility Locations'!$A$2:$E$1000,4,FALSE)),"")</f>
        <v/>
      </c>
      <c r="F914" s="24" t="str">
        <f>IFERROR(IF(VLOOKUP($A914,'Facility Locations'!$A$2:$E$1000,5,FALSE)="","",VLOOKUP($A914,'Facility Locations'!$A$2:$E$1000,5,FALSE)),"")</f>
        <v/>
      </c>
      <c r="G914" s="25" t="str">
        <f>IFERROR(VLOOKUP($A914,Counties!$A$2:$C$1000,2,FALSE),"no county listed")</f>
        <v>no county listed</v>
      </c>
      <c r="H914" s="24" t="str">
        <f>IFERROR(VLOOKUP($A914,Counties!$A$2:$C$1000,3,FALSE),"no county listed")</f>
        <v>no county listed</v>
      </c>
      <c r="I914" s="24" t="e">
        <f>VLOOKUP($G914,Rural_Urban!A915:B1913,2,FALSE)</f>
        <v>#N/A</v>
      </c>
      <c r="J914" s="24" t="e">
        <f t="shared" si="70"/>
        <v>#N/A</v>
      </c>
      <c r="K914" s="26" t="str">
        <f>IF($A914="","",_xlfn.LET(_xlpm.x,VLOOKUP($A914,Population!$A$2:$B$1000,2,FALSE),IF(_xlpm.x="","none listed",_xlpm.x)))</f>
        <v/>
      </c>
      <c r="L914" s="24" t="e">
        <f>VLOOKUP($A914,Population!$A$2:$D$1000,4,FALSE)</f>
        <v>#N/A</v>
      </c>
      <c r="M914" s="24">
        <f>VLOOKUP("Population",'Program Priorities&amp;Goals'!$B$5:$E$7,4,FALSE)</f>
        <v>0.66666666666666663</v>
      </c>
      <c r="N914" s="24" t="e">
        <f>VLOOKUP($G914,'SVI Data'!$C$2:$F$200,3,FALSE)</f>
        <v>#N/A</v>
      </c>
      <c r="O914" s="24">
        <f>VLOOKUP("SVI",'Program Priorities&amp;Goals'!$B$5:$E$7,4,FALSE)</f>
        <v>0.66666666666666663</v>
      </c>
      <c r="P914" s="23" t="e">
        <f>VLOOKUP($A914,'Partnership Readiness'!$A$2:$D$1000,5,FALSE)</f>
        <v>#N/A</v>
      </c>
      <c r="Q914" s="24">
        <f>VLOOKUP("Partnership",'Program Priorities&amp;Goals'!$B$5:$E$7,4,FALSE)</f>
        <v>0.66666666666666663</v>
      </c>
      <c r="R914" s="25">
        <f t="shared" si="71"/>
        <v>0</v>
      </c>
      <c r="S914" s="24">
        <f t="shared" si="72"/>
        <v>1</v>
      </c>
      <c r="T914" s="24" t="e">
        <f t="shared" si="73"/>
        <v>#N/A</v>
      </c>
      <c r="U914" s="27" t="e">
        <f t="shared" si="74"/>
        <v>#N/A</v>
      </c>
      <c r="V914" s="24" t="e">
        <f>IF(J914="Urban",IF(U914&lt;='Recommended Sites'!$L$17,"Include",""),IF(J914="Rural",IF(T914&lt;='Recommended Sites'!$L$18,"Include",""),""))</f>
        <v>#N/A</v>
      </c>
      <c r="W914" s="24" t="e">
        <f>IF(V914="Include",COUNTIFS($V$2:$V$999,"Include",$R$2:$R$999,"&gt;"&amp;R914)+COUNTIFS($V$2:V914,"Include",$R$2:R914,R914),"")</f>
        <v>#N/A</v>
      </c>
    </row>
    <row r="915" spans="1:23" ht="15.75" thickBot="1" x14ac:dyDescent="0.3">
      <c r="A915" s="23" t="str">
        <f>IF(Population!$A915="","",Population!$A915)</f>
        <v/>
      </c>
      <c r="B915" s="24" t="str">
        <f>IF($A915="","",IFERROR(VLOOKUP($A915,Facilities!$A$2:$B$1001,2,FALSE),""))</f>
        <v/>
      </c>
      <c r="C915" s="24" t="str">
        <f>IFERROR(IF(VLOOKUP($A915,'Facility Locations'!$A$2:$E$1000,2,FALSE)="","no address",VLOOKUP($A915,'Facility Locations'!$A$2:$E$1000,2,FALSE)),"no address")</f>
        <v>no address</v>
      </c>
      <c r="D915" s="24" t="str">
        <f>IFERROR(IF(VLOOKUP($A915,'Facility Locations'!$A$2:$E$1000,3,FALSE)="","",VLOOKUP($A915,'Facility Locations'!$A$2:$E$1000,3,FALSE)),"")</f>
        <v/>
      </c>
      <c r="E915" s="24" t="str">
        <f>IFERROR(IF(VLOOKUP($A915,'Facility Locations'!$A$2:$E$1000,4,FALSE)="","",VLOOKUP($A915,'Facility Locations'!$A$2:$E$1000,4,FALSE)),"")</f>
        <v/>
      </c>
      <c r="F915" s="24" t="str">
        <f>IFERROR(IF(VLOOKUP($A915,'Facility Locations'!$A$2:$E$1000,5,FALSE)="","",VLOOKUP($A915,'Facility Locations'!$A$2:$E$1000,5,FALSE)),"")</f>
        <v/>
      </c>
      <c r="G915" s="25" t="str">
        <f>IFERROR(VLOOKUP($A915,Counties!$A$2:$C$1000,2,FALSE),"no county listed")</f>
        <v>no county listed</v>
      </c>
      <c r="H915" s="24" t="str">
        <f>IFERROR(VLOOKUP($A915,Counties!$A$2:$C$1000,3,FALSE),"no county listed")</f>
        <v>no county listed</v>
      </c>
      <c r="I915" s="24" t="e">
        <f>VLOOKUP($G915,Rural_Urban!A916:B1914,2,FALSE)</f>
        <v>#N/A</v>
      </c>
      <c r="J915" s="24" t="e">
        <f t="shared" si="70"/>
        <v>#N/A</v>
      </c>
      <c r="K915" s="26" t="str">
        <f>IF($A915="","",_xlfn.LET(_xlpm.x,VLOOKUP($A915,Population!$A$2:$B$1000,2,FALSE),IF(_xlpm.x="","none listed",_xlpm.x)))</f>
        <v/>
      </c>
      <c r="L915" s="24" t="e">
        <f>VLOOKUP($A915,Population!$A$2:$D$1000,4,FALSE)</f>
        <v>#N/A</v>
      </c>
      <c r="M915" s="24">
        <f>VLOOKUP("Population",'Program Priorities&amp;Goals'!$B$5:$E$7,4,FALSE)</f>
        <v>0.66666666666666663</v>
      </c>
      <c r="N915" s="24" t="e">
        <f>VLOOKUP($G915,'SVI Data'!$C$2:$F$200,3,FALSE)</f>
        <v>#N/A</v>
      </c>
      <c r="O915" s="24">
        <f>VLOOKUP("SVI",'Program Priorities&amp;Goals'!$B$5:$E$7,4,FALSE)</f>
        <v>0.66666666666666663</v>
      </c>
      <c r="P915" s="23" t="e">
        <f>VLOOKUP($A915,'Partnership Readiness'!$A$2:$D$1000,5,FALSE)</f>
        <v>#N/A</v>
      </c>
      <c r="Q915" s="24">
        <f>VLOOKUP("Partnership",'Program Priorities&amp;Goals'!$B$5:$E$7,4,FALSE)</f>
        <v>0.66666666666666663</v>
      </c>
      <c r="R915" s="25">
        <f t="shared" si="71"/>
        <v>0</v>
      </c>
      <c r="S915" s="24">
        <f t="shared" si="72"/>
        <v>1</v>
      </c>
      <c r="T915" s="24" t="e">
        <f t="shared" si="73"/>
        <v>#N/A</v>
      </c>
      <c r="U915" s="27" t="e">
        <f t="shared" si="74"/>
        <v>#N/A</v>
      </c>
      <c r="V915" s="24" t="e">
        <f>IF(J915="Urban",IF(U915&lt;='Recommended Sites'!$L$17,"Include",""),IF(J915="Rural",IF(T915&lt;='Recommended Sites'!$L$18,"Include",""),""))</f>
        <v>#N/A</v>
      </c>
      <c r="W915" s="24" t="e">
        <f>IF(V915="Include",COUNTIFS($V$2:$V$999,"Include",$R$2:$R$999,"&gt;"&amp;R915)+COUNTIFS($V$2:V915,"Include",$R$2:R915,R915),"")</f>
        <v>#N/A</v>
      </c>
    </row>
    <row r="916" spans="1:23" ht="15.75" thickBot="1" x14ac:dyDescent="0.3">
      <c r="A916" s="23" t="str">
        <f>IF(Population!$A916="","",Population!$A916)</f>
        <v/>
      </c>
      <c r="B916" s="24" t="str">
        <f>IF($A916="","",IFERROR(VLOOKUP($A916,Facilities!$A$2:$B$1001,2,FALSE),""))</f>
        <v/>
      </c>
      <c r="C916" s="24" t="str">
        <f>IFERROR(IF(VLOOKUP($A916,'Facility Locations'!$A$2:$E$1000,2,FALSE)="","no address",VLOOKUP($A916,'Facility Locations'!$A$2:$E$1000,2,FALSE)),"no address")</f>
        <v>no address</v>
      </c>
      <c r="D916" s="24" t="str">
        <f>IFERROR(IF(VLOOKUP($A916,'Facility Locations'!$A$2:$E$1000,3,FALSE)="","",VLOOKUP($A916,'Facility Locations'!$A$2:$E$1000,3,FALSE)),"")</f>
        <v/>
      </c>
      <c r="E916" s="24" t="str">
        <f>IFERROR(IF(VLOOKUP($A916,'Facility Locations'!$A$2:$E$1000,4,FALSE)="","",VLOOKUP($A916,'Facility Locations'!$A$2:$E$1000,4,FALSE)),"")</f>
        <v/>
      </c>
      <c r="F916" s="24" t="str">
        <f>IFERROR(IF(VLOOKUP($A916,'Facility Locations'!$A$2:$E$1000,5,FALSE)="","",VLOOKUP($A916,'Facility Locations'!$A$2:$E$1000,5,FALSE)),"")</f>
        <v/>
      </c>
      <c r="G916" s="25" t="str">
        <f>IFERROR(VLOOKUP($A916,Counties!$A$2:$C$1000,2,FALSE),"no county listed")</f>
        <v>no county listed</v>
      </c>
      <c r="H916" s="24" t="str">
        <f>IFERROR(VLOOKUP($A916,Counties!$A$2:$C$1000,3,FALSE),"no county listed")</f>
        <v>no county listed</v>
      </c>
      <c r="I916" s="24" t="e">
        <f>VLOOKUP($G916,Rural_Urban!A917:B1915,2,FALSE)</f>
        <v>#N/A</v>
      </c>
      <c r="J916" s="24" t="e">
        <f t="shared" si="70"/>
        <v>#N/A</v>
      </c>
      <c r="K916" s="26" t="str">
        <f>IF($A916="","",_xlfn.LET(_xlpm.x,VLOOKUP($A916,Population!$A$2:$B$1000,2,FALSE),IF(_xlpm.x="","none listed",_xlpm.x)))</f>
        <v/>
      </c>
      <c r="L916" s="24" t="e">
        <f>VLOOKUP($A916,Population!$A$2:$D$1000,4,FALSE)</f>
        <v>#N/A</v>
      </c>
      <c r="M916" s="24">
        <f>VLOOKUP("Population",'Program Priorities&amp;Goals'!$B$5:$E$7,4,FALSE)</f>
        <v>0.66666666666666663</v>
      </c>
      <c r="N916" s="24" t="e">
        <f>VLOOKUP($G916,'SVI Data'!$C$2:$F$200,3,FALSE)</f>
        <v>#N/A</v>
      </c>
      <c r="O916" s="24">
        <f>VLOOKUP("SVI",'Program Priorities&amp;Goals'!$B$5:$E$7,4,FALSE)</f>
        <v>0.66666666666666663</v>
      </c>
      <c r="P916" s="23" t="e">
        <f>VLOOKUP($A916,'Partnership Readiness'!$A$2:$D$1000,5,FALSE)</f>
        <v>#N/A</v>
      </c>
      <c r="Q916" s="24">
        <f>VLOOKUP("Partnership",'Program Priorities&amp;Goals'!$B$5:$E$7,4,FALSE)</f>
        <v>0.66666666666666663</v>
      </c>
      <c r="R916" s="25">
        <f t="shared" si="71"/>
        <v>0</v>
      </c>
      <c r="S916" s="24">
        <f t="shared" si="72"/>
        <v>1</v>
      </c>
      <c r="T916" s="24" t="e">
        <f t="shared" si="73"/>
        <v>#N/A</v>
      </c>
      <c r="U916" s="27" t="e">
        <f t="shared" si="74"/>
        <v>#N/A</v>
      </c>
      <c r="V916" s="24" t="e">
        <f>IF(J916="Urban",IF(U916&lt;='Recommended Sites'!$L$17,"Include",""),IF(J916="Rural",IF(T916&lt;='Recommended Sites'!$L$18,"Include",""),""))</f>
        <v>#N/A</v>
      </c>
      <c r="W916" s="24" t="e">
        <f>IF(V916="Include",COUNTIFS($V$2:$V$999,"Include",$R$2:$R$999,"&gt;"&amp;R916)+COUNTIFS($V$2:V916,"Include",$R$2:R916,R916),"")</f>
        <v>#N/A</v>
      </c>
    </row>
    <row r="917" spans="1:23" ht="15.75" thickBot="1" x14ac:dyDescent="0.3">
      <c r="A917" s="23" t="str">
        <f>IF(Population!$A917="","",Population!$A917)</f>
        <v/>
      </c>
      <c r="B917" s="24" t="str">
        <f>IF($A917="","",IFERROR(VLOOKUP($A917,Facilities!$A$2:$B$1001,2,FALSE),""))</f>
        <v/>
      </c>
      <c r="C917" s="24" t="str">
        <f>IFERROR(IF(VLOOKUP($A917,'Facility Locations'!$A$2:$E$1000,2,FALSE)="","no address",VLOOKUP($A917,'Facility Locations'!$A$2:$E$1000,2,FALSE)),"no address")</f>
        <v>no address</v>
      </c>
      <c r="D917" s="24" t="str">
        <f>IFERROR(IF(VLOOKUP($A917,'Facility Locations'!$A$2:$E$1000,3,FALSE)="","",VLOOKUP($A917,'Facility Locations'!$A$2:$E$1000,3,FALSE)),"")</f>
        <v/>
      </c>
      <c r="E917" s="24" t="str">
        <f>IFERROR(IF(VLOOKUP($A917,'Facility Locations'!$A$2:$E$1000,4,FALSE)="","",VLOOKUP($A917,'Facility Locations'!$A$2:$E$1000,4,FALSE)),"")</f>
        <v/>
      </c>
      <c r="F917" s="24" t="str">
        <f>IFERROR(IF(VLOOKUP($A917,'Facility Locations'!$A$2:$E$1000,5,FALSE)="","",VLOOKUP($A917,'Facility Locations'!$A$2:$E$1000,5,FALSE)),"")</f>
        <v/>
      </c>
      <c r="G917" s="25" t="str">
        <f>IFERROR(VLOOKUP($A917,Counties!$A$2:$C$1000,2,FALSE),"no county listed")</f>
        <v>no county listed</v>
      </c>
      <c r="H917" s="24" t="str">
        <f>IFERROR(VLOOKUP($A917,Counties!$A$2:$C$1000,3,FALSE),"no county listed")</f>
        <v>no county listed</v>
      </c>
      <c r="I917" s="24" t="e">
        <f>VLOOKUP($G917,Rural_Urban!A918:B1916,2,FALSE)</f>
        <v>#N/A</v>
      </c>
      <c r="J917" s="24" t="e">
        <f t="shared" si="70"/>
        <v>#N/A</v>
      </c>
      <c r="K917" s="26" t="str">
        <f>IF($A917="","",_xlfn.LET(_xlpm.x,VLOOKUP($A917,Population!$A$2:$B$1000,2,FALSE),IF(_xlpm.x="","none listed",_xlpm.x)))</f>
        <v/>
      </c>
      <c r="L917" s="24" t="e">
        <f>VLOOKUP($A917,Population!$A$2:$D$1000,4,FALSE)</f>
        <v>#N/A</v>
      </c>
      <c r="M917" s="24">
        <f>VLOOKUP("Population",'Program Priorities&amp;Goals'!$B$5:$E$7,4,FALSE)</f>
        <v>0.66666666666666663</v>
      </c>
      <c r="N917" s="24" t="e">
        <f>VLOOKUP($G917,'SVI Data'!$C$2:$F$200,3,FALSE)</f>
        <v>#N/A</v>
      </c>
      <c r="O917" s="24">
        <f>VLOOKUP("SVI",'Program Priorities&amp;Goals'!$B$5:$E$7,4,FALSE)</f>
        <v>0.66666666666666663</v>
      </c>
      <c r="P917" s="23" t="e">
        <f>VLOOKUP($A917,'Partnership Readiness'!$A$2:$D$1000,5,FALSE)</f>
        <v>#N/A</v>
      </c>
      <c r="Q917" s="24">
        <f>VLOOKUP("Partnership",'Program Priorities&amp;Goals'!$B$5:$E$7,4,FALSE)</f>
        <v>0.66666666666666663</v>
      </c>
      <c r="R917" s="25">
        <f t="shared" si="71"/>
        <v>0</v>
      </c>
      <c r="S917" s="24">
        <f t="shared" si="72"/>
        <v>1</v>
      </c>
      <c r="T917" s="24" t="e">
        <f t="shared" si="73"/>
        <v>#N/A</v>
      </c>
      <c r="U917" s="27" t="e">
        <f t="shared" si="74"/>
        <v>#N/A</v>
      </c>
      <c r="V917" s="24" t="e">
        <f>IF(J917="Urban",IF(U917&lt;='Recommended Sites'!$L$17,"Include",""),IF(J917="Rural",IF(T917&lt;='Recommended Sites'!$L$18,"Include",""),""))</f>
        <v>#N/A</v>
      </c>
      <c r="W917" s="24" t="e">
        <f>IF(V917="Include",COUNTIFS($V$2:$V$999,"Include",$R$2:$R$999,"&gt;"&amp;R917)+COUNTIFS($V$2:V917,"Include",$R$2:R917,R917),"")</f>
        <v>#N/A</v>
      </c>
    </row>
    <row r="918" spans="1:23" ht="15.75" thickBot="1" x14ac:dyDescent="0.3">
      <c r="A918" s="23" t="str">
        <f>IF(Population!$A918="","",Population!$A918)</f>
        <v/>
      </c>
      <c r="B918" s="24" t="str">
        <f>IF($A918="","",IFERROR(VLOOKUP($A918,Facilities!$A$2:$B$1001,2,FALSE),""))</f>
        <v/>
      </c>
      <c r="C918" s="24" t="str">
        <f>IFERROR(IF(VLOOKUP($A918,'Facility Locations'!$A$2:$E$1000,2,FALSE)="","no address",VLOOKUP($A918,'Facility Locations'!$A$2:$E$1000,2,FALSE)),"no address")</f>
        <v>no address</v>
      </c>
      <c r="D918" s="24" t="str">
        <f>IFERROR(IF(VLOOKUP($A918,'Facility Locations'!$A$2:$E$1000,3,FALSE)="","",VLOOKUP($A918,'Facility Locations'!$A$2:$E$1000,3,FALSE)),"")</f>
        <v/>
      </c>
      <c r="E918" s="24" t="str">
        <f>IFERROR(IF(VLOOKUP($A918,'Facility Locations'!$A$2:$E$1000,4,FALSE)="","",VLOOKUP($A918,'Facility Locations'!$A$2:$E$1000,4,FALSE)),"")</f>
        <v/>
      </c>
      <c r="F918" s="24" t="str">
        <f>IFERROR(IF(VLOOKUP($A918,'Facility Locations'!$A$2:$E$1000,5,FALSE)="","",VLOOKUP($A918,'Facility Locations'!$A$2:$E$1000,5,FALSE)),"")</f>
        <v/>
      </c>
      <c r="G918" s="25" t="str">
        <f>IFERROR(VLOOKUP($A918,Counties!$A$2:$C$1000,2,FALSE),"no county listed")</f>
        <v>no county listed</v>
      </c>
      <c r="H918" s="24" t="str">
        <f>IFERROR(VLOOKUP($A918,Counties!$A$2:$C$1000,3,FALSE),"no county listed")</f>
        <v>no county listed</v>
      </c>
      <c r="I918" s="24" t="e">
        <f>VLOOKUP($G918,Rural_Urban!A919:B1917,2,FALSE)</f>
        <v>#N/A</v>
      </c>
      <c r="J918" s="24" t="e">
        <f t="shared" si="70"/>
        <v>#N/A</v>
      </c>
      <c r="K918" s="26" t="str">
        <f>IF($A918="","",_xlfn.LET(_xlpm.x,VLOOKUP($A918,Population!$A$2:$B$1000,2,FALSE),IF(_xlpm.x="","none listed",_xlpm.x)))</f>
        <v/>
      </c>
      <c r="L918" s="24" t="e">
        <f>VLOOKUP($A918,Population!$A$2:$D$1000,4,FALSE)</f>
        <v>#N/A</v>
      </c>
      <c r="M918" s="24">
        <f>VLOOKUP("Population",'Program Priorities&amp;Goals'!$B$5:$E$7,4,FALSE)</f>
        <v>0.66666666666666663</v>
      </c>
      <c r="N918" s="24" t="e">
        <f>VLOOKUP($G918,'SVI Data'!$C$2:$F$200,3,FALSE)</f>
        <v>#N/A</v>
      </c>
      <c r="O918" s="24">
        <f>VLOOKUP("SVI",'Program Priorities&amp;Goals'!$B$5:$E$7,4,FALSE)</f>
        <v>0.66666666666666663</v>
      </c>
      <c r="P918" s="23" t="e">
        <f>VLOOKUP($A918,'Partnership Readiness'!$A$2:$D$1000,5,FALSE)</f>
        <v>#N/A</v>
      </c>
      <c r="Q918" s="24">
        <f>VLOOKUP("Partnership",'Program Priorities&amp;Goals'!$B$5:$E$7,4,FALSE)</f>
        <v>0.66666666666666663</v>
      </c>
      <c r="R918" s="25">
        <f t="shared" si="71"/>
        <v>0</v>
      </c>
      <c r="S918" s="24">
        <f t="shared" si="72"/>
        <v>1</v>
      </c>
      <c r="T918" s="24" t="e">
        <f t="shared" si="73"/>
        <v>#N/A</v>
      </c>
      <c r="U918" s="27" t="e">
        <f t="shared" si="74"/>
        <v>#N/A</v>
      </c>
      <c r="V918" s="24" t="e">
        <f>IF(J918="Urban",IF(U918&lt;='Recommended Sites'!$L$17,"Include",""),IF(J918="Rural",IF(T918&lt;='Recommended Sites'!$L$18,"Include",""),""))</f>
        <v>#N/A</v>
      </c>
      <c r="W918" s="24" t="e">
        <f>IF(V918="Include",COUNTIFS($V$2:$V$999,"Include",$R$2:$R$999,"&gt;"&amp;R918)+COUNTIFS($V$2:V918,"Include",$R$2:R918,R918),"")</f>
        <v>#N/A</v>
      </c>
    </row>
    <row r="919" spans="1:23" ht="15.75" thickBot="1" x14ac:dyDescent="0.3">
      <c r="A919" s="23" t="str">
        <f>IF(Population!$A919="","",Population!$A919)</f>
        <v/>
      </c>
      <c r="B919" s="24" t="str">
        <f>IF($A919="","",IFERROR(VLOOKUP($A919,Facilities!$A$2:$B$1001,2,FALSE),""))</f>
        <v/>
      </c>
      <c r="C919" s="24" t="str">
        <f>IFERROR(IF(VLOOKUP($A919,'Facility Locations'!$A$2:$E$1000,2,FALSE)="","no address",VLOOKUP($A919,'Facility Locations'!$A$2:$E$1000,2,FALSE)),"no address")</f>
        <v>no address</v>
      </c>
      <c r="D919" s="24" t="str">
        <f>IFERROR(IF(VLOOKUP($A919,'Facility Locations'!$A$2:$E$1000,3,FALSE)="","",VLOOKUP($A919,'Facility Locations'!$A$2:$E$1000,3,FALSE)),"")</f>
        <v/>
      </c>
      <c r="E919" s="24" t="str">
        <f>IFERROR(IF(VLOOKUP($A919,'Facility Locations'!$A$2:$E$1000,4,FALSE)="","",VLOOKUP($A919,'Facility Locations'!$A$2:$E$1000,4,FALSE)),"")</f>
        <v/>
      </c>
      <c r="F919" s="24" t="str">
        <f>IFERROR(IF(VLOOKUP($A919,'Facility Locations'!$A$2:$E$1000,5,FALSE)="","",VLOOKUP($A919,'Facility Locations'!$A$2:$E$1000,5,FALSE)),"")</f>
        <v/>
      </c>
      <c r="G919" s="25" t="str">
        <f>IFERROR(VLOOKUP($A919,Counties!$A$2:$C$1000,2,FALSE),"no county listed")</f>
        <v>no county listed</v>
      </c>
      <c r="H919" s="24" t="str">
        <f>IFERROR(VLOOKUP($A919,Counties!$A$2:$C$1000,3,FALSE),"no county listed")</f>
        <v>no county listed</v>
      </c>
      <c r="I919" s="24" t="e">
        <f>VLOOKUP($G919,Rural_Urban!A920:B1918,2,FALSE)</f>
        <v>#N/A</v>
      </c>
      <c r="J919" s="24" t="e">
        <f t="shared" si="70"/>
        <v>#N/A</v>
      </c>
      <c r="K919" s="26" t="str">
        <f>IF($A919="","",_xlfn.LET(_xlpm.x,VLOOKUP($A919,Population!$A$2:$B$1000,2,FALSE),IF(_xlpm.x="","none listed",_xlpm.x)))</f>
        <v/>
      </c>
      <c r="L919" s="24" t="e">
        <f>VLOOKUP($A919,Population!$A$2:$D$1000,4,FALSE)</f>
        <v>#N/A</v>
      </c>
      <c r="M919" s="24">
        <f>VLOOKUP("Population",'Program Priorities&amp;Goals'!$B$5:$E$7,4,FALSE)</f>
        <v>0.66666666666666663</v>
      </c>
      <c r="N919" s="24" t="e">
        <f>VLOOKUP($G919,'SVI Data'!$C$2:$F$200,3,FALSE)</f>
        <v>#N/A</v>
      </c>
      <c r="O919" s="24">
        <f>VLOOKUP("SVI",'Program Priorities&amp;Goals'!$B$5:$E$7,4,FALSE)</f>
        <v>0.66666666666666663</v>
      </c>
      <c r="P919" s="23" t="e">
        <f>VLOOKUP($A919,'Partnership Readiness'!$A$2:$D$1000,5,FALSE)</f>
        <v>#N/A</v>
      </c>
      <c r="Q919" s="24">
        <f>VLOOKUP("Partnership",'Program Priorities&amp;Goals'!$B$5:$E$7,4,FALSE)</f>
        <v>0.66666666666666663</v>
      </c>
      <c r="R919" s="25">
        <f t="shared" si="71"/>
        <v>0</v>
      </c>
      <c r="S919" s="24">
        <f t="shared" si="72"/>
        <v>1</v>
      </c>
      <c r="T919" s="24" t="e">
        <f t="shared" si="73"/>
        <v>#N/A</v>
      </c>
      <c r="U919" s="27" t="e">
        <f t="shared" si="74"/>
        <v>#N/A</v>
      </c>
      <c r="V919" s="24" t="e">
        <f>IF(J919="Urban",IF(U919&lt;='Recommended Sites'!$L$17,"Include",""),IF(J919="Rural",IF(T919&lt;='Recommended Sites'!$L$18,"Include",""),""))</f>
        <v>#N/A</v>
      </c>
      <c r="W919" s="24" t="e">
        <f>IF(V919="Include",COUNTIFS($V$2:$V$999,"Include",$R$2:$R$999,"&gt;"&amp;R919)+COUNTIFS($V$2:V919,"Include",$R$2:R919,R919),"")</f>
        <v>#N/A</v>
      </c>
    </row>
    <row r="920" spans="1:23" ht="15.75" thickBot="1" x14ac:dyDescent="0.3">
      <c r="A920" s="23" t="str">
        <f>IF(Population!$A920="","",Population!$A920)</f>
        <v/>
      </c>
      <c r="B920" s="24" t="str">
        <f>IF($A920="","",IFERROR(VLOOKUP($A920,Facilities!$A$2:$B$1001,2,FALSE),""))</f>
        <v/>
      </c>
      <c r="C920" s="24" t="str">
        <f>IFERROR(IF(VLOOKUP($A920,'Facility Locations'!$A$2:$E$1000,2,FALSE)="","no address",VLOOKUP($A920,'Facility Locations'!$A$2:$E$1000,2,FALSE)),"no address")</f>
        <v>no address</v>
      </c>
      <c r="D920" s="24" t="str">
        <f>IFERROR(IF(VLOOKUP($A920,'Facility Locations'!$A$2:$E$1000,3,FALSE)="","",VLOOKUP($A920,'Facility Locations'!$A$2:$E$1000,3,FALSE)),"")</f>
        <v/>
      </c>
      <c r="E920" s="24" t="str">
        <f>IFERROR(IF(VLOOKUP($A920,'Facility Locations'!$A$2:$E$1000,4,FALSE)="","",VLOOKUP($A920,'Facility Locations'!$A$2:$E$1000,4,FALSE)),"")</f>
        <v/>
      </c>
      <c r="F920" s="24" t="str">
        <f>IFERROR(IF(VLOOKUP($A920,'Facility Locations'!$A$2:$E$1000,5,FALSE)="","",VLOOKUP($A920,'Facility Locations'!$A$2:$E$1000,5,FALSE)),"")</f>
        <v/>
      </c>
      <c r="G920" s="25" t="str">
        <f>IFERROR(VLOOKUP($A920,Counties!$A$2:$C$1000,2,FALSE),"no county listed")</f>
        <v>no county listed</v>
      </c>
      <c r="H920" s="24" t="str">
        <f>IFERROR(VLOOKUP($A920,Counties!$A$2:$C$1000,3,FALSE),"no county listed")</f>
        <v>no county listed</v>
      </c>
      <c r="I920" s="24" t="e">
        <f>VLOOKUP($G920,Rural_Urban!A921:B1919,2,FALSE)</f>
        <v>#N/A</v>
      </c>
      <c r="J920" s="24" t="e">
        <f t="shared" si="70"/>
        <v>#N/A</v>
      </c>
      <c r="K920" s="26" t="str">
        <f>IF($A920="","",_xlfn.LET(_xlpm.x,VLOOKUP($A920,Population!$A$2:$B$1000,2,FALSE),IF(_xlpm.x="","none listed",_xlpm.x)))</f>
        <v/>
      </c>
      <c r="L920" s="24" t="e">
        <f>VLOOKUP($A920,Population!$A$2:$D$1000,4,FALSE)</f>
        <v>#N/A</v>
      </c>
      <c r="M920" s="24">
        <f>VLOOKUP("Population",'Program Priorities&amp;Goals'!$B$5:$E$7,4,FALSE)</f>
        <v>0.66666666666666663</v>
      </c>
      <c r="N920" s="24" t="e">
        <f>VLOOKUP($G920,'SVI Data'!$C$2:$F$200,3,FALSE)</f>
        <v>#N/A</v>
      </c>
      <c r="O920" s="24">
        <f>VLOOKUP("SVI",'Program Priorities&amp;Goals'!$B$5:$E$7,4,FALSE)</f>
        <v>0.66666666666666663</v>
      </c>
      <c r="P920" s="23" t="e">
        <f>VLOOKUP($A920,'Partnership Readiness'!$A$2:$D$1000,5,FALSE)</f>
        <v>#N/A</v>
      </c>
      <c r="Q920" s="24">
        <f>VLOOKUP("Partnership",'Program Priorities&amp;Goals'!$B$5:$E$7,4,FALSE)</f>
        <v>0.66666666666666663</v>
      </c>
      <c r="R920" s="25">
        <f t="shared" si="71"/>
        <v>0</v>
      </c>
      <c r="S920" s="24">
        <f t="shared" si="72"/>
        <v>1</v>
      </c>
      <c r="T920" s="24" t="e">
        <f t="shared" si="73"/>
        <v>#N/A</v>
      </c>
      <c r="U920" s="27" t="e">
        <f t="shared" si="74"/>
        <v>#N/A</v>
      </c>
      <c r="V920" s="24" t="e">
        <f>IF(J920="Urban",IF(U920&lt;='Recommended Sites'!$L$17,"Include",""),IF(J920="Rural",IF(T920&lt;='Recommended Sites'!$L$18,"Include",""),""))</f>
        <v>#N/A</v>
      </c>
      <c r="W920" s="24" t="e">
        <f>IF(V920="Include",COUNTIFS($V$2:$V$999,"Include",$R$2:$R$999,"&gt;"&amp;R920)+COUNTIFS($V$2:V920,"Include",$R$2:R920,R920),"")</f>
        <v>#N/A</v>
      </c>
    </row>
    <row r="921" spans="1:23" ht="15.75" thickBot="1" x14ac:dyDescent="0.3">
      <c r="A921" s="23" t="str">
        <f>IF(Population!$A921="","",Population!$A921)</f>
        <v/>
      </c>
      <c r="B921" s="24" t="str">
        <f>IF($A921="","",IFERROR(VLOOKUP($A921,Facilities!$A$2:$B$1001,2,FALSE),""))</f>
        <v/>
      </c>
      <c r="C921" s="24" t="str">
        <f>IFERROR(IF(VLOOKUP($A921,'Facility Locations'!$A$2:$E$1000,2,FALSE)="","no address",VLOOKUP($A921,'Facility Locations'!$A$2:$E$1000,2,FALSE)),"no address")</f>
        <v>no address</v>
      </c>
      <c r="D921" s="24" t="str">
        <f>IFERROR(IF(VLOOKUP($A921,'Facility Locations'!$A$2:$E$1000,3,FALSE)="","",VLOOKUP($A921,'Facility Locations'!$A$2:$E$1000,3,FALSE)),"")</f>
        <v/>
      </c>
      <c r="E921" s="24" t="str">
        <f>IFERROR(IF(VLOOKUP($A921,'Facility Locations'!$A$2:$E$1000,4,FALSE)="","",VLOOKUP($A921,'Facility Locations'!$A$2:$E$1000,4,FALSE)),"")</f>
        <v/>
      </c>
      <c r="F921" s="24" t="str">
        <f>IFERROR(IF(VLOOKUP($A921,'Facility Locations'!$A$2:$E$1000,5,FALSE)="","",VLOOKUP($A921,'Facility Locations'!$A$2:$E$1000,5,FALSE)),"")</f>
        <v/>
      </c>
      <c r="G921" s="25" t="str">
        <f>IFERROR(VLOOKUP($A921,Counties!$A$2:$C$1000,2,FALSE),"no county listed")</f>
        <v>no county listed</v>
      </c>
      <c r="H921" s="24" t="str">
        <f>IFERROR(VLOOKUP($A921,Counties!$A$2:$C$1000,3,FALSE),"no county listed")</f>
        <v>no county listed</v>
      </c>
      <c r="I921" s="24" t="e">
        <f>VLOOKUP($G921,Rural_Urban!A922:B1920,2,FALSE)</f>
        <v>#N/A</v>
      </c>
      <c r="J921" s="24" t="e">
        <f t="shared" si="70"/>
        <v>#N/A</v>
      </c>
      <c r="K921" s="26" t="str">
        <f>IF($A921="","",_xlfn.LET(_xlpm.x,VLOOKUP($A921,Population!$A$2:$B$1000,2,FALSE),IF(_xlpm.x="","none listed",_xlpm.x)))</f>
        <v/>
      </c>
      <c r="L921" s="24" t="e">
        <f>VLOOKUP($A921,Population!$A$2:$D$1000,4,FALSE)</f>
        <v>#N/A</v>
      </c>
      <c r="M921" s="24">
        <f>VLOOKUP("Population",'Program Priorities&amp;Goals'!$B$5:$E$7,4,FALSE)</f>
        <v>0.66666666666666663</v>
      </c>
      <c r="N921" s="24" t="e">
        <f>VLOOKUP($G921,'SVI Data'!$C$2:$F$200,3,FALSE)</f>
        <v>#N/A</v>
      </c>
      <c r="O921" s="24">
        <f>VLOOKUP("SVI",'Program Priorities&amp;Goals'!$B$5:$E$7,4,FALSE)</f>
        <v>0.66666666666666663</v>
      </c>
      <c r="P921" s="23" t="e">
        <f>VLOOKUP($A921,'Partnership Readiness'!$A$2:$D$1000,5,FALSE)</f>
        <v>#N/A</v>
      </c>
      <c r="Q921" s="24">
        <f>VLOOKUP("Partnership",'Program Priorities&amp;Goals'!$B$5:$E$7,4,FALSE)</f>
        <v>0.66666666666666663</v>
      </c>
      <c r="R921" s="25">
        <f t="shared" si="71"/>
        <v>0</v>
      </c>
      <c r="S921" s="24">
        <f t="shared" si="72"/>
        <v>1</v>
      </c>
      <c r="T921" s="24" t="e">
        <f t="shared" si="73"/>
        <v>#N/A</v>
      </c>
      <c r="U921" s="27" t="e">
        <f t="shared" si="74"/>
        <v>#N/A</v>
      </c>
      <c r="V921" s="24" t="e">
        <f>IF(J921="Urban",IF(U921&lt;='Recommended Sites'!$L$17,"Include",""),IF(J921="Rural",IF(T921&lt;='Recommended Sites'!$L$18,"Include",""),""))</f>
        <v>#N/A</v>
      </c>
      <c r="W921" s="24" t="e">
        <f>IF(V921="Include",COUNTIFS($V$2:$V$999,"Include",$R$2:$R$999,"&gt;"&amp;R921)+COUNTIFS($V$2:V921,"Include",$R$2:R921,R921),"")</f>
        <v>#N/A</v>
      </c>
    </row>
    <row r="922" spans="1:23" ht="15.75" thickBot="1" x14ac:dyDescent="0.3">
      <c r="A922" s="23" t="str">
        <f>IF(Population!$A922="","",Population!$A922)</f>
        <v/>
      </c>
      <c r="B922" s="24" t="str">
        <f>IF($A922="","",IFERROR(VLOOKUP($A922,Facilities!$A$2:$B$1001,2,FALSE),""))</f>
        <v/>
      </c>
      <c r="C922" s="24" t="str">
        <f>IFERROR(IF(VLOOKUP($A922,'Facility Locations'!$A$2:$E$1000,2,FALSE)="","no address",VLOOKUP($A922,'Facility Locations'!$A$2:$E$1000,2,FALSE)),"no address")</f>
        <v>no address</v>
      </c>
      <c r="D922" s="24" t="str">
        <f>IFERROR(IF(VLOOKUP($A922,'Facility Locations'!$A$2:$E$1000,3,FALSE)="","",VLOOKUP($A922,'Facility Locations'!$A$2:$E$1000,3,FALSE)),"")</f>
        <v/>
      </c>
      <c r="E922" s="24" t="str">
        <f>IFERROR(IF(VLOOKUP($A922,'Facility Locations'!$A$2:$E$1000,4,FALSE)="","",VLOOKUP($A922,'Facility Locations'!$A$2:$E$1000,4,FALSE)),"")</f>
        <v/>
      </c>
      <c r="F922" s="24" t="str">
        <f>IFERROR(IF(VLOOKUP($A922,'Facility Locations'!$A$2:$E$1000,5,FALSE)="","",VLOOKUP($A922,'Facility Locations'!$A$2:$E$1000,5,FALSE)),"")</f>
        <v/>
      </c>
      <c r="G922" s="25" t="str">
        <f>IFERROR(VLOOKUP($A922,Counties!$A$2:$C$1000,2,FALSE),"no county listed")</f>
        <v>no county listed</v>
      </c>
      <c r="H922" s="24" t="str">
        <f>IFERROR(VLOOKUP($A922,Counties!$A$2:$C$1000,3,FALSE),"no county listed")</f>
        <v>no county listed</v>
      </c>
      <c r="I922" s="24" t="e">
        <f>VLOOKUP($G922,Rural_Urban!A923:B1921,2,FALSE)</f>
        <v>#N/A</v>
      </c>
      <c r="J922" s="24" t="e">
        <f t="shared" si="70"/>
        <v>#N/A</v>
      </c>
      <c r="K922" s="26" t="str">
        <f>IF($A922="","",_xlfn.LET(_xlpm.x,VLOOKUP($A922,Population!$A$2:$B$1000,2,FALSE),IF(_xlpm.x="","none listed",_xlpm.x)))</f>
        <v/>
      </c>
      <c r="L922" s="24" t="e">
        <f>VLOOKUP($A922,Population!$A$2:$D$1000,4,FALSE)</f>
        <v>#N/A</v>
      </c>
      <c r="M922" s="24">
        <f>VLOOKUP("Population",'Program Priorities&amp;Goals'!$B$5:$E$7,4,FALSE)</f>
        <v>0.66666666666666663</v>
      </c>
      <c r="N922" s="24" t="e">
        <f>VLOOKUP($G922,'SVI Data'!$C$2:$F$200,3,FALSE)</f>
        <v>#N/A</v>
      </c>
      <c r="O922" s="24">
        <f>VLOOKUP("SVI",'Program Priorities&amp;Goals'!$B$5:$E$7,4,FALSE)</f>
        <v>0.66666666666666663</v>
      </c>
      <c r="P922" s="23" t="e">
        <f>VLOOKUP($A922,'Partnership Readiness'!$A$2:$D$1000,5,FALSE)</f>
        <v>#N/A</v>
      </c>
      <c r="Q922" s="24">
        <f>VLOOKUP("Partnership",'Program Priorities&amp;Goals'!$B$5:$E$7,4,FALSE)</f>
        <v>0.66666666666666663</v>
      </c>
      <c r="R922" s="25">
        <f t="shared" si="71"/>
        <v>0</v>
      </c>
      <c r="S922" s="24">
        <f t="shared" si="72"/>
        <v>1</v>
      </c>
      <c r="T922" s="24" t="e">
        <f t="shared" si="73"/>
        <v>#N/A</v>
      </c>
      <c r="U922" s="27" t="e">
        <f t="shared" si="74"/>
        <v>#N/A</v>
      </c>
      <c r="V922" s="24" t="e">
        <f>IF(J922="Urban",IF(U922&lt;='Recommended Sites'!$L$17,"Include",""),IF(J922="Rural",IF(T922&lt;='Recommended Sites'!$L$18,"Include",""),""))</f>
        <v>#N/A</v>
      </c>
      <c r="W922" s="24" t="e">
        <f>IF(V922="Include",COUNTIFS($V$2:$V$999,"Include",$R$2:$R$999,"&gt;"&amp;R922)+COUNTIFS($V$2:V922,"Include",$R$2:R922,R922),"")</f>
        <v>#N/A</v>
      </c>
    </row>
    <row r="923" spans="1:23" ht="15.75" thickBot="1" x14ac:dyDescent="0.3">
      <c r="A923" s="23" t="str">
        <f>IF(Population!$A923="","",Population!$A923)</f>
        <v/>
      </c>
      <c r="B923" s="24" t="str">
        <f>IF($A923="","",IFERROR(VLOOKUP($A923,Facilities!$A$2:$B$1001,2,FALSE),""))</f>
        <v/>
      </c>
      <c r="C923" s="24" t="str">
        <f>IFERROR(IF(VLOOKUP($A923,'Facility Locations'!$A$2:$E$1000,2,FALSE)="","no address",VLOOKUP($A923,'Facility Locations'!$A$2:$E$1000,2,FALSE)),"no address")</f>
        <v>no address</v>
      </c>
      <c r="D923" s="24" t="str">
        <f>IFERROR(IF(VLOOKUP($A923,'Facility Locations'!$A$2:$E$1000,3,FALSE)="","",VLOOKUP($A923,'Facility Locations'!$A$2:$E$1000,3,FALSE)),"")</f>
        <v/>
      </c>
      <c r="E923" s="24" t="str">
        <f>IFERROR(IF(VLOOKUP($A923,'Facility Locations'!$A$2:$E$1000,4,FALSE)="","",VLOOKUP($A923,'Facility Locations'!$A$2:$E$1000,4,FALSE)),"")</f>
        <v/>
      </c>
      <c r="F923" s="24" t="str">
        <f>IFERROR(IF(VLOOKUP($A923,'Facility Locations'!$A$2:$E$1000,5,FALSE)="","",VLOOKUP($A923,'Facility Locations'!$A$2:$E$1000,5,FALSE)),"")</f>
        <v/>
      </c>
      <c r="G923" s="25" t="str">
        <f>IFERROR(VLOOKUP($A923,Counties!$A$2:$C$1000,2,FALSE),"no county listed")</f>
        <v>no county listed</v>
      </c>
      <c r="H923" s="24" t="str">
        <f>IFERROR(VLOOKUP($A923,Counties!$A$2:$C$1000,3,FALSE),"no county listed")</f>
        <v>no county listed</v>
      </c>
      <c r="I923" s="24" t="e">
        <f>VLOOKUP($G923,Rural_Urban!A924:B1922,2,FALSE)</f>
        <v>#N/A</v>
      </c>
      <c r="J923" s="24" t="e">
        <f t="shared" si="70"/>
        <v>#N/A</v>
      </c>
      <c r="K923" s="26" t="str">
        <f>IF($A923="","",_xlfn.LET(_xlpm.x,VLOOKUP($A923,Population!$A$2:$B$1000,2,FALSE),IF(_xlpm.x="","none listed",_xlpm.x)))</f>
        <v/>
      </c>
      <c r="L923" s="24" t="e">
        <f>VLOOKUP($A923,Population!$A$2:$D$1000,4,FALSE)</f>
        <v>#N/A</v>
      </c>
      <c r="M923" s="24">
        <f>VLOOKUP("Population",'Program Priorities&amp;Goals'!$B$5:$E$7,4,FALSE)</f>
        <v>0.66666666666666663</v>
      </c>
      <c r="N923" s="24" t="e">
        <f>VLOOKUP($G923,'SVI Data'!$C$2:$F$200,3,FALSE)</f>
        <v>#N/A</v>
      </c>
      <c r="O923" s="24">
        <f>VLOOKUP("SVI",'Program Priorities&amp;Goals'!$B$5:$E$7,4,FALSE)</f>
        <v>0.66666666666666663</v>
      </c>
      <c r="P923" s="23" t="e">
        <f>VLOOKUP($A923,'Partnership Readiness'!$A$2:$D$1000,5,FALSE)</f>
        <v>#N/A</v>
      </c>
      <c r="Q923" s="24">
        <f>VLOOKUP("Partnership",'Program Priorities&amp;Goals'!$B$5:$E$7,4,FALSE)</f>
        <v>0.66666666666666663</v>
      </c>
      <c r="R923" s="25">
        <f t="shared" si="71"/>
        <v>0</v>
      </c>
      <c r="S923" s="24">
        <f t="shared" si="72"/>
        <v>1</v>
      </c>
      <c r="T923" s="24" t="e">
        <f t="shared" si="73"/>
        <v>#N/A</v>
      </c>
      <c r="U923" s="27" t="e">
        <f t="shared" si="74"/>
        <v>#N/A</v>
      </c>
      <c r="V923" s="24" t="e">
        <f>IF(J923="Urban",IF(U923&lt;='Recommended Sites'!$L$17,"Include",""),IF(J923="Rural",IF(T923&lt;='Recommended Sites'!$L$18,"Include",""),""))</f>
        <v>#N/A</v>
      </c>
      <c r="W923" s="24" t="e">
        <f>IF(V923="Include",COUNTIFS($V$2:$V$999,"Include",$R$2:$R$999,"&gt;"&amp;R923)+COUNTIFS($V$2:V923,"Include",$R$2:R923,R923),"")</f>
        <v>#N/A</v>
      </c>
    </row>
    <row r="924" spans="1:23" ht="15.75" thickBot="1" x14ac:dyDescent="0.3">
      <c r="A924" s="23" t="str">
        <f>IF(Population!$A924="","",Population!$A924)</f>
        <v/>
      </c>
      <c r="B924" s="24" t="str">
        <f>IF($A924="","",IFERROR(VLOOKUP($A924,Facilities!$A$2:$B$1001,2,FALSE),""))</f>
        <v/>
      </c>
      <c r="C924" s="24" t="str">
        <f>IFERROR(IF(VLOOKUP($A924,'Facility Locations'!$A$2:$E$1000,2,FALSE)="","no address",VLOOKUP($A924,'Facility Locations'!$A$2:$E$1000,2,FALSE)),"no address")</f>
        <v>no address</v>
      </c>
      <c r="D924" s="24" t="str">
        <f>IFERROR(IF(VLOOKUP($A924,'Facility Locations'!$A$2:$E$1000,3,FALSE)="","",VLOOKUP($A924,'Facility Locations'!$A$2:$E$1000,3,FALSE)),"")</f>
        <v/>
      </c>
      <c r="E924" s="24" t="str">
        <f>IFERROR(IF(VLOOKUP($A924,'Facility Locations'!$A$2:$E$1000,4,FALSE)="","",VLOOKUP($A924,'Facility Locations'!$A$2:$E$1000,4,FALSE)),"")</f>
        <v/>
      </c>
      <c r="F924" s="24" t="str">
        <f>IFERROR(IF(VLOOKUP($A924,'Facility Locations'!$A$2:$E$1000,5,FALSE)="","",VLOOKUP($A924,'Facility Locations'!$A$2:$E$1000,5,FALSE)),"")</f>
        <v/>
      </c>
      <c r="G924" s="25" t="str">
        <f>IFERROR(VLOOKUP($A924,Counties!$A$2:$C$1000,2,FALSE),"no county listed")</f>
        <v>no county listed</v>
      </c>
      <c r="H924" s="24" t="str">
        <f>IFERROR(VLOOKUP($A924,Counties!$A$2:$C$1000,3,FALSE),"no county listed")</f>
        <v>no county listed</v>
      </c>
      <c r="I924" s="24" t="e">
        <f>VLOOKUP($G924,Rural_Urban!A925:B1923,2,FALSE)</f>
        <v>#N/A</v>
      </c>
      <c r="J924" s="24" t="e">
        <f t="shared" si="70"/>
        <v>#N/A</v>
      </c>
      <c r="K924" s="26" t="str">
        <f>IF($A924="","",_xlfn.LET(_xlpm.x,VLOOKUP($A924,Population!$A$2:$B$1000,2,FALSE),IF(_xlpm.x="","none listed",_xlpm.x)))</f>
        <v/>
      </c>
      <c r="L924" s="24" t="e">
        <f>VLOOKUP($A924,Population!$A$2:$D$1000,4,FALSE)</f>
        <v>#N/A</v>
      </c>
      <c r="M924" s="24">
        <f>VLOOKUP("Population",'Program Priorities&amp;Goals'!$B$5:$E$7,4,FALSE)</f>
        <v>0.66666666666666663</v>
      </c>
      <c r="N924" s="24" t="e">
        <f>VLOOKUP($G924,'SVI Data'!$C$2:$F$200,3,FALSE)</f>
        <v>#N/A</v>
      </c>
      <c r="O924" s="24">
        <f>VLOOKUP("SVI",'Program Priorities&amp;Goals'!$B$5:$E$7,4,FALSE)</f>
        <v>0.66666666666666663</v>
      </c>
      <c r="P924" s="23" t="e">
        <f>VLOOKUP($A924,'Partnership Readiness'!$A$2:$D$1000,5,FALSE)</f>
        <v>#N/A</v>
      </c>
      <c r="Q924" s="24">
        <f>VLOOKUP("Partnership",'Program Priorities&amp;Goals'!$B$5:$E$7,4,FALSE)</f>
        <v>0.66666666666666663</v>
      </c>
      <c r="R924" s="25">
        <f t="shared" si="71"/>
        <v>0</v>
      </c>
      <c r="S924" s="24">
        <f t="shared" si="72"/>
        <v>1</v>
      </c>
      <c r="T924" s="24" t="e">
        <f t="shared" si="73"/>
        <v>#N/A</v>
      </c>
      <c r="U924" s="27" t="e">
        <f t="shared" si="74"/>
        <v>#N/A</v>
      </c>
      <c r="V924" s="24" t="e">
        <f>IF(J924="Urban",IF(U924&lt;='Recommended Sites'!$L$17,"Include",""),IF(J924="Rural",IF(T924&lt;='Recommended Sites'!$L$18,"Include",""),""))</f>
        <v>#N/A</v>
      </c>
      <c r="W924" s="24" t="e">
        <f>IF(V924="Include",COUNTIFS($V$2:$V$999,"Include",$R$2:$R$999,"&gt;"&amp;R924)+COUNTIFS($V$2:V924,"Include",$R$2:R924,R924),"")</f>
        <v>#N/A</v>
      </c>
    </row>
    <row r="925" spans="1:23" ht="15.75" thickBot="1" x14ac:dyDescent="0.3">
      <c r="A925" s="23" t="str">
        <f>IF(Population!$A925="","",Population!$A925)</f>
        <v/>
      </c>
      <c r="B925" s="24" t="str">
        <f>IF($A925="","",IFERROR(VLOOKUP($A925,Facilities!$A$2:$B$1001,2,FALSE),""))</f>
        <v/>
      </c>
      <c r="C925" s="24" t="str">
        <f>IFERROR(IF(VLOOKUP($A925,'Facility Locations'!$A$2:$E$1000,2,FALSE)="","no address",VLOOKUP($A925,'Facility Locations'!$A$2:$E$1000,2,FALSE)),"no address")</f>
        <v>no address</v>
      </c>
      <c r="D925" s="24" t="str">
        <f>IFERROR(IF(VLOOKUP($A925,'Facility Locations'!$A$2:$E$1000,3,FALSE)="","",VLOOKUP($A925,'Facility Locations'!$A$2:$E$1000,3,FALSE)),"")</f>
        <v/>
      </c>
      <c r="E925" s="24" t="str">
        <f>IFERROR(IF(VLOOKUP($A925,'Facility Locations'!$A$2:$E$1000,4,FALSE)="","",VLOOKUP($A925,'Facility Locations'!$A$2:$E$1000,4,FALSE)),"")</f>
        <v/>
      </c>
      <c r="F925" s="24" t="str">
        <f>IFERROR(IF(VLOOKUP($A925,'Facility Locations'!$A$2:$E$1000,5,FALSE)="","",VLOOKUP($A925,'Facility Locations'!$A$2:$E$1000,5,FALSE)),"")</f>
        <v/>
      </c>
      <c r="G925" s="25" t="str">
        <f>IFERROR(VLOOKUP($A925,Counties!$A$2:$C$1000,2,FALSE),"no county listed")</f>
        <v>no county listed</v>
      </c>
      <c r="H925" s="24" t="str">
        <f>IFERROR(VLOOKUP($A925,Counties!$A$2:$C$1000,3,FALSE),"no county listed")</f>
        <v>no county listed</v>
      </c>
      <c r="I925" s="24" t="e">
        <f>VLOOKUP($G925,Rural_Urban!A926:B1924,2,FALSE)</f>
        <v>#N/A</v>
      </c>
      <c r="J925" s="24" t="e">
        <f t="shared" si="70"/>
        <v>#N/A</v>
      </c>
      <c r="K925" s="26" t="str">
        <f>IF($A925="","",_xlfn.LET(_xlpm.x,VLOOKUP($A925,Population!$A$2:$B$1000,2,FALSE),IF(_xlpm.x="","none listed",_xlpm.x)))</f>
        <v/>
      </c>
      <c r="L925" s="24" t="e">
        <f>VLOOKUP($A925,Population!$A$2:$D$1000,4,FALSE)</f>
        <v>#N/A</v>
      </c>
      <c r="M925" s="24">
        <f>VLOOKUP("Population",'Program Priorities&amp;Goals'!$B$5:$E$7,4,FALSE)</f>
        <v>0.66666666666666663</v>
      </c>
      <c r="N925" s="24" t="e">
        <f>VLOOKUP($G925,'SVI Data'!$C$2:$F$200,3,FALSE)</f>
        <v>#N/A</v>
      </c>
      <c r="O925" s="24">
        <f>VLOOKUP("SVI",'Program Priorities&amp;Goals'!$B$5:$E$7,4,FALSE)</f>
        <v>0.66666666666666663</v>
      </c>
      <c r="P925" s="23" t="e">
        <f>VLOOKUP($A925,'Partnership Readiness'!$A$2:$D$1000,5,FALSE)</f>
        <v>#N/A</v>
      </c>
      <c r="Q925" s="24">
        <f>VLOOKUP("Partnership",'Program Priorities&amp;Goals'!$B$5:$E$7,4,FALSE)</f>
        <v>0.66666666666666663</v>
      </c>
      <c r="R925" s="25">
        <f t="shared" si="71"/>
        <v>0</v>
      </c>
      <c r="S925" s="24">
        <f t="shared" si="72"/>
        <v>1</v>
      </c>
      <c r="T925" s="24" t="e">
        <f t="shared" si="73"/>
        <v>#N/A</v>
      </c>
      <c r="U925" s="27" t="e">
        <f t="shared" si="74"/>
        <v>#N/A</v>
      </c>
      <c r="V925" s="24" t="e">
        <f>IF(J925="Urban",IF(U925&lt;='Recommended Sites'!$L$17,"Include",""),IF(J925="Rural",IF(T925&lt;='Recommended Sites'!$L$18,"Include",""),""))</f>
        <v>#N/A</v>
      </c>
      <c r="W925" s="24" t="e">
        <f>IF(V925="Include",COUNTIFS($V$2:$V$999,"Include",$R$2:$R$999,"&gt;"&amp;R925)+COUNTIFS($V$2:V925,"Include",$R$2:R925,R925),"")</f>
        <v>#N/A</v>
      </c>
    </row>
    <row r="926" spans="1:23" ht="15.75" thickBot="1" x14ac:dyDescent="0.3">
      <c r="A926" s="23" t="str">
        <f>IF(Population!$A926="","",Population!$A926)</f>
        <v/>
      </c>
      <c r="B926" s="24" t="str">
        <f>IF($A926="","",IFERROR(VLOOKUP($A926,Facilities!$A$2:$B$1001,2,FALSE),""))</f>
        <v/>
      </c>
      <c r="C926" s="24" t="str">
        <f>IFERROR(IF(VLOOKUP($A926,'Facility Locations'!$A$2:$E$1000,2,FALSE)="","no address",VLOOKUP($A926,'Facility Locations'!$A$2:$E$1000,2,FALSE)),"no address")</f>
        <v>no address</v>
      </c>
      <c r="D926" s="24" t="str">
        <f>IFERROR(IF(VLOOKUP($A926,'Facility Locations'!$A$2:$E$1000,3,FALSE)="","",VLOOKUP($A926,'Facility Locations'!$A$2:$E$1000,3,FALSE)),"")</f>
        <v/>
      </c>
      <c r="E926" s="24" t="str">
        <f>IFERROR(IF(VLOOKUP($A926,'Facility Locations'!$A$2:$E$1000,4,FALSE)="","",VLOOKUP($A926,'Facility Locations'!$A$2:$E$1000,4,FALSE)),"")</f>
        <v/>
      </c>
      <c r="F926" s="24" t="str">
        <f>IFERROR(IF(VLOOKUP($A926,'Facility Locations'!$A$2:$E$1000,5,FALSE)="","",VLOOKUP($A926,'Facility Locations'!$A$2:$E$1000,5,FALSE)),"")</f>
        <v/>
      </c>
      <c r="G926" s="25" t="str">
        <f>IFERROR(VLOOKUP($A926,Counties!$A$2:$C$1000,2,FALSE),"no county listed")</f>
        <v>no county listed</v>
      </c>
      <c r="H926" s="24" t="str">
        <f>IFERROR(VLOOKUP($A926,Counties!$A$2:$C$1000,3,FALSE),"no county listed")</f>
        <v>no county listed</v>
      </c>
      <c r="I926" s="24" t="e">
        <f>VLOOKUP($G926,Rural_Urban!A927:B1925,2,FALSE)</f>
        <v>#N/A</v>
      </c>
      <c r="J926" s="24" t="e">
        <f t="shared" si="70"/>
        <v>#N/A</v>
      </c>
      <c r="K926" s="26" t="str">
        <f>IF($A926="","",_xlfn.LET(_xlpm.x,VLOOKUP($A926,Population!$A$2:$B$1000,2,FALSE),IF(_xlpm.x="","none listed",_xlpm.x)))</f>
        <v/>
      </c>
      <c r="L926" s="24" t="e">
        <f>VLOOKUP($A926,Population!$A$2:$D$1000,4,FALSE)</f>
        <v>#N/A</v>
      </c>
      <c r="M926" s="24">
        <f>VLOOKUP("Population",'Program Priorities&amp;Goals'!$B$5:$E$7,4,FALSE)</f>
        <v>0.66666666666666663</v>
      </c>
      <c r="N926" s="24" t="e">
        <f>VLOOKUP($G926,'SVI Data'!$C$2:$F$200,3,FALSE)</f>
        <v>#N/A</v>
      </c>
      <c r="O926" s="24">
        <f>VLOOKUP("SVI",'Program Priorities&amp;Goals'!$B$5:$E$7,4,FALSE)</f>
        <v>0.66666666666666663</v>
      </c>
      <c r="P926" s="23" t="e">
        <f>VLOOKUP($A926,'Partnership Readiness'!$A$2:$D$1000,5,FALSE)</f>
        <v>#N/A</v>
      </c>
      <c r="Q926" s="24">
        <f>VLOOKUP("Partnership",'Program Priorities&amp;Goals'!$B$5:$E$7,4,FALSE)</f>
        <v>0.66666666666666663</v>
      </c>
      <c r="R926" s="25">
        <f t="shared" si="71"/>
        <v>0</v>
      </c>
      <c r="S926" s="24">
        <f t="shared" si="72"/>
        <v>1</v>
      </c>
      <c r="T926" s="24" t="e">
        <f t="shared" si="73"/>
        <v>#N/A</v>
      </c>
      <c r="U926" s="27" t="e">
        <f t="shared" si="74"/>
        <v>#N/A</v>
      </c>
      <c r="V926" s="24" t="e">
        <f>IF(J926="Urban",IF(U926&lt;='Recommended Sites'!$L$17,"Include",""),IF(J926="Rural",IF(T926&lt;='Recommended Sites'!$L$18,"Include",""),""))</f>
        <v>#N/A</v>
      </c>
      <c r="W926" s="24" t="e">
        <f>IF(V926="Include",COUNTIFS($V$2:$V$999,"Include",$R$2:$R$999,"&gt;"&amp;R926)+COUNTIFS($V$2:V926,"Include",$R$2:R926,R926),"")</f>
        <v>#N/A</v>
      </c>
    </row>
    <row r="927" spans="1:23" ht="15.75" thickBot="1" x14ac:dyDescent="0.3">
      <c r="A927" s="23" t="str">
        <f>IF(Population!$A927="","",Population!$A927)</f>
        <v/>
      </c>
      <c r="B927" s="24" t="str">
        <f>IF($A927="","",IFERROR(VLOOKUP($A927,Facilities!$A$2:$B$1001,2,FALSE),""))</f>
        <v/>
      </c>
      <c r="C927" s="24" t="str">
        <f>IFERROR(IF(VLOOKUP($A927,'Facility Locations'!$A$2:$E$1000,2,FALSE)="","no address",VLOOKUP($A927,'Facility Locations'!$A$2:$E$1000,2,FALSE)),"no address")</f>
        <v>no address</v>
      </c>
      <c r="D927" s="24" t="str">
        <f>IFERROR(IF(VLOOKUP($A927,'Facility Locations'!$A$2:$E$1000,3,FALSE)="","",VLOOKUP($A927,'Facility Locations'!$A$2:$E$1000,3,FALSE)),"")</f>
        <v/>
      </c>
      <c r="E927" s="24" t="str">
        <f>IFERROR(IF(VLOOKUP($A927,'Facility Locations'!$A$2:$E$1000,4,FALSE)="","",VLOOKUP($A927,'Facility Locations'!$A$2:$E$1000,4,FALSE)),"")</f>
        <v/>
      </c>
      <c r="F927" s="24" t="str">
        <f>IFERROR(IF(VLOOKUP($A927,'Facility Locations'!$A$2:$E$1000,5,FALSE)="","",VLOOKUP($A927,'Facility Locations'!$A$2:$E$1000,5,FALSE)),"")</f>
        <v/>
      </c>
      <c r="G927" s="25" t="str">
        <f>IFERROR(VLOOKUP($A927,Counties!$A$2:$C$1000,2,FALSE),"no county listed")</f>
        <v>no county listed</v>
      </c>
      <c r="H927" s="24" t="str">
        <f>IFERROR(VLOOKUP($A927,Counties!$A$2:$C$1000,3,FALSE),"no county listed")</f>
        <v>no county listed</v>
      </c>
      <c r="I927" s="24" t="e">
        <f>VLOOKUP($G927,Rural_Urban!A928:B1926,2,FALSE)</f>
        <v>#N/A</v>
      </c>
      <c r="J927" s="24" t="e">
        <f t="shared" si="70"/>
        <v>#N/A</v>
      </c>
      <c r="K927" s="26" t="str">
        <f>IF($A927="","",_xlfn.LET(_xlpm.x,VLOOKUP($A927,Population!$A$2:$B$1000,2,FALSE),IF(_xlpm.x="","none listed",_xlpm.x)))</f>
        <v/>
      </c>
      <c r="L927" s="24" t="e">
        <f>VLOOKUP($A927,Population!$A$2:$D$1000,4,FALSE)</f>
        <v>#N/A</v>
      </c>
      <c r="M927" s="24">
        <f>VLOOKUP("Population",'Program Priorities&amp;Goals'!$B$5:$E$7,4,FALSE)</f>
        <v>0.66666666666666663</v>
      </c>
      <c r="N927" s="24" t="e">
        <f>VLOOKUP($G927,'SVI Data'!$C$2:$F$200,3,FALSE)</f>
        <v>#N/A</v>
      </c>
      <c r="O927" s="24">
        <f>VLOOKUP("SVI",'Program Priorities&amp;Goals'!$B$5:$E$7,4,FALSE)</f>
        <v>0.66666666666666663</v>
      </c>
      <c r="P927" s="23" t="e">
        <f>VLOOKUP($A927,'Partnership Readiness'!$A$2:$D$1000,5,FALSE)</f>
        <v>#N/A</v>
      </c>
      <c r="Q927" s="24">
        <f>VLOOKUP("Partnership",'Program Priorities&amp;Goals'!$B$5:$E$7,4,FALSE)</f>
        <v>0.66666666666666663</v>
      </c>
      <c r="R927" s="25">
        <f t="shared" si="71"/>
        <v>0</v>
      </c>
      <c r="S927" s="24">
        <f t="shared" si="72"/>
        <v>1</v>
      </c>
      <c r="T927" s="24" t="e">
        <f t="shared" si="73"/>
        <v>#N/A</v>
      </c>
      <c r="U927" s="27" t="e">
        <f t="shared" si="74"/>
        <v>#N/A</v>
      </c>
      <c r="V927" s="24" t="e">
        <f>IF(J927="Urban",IF(U927&lt;='Recommended Sites'!$L$17,"Include",""),IF(J927="Rural",IF(T927&lt;='Recommended Sites'!$L$18,"Include",""),""))</f>
        <v>#N/A</v>
      </c>
      <c r="W927" s="24" t="e">
        <f>IF(V927="Include",COUNTIFS($V$2:$V$999,"Include",$R$2:$R$999,"&gt;"&amp;R927)+COUNTIFS($V$2:V927,"Include",$R$2:R927,R927),"")</f>
        <v>#N/A</v>
      </c>
    </row>
    <row r="928" spans="1:23" ht="15.75" thickBot="1" x14ac:dyDescent="0.3">
      <c r="A928" s="23" t="str">
        <f>IF(Population!$A928="","",Population!$A928)</f>
        <v/>
      </c>
      <c r="B928" s="24" t="str">
        <f>IF($A928="","",IFERROR(VLOOKUP($A928,Facilities!$A$2:$B$1001,2,FALSE),""))</f>
        <v/>
      </c>
      <c r="C928" s="24" t="str">
        <f>IFERROR(IF(VLOOKUP($A928,'Facility Locations'!$A$2:$E$1000,2,FALSE)="","no address",VLOOKUP($A928,'Facility Locations'!$A$2:$E$1000,2,FALSE)),"no address")</f>
        <v>no address</v>
      </c>
      <c r="D928" s="24" t="str">
        <f>IFERROR(IF(VLOOKUP($A928,'Facility Locations'!$A$2:$E$1000,3,FALSE)="","",VLOOKUP($A928,'Facility Locations'!$A$2:$E$1000,3,FALSE)),"")</f>
        <v/>
      </c>
      <c r="E928" s="24" t="str">
        <f>IFERROR(IF(VLOOKUP($A928,'Facility Locations'!$A$2:$E$1000,4,FALSE)="","",VLOOKUP($A928,'Facility Locations'!$A$2:$E$1000,4,FALSE)),"")</f>
        <v/>
      </c>
      <c r="F928" s="24" t="str">
        <f>IFERROR(IF(VLOOKUP($A928,'Facility Locations'!$A$2:$E$1000,5,FALSE)="","",VLOOKUP($A928,'Facility Locations'!$A$2:$E$1000,5,FALSE)),"")</f>
        <v/>
      </c>
      <c r="G928" s="25" t="str">
        <f>IFERROR(VLOOKUP($A928,Counties!$A$2:$C$1000,2,FALSE),"no county listed")</f>
        <v>no county listed</v>
      </c>
      <c r="H928" s="24" t="str">
        <f>IFERROR(VLOOKUP($A928,Counties!$A$2:$C$1000,3,FALSE),"no county listed")</f>
        <v>no county listed</v>
      </c>
      <c r="I928" s="24" t="e">
        <f>VLOOKUP($G928,Rural_Urban!A929:B1927,2,FALSE)</f>
        <v>#N/A</v>
      </c>
      <c r="J928" s="24" t="e">
        <f t="shared" si="70"/>
        <v>#N/A</v>
      </c>
      <c r="K928" s="26" t="str">
        <f>IF($A928="","",_xlfn.LET(_xlpm.x,VLOOKUP($A928,Population!$A$2:$B$1000,2,FALSE),IF(_xlpm.x="","none listed",_xlpm.x)))</f>
        <v/>
      </c>
      <c r="L928" s="24" t="e">
        <f>VLOOKUP($A928,Population!$A$2:$D$1000,4,FALSE)</f>
        <v>#N/A</v>
      </c>
      <c r="M928" s="24">
        <f>VLOOKUP("Population",'Program Priorities&amp;Goals'!$B$5:$E$7,4,FALSE)</f>
        <v>0.66666666666666663</v>
      </c>
      <c r="N928" s="24" t="e">
        <f>VLOOKUP($G928,'SVI Data'!$C$2:$F$200,3,FALSE)</f>
        <v>#N/A</v>
      </c>
      <c r="O928" s="24">
        <f>VLOOKUP("SVI",'Program Priorities&amp;Goals'!$B$5:$E$7,4,FALSE)</f>
        <v>0.66666666666666663</v>
      </c>
      <c r="P928" s="23" t="e">
        <f>VLOOKUP($A928,'Partnership Readiness'!$A$2:$D$1000,5,FALSE)</f>
        <v>#N/A</v>
      </c>
      <c r="Q928" s="24">
        <f>VLOOKUP("Partnership",'Program Priorities&amp;Goals'!$B$5:$E$7,4,FALSE)</f>
        <v>0.66666666666666663</v>
      </c>
      <c r="R928" s="25">
        <f t="shared" si="71"/>
        <v>0</v>
      </c>
      <c r="S928" s="24">
        <f t="shared" si="72"/>
        <v>1</v>
      </c>
      <c r="T928" s="24" t="e">
        <f t="shared" si="73"/>
        <v>#N/A</v>
      </c>
      <c r="U928" s="27" t="e">
        <f t="shared" si="74"/>
        <v>#N/A</v>
      </c>
      <c r="V928" s="24" t="e">
        <f>IF(J928="Urban",IF(U928&lt;='Recommended Sites'!$L$17,"Include",""),IF(J928="Rural",IF(T928&lt;='Recommended Sites'!$L$18,"Include",""),""))</f>
        <v>#N/A</v>
      </c>
      <c r="W928" s="24" t="e">
        <f>IF(V928="Include",COUNTIFS($V$2:$V$999,"Include",$R$2:$R$999,"&gt;"&amp;R928)+COUNTIFS($V$2:V928,"Include",$R$2:R928,R928),"")</f>
        <v>#N/A</v>
      </c>
    </row>
    <row r="929" spans="1:23" ht="15.75" thickBot="1" x14ac:dyDescent="0.3">
      <c r="A929" s="23" t="str">
        <f>IF(Population!$A929="","",Population!$A929)</f>
        <v/>
      </c>
      <c r="B929" s="24" t="str">
        <f>IF($A929="","",IFERROR(VLOOKUP($A929,Facilities!$A$2:$B$1001,2,FALSE),""))</f>
        <v/>
      </c>
      <c r="C929" s="24" t="str">
        <f>IFERROR(IF(VLOOKUP($A929,'Facility Locations'!$A$2:$E$1000,2,FALSE)="","no address",VLOOKUP($A929,'Facility Locations'!$A$2:$E$1000,2,FALSE)),"no address")</f>
        <v>no address</v>
      </c>
      <c r="D929" s="24" t="str">
        <f>IFERROR(IF(VLOOKUP($A929,'Facility Locations'!$A$2:$E$1000,3,FALSE)="","",VLOOKUP($A929,'Facility Locations'!$A$2:$E$1000,3,FALSE)),"")</f>
        <v/>
      </c>
      <c r="E929" s="24" t="str">
        <f>IFERROR(IF(VLOOKUP($A929,'Facility Locations'!$A$2:$E$1000,4,FALSE)="","",VLOOKUP($A929,'Facility Locations'!$A$2:$E$1000,4,FALSE)),"")</f>
        <v/>
      </c>
      <c r="F929" s="24" t="str">
        <f>IFERROR(IF(VLOOKUP($A929,'Facility Locations'!$A$2:$E$1000,5,FALSE)="","",VLOOKUP($A929,'Facility Locations'!$A$2:$E$1000,5,FALSE)),"")</f>
        <v/>
      </c>
      <c r="G929" s="25" t="str">
        <f>IFERROR(VLOOKUP($A929,Counties!$A$2:$C$1000,2,FALSE),"no county listed")</f>
        <v>no county listed</v>
      </c>
      <c r="H929" s="24" t="str">
        <f>IFERROR(VLOOKUP($A929,Counties!$A$2:$C$1000,3,FALSE),"no county listed")</f>
        <v>no county listed</v>
      </c>
      <c r="I929" s="24" t="e">
        <f>VLOOKUP($G929,Rural_Urban!A930:B1928,2,FALSE)</f>
        <v>#N/A</v>
      </c>
      <c r="J929" s="24" t="e">
        <f t="shared" si="70"/>
        <v>#N/A</v>
      </c>
      <c r="K929" s="26" t="str">
        <f>IF($A929="","",_xlfn.LET(_xlpm.x,VLOOKUP($A929,Population!$A$2:$B$1000,2,FALSE),IF(_xlpm.x="","none listed",_xlpm.x)))</f>
        <v/>
      </c>
      <c r="L929" s="24" t="e">
        <f>VLOOKUP($A929,Population!$A$2:$D$1000,4,FALSE)</f>
        <v>#N/A</v>
      </c>
      <c r="M929" s="24">
        <f>VLOOKUP("Population",'Program Priorities&amp;Goals'!$B$5:$E$7,4,FALSE)</f>
        <v>0.66666666666666663</v>
      </c>
      <c r="N929" s="24" t="e">
        <f>VLOOKUP($G929,'SVI Data'!$C$2:$F$200,3,FALSE)</f>
        <v>#N/A</v>
      </c>
      <c r="O929" s="24">
        <f>VLOOKUP("SVI",'Program Priorities&amp;Goals'!$B$5:$E$7,4,FALSE)</f>
        <v>0.66666666666666663</v>
      </c>
      <c r="P929" s="23" t="e">
        <f>VLOOKUP($A929,'Partnership Readiness'!$A$2:$D$1000,5,FALSE)</f>
        <v>#N/A</v>
      </c>
      <c r="Q929" s="24">
        <f>VLOOKUP("Partnership",'Program Priorities&amp;Goals'!$B$5:$E$7,4,FALSE)</f>
        <v>0.66666666666666663</v>
      </c>
      <c r="R929" s="25">
        <f t="shared" si="71"/>
        <v>0</v>
      </c>
      <c r="S929" s="24">
        <f t="shared" si="72"/>
        <v>1</v>
      </c>
      <c r="T929" s="24" t="e">
        <f t="shared" si="73"/>
        <v>#N/A</v>
      </c>
      <c r="U929" s="27" t="e">
        <f t="shared" si="74"/>
        <v>#N/A</v>
      </c>
      <c r="V929" s="24" t="e">
        <f>IF(J929="Urban",IF(U929&lt;='Recommended Sites'!$L$17,"Include",""),IF(J929="Rural",IF(T929&lt;='Recommended Sites'!$L$18,"Include",""),""))</f>
        <v>#N/A</v>
      </c>
      <c r="W929" s="24" t="e">
        <f>IF(V929="Include",COUNTIFS($V$2:$V$999,"Include",$R$2:$R$999,"&gt;"&amp;R929)+COUNTIFS($V$2:V929,"Include",$R$2:R929,R929),"")</f>
        <v>#N/A</v>
      </c>
    </row>
    <row r="930" spans="1:23" ht="15.75" thickBot="1" x14ac:dyDescent="0.3">
      <c r="A930" s="23" t="str">
        <f>IF(Population!$A930="","",Population!$A930)</f>
        <v/>
      </c>
      <c r="B930" s="24" t="str">
        <f>IF($A930="","",IFERROR(VLOOKUP($A930,Facilities!$A$2:$B$1001,2,FALSE),""))</f>
        <v/>
      </c>
      <c r="C930" s="24" t="str">
        <f>IFERROR(IF(VLOOKUP($A930,'Facility Locations'!$A$2:$E$1000,2,FALSE)="","no address",VLOOKUP($A930,'Facility Locations'!$A$2:$E$1000,2,FALSE)),"no address")</f>
        <v>no address</v>
      </c>
      <c r="D930" s="24" t="str">
        <f>IFERROR(IF(VLOOKUP($A930,'Facility Locations'!$A$2:$E$1000,3,FALSE)="","",VLOOKUP($A930,'Facility Locations'!$A$2:$E$1000,3,FALSE)),"")</f>
        <v/>
      </c>
      <c r="E930" s="24" t="str">
        <f>IFERROR(IF(VLOOKUP($A930,'Facility Locations'!$A$2:$E$1000,4,FALSE)="","",VLOOKUP($A930,'Facility Locations'!$A$2:$E$1000,4,FALSE)),"")</f>
        <v/>
      </c>
      <c r="F930" s="24" t="str">
        <f>IFERROR(IF(VLOOKUP($A930,'Facility Locations'!$A$2:$E$1000,5,FALSE)="","",VLOOKUP($A930,'Facility Locations'!$A$2:$E$1000,5,FALSE)),"")</f>
        <v/>
      </c>
      <c r="G930" s="25" t="str">
        <f>IFERROR(VLOOKUP($A930,Counties!$A$2:$C$1000,2,FALSE),"no county listed")</f>
        <v>no county listed</v>
      </c>
      <c r="H930" s="24" t="str">
        <f>IFERROR(VLOOKUP($A930,Counties!$A$2:$C$1000,3,FALSE),"no county listed")</f>
        <v>no county listed</v>
      </c>
      <c r="I930" s="24" t="e">
        <f>VLOOKUP($G930,Rural_Urban!A931:B1929,2,FALSE)</f>
        <v>#N/A</v>
      </c>
      <c r="J930" s="24" t="e">
        <f t="shared" si="70"/>
        <v>#N/A</v>
      </c>
      <c r="K930" s="26" t="str">
        <f>IF($A930="","",_xlfn.LET(_xlpm.x,VLOOKUP($A930,Population!$A$2:$B$1000,2,FALSE),IF(_xlpm.x="","none listed",_xlpm.x)))</f>
        <v/>
      </c>
      <c r="L930" s="24" t="e">
        <f>VLOOKUP($A930,Population!$A$2:$D$1000,4,FALSE)</f>
        <v>#N/A</v>
      </c>
      <c r="M930" s="24">
        <f>VLOOKUP("Population",'Program Priorities&amp;Goals'!$B$5:$E$7,4,FALSE)</f>
        <v>0.66666666666666663</v>
      </c>
      <c r="N930" s="24" t="e">
        <f>VLOOKUP($G930,'SVI Data'!$C$2:$F$200,3,FALSE)</f>
        <v>#N/A</v>
      </c>
      <c r="O930" s="24">
        <f>VLOOKUP("SVI",'Program Priorities&amp;Goals'!$B$5:$E$7,4,FALSE)</f>
        <v>0.66666666666666663</v>
      </c>
      <c r="P930" s="23" t="e">
        <f>VLOOKUP($A930,'Partnership Readiness'!$A$2:$D$1000,5,FALSE)</f>
        <v>#N/A</v>
      </c>
      <c r="Q930" s="24">
        <f>VLOOKUP("Partnership",'Program Priorities&amp;Goals'!$B$5:$E$7,4,FALSE)</f>
        <v>0.66666666666666663</v>
      </c>
      <c r="R930" s="25">
        <f t="shared" si="71"/>
        <v>0</v>
      </c>
      <c r="S930" s="24">
        <f t="shared" si="72"/>
        <v>1</v>
      </c>
      <c r="T930" s="24" t="e">
        <f t="shared" si="73"/>
        <v>#N/A</v>
      </c>
      <c r="U930" s="27" t="e">
        <f t="shared" si="74"/>
        <v>#N/A</v>
      </c>
      <c r="V930" s="24" t="e">
        <f>IF(J930="Urban",IF(U930&lt;='Recommended Sites'!$L$17,"Include",""),IF(J930="Rural",IF(T930&lt;='Recommended Sites'!$L$18,"Include",""),""))</f>
        <v>#N/A</v>
      </c>
      <c r="W930" s="24" t="e">
        <f>IF(V930="Include",COUNTIFS($V$2:$V$999,"Include",$R$2:$R$999,"&gt;"&amp;R930)+COUNTIFS($V$2:V930,"Include",$R$2:R930,R930),"")</f>
        <v>#N/A</v>
      </c>
    </row>
    <row r="931" spans="1:23" ht="15.75" thickBot="1" x14ac:dyDescent="0.3">
      <c r="A931" s="23" t="str">
        <f>IF(Population!$A931="","",Population!$A931)</f>
        <v/>
      </c>
      <c r="B931" s="24" t="str">
        <f>IF($A931="","",IFERROR(VLOOKUP($A931,Facilities!$A$2:$B$1001,2,FALSE),""))</f>
        <v/>
      </c>
      <c r="C931" s="24" t="str">
        <f>IFERROR(IF(VLOOKUP($A931,'Facility Locations'!$A$2:$E$1000,2,FALSE)="","no address",VLOOKUP($A931,'Facility Locations'!$A$2:$E$1000,2,FALSE)),"no address")</f>
        <v>no address</v>
      </c>
      <c r="D931" s="24" t="str">
        <f>IFERROR(IF(VLOOKUP($A931,'Facility Locations'!$A$2:$E$1000,3,FALSE)="","",VLOOKUP($A931,'Facility Locations'!$A$2:$E$1000,3,FALSE)),"")</f>
        <v/>
      </c>
      <c r="E931" s="24" t="str">
        <f>IFERROR(IF(VLOOKUP($A931,'Facility Locations'!$A$2:$E$1000,4,FALSE)="","",VLOOKUP($A931,'Facility Locations'!$A$2:$E$1000,4,FALSE)),"")</f>
        <v/>
      </c>
      <c r="F931" s="24" t="str">
        <f>IFERROR(IF(VLOOKUP($A931,'Facility Locations'!$A$2:$E$1000,5,FALSE)="","",VLOOKUP($A931,'Facility Locations'!$A$2:$E$1000,5,FALSE)),"")</f>
        <v/>
      </c>
      <c r="G931" s="25" t="str">
        <f>IFERROR(VLOOKUP($A931,Counties!$A$2:$C$1000,2,FALSE),"no county listed")</f>
        <v>no county listed</v>
      </c>
      <c r="H931" s="24" t="str">
        <f>IFERROR(VLOOKUP($A931,Counties!$A$2:$C$1000,3,FALSE),"no county listed")</f>
        <v>no county listed</v>
      </c>
      <c r="I931" s="24" t="e">
        <f>VLOOKUP($G931,Rural_Urban!A932:B1930,2,FALSE)</f>
        <v>#N/A</v>
      </c>
      <c r="J931" s="24" t="e">
        <f t="shared" si="70"/>
        <v>#N/A</v>
      </c>
      <c r="K931" s="26" t="str">
        <f>IF($A931="","",_xlfn.LET(_xlpm.x,VLOOKUP($A931,Population!$A$2:$B$1000,2,FALSE),IF(_xlpm.x="","none listed",_xlpm.x)))</f>
        <v/>
      </c>
      <c r="L931" s="24" t="e">
        <f>VLOOKUP($A931,Population!$A$2:$D$1000,4,FALSE)</f>
        <v>#N/A</v>
      </c>
      <c r="M931" s="24">
        <f>VLOOKUP("Population",'Program Priorities&amp;Goals'!$B$5:$E$7,4,FALSE)</f>
        <v>0.66666666666666663</v>
      </c>
      <c r="N931" s="24" t="e">
        <f>VLOOKUP($G931,'SVI Data'!$C$2:$F$200,3,FALSE)</f>
        <v>#N/A</v>
      </c>
      <c r="O931" s="24">
        <f>VLOOKUP("SVI",'Program Priorities&amp;Goals'!$B$5:$E$7,4,FALSE)</f>
        <v>0.66666666666666663</v>
      </c>
      <c r="P931" s="23" t="e">
        <f>VLOOKUP($A931,'Partnership Readiness'!$A$2:$D$1000,5,FALSE)</f>
        <v>#N/A</v>
      </c>
      <c r="Q931" s="24">
        <f>VLOOKUP("Partnership",'Program Priorities&amp;Goals'!$B$5:$E$7,4,FALSE)</f>
        <v>0.66666666666666663</v>
      </c>
      <c r="R931" s="25">
        <f t="shared" si="71"/>
        <v>0</v>
      </c>
      <c r="S931" s="24">
        <f t="shared" si="72"/>
        <v>1</v>
      </c>
      <c r="T931" s="24" t="e">
        <f t="shared" si="73"/>
        <v>#N/A</v>
      </c>
      <c r="U931" s="27" t="e">
        <f t="shared" si="74"/>
        <v>#N/A</v>
      </c>
      <c r="V931" s="24" t="e">
        <f>IF(J931="Urban",IF(U931&lt;='Recommended Sites'!$L$17,"Include",""),IF(J931="Rural",IF(T931&lt;='Recommended Sites'!$L$18,"Include",""),""))</f>
        <v>#N/A</v>
      </c>
      <c r="W931" s="24" t="e">
        <f>IF(V931="Include",COUNTIFS($V$2:$V$999,"Include",$R$2:$R$999,"&gt;"&amp;R931)+COUNTIFS($V$2:V931,"Include",$R$2:R931,R931),"")</f>
        <v>#N/A</v>
      </c>
    </row>
    <row r="932" spans="1:23" ht="15.75" thickBot="1" x14ac:dyDescent="0.3">
      <c r="A932" s="23" t="str">
        <f>IF(Population!$A932="","",Population!$A932)</f>
        <v/>
      </c>
      <c r="B932" s="24" t="str">
        <f>IF($A932="","",IFERROR(VLOOKUP($A932,Facilities!$A$2:$B$1001,2,FALSE),""))</f>
        <v/>
      </c>
      <c r="C932" s="24" t="str">
        <f>IFERROR(IF(VLOOKUP($A932,'Facility Locations'!$A$2:$E$1000,2,FALSE)="","no address",VLOOKUP($A932,'Facility Locations'!$A$2:$E$1000,2,FALSE)),"no address")</f>
        <v>no address</v>
      </c>
      <c r="D932" s="24" t="str">
        <f>IFERROR(IF(VLOOKUP($A932,'Facility Locations'!$A$2:$E$1000,3,FALSE)="","",VLOOKUP($A932,'Facility Locations'!$A$2:$E$1000,3,FALSE)),"")</f>
        <v/>
      </c>
      <c r="E932" s="24" t="str">
        <f>IFERROR(IF(VLOOKUP($A932,'Facility Locations'!$A$2:$E$1000,4,FALSE)="","",VLOOKUP($A932,'Facility Locations'!$A$2:$E$1000,4,FALSE)),"")</f>
        <v/>
      </c>
      <c r="F932" s="24" t="str">
        <f>IFERROR(IF(VLOOKUP($A932,'Facility Locations'!$A$2:$E$1000,5,FALSE)="","",VLOOKUP($A932,'Facility Locations'!$A$2:$E$1000,5,FALSE)),"")</f>
        <v/>
      </c>
      <c r="G932" s="25" t="str">
        <f>IFERROR(VLOOKUP($A932,Counties!$A$2:$C$1000,2,FALSE),"no county listed")</f>
        <v>no county listed</v>
      </c>
      <c r="H932" s="24" t="str">
        <f>IFERROR(VLOOKUP($A932,Counties!$A$2:$C$1000,3,FALSE),"no county listed")</f>
        <v>no county listed</v>
      </c>
      <c r="I932" s="24" t="e">
        <f>VLOOKUP($G932,Rural_Urban!A933:B1931,2,FALSE)</f>
        <v>#N/A</v>
      </c>
      <c r="J932" s="24" t="e">
        <f t="shared" si="70"/>
        <v>#N/A</v>
      </c>
      <c r="K932" s="26" t="str">
        <f>IF($A932="","",_xlfn.LET(_xlpm.x,VLOOKUP($A932,Population!$A$2:$B$1000,2,FALSE),IF(_xlpm.x="","none listed",_xlpm.x)))</f>
        <v/>
      </c>
      <c r="L932" s="24" t="e">
        <f>VLOOKUP($A932,Population!$A$2:$D$1000,4,FALSE)</f>
        <v>#N/A</v>
      </c>
      <c r="M932" s="24">
        <f>VLOOKUP("Population",'Program Priorities&amp;Goals'!$B$5:$E$7,4,FALSE)</f>
        <v>0.66666666666666663</v>
      </c>
      <c r="N932" s="24" t="e">
        <f>VLOOKUP($G932,'SVI Data'!$C$2:$F$200,3,FALSE)</f>
        <v>#N/A</v>
      </c>
      <c r="O932" s="24">
        <f>VLOOKUP("SVI",'Program Priorities&amp;Goals'!$B$5:$E$7,4,FALSE)</f>
        <v>0.66666666666666663</v>
      </c>
      <c r="P932" s="23" t="e">
        <f>VLOOKUP($A932,'Partnership Readiness'!$A$2:$D$1000,5,FALSE)</f>
        <v>#N/A</v>
      </c>
      <c r="Q932" s="24">
        <f>VLOOKUP("Partnership",'Program Priorities&amp;Goals'!$B$5:$E$7,4,FALSE)</f>
        <v>0.66666666666666663</v>
      </c>
      <c r="R932" s="25">
        <f t="shared" si="71"/>
        <v>0</v>
      </c>
      <c r="S932" s="24">
        <f t="shared" si="72"/>
        <v>1</v>
      </c>
      <c r="T932" s="24" t="e">
        <f t="shared" si="73"/>
        <v>#N/A</v>
      </c>
      <c r="U932" s="27" t="e">
        <f t="shared" si="74"/>
        <v>#N/A</v>
      </c>
      <c r="V932" s="24" t="e">
        <f>IF(J932="Urban",IF(U932&lt;='Recommended Sites'!$L$17,"Include",""),IF(J932="Rural",IF(T932&lt;='Recommended Sites'!$L$18,"Include",""),""))</f>
        <v>#N/A</v>
      </c>
      <c r="W932" s="24" t="e">
        <f>IF(V932="Include",COUNTIFS($V$2:$V$999,"Include",$R$2:$R$999,"&gt;"&amp;R932)+COUNTIFS($V$2:V932,"Include",$R$2:R932,R932),"")</f>
        <v>#N/A</v>
      </c>
    </row>
    <row r="933" spans="1:23" ht="15.75" thickBot="1" x14ac:dyDescent="0.3">
      <c r="A933" s="23" t="str">
        <f>IF(Population!$A933="","",Population!$A933)</f>
        <v/>
      </c>
      <c r="B933" s="24" t="str">
        <f>IF($A933="","",IFERROR(VLOOKUP($A933,Facilities!$A$2:$B$1001,2,FALSE),""))</f>
        <v/>
      </c>
      <c r="C933" s="24" t="str">
        <f>IFERROR(IF(VLOOKUP($A933,'Facility Locations'!$A$2:$E$1000,2,FALSE)="","no address",VLOOKUP($A933,'Facility Locations'!$A$2:$E$1000,2,FALSE)),"no address")</f>
        <v>no address</v>
      </c>
      <c r="D933" s="24" t="str">
        <f>IFERROR(IF(VLOOKUP($A933,'Facility Locations'!$A$2:$E$1000,3,FALSE)="","",VLOOKUP($A933,'Facility Locations'!$A$2:$E$1000,3,FALSE)),"")</f>
        <v/>
      </c>
      <c r="E933" s="24" t="str">
        <f>IFERROR(IF(VLOOKUP($A933,'Facility Locations'!$A$2:$E$1000,4,FALSE)="","",VLOOKUP($A933,'Facility Locations'!$A$2:$E$1000,4,FALSE)),"")</f>
        <v/>
      </c>
      <c r="F933" s="24" t="str">
        <f>IFERROR(IF(VLOOKUP($A933,'Facility Locations'!$A$2:$E$1000,5,FALSE)="","",VLOOKUP($A933,'Facility Locations'!$A$2:$E$1000,5,FALSE)),"")</f>
        <v/>
      </c>
      <c r="G933" s="25" t="str">
        <f>IFERROR(VLOOKUP($A933,Counties!$A$2:$C$1000,2,FALSE),"no county listed")</f>
        <v>no county listed</v>
      </c>
      <c r="H933" s="24" t="str">
        <f>IFERROR(VLOOKUP($A933,Counties!$A$2:$C$1000,3,FALSE),"no county listed")</f>
        <v>no county listed</v>
      </c>
      <c r="I933" s="24" t="e">
        <f>VLOOKUP($G933,Rural_Urban!A934:B1932,2,FALSE)</f>
        <v>#N/A</v>
      </c>
      <c r="J933" s="24" t="e">
        <f t="shared" si="70"/>
        <v>#N/A</v>
      </c>
      <c r="K933" s="26" t="str">
        <f>IF($A933="","",_xlfn.LET(_xlpm.x,VLOOKUP($A933,Population!$A$2:$B$1000,2,FALSE),IF(_xlpm.x="","none listed",_xlpm.x)))</f>
        <v/>
      </c>
      <c r="L933" s="24" t="e">
        <f>VLOOKUP($A933,Population!$A$2:$D$1000,4,FALSE)</f>
        <v>#N/A</v>
      </c>
      <c r="M933" s="24">
        <f>VLOOKUP("Population",'Program Priorities&amp;Goals'!$B$5:$E$7,4,FALSE)</f>
        <v>0.66666666666666663</v>
      </c>
      <c r="N933" s="24" t="e">
        <f>VLOOKUP($G933,'SVI Data'!$C$2:$F$200,3,FALSE)</f>
        <v>#N/A</v>
      </c>
      <c r="O933" s="24">
        <f>VLOOKUP("SVI",'Program Priorities&amp;Goals'!$B$5:$E$7,4,FALSE)</f>
        <v>0.66666666666666663</v>
      </c>
      <c r="P933" s="23" t="e">
        <f>VLOOKUP($A933,'Partnership Readiness'!$A$2:$D$1000,5,FALSE)</f>
        <v>#N/A</v>
      </c>
      <c r="Q933" s="24">
        <f>VLOOKUP("Partnership",'Program Priorities&amp;Goals'!$B$5:$E$7,4,FALSE)</f>
        <v>0.66666666666666663</v>
      </c>
      <c r="R933" s="25">
        <f t="shared" si="71"/>
        <v>0</v>
      </c>
      <c r="S933" s="24">
        <f t="shared" si="72"/>
        <v>1</v>
      </c>
      <c r="T933" s="24" t="e">
        <f t="shared" si="73"/>
        <v>#N/A</v>
      </c>
      <c r="U933" s="27" t="e">
        <f t="shared" si="74"/>
        <v>#N/A</v>
      </c>
      <c r="V933" s="24" t="e">
        <f>IF(J933="Urban",IF(U933&lt;='Recommended Sites'!$L$17,"Include",""),IF(J933="Rural",IF(T933&lt;='Recommended Sites'!$L$18,"Include",""),""))</f>
        <v>#N/A</v>
      </c>
      <c r="W933" s="24" t="e">
        <f>IF(V933="Include",COUNTIFS($V$2:$V$999,"Include",$R$2:$R$999,"&gt;"&amp;R933)+COUNTIFS($V$2:V933,"Include",$R$2:R933,R933),"")</f>
        <v>#N/A</v>
      </c>
    </row>
    <row r="934" spans="1:23" ht="15.75" thickBot="1" x14ac:dyDescent="0.3">
      <c r="A934" s="23" t="str">
        <f>IF(Population!$A934="","",Population!$A934)</f>
        <v/>
      </c>
      <c r="B934" s="24" t="str">
        <f>IF($A934="","",IFERROR(VLOOKUP($A934,Facilities!$A$2:$B$1001,2,FALSE),""))</f>
        <v/>
      </c>
      <c r="C934" s="24" t="str">
        <f>IFERROR(IF(VLOOKUP($A934,'Facility Locations'!$A$2:$E$1000,2,FALSE)="","no address",VLOOKUP($A934,'Facility Locations'!$A$2:$E$1000,2,FALSE)),"no address")</f>
        <v>no address</v>
      </c>
      <c r="D934" s="24" t="str">
        <f>IFERROR(IF(VLOOKUP($A934,'Facility Locations'!$A$2:$E$1000,3,FALSE)="","",VLOOKUP($A934,'Facility Locations'!$A$2:$E$1000,3,FALSE)),"")</f>
        <v/>
      </c>
      <c r="E934" s="24" t="str">
        <f>IFERROR(IF(VLOOKUP($A934,'Facility Locations'!$A$2:$E$1000,4,FALSE)="","",VLOOKUP($A934,'Facility Locations'!$A$2:$E$1000,4,FALSE)),"")</f>
        <v/>
      </c>
      <c r="F934" s="24" t="str">
        <f>IFERROR(IF(VLOOKUP($A934,'Facility Locations'!$A$2:$E$1000,5,FALSE)="","",VLOOKUP($A934,'Facility Locations'!$A$2:$E$1000,5,FALSE)),"")</f>
        <v/>
      </c>
      <c r="G934" s="25" t="str">
        <f>IFERROR(VLOOKUP($A934,Counties!$A$2:$C$1000,2,FALSE),"no county listed")</f>
        <v>no county listed</v>
      </c>
      <c r="H934" s="24" t="str">
        <f>IFERROR(VLOOKUP($A934,Counties!$A$2:$C$1000,3,FALSE),"no county listed")</f>
        <v>no county listed</v>
      </c>
      <c r="I934" s="24" t="e">
        <f>VLOOKUP($G934,Rural_Urban!A935:B1933,2,FALSE)</f>
        <v>#N/A</v>
      </c>
      <c r="J934" s="24" t="e">
        <f t="shared" si="70"/>
        <v>#N/A</v>
      </c>
      <c r="K934" s="26" t="str">
        <f>IF($A934="","",_xlfn.LET(_xlpm.x,VLOOKUP($A934,Population!$A$2:$B$1000,2,FALSE),IF(_xlpm.x="","none listed",_xlpm.x)))</f>
        <v/>
      </c>
      <c r="L934" s="24" t="e">
        <f>VLOOKUP($A934,Population!$A$2:$D$1000,4,FALSE)</f>
        <v>#N/A</v>
      </c>
      <c r="M934" s="24">
        <f>VLOOKUP("Population",'Program Priorities&amp;Goals'!$B$5:$E$7,4,FALSE)</f>
        <v>0.66666666666666663</v>
      </c>
      <c r="N934" s="24" t="e">
        <f>VLOOKUP($G934,'SVI Data'!$C$2:$F$200,3,FALSE)</f>
        <v>#N/A</v>
      </c>
      <c r="O934" s="24">
        <f>VLOOKUP("SVI",'Program Priorities&amp;Goals'!$B$5:$E$7,4,FALSE)</f>
        <v>0.66666666666666663</v>
      </c>
      <c r="P934" s="23" t="e">
        <f>VLOOKUP($A934,'Partnership Readiness'!$A$2:$D$1000,5,FALSE)</f>
        <v>#N/A</v>
      </c>
      <c r="Q934" s="24">
        <f>VLOOKUP("Partnership",'Program Priorities&amp;Goals'!$B$5:$E$7,4,FALSE)</f>
        <v>0.66666666666666663</v>
      </c>
      <c r="R934" s="25">
        <f t="shared" si="71"/>
        <v>0</v>
      </c>
      <c r="S934" s="24">
        <f t="shared" si="72"/>
        <v>1</v>
      </c>
      <c r="T934" s="24" t="e">
        <f t="shared" si="73"/>
        <v>#N/A</v>
      </c>
      <c r="U934" s="27" t="e">
        <f t="shared" si="74"/>
        <v>#N/A</v>
      </c>
      <c r="V934" s="24" t="e">
        <f>IF(J934="Urban",IF(U934&lt;='Recommended Sites'!$L$17,"Include",""),IF(J934="Rural",IF(T934&lt;='Recommended Sites'!$L$18,"Include",""),""))</f>
        <v>#N/A</v>
      </c>
      <c r="W934" s="24" t="e">
        <f>IF(V934="Include",COUNTIFS($V$2:$V$999,"Include",$R$2:$R$999,"&gt;"&amp;R934)+COUNTIFS($V$2:V934,"Include",$R$2:R934,R934),"")</f>
        <v>#N/A</v>
      </c>
    </row>
    <row r="935" spans="1:23" ht="15.75" thickBot="1" x14ac:dyDescent="0.3">
      <c r="A935" s="23" t="str">
        <f>IF(Population!$A935="","",Population!$A935)</f>
        <v/>
      </c>
      <c r="B935" s="24" t="str">
        <f>IF($A935="","",IFERROR(VLOOKUP($A935,Facilities!$A$2:$B$1001,2,FALSE),""))</f>
        <v/>
      </c>
      <c r="C935" s="24" t="str">
        <f>IFERROR(IF(VLOOKUP($A935,'Facility Locations'!$A$2:$E$1000,2,FALSE)="","no address",VLOOKUP($A935,'Facility Locations'!$A$2:$E$1000,2,FALSE)),"no address")</f>
        <v>no address</v>
      </c>
      <c r="D935" s="24" t="str">
        <f>IFERROR(IF(VLOOKUP($A935,'Facility Locations'!$A$2:$E$1000,3,FALSE)="","",VLOOKUP($A935,'Facility Locations'!$A$2:$E$1000,3,FALSE)),"")</f>
        <v/>
      </c>
      <c r="E935" s="24" t="str">
        <f>IFERROR(IF(VLOOKUP($A935,'Facility Locations'!$A$2:$E$1000,4,FALSE)="","",VLOOKUP($A935,'Facility Locations'!$A$2:$E$1000,4,FALSE)),"")</f>
        <v/>
      </c>
      <c r="F935" s="24" t="str">
        <f>IFERROR(IF(VLOOKUP($A935,'Facility Locations'!$A$2:$E$1000,5,FALSE)="","",VLOOKUP($A935,'Facility Locations'!$A$2:$E$1000,5,FALSE)),"")</f>
        <v/>
      </c>
      <c r="G935" s="25" t="str">
        <f>IFERROR(VLOOKUP($A935,Counties!$A$2:$C$1000,2,FALSE),"no county listed")</f>
        <v>no county listed</v>
      </c>
      <c r="H935" s="24" t="str">
        <f>IFERROR(VLOOKUP($A935,Counties!$A$2:$C$1000,3,FALSE),"no county listed")</f>
        <v>no county listed</v>
      </c>
      <c r="I935" s="24" t="e">
        <f>VLOOKUP($G935,Rural_Urban!A936:B1934,2,FALSE)</f>
        <v>#N/A</v>
      </c>
      <c r="J935" s="24" t="e">
        <f t="shared" si="70"/>
        <v>#N/A</v>
      </c>
      <c r="K935" s="26" t="str">
        <f>IF($A935="","",_xlfn.LET(_xlpm.x,VLOOKUP($A935,Population!$A$2:$B$1000,2,FALSE),IF(_xlpm.x="","none listed",_xlpm.x)))</f>
        <v/>
      </c>
      <c r="L935" s="24" t="e">
        <f>VLOOKUP($A935,Population!$A$2:$D$1000,4,FALSE)</f>
        <v>#N/A</v>
      </c>
      <c r="M935" s="24">
        <f>VLOOKUP("Population",'Program Priorities&amp;Goals'!$B$5:$E$7,4,FALSE)</f>
        <v>0.66666666666666663</v>
      </c>
      <c r="N935" s="24" t="e">
        <f>VLOOKUP($G935,'SVI Data'!$C$2:$F$200,3,FALSE)</f>
        <v>#N/A</v>
      </c>
      <c r="O935" s="24">
        <f>VLOOKUP("SVI",'Program Priorities&amp;Goals'!$B$5:$E$7,4,FALSE)</f>
        <v>0.66666666666666663</v>
      </c>
      <c r="P935" s="23" t="e">
        <f>VLOOKUP($A935,'Partnership Readiness'!$A$2:$D$1000,5,FALSE)</f>
        <v>#N/A</v>
      </c>
      <c r="Q935" s="24">
        <f>VLOOKUP("Partnership",'Program Priorities&amp;Goals'!$B$5:$E$7,4,FALSE)</f>
        <v>0.66666666666666663</v>
      </c>
      <c r="R935" s="25">
        <f t="shared" si="71"/>
        <v>0</v>
      </c>
      <c r="S935" s="24">
        <f t="shared" si="72"/>
        <v>1</v>
      </c>
      <c r="T935" s="24" t="e">
        <f t="shared" si="73"/>
        <v>#N/A</v>
      </c>
      <c r="U935" s="27" t="e">
        <f t="shared" si="74"/>
        <v>#N/A</v>
      </c>
      <c r="V935" s="24" t="e">
        <f>IF(J935="Urban",IF(U935&lt;='Recommended Sites'!$L$17,"Include",""),IF(J935="Rural",IF(T935&lt;='Recommended Sites'!$L$18,"Include",""),""))</f>
        <v>#N/A</v>
      </c>
      <c r="W935" s="24" t="e">
        <f>IF(V935="Include",COUNTIFS($V$2:$V$999,"Include",$R$2:$R$999,"&gt;"&amp;R935)+COUNTIFS($V$2:V935,"Include",$R$2:R935,R935),"")</f>
        <v>#N/A</v>
      </c>
    </row>
    <row r="936" spans="1:23" ht="15.75" thickBot="1" x14ac:dyDescent="0.3">
      <c r="A936" s="23" t="str">
        <f>IF(Population!$A936="","",Population!$A936)</f>
        <v/>
      </c>
      <c r="B936" s="24" t="str">
        <f>IF($A936="","",IFERROR(VLOOKUP($A936,Facilities!$A$2:$B$1001,2,FALSE),""))</f>
        <v/>
      </c>
      <c r="C936" s="24" t="str">
        <f>IFERROR(IF(VLOOKUP($A936,'Facility Locations'!$A$2:$E$1000,2,FALSE)="","no address",VLOOKUP($A936,'Facility Locations'!$A$2:$E$1000,2,FALSE)),"no address")</f>
        <v>no address</v>
      </c>
      <c r="D936" s="24" t="str">
        <f>IFERROR(IF(VLOOKUP($A936,'Facility Locations'!$A$2:$E$1000,3,FALSE)="","",VLOOKUP($A936,'Facility Locations'!$A$2:$E$1000,3,FALSE)),"")</f>
        <v/>
      </c>
      <c r="E936" s="24" t="str">
        <f>IFERROR(IF(VLOOKUP($A936,'Facility Locations'!$A$2:$E$1000,4,FALSE)="","",VLOOKUP($A936,'Facility Locations'!$A$2:$E$1000,4,FALSE)),"")</f>
        <v/>
      </c>
      <c r="F936" s="24" t="str">
        <f>IFERROR(IF(VLOOKUP($A936,'Facility Locations'!$A$2:$E$1000,5,FALSE)="","",VLOOKUP($A936,'Facility Locations'!$A$2:$E$1000,5,FALSE)),"")</f>
        <v/>
      </c>
      <c r="G936" s="25" t="str">
        <f>IFERROR(VLOOKUP($A936,Counties!$A$2:$C$1000,2,FALSE),"no county listed")</f>
        <v>no county listed</v>
      </c>
      <c r="H936" s="24" t="str">
        <f>IFERROR(VLOOKUP($A936,Counties!$A$2:$C$1000,3,FALSE),"no county listed")</f>
        <v>no county listed</v>
      </c>
      <c r="I936" s="24" t="e">
        <f>VLOOKUP($G936,Rural_Urban!A937:B1935,2,FALSE)</f>
        <v>#N/A</v>
      </c>
      <c r="J936" s="24" t="e">
        <f t="shared" si="70"/>
        <v>#N/A</v>
      </c>
      <c r="K936" s="26" t="str">
        <f>IF($A936="","",_xlfn.LET(_xlpm.x,VLOOKUP($A936,Population!$A$2:$B$1000,2,FALSE),IF(_xlpm.x="","none listed",_xlpm.x)))</f>
        <v/>
      </c>
      <c r="L936" s="24" t="e">
        <f>VLOOKUP($A936,Population!$A$2:$D$1000,4,FALSE)</f>
        <v>#N/A</v>
      </c>
      <c r="M936" s="24">
        <f>VLOOKUP("Population",'Program Priorities&amp;Goals'!$B$5:$E$7,4,FALSE)</f>
        <v>0.66666666666666663</v>
      </c>
      <c r="N936" s="24" t="e">
        <f>VLOOKUP($G936,'SVI Data'!$C$2:$F$200,3,FALSE)</f>
        <v>#N/A</v>
      </c>
      <c r="O936" s="24">
        <f>VLOOKUP("SVI",'Program Priorities&amp;Goals'!$B$5:$E$7,4,FALSE)</f>
        <v>0.66666666666666663</v>
      </c>
      <c r="P936" s="23" t="e">
        <f>VLOOKUP($A936,'Partnership Readiness'!$A$2:$D$1000,5,FALSE)</f>
        <v>#N/A</v>
      </c>
      <c r="Q936" s="24">
        <f>VLOOKUP("Partnership",'Program Priorities&amp;Goals'!$B$5:$E$7,4,FALSE)</f>
        <v>0.66666666666666663</v>
      </c>
      <c r="R936" s="25">
        <f t="shared" si="71"/>
        <v>0</v>
      </c>
      <c r="S936" s="24">
        <f t="shared" si="72"/>
        <v>1</v>
      </c>
      <c r="T936" s="24" t="e">
        <f t="shared" si="73"/>
        <v>#N/A</v>
      </c>
      <c r="U936" s="27" t="e">
        <f t="shared" si="74"/>
        <v>#N/A</v>
      </c>
      <c r="V936" s="24" t="e">
        <f>IF(J936="Urban",IF(U936&lt;='Recommended Sites'!$L$17,"Include",""),IF(J936="Rural",IF(T936&lt;='Recommended Sites'!$L$18,"Include",""),""))</f>
        <v>#N/A</v>
      </c>
      <c r="W936" s="24" t="e">
        <f>IF(V936="Include",COUNTIFS($V$2:$V$999,"Include",$R$2:$R$999,"&gt;"&amp;R936)+COUNTIFS($V$2:V936,"Include",$R$2:R936,R936),"")</f>
        <v>#N/A</v>
      </c>
    </row>
    <row r="937" spans="1:23" ht="15.75" thickBot="1" x14ac:dyDescent="0.3">
      <c r="A937" s="23" t="str">
        <f>IF(Population!$A937="","",Population!$A937)</f>
        <v/>
      </c>
      <c r="B937" s="24" t="str">
        <f>IF($A937="","",IFERROR(VLOOKUP($A937,Facilities!$A$2:$B$1001,2,FALSE),""))</f>
        <v/>
      </c>
      <c r="C937" s="24" t="str">
        <f>IFERROR(IF(VLOOKUP($A937,'Facility Locations'!$A$2:$E$1000,2,FALSE)="","no address",VLOOKUP($A937,'Facility Locations'!$A$2:$E$1000,2,FALSE)),"no address")</f>
        <v>no address</v>
      </c>
      <c r="D937" s="24" t="str">
        <f>IFERROR(IF(VLOOKUP($A937,'Facility Locations'!$A$2:$E$1000,3,FALSE)="","",VLOOKUP($A937,'Facility Locations'!$A$2:$E$1000,3,FALSE)),"")</f>
        <v/>
      </c>
      <c r="E937" s="24" t="str">
        <f>IFERROR(IF(VLOOKUP($A937,'Facility Locations'!$A$2:$E$1000,4,FALSE)="","",VLOOKUP($A937,'Facility Locations'!$A$2:$E$1000,4,FALSE)),"")</f>
        <v/>
      </c>
      <c r="F937" s="24" t="str">
        <f>IFERROR(IF(VLOOKUP($A937,'Facility Locations'!$A$2:$E$1000,5,FALSE)="","",VLOOKUP($A937,'Facility Locations'!$A$2:$E$1000,5,FALSE)),"")</f>
        <v/>
      </c>
      <c r="G937" s="25" t="str">
        <f>IFERROR(VLOOKUP($A937,Counties!$A$2:$C$1000,2,FALSE),"no county listed")</f>
        <v>no county listed</v>
      </c>
      <c r="H937" s="24" t="str">
        <f>IFERROR(VLOOKUP($A937,Counties!$A$2:$C$1000,3,FALSE),"no county listed")</f>
        <v>no county listed</v>
      </c>
      <c r="I937" s="24" t="e">
        <f>VLOOKUP($G937,Rural_Urban!A938:B1936,2,FALSE)</f>
        <v>#N/A</v>
      </c>
      <c r="J937" s="24" t="e">
        <f t="shared" si="70"/>
        <v>#N/A</v>
      </c>
      <c r="K937" s="26" t="str">
        <f>IF($A937="","",_xlfn.LET(_xlpm.x,VLOOKUP($A937,Population!$A$2:$B$1000,2,FALSE),IF(_xlpm.x="","none listed",_xlpm.x)))</f>
        <v/>
      </c>
      <c r="L937" s="24" t="e">
        <f>VLOOKUP($A937,Population!$A$2:$D$1000,4,FALSE)</f>
        <v>#N/A</v>
      </c>
      <c r="M937" s="24">
        <f>VLOOKUP("Population",'Program Priorities&amp;Goals'!$B$5:$E$7,4,FALSE)</f>
        <v>0.66666666666666663</v>
      </c>
      <c r="N937" s="24" t="e">
        <f>VLOOKUP($G937,'SVI Data'!$C$2:$F$200,3,FALSE)</f>
        <v>#N/A</v>
      </c>
      <c r="O937" s="24">
        <f>VLOOKUP("SVI",'Program Priorities&amp;Goals'!$B$5:$E$7,4,FALSE)</f>
        <v>0.66666666666666663</v>
      </c>
      <c r="P937" s="23" t="e">
        <f>VLOOKUP($A937,'Partnership Readiness'!$A$2:$D$1000,5,FALSE)</f>
        <v>#N/A</v>
      </c>
      <c r="Q937" s="24">
        <f>VLOOKUP("Partnership",'Program Priorities&amp;Goals'!$B$5:$E$7,4,FALSE)</f>
        <v>0.66666666666666663</v>
      </c>
      <c r="R937" s="25">
        <f t="shared" si="71"/>
        <v>0</v>
      </c>
      <c r="S937" s="24">
        <f t="shared" si="72"/>
        <v>1</v>
      </c>
      <c r="T937" s="24" t="e">
        <f t="shared" si="73"/>
        <v>#N/A</v>
      </c>
      <c r="U937" s="27" t="e">
        <f t="shared" si="74"/>
        <v>#N/A</v>
      </c>
      <c r="V937" s="24" t="e">
        <f>IF(J937="Urban",IF(U937&lt;='Recommended Sites'!$L$17,"Include",""),IF(J937="Rural",IF(T937&lt;='Recommended Sites'!$L$18,"Include",""),""))</f>
        <v>#N/A</v>
      </c>
      <c r="W937" s="24" t="e">
        <f>IF(V937="Include",COUNTIFS($V$2:$V$999,"Include",$R$2:$R$999,"&gt;"&amp;R937)+COUNTIFS($V$2:V937,"Include",$R$2:R937,R937),"")</f>
        <v>#N/A</v>
      </c>
    </row>
    <row r="938" spans="1:23" ht="15.75" thickBot="1" x14ac:dyDescent="0.3">
      <c r="A938" s="23" t="str">
        <f>IF(Population!$A938="","",Population!$A938)</f>
        <v/>
      </c>
      <c r="B938" s="24" t="str">
        <f>IF($A938="","",IFERROR(VLOOKUP($A938,Facilities!$A$2:$B$1001,2,FALSE),""))</f>
        <v/>
      </c>
      <c r="C938" s="24" t="str">
        <f>IFERROR(IF(VLOOKUP($A938,'Facility Locations'!$A$2:$E$1000,2,FALSE)="","no address",VLOOKUP($A938,'Facility Locations'!$A$2:$E$1000,2,FALSE)),"no address")</f>
        <v>no address</v>
      </c>
      <c r="D938" s="24" t="str">
        <f>IFERROR(IF(VLOOKUP($A938,'Facility Locations'!$A$2:$E$1000,3,FALSE)="","",VLOOKUP($A938,'Facility Locations'!$A$2:$E$1000,3,FALSE)),"")</f>
        <v/>
      </c>
      <c r="E938" s="24" t="str">
        <f>IFERROR(IF(VLOOKUP($A938,'Facility Locations'!$A$2:$E$1000,4,FALSE)="","",VLOOKUP($A938,'Facility Locations'!$A$2:$E$1000,4,FALSE)),"")</f>
        <v/>
      </c>
      <c r="F938" s="24" t="str">
        <f>IFERROR(IF(VLOOKUP($A938,'Facility Locations'!$A$2:$E$1000,5,FALSE)="","",VLOOKUP($A938,'Facility Locations'!$A$2:$E$1000,5,FALSE)),"")</f>
        <v/>
      </c>
      <c r="G938" s="25" t="str">
        <f>IFERROR(VLOOKUP($A938,Counties!$A$2:$C$1000,2,FALSE),"no county listed")</f>
        <v>no county listed</v>
      </c>
      <c r="H938" s="24" t="str">
        <f>IFERROR(VLOOKUP($A938,Counties!$A$2:$C$1000,3,FALSE),"no county listed")</f>
        <v>no county listed</v>
      </c>
      <c r="I938" s="24" t="e">
        <f>VLOOKUP($G938,Rural_Urban!A939:B1937,2,FALSE)</f>
        <v>#N/A</v>
      </c>
      <c r="J938" s="24" t="e">
        <f t="shared" si="70"/>
        <v>#N/A</v>
      </c>
      <c r="K938" s="26" t="str">
        <f>IF($A938="","",_xlfn.LET(_xlpm.x,VLOOKUP($A938,Population!$A$2:$B$1000,2,FALSE),IF(_xlpm.x="","none listed",_xlpm.x)))</f>
        <v/>
      </c>
      <c r="L938" s="24" t="e">
        <f>VLOOKUP($A938,Population!$A$2:$D$1000,4,FALSE)</f>
        <v>#N/A</v>
      </c>
      <c r="M938" s="24">
        <f>VLOOKUP("Population",'Program Priorities&amp;Goals'!$B$5:$E$7,4,FALSE)</f>
        <v>0.66666666666666663</v>
      </c>
      <c r="N938" s="24" t="e">
        <f>VLOOKUP($G938,'SVI Data'!$C$2:$F$200,3,FALSE)</f>
        <v>#N/A</v>
      </c>
      <c r="O938" s="24">
        <f>VLOOKUP("SVI",'Program Priorities&amp;Goals'!$B$5:$E$7,4,FALSE)</f>
        <v>0.66666666666666663</v>
      </c>
      <c r="P938" s="23" t="e">
        <f>VLOOKUP($A938,'Partnership Readiness'!$A$2:$D$1000,5,FALSE)</f>
        <v>#N/A</v>
      </c>
      <c r="Q938" s="24">
        <f>VLOOKUP("Partnership",'Program Priorities&amp;Goals'!$B$5:$E$7,4,FALSE)</f>
        <v>0.66666666666666663</v>
      </c>
      <c r="R938" s="25">
        <f t="shared" si="71"/>
        <v>0</v>
      </c>
      <c r="S938" s="24">
        <f t="shared" si="72"/>
        <v>1</v>
      </c>
      <c r="T938" s="24" t="e">
        <f t="shared" si="73"/>
        <v>#N/A</v>
      </c>
      <c r="U938" s="27" t="e">
        <f t="shared" si="74"/>
        <v>#N/A</v>
      </c>
      <c r="V938" s="24" t="e">
        <f>IF(J938="Urban",IF(U938&lt;='Recommended Sites'!$L$17,"Include",""),IF(J938="Rural",IF(T938&lt;='Recommended Sites'!$L$18,"Include",""),""))</f>
        <v>#N/A</v>
      </c>
      <c r="W938" s="24" t="e">
        <f>IF(V938="Include",COUNTIFS($V$2:$V$999,"Include",$R$2:$R$999,"&gt;"&amp;R938)+COUNTIFS($V$2:V938,"Include",$R$2:R938,R938),"")</f>
        <v>#N/A</v>
      </c>
    </row>
    <row r="939" spans="1:23" ht="15.75" thickBot="1" x14ac:dyDescent="0.3">
      <c r="A939" s="23" t="str">
        <f>IF(Population!$A939="","",Population!$A939)</f>
        <v/>
      </c>
      <c r="B939" s="24" t="str">
        <f>IF($A939="","",IFERROR(VLOOKUP($A939,Facilities!$A$2:$B$1001,2,FALSE),""))</f>
        <v/>
      </c>
      <c r="C939" s="24" t="str">
        <f>IFERROR(IF(VLOOKUP($A939,'Facility Locations'!$A$2:$E$1000,2,FALSE)="","no address",VLOOKUP($A939,'Facility Locations'!$A$2:$E$1000,2,FALSE)),"no address")</f>
        <v>no address</v>
      </c>
      <c r="D939" s="24" t="str">
        <f>IFERROR(IF(VLOOKUP($A939,'Facility Locations'!$A$2:$E$1000,3,FALSE)="","",VLOOKUP($A939,'Facility Locations'!$A$2:$E$1000,3,FALSE)),"")</f>
        <v/>
      </c>
      <c r="E939" s="24" t="str">
        <f>IFERROR(IF(VLOOKUP($A939,'Facility Locations'!$A$2:$E$1000,4,FALSE)="","",VLOOKUP($A939,'Facility Locations'!$A$2:$E$1000,4,FALSE)),"")</f>
        <v/>
      </c>
      <c r="F939" s="24" t="str">
        <f>IFERROR(IF(VLOOKUP($A939,'Facility Locations'!$A$2:$E$1000,5,FALSE)="","",VLOOKUP($A939,'Facility Locations'!$A$2:$E$1000,5,FALSE)),"")</f>
        <v/>
      </c>
      <c r="G939" s="25" t="str">
        <f>IFERROR(VLOOKUP($A939,Counties!$A$2:$C$1000,2,FALSE),"no county listed")</f>
        <v>no county listed</v>
      </c>
      <c r="H939" s="24" t="str">
        <f>IFERROR(VLOOKUP($A939,Counties!$A$2:$C$1000,3,FALSE),"no county listed")</f>
        <v>no county listed</v>
      </c>
      <c r="I939" s="24" t="e">
        <f>VLOOKUP($G939,Rural_Urban!A940:B1938,2,FALSE)</f>
        <v>#N/A</v>
      </c>
      <c r="J939" s="24" t="e">
        <f t="shared" si="70"/>
        <v>#N/A</v>
      </c>
      <c r="K939" s="26" t="str">
        <f>IF($A939="","",_xlfn.LET(_xlpm.x,VLOOKUP($A939,Population!$A$2:$B$1000,2,FALSE),IF(_xlpm.x="","none listed",_xlpm.x)))</f>
        <v/>
      </c>
      <c r="L939" s="24" t="e">
        <f>VLOOKUP($A939,Population!$A$2:$D$1000,4,FALSE)</f>
        <v>#N/A</v>
      </c>
      <c r="M939" s="24">
        <f>VLOOKUP("Population",'Program Priorities&amp;Goals'!$B$5:$E$7,4,FALSE)</f>
        <v>0.66666666666666663</v>
      </c>
      <c r="N939" s="24" t="e">
        <f>VLOOKUP($G939,'SVI Data'!$C$2:$F$200,3,FALSE)</f>
        <v>#N/A</v>
      </c>
      <c r="O939" s="24">
        <f>VLOOKUP("SVI",'Program Priorities&amp;Goals'!$B$5:$E$7,4,FALSE)</f>
        <v>0.66666666666666663</v>
      </c>
      <c r="P939" s="23" t="e">
        <f>VLOOKUP($A939,'Partnership Readiness'!$A$2:$D$1000,5,FALSE)</f>
        <v>#N/A</v>
      </c>
      <c r="Q939" s="24">
        <f>VLOOKUP("Partnership",'Program Priorities&amp;Goals'!$B$5:$E$7,4,FALSE)</f>
        <v>0.66666666666666663</v>
      </c>
      <c r="R939" s="25">
        <f t="shared" si="71"/>
        <v>0</v>
      </c>
      <c r="S939" s="24">
        <f t="shared" si="72"/>
        <v>1</v>
      </c>
      <c r="T939" s="24" t="e">
        <f t="shared" si="73"/>
        <v>#N/A</v>
      </c>
      <c r="U939" s="27" t="e">
        <f t="shared" si="74"/>
        <v>#N/A</v>
      </c>
      <c r="V939" s="24" t="e">
        <f>IF(J939="Urban",IF(U939&lt;='Recommended Sites'!$L$17,"Include",""),IF(J939="Rural",IF(T939&lt;='Recommended Sites'!$L$18,"Include",""),""))</f>
        <v>#N/A</v>
      </c>
      <c r="W939" s="24" t="e">
        <f>IF(V939="Include",COUNTIFS($V$2:$V$999,"Include",$R$2:$R$999,"&gt;"&amp;R939)+COUNTIFS($V$2:V939,"Include",$R$2:R939,R939),"")</f>
        <v>#N/A</v>
      </c>
    </row>
    <row r="940" spans="1:23" ht="15.75" thickBot="1" x14ac:dyDescent="0.3">
      <c r="A940" s="23" t="str">
        <f>IF(Population!$A940="","",Population!$A940)</f>
        <v/>
      </c>
      <c r="B940" s="24" t="str">
        <f>IF($A940="","",IFERROR(VLOOKUP($A940,Facilities!$A$2:$B$1001,2,FALSE),""))</f>
        <v/>
      </c>
      <c r="C940" s="24" t="str">
        <f>IFERROR(IF(VLOOKUP($A940,'Facility Locations'!$A$2:$E$1000,2,FALSE)="","no address",VLOOKUP($A940,'Facility Locations'!$A$2:$E$1000,2,FALSE)),"no address")</f>
        <v>no address</v>
      </c>
      <c r="D940" s="24" t="str">
        <f>IFERROR(IF(VLOOKUP($A940,'Facility Locations'!$A$2:$E$1000,3,FALSE)="","",VLOOKUP($A940,'Facility Locations'!$A$2:$E$1000,3,FALSE)),"")</f>
        <v/>
      </c>
      <c r="E940" s="24" t="str">
        <f>IFERROR(IF(VLOOKUP($A940,'Facility Locations'!$A$2:$E$1000,4,FALSE)="","",VLOOKUP($A940,'Facility Locations'!$A$2:$E$1000,4,FALSE)),"")</f>
        <v/>
      </c>
      <c r="F940" s="24" t="str">
        <f>IFERROR(IF(VLOOKUP($A940,'Facility Locations'!$A$2:$E$1000,5,FALSE)="","",VLOOKUP($A940,'Facility Locations'!$A$2:$E$1000,5,FALSE)),"")</f>
        <v/>
      </c>
      <c r="G940" s="25" t="str">
        <f>IFERROR(VLOOKUP($A940,Counties!$A$2:$C$1000,2,FALSE),"no county listed")</f>
        <v>no county listed</v>
      </c>
      <c r="H940" s="24" t="str">
        <f>IFERROR(VLOOKUP($A940,Counties!$A$2:$C$1000,3,FALSE),"no county listed")</f>
        <v>no county listed</v>
      </c>
      <c r="I940" s="24" t="e">
        <f>VLOOKUP($G940,Rural_Urban!A941:B1939,2,FALSE)</f>
        <v>#N/A</v>
      </c>
      <c r="J940" s="24" t="e">
        <f t="shared" si="70"/>
        <v>#N/A</v>
      </c>
      <c r="K940" s="26" t="str">
        <f>IF($A940="","",_xlfn.LET(_xlpm.x,VLOOKUP($A940,Population!$A$2:$B$1000,2,FALSE),IF(_xlpm.x="","none listed",_xlpm.x)))</f>
        <v/>
      </c>
      <c r="L940" s="24" t="e">
        <f>VLOOKUP($A940,Population!$A$2:$D$1000,4,FALSE)</f>
        <v>#N/A</v>
      </c>
      <c r="M940" s="24">
        <f>VLOOKUP("Population",'Program Priorities&amp;Goals'!$B$5:$E$7,4,FALSE)</f>
        <v>0.66666666666666663</v>
      </c>
      <c r="N940" s="24" t="e">
        <f>VLOOKUP($G940,'SVI Data'!$C$2:$F$200,3,FALSE)</f>
        <v>#N/A</v>
      </c>
      <c r="O940" s="24">
        <f>VLOOKUP("SVI",'Program Priorities&amp;Goals'!$B$5:$E$7,4,FALSE)</f>
        <v>0.66666666666666663</v>
      </c>
      <c r="P940" s="23" t="e">
        <f>VLOOKUP($A940,'Partnership Readiness'!$A$2:$D$1000,5,FALSE)</f>
        <v>#N/A</v>
      </c>
      <c r="Q940" s="24">
        <f>VLOOKUP("Partnership",'Program Priorities&amp;Goals'!$B$5:$E$7,4,FALSE)</f>
        <v>0.66666666666666663</v>
      </c>
      <c r="R940" s="25">
        <f t="shared" si="71"/>
        <v>0</v>
      </c>
      <c r="S940" s="24">
        <f t="shared" si="72"/>
        <v>1</v>
      </c>
      <c r="T940" s="24" t="e">
        <f t="shared" si="73"/>
        <v>#N/A</v>
      </c>
      <c r="U940" s="27" t="e">
        <f t="shared" si="74"/>
        <v>#N/A</v>
      </c>
      <c r="V940" s="24" t="e">
        <f>IF(J940="Urban",IF(U940&lt;='Recommended Sites'!$L$17,"Include",""),IF(J940="Rural",IF(T940&lt;='Recommended Sites'!$L$18,"Include",""),""))</f>
        <v>#N/A</v>
      </c>
      <c r="W940" s="24" t="e">
        <f>IF(V940="Include",COUNTIFS($V$2:$V$999,"Include",$R$2:$R$999,"&gt;"&amp;R940)+COUNTIFS($V$2:V940,"Include",$R$2:R940,R940),"")</f>
        <v>#N/A</v>
      </c>
    </row>
    <row r="941" spans="1:23" ht="15.75" thickBot="1" x14ac:dyDescent="0.3">
      <c r="A941" s="23" t="str">
        <f>IF(Population!$A941="","",Population!$A941)</f>
        <v/>
      </c>
      <c r="B941" s="24" t="str">
        <f>IF($A941="","",IFERROR(VLOOKUP($A941,Facilities!$A$2:$B$1001,2,FALSE),""))</f>
        <v/>
      </c>
      <c r="C941" s="24" t="str">
        <f>IFERROR(IF(VLOOKUP($A941,'Facility Locations'!$A$2:$E$1000,2,FALSE)="","no address",VLOOKUP($A941,'Facility Locations'!$A$2:$E$1000,2,FALSE)),"no address")</f>
        <v>no address</v>
      </c>
      <c r="D941" s="24" t="str">
        <f>IFERROR(IF(VLOOKUP($A941,'Facility Locations'!$A$2:$E$1000,3,FALSE)="","",VLOOKUP($A941,'Facility Locations'!$A$2:$E$1000,3,FALSE)),"")</f>
        <v/>
      </c>
      <c r="E941" s="24" t="str">
        <f>IFERROR(IF(VLOOKUP($A941,'Facility Locations'!$A$2:$E$1000,4,FALSE)="","",VLOOKUP($A941,'Facility Locations'!$A$2:$E$1000,4,FALSE)),"")</f>
        <v/>
      </c>
      <c r="F941" s="24" t="str">
        <f>IFERROR(IF(VLOOKUP($A941,'Facility Locations'!$A$2:$E$1000,5,FALSE)="","",VLOOKUP($A941,'Facility Locations'!$A$2:$E$1000,5,FALSE)),"")</f>
        <v/>
      </c>
      <c r="G941" s="25" t="str">
        <f>IFERROR(VLOOKUP($A941,Counties!$A$2:$C$1000,2,FALSE),"no county listed")</f>
        <v>no county listed</v>
      </c>
      <c r="H941" s="24" t="str">
        <f>IFERROR(VLOOKUP($A941,Counties!$A$2:$C$1000,3,FALSE),"no county listed")</f>
        <v>no county listed</v>
      </c>
      <c r="I941" s="24" t="e">
        <f>VLOOKUP($G941,Rural_Urban!A942:B1940,2,FALSE)</f>
        <v>#N/A</v>
      </c>
      <c r="J941" s="24" t="e">
        <f t="shared" si="70"/>
        <v>#N/A</v>
      </c>
      <c r="K941" s="26" t="str">
        <f>IF($A941="","",_xlfn.LET(_xlpm.x,VLOOKUP($A941,Population!$A$2:$B$1000,2,FALSE),IF(_xlpm.x="","none listed",_xlpm.x)))</f>
        <v/>
      </c>
      <c r="L941" s="24" t="e">
        <f>VLOOKUP($A941,Population!$A$2:$D$1000,4,FALSE)</f>
        <v>#N/A</v>
      </c>
      <c r="M941" s="24">
        <f>VLOOKUP("Population",'Program Priorities&amp;Goals'!$B$5:$E$7,4,FALSE)</f>
        <v>0.66666666666666663</v>
      </c>
      <c r="N941" s="24" t="e">
        <f>VLOOKUP($G941,'SVI Data'!$C$2:$F$200,3,FALSE)</f>
        <v>#N/A</v>
      </c>
      <c r="O941" s="24">
        <f>VLOOKUP("SVI",'Program Priorities&amp;Goals'!$B$5:$E$7,4,FALSE)</f>
        <v>0.66666666666666663</v>
      </c>
      <c r="P941" s="23" t="e">
        <f>VLOOKUP($A941,'Partnership Readiness'!$A$2:$D$1000,5,FALSE)</f>
        <v>#N/A</v>
      </c>
      <c r="Q941" s="24">
        <f>VLOOKUP("Partnership",'Program Priorities&amp;Goals'!$B$5:$E$7,4,FALSE)</f>
        <v>0.66666666666666663</v>
      </c>
      <c r="R941" s="25">
        <f t="shared" si="71"/>
        <v>0</v>
      </c>
      <c r="S941" s="24">
        <f t="shared" si="72"/>
        <v>1</v>
      </c>
      <c r="T941" s="24" t="e">
        <f t="shared" si="73"/>
        <v>#N/A</v>
      </c>
      <c r="U941" s="27" t="e">
        <f t="shared" si="74"/>
        <v>#N/A</v>
      </c>
      <c r="V941" s="24" t="e">
        <f>IF(J941="Urban",IF(U941&lt;='Recommended Sites'!$L$17,"Include",""),IF(J941="Rural",IF(T941&lt;='Recommended Sites'!$L$18,"Include",""),""))</f>
        <v>#N/A</v>
      </c>
      <c r="W941" s="24" t="e">
        <f>IF(V941="Include",COUNTIFS($V$2:$V$999,"Include",$R$2:$R$999,"&gt;"&amp;R941)+COUNTIFS($V$2:V941,"Include",$R$2:R941,R941),"")</f>
        <v>#N/A</v>
      </c>
    </row>
    <row r="942" spans="1:23" ht="15.75" thickBot="1" x14ac:dyDescent="0.3">
      <c r="A942" s="23" t="str">
        <f>IF(Population!$A942="","",Population!$A942)</f>
        <v/>
      </c>
      <c r="B942" s="24" t="str">
        <f>IF($A942="","",IFERROR(VLOOKUP($A942,Facilities!$A$2:$B$1001,2,FALSE),""))</f>
        <v/>
      </c>
      <c r="C942" s="24" t="str">
        <f>IFERROR(IF(VLOOKUP($A942,'Facility Locations'!$A$2:$E$1000,2,FALSE)="","no address",VLOOKUP($A942,'Facility Locations'!$A$2:$E$1000,2,FALSE)),"no address")</f>
        <v>no address</v>
      </c>
      <c r="D942" s="24" t="str">
        <f>IFERROR(IF(VLOOKUP($A942,'Facility Locations'!$A$2:$E$1000,3,FALSE)="","",VLOOKUP($A942,'Facility Locations'!$A$2:$E$1000,3,FALSE)),"")</f>
        <v/>
      </c>
      <c r="E942" s="24" t="str">
        <f>IFERROR(IF(VLOOKUP($A942,'Facility Locations'!$A$2:$E$1000,4,FALSE)="","",VLOOKUP($A942,'Facility Locations'!$A$2:$E$1000,4,FALSE)),"")</f>
        <v/>
      </c>
      <c r="F942" s="24" t="str">
        <f>IFERROR(IF(VLOOKUP($A942,'Facility Locations'!$A$2:$E$1000,5,FALSE)="","",VLOOKUP($A942,'Facility Locations'!$A$2:$E$1000,5,FALSE)),"")</f>
        <v/>
      </c>
      <c r="G942" s="25" t="str">
        <f>IFERROR(VLOOKUP($A942,Counties!$A$2:$C$1000,2,FALSE),"no county listed")</f>
        <v>no county listed</v>
      </c>
      <c r="H942" s="24" t="str">
        <f>IFERROR(VLOOKUP($A942,Counties!$A$2:$C$1000,3,FALSE),"no county listed")</f>
        <v>no county listed</v>
      </c>
      <c r="I942" s="24" t="e">
        <f>VLOOKUP($G942,Rural_Urban!A943:B1941,2,FALSE)</f>
        <v>#N/A</v>
      </c>
      <c r="J942" s="24" t="e">
        <f t="shared" si="70"/>
        <v>#N/A</v>
      </c>
      <c r="K942" s="26" t="str">
        <f>IF($A942="","",_xlfn.LET(_xlpm.x,VLOOKUP($A942,Population!$A$2:$B$1000,2,FALSE),IF(_xlpm.x="","none listed",_xlpm.x)))</f>
        <v/>
      </c>
      <c r="L942" s="24" t="e">
        <f>VLOOKUP($A942,Population!$A$2:$D$1000,4,FALSE)</f>
        <v>#N/A</v>
      </c>
      <c r="M942" s="24">
        <f>VLOOKUP("Population",'Program Priorities&amp;Goals'!$B$5:$E$7,4,FALSE)</f>
        <v>0.66666666666666663</v>
      </c>
      <c r="N942" s="24" t="e">
        <f>VLOOKUP($G942,'SVI Data'!$C$2:$F$200,3,FALSE)</f>
        <v>#N/A</v>
      </c>
      <c r="O942" s="24">
        <f>VLOOKUP("SVI",'Program Priorities&amp;Goals'!$B$5:$E$7,4,FALSE)</f>
        <v>0.66666666666666663</v>
      </c>
      <c r="P942" s="23" t="e">
        <f>VLOOKUP($A942,'Partnership Readiness'!$A$2:$D$1000,5,FALSE)</f>
        <v>#N/A</v>
      </c>
      <c r="Q942" s="24">
        <f>VLOOKUP("Partnership",'Program Priorities&amp;Goals'!$B$5:$E$7,4,FALSE)</f>
        <v>0.66666666666666663</v>
      </c>
      <c r="R942" s="25">
        <f t="shared" si="71"/>
        <v>0</v>
      </c>
      <c r="S942" s="24">
        <f t="shared" si="72"/>
        <v>1</v>
      </c>
      <c r="T942" s="24" t="e">
        <f t="shared" si="73"/>
        <v>#N/A</v>
      </c>
      <c r="U942" s="27" t="e">
        <f t="shared" si="74"/>
        <v>#N/A</v>
      </c>
      <c r="V942" s="24" t="e">
        <f>IF(J942="Urban",IF(U942&lt;='Recommended Sites'!$L$17,"Include",""),IF(J942="Rural",IF(T942&lt;='Recommended Sites'!$L$18,"Include",""),""))</f>
        <v>#N/A</v>
      </c>
      <c r="W942" s="24" t="e">
        <f>IF(V942="Include",COUNTIFS($V$2:$V$999,"Include",$R$2:$R$999,"&gt;"&amp;R942)+COUNTIFS($V$2:V942,"Include",$R$2:R942,R942),"")</f>
        <v>#N/A</v>
      </c>
    </row>
    <row r="943" spans="1:23" ht="15.75" thickBot="1" x14ac:dyDescent="0.3">
      <c r="A943" s="23" t="str">
        <f>IF(Population!$A943="","",Population!$A943)</f>
        <v/>
      </c>
      <c r="B943" s="24" t="str">
        <f>IF($A943="","",IFERROR(VLOOKUP($A943,Facilities!$A$2:$B$1001,2,FALSE),""))</f>
        <v/>
      </c>
      <c r="C943" s="24" t="str">
        <f>IFERROR(IF(VLOOKUP($A943,'Facility Locations'!$A$2:$E$1000,2,FALSE)="","no address",VLOOKUP($A943,'Facility Locations'!$A$2:$E$1000,2,FALSE)),"no address")</f>
        <v>no address</v>
      </c>
      <c r="D943" s="24" t="str">
        <f>IFERROR(IF(VLOOKUP($A943,'Facility Locations'!$A$2:$E$1000,3,FALSE)="","",VLOOKUP($A943,'Facility Locations'!$A$2:$E$1000,3,FALSE)),"")</f>
        <v/>
      </c>
      <c r="E943" s="24" t="str">
        <f>IFERROR(IF(VLOOKUP($A943,'Facility Locations'!$A$2:$E$1000,4,FALSE)="","",VLOOKUP($A943,'Facility Locations'!$A$2:$E$1000,4,FALSE)),"")</f>
        <v/>
      </c>
      <c r="F943" s="24" t="str">
        <f>IFERROR(IF(VLOOKUP($A943,'Facility Locations'!$A$2:$E$1000,5,FALSE)="","",VLOOKUP($A943,'Facility Locations'!$A$2:$E$1000,5,FALSE)),"")</f>
        <v/>
      </c>
      <c r="G943" s="25" t="str">
        <f>IFERROR(VLOOKUP($A943,Counties!$A$2:$C$1000,2,FALSE),"no county listed")</f>
        <v>no county listed</v>
      </c>
      <c r="H943" s="24" t="str">
        <f>IFERROR(VLOOKUP($A943,Counties!$A$2:$C$1000,3,FALSE),"no county listed")</f>
        <v>no county listed</v>
      </c>
      <c r="I943" s="24" t="e">
        <f>VLOOKUP($G943,Rural_Urban!A944:B1942,2,FALSE)</f>
        <v>#N/A</v>
      </c>
      <c r="J943" s="24" t="e">
        <f t="shared" si="70"/>
        <v>#N/A</v>
      </c>
      <c r="K943" s="26" t="str">
        <f>IF($A943="","",_xlfn.LET(_xlpm.x,VLOOKUP($A943,Population!$A$2:$B$1000,2,FALSE),IF(_xlpm.x="","none listed",_xlpm.x)))</f>
        <v/>
      </c>
      <c r="L943" s="24" t="e">
        <f>VLOOKUP($A943,Population!$A$2:$D$1000,4,FALSE)</f>
        <v>#N/A</v>
      </c>
      <c r="M943" s="24">
        <f>VLOOKUP("Population",'Program Priorities&amp;Goals'!$B$5:$E$7,4,FALSE)</f>
        <v>0.66666666666666663</v>
      </c>
      <c r="N943" s="24" t="e">
        <f>VLOOKUP($G943,'SVI Data'!$C$2:$F$200,3,FALSE)</f>
        <v>#N/A</v>
      </c>
      <c r="O943" s="24">
        <f>VLOOKUP("SVI",'Program Priorities&amp;Goals'!$B$5:$E$7,4,FALSE)</f>
        <v>0.66666666666666663</v>
      </c>
      <c r="P943" s="23" t="e">
        <f>VLOOKUP($A943,'Partnership Readiness'!$A$2:$D$1000,5,FALSE)</f>
        <v>#N/A</v>
      </c>
      <c r="Q943" s="24">
        <f>VLOOKUP("Partnership",'Program Priorities&amp;Goals'!$B$5:$E$7,4,FALSE)</f>
        <v>0.66666666666666663</v>
      </c>
      <c r="R943" s="25">
        <f t="shared" si="71"/>
        <v>0</v>
      </c>
      <c r="S943" s="24">
        <f t="shared" si="72"/>
        <v>1</v>
      </c>
      <c r="T943" s="24" t="e">
        <f t="shared" si="73"/>
        <v>#N/A</v>
      </c>
      <c r="U943" s="27" t="e">
        <f t="shared" si="74"/>
        <v>#N/A</v>
      </c>
      <c r="V943" s="24" t="e">
        <f>IF(J943="Urban",IF(U943&lt;='Recommended Sites'!$L$17,"Include",""),IF(J943="Rural",IF(T943&lt;='Recommended Sites'!$L$18,"Include",""),""))</f>
        <v>#N/A</v>
      </c>
      <c r="W943" s="24" t="e">
        <f>IF(V943="Include",COUNTIFS($V$2:$V$999,"Include",$R$2:$R$999,"&gt;"&amp;R943)+COUNTIFS($V$2:V943,"Include",$R$2:R943,R943),"")</f>
        <v>#N/A</v>
      </c>
    </row>
    <row r="944" spans="1:23" ht="15.75" thickBot="1" x14ac:dyDescent="0.3">
      <c r="A944" s="23" t="str">
        <f>IF(Population!$A944="","",Population!$A944)</f>
        <v/>
      </c>
      <c r="B944" s="24" t="str">
        <f>IF($A944="","",IFERROR(VLOOKUP($A944,Facilities!$A$2:$B$1001,2,FALSE),""))</f>
        <v/>
      </c>
      <c r="C944" s="24" t="str">
        <f>IFERROR(IF(VLOOKUP($A944,'Facility Locations'!$A$2:$E$1000,2,FALSE)="","no address",VLOOKUP($A944,'Facility Locations'!$A$2:$E$1000,2,FALSE)),"no address")</f>
        <v>no address</v>
      </c>
      <c r="D944" s="24" t="str">
        <f>IFERROR(IF(VLOOKUP($A944,'Facility Locations'!$A$2:$E$1000,3,FALSE)="","",VLOOKUP($A944,'Facility Locations'!$A$2:$E$1000,3,FALSE)),"")</f>
        <v/>
      </c>
      <c r="E944" s="24" t="str">
        <f>IFERROR(IF(VLOOKUP($A944,'Facility Locations'!$A$2:$E$1000,4,FALSE)="","",VLOOKUP($A944,'Facility Locations'!$A$2:$E$1000,4,FALSE)),"")</f>
        <v/>
      </c>
      <c r="F944" s="24" t="str">
        <f>IFERROR(IF(VLOOKUP($A944,'Facility Locations'!$A$2:$E$1000,5,FALSE)="","",VLOOKUP($A944,'Facility Locations'!$A$2:$E$1000,5,FALSE)),"")</f>
        <v/>
      </c>
      <c r="G944" s="25" t="str">
        <f>IFERROR(VLOOKUP($A944,Counties!$A$2:$C$1000,2,FALSE),"no county listed")</f>
        <v>no county listed</v>
      </c>
      <c r="H944" s="24" t="str">
        <f>IFERROR(VLOOKUP($A944,Counties!$A$2:$C$1000,3,FALSE),"no county listed")</f>
        <v>no county listed</v>
      </c>
      <c r="I944" s="24" t="e">
        <f>VLOOKUP($G944,Rural_Urban!A945:B1943,2,FALSE)</f>
        <v>#N/A</v>
      </c>
      <c r="J944" s="24" t="e">
        <f t="shared" si="70"/>
        <v>#N/A</v>
      </c>
      <c r="K944" s="26" t="str">
        <f>IF($A944="","",_xlfn.LET(_xlpm.x,VLOOKUP($A944,Population!$A$2:$B$1000,2,FALSE),IF(_xlpm.x="","none listed",_xlpm.x)))</f>
        <v/>
      </c>
      <c r="L944" s="24" t="e">
        <f>VLOOKUP($A944,Population!$A$2:$D$1000,4,FALSE)</f>
        <v>#N/A</v>
      </c>
      <c r="M944" s="24">
        <f>VLOOKUP("Population",'Program Priorities&amp;Goals'!$B$5:$E$7,4,FALSE)</f>
        <v>0.66666666666666663</v>
      </c>
      <c r="N944" s="24" t="e">
        <f>VLOOKUP($G944,'SVI Data'!$C$2:$F$200,3,FALSE)</f>
        <v>#N/A</v>
      </c>
      <c r="O944" s="24">
        <f>VLOOKUP("SVI",'Program Priorities&amp;Goals'!$B$5:$E$7,4,FALSE)</f>
        <v>0.66666666666666663</v>
      </c>
      <c r="P944" s="23" t="e">
        <f>VLOOKUP($A944,'Partnership Readiness'!$A$2:$D$1000,5,FALSE)</f>
        <v>#N/A</v>
      </c>
      <c r="Q944" s="24">
        <f>VLOOKUP("Partnership",'Program Priorities&amp;Goals'!$B$5:$E$7,4,FALSE)</f>
        <v>0.66666666666666663</v>
      </c>
      <c r="R944" s="25">
        <f t="shared" si="71"/>
        <v>0</v>
      </c>
      <c r="S944" s="24">
        <f t="shared" si="72"/>
        <v>1</v>
      </c>
      <c r="T944" s="24" t="e">
        <f t="shared" si="73"/>
        <v>#N/A</v>
      </c>
      <c r="U944" s="27" t="e">
        <f t="shared" si="74"/>
        <v>#N/A</v>
      </c>
      <c r="V944" s="24" t="e">
        <f>IF(J944="Urban",IF(U944&lt;='Recommended Sites'!$L$17,"Include",""),IF(J944="Rural",IF(T944&lt;='Recommended Sites'!$L$18,"Include",""),""))</f>
        <v>#N/A</v>
      </c>
      <c r="W944" s="24" t="e">
        <f>IF(V944="Include",COUNTIFS($V$2:$V$999,"Include",$R$2:$R$999,"&gt;"&amp;R944)+COUNTIFS($V$2:V944,"Include",$R$2:R944,R944),"")</f>
        <v>#N/A</v>
      </c>
    </row>
    <row r="945" spans="1:23" ht="15.75" thickBot="1" x14ac:dyDescent="0.3">
      <c r="A945" s="23" t="str">
        <f>IF(Population!$A945="","",Population!$A945)</f>
        <v/>
      </c>
      <c r="B945" s="24" t="str">
        <f>IF($A945="","",IFERROR(VLOOKUP($A945,Facilities!$A$2:$B$1001,2,FALSE),""))</f>
        <v/>
      </c>
      <c r="C945" s="24" t="str">
        <f>IFERROR(IF(VLOOKUP($A945,'Facility Locations'!$A$2:$E$1000,2,FALSE)="","no address",VLOOKUP($A945,'Facility Locations'!$A$2:$E$1000,2,FALSE)),"no address")</f>
        <v>no address</v>
      </c>
      <c r="D945" s="24" t="str">
        <f>IFERROR(IF(VLOOKUP($A945,'Facility Locations'!$A$2:$E$1000,3,FALSE)="","",VLOOKUP($A945,'Facility Locations'!$A$2:$E$1000,3,FALSE)),"")</f>
        <v/>
      </c>
      <c r="E945" s="24" t="str">
        <f>IFERROR(IF(VLOOKUP($A945,'Facility Locations'!$A$2:$E$1000,4,FALSE)="","",VLOOKUP($A945,'Facility Locations'!$A$2:$E$1000,4,FALSE)),"")</f>
        <v/>
      </c>
      <c r="F945" s="24" t="str">
        <f>IFERROR(IF(VLOOKUP($A945,'Facility Locations'!$A$2:$E$1000,5,FALSE)="","",VLOOKUP($A945,'Facility Locations'!$A$2:$E$1000,5,FALSE)),"")</f>
        <v/>
      </c>
      <c r="G945" s="25" t="str">
        <f>IFERROR(VLOOKUP($A945,Counties!$A$2:$C$1000,2,FALSE),"no county listed")</f>
        <v>no county listed</v>
      </c>
      <c r="H945" s="24" t="str">
        <f>IFERROR(VLOOKUP($A945,Counties!$A$2:$C$1000,3,FALSE),"no county listed")</f>
        <v>no county listed</v>
      </c>
      <c r="I945" s="24" t="e">
        <f>VLOOKUP($G945,Rural_Urban!A946:B1944,2,FALSE)</f>
        <v>#N/A</v>
      </c>
      <c r="J945" s="24" t="e">
        <f t="shared" si="70"/>
        <v>#N/A</v>
      </c>
      <c r="K945" s="26" t="str">
        <f>IF($A945="","",_xlfn.LET(_xlpm.x,VLOOKUP($A945,Population!$A$2:$B$1000,2,FALSE),IF(_xlpm.x="","none listed",_xlpm.x)))</f>
        <v/>
      </c>
      <c r="L945" s="24" t="e">
        <f>VLOOKUP($A945,Population!$A$2:$D$1000,4,FALSE)</f>
        <v>#N/A</v>
      </c>
      <c r="M945" s="24">
        <f>VLOOKUP("Population",'Program Priorities&amp;Goals'!$B$5:$E$7,4,FALSE)</f>
        <v>0.66666666666666663</v>
      </c>
      <c r="N945" s="24" t="e">
        <f>VLOOKUP($G945,'SVI Data'!$C$2:$F$200,3,FALSE)</f>
        <v>#N/A</v>
      </c>
      <c r="O945" s="24">
        <f>VLOOKUP("SVI",'Program Priorities&amp;Goals'!$B$5:$E$7,4,FALSE)</f>
        <v>0.66666666666666663</v>
      </c>
      <c r="P945" s="23" t="e">
        <f>VLOOKUP($A945,'Partnership Readiness'!$A$2:$D$1000,5,FALSE)</f>
        <v>#N/A</v>
      </c>
      <c r="Q945" s="24">
        <f>VLOOKUP("Partnership",'Program Priorities&amp;Goals'!$B$5:$E$7,4,FALSE)</f>
        <v>0.66666666666666663</v>
      </c>
      <c r="R945" s="25">
        <f t="shared" si="71"/>
        <v>0</v>
      </c>
      <c r="S945" s="24">
        <f t="shared" si="72"/>
        <v>1</v>
      </c>
      <c r="T945" s="24" t="e">
        <f t="shared" si="73"/>
        <v>#N/A</v>
      </c>
      <c r="U945" s="27" t="e">
        <f t="shared" si="74"/>
        <v>#N/A</v>
      </c>
      <c r="V945" s="24" t="e">
        <f>IF(J945="Urban",IF(U945&lt;='Recommended Sites'!$L$17,"Include",""),IF(J945="Rural",IF(T945&lt;='Recommended Sites'!$L$18,"Include",""),""))</f>
        <v>#N/A</v>
      </c>
      <c r="W945" s="24" t="e">
        <f>IF(V945="Include",COUNTIFS($V$2:$V$999,"Include",$R$2:$R$999,"&gt;"&amp;R945)+COUNTIFS($V$2:V945,"Include",$R$2:R945,R945),"")</f>
        <v>#N/A</v>
      </c>
    </row>
    <row r="946" spans="1:23" ht="15.75" thickBot="1" x14ac:dyDescent="0.3">
      <c r="A946" s="23" t="str">
        <f>IF(Population!$A946="","",Population!$A946)</f>
        <v/>
      </c>
      <c r="B946" s="24" t="str">
        <f>IF($A946="","",IFERROR(VLOOKUP($A946,Facilities!$A$2:$B$1001,2,FALSE),""))</f>
        <v/>
      </c>
      <c r="C946" s="24" t="str">
        <f>IFERROR(IF(VLOOKUP($A946,'Facility Locations'!$A$2:$E$1000,2,FALSE)="","no address",VLOOKUP($A946,'Facility Locations'!$A$2:$E$1000,2,FALSE)),"no address")</f>
        <v>no address</v>
      </c>
      <c r="D946" s="24" t="str">
        <f>IFERROR(IF(VLOOKUP($A946,'Facility Locations'!$A$2:$E$1000,3,FALSE)="","",VLOOKUP($A946,'Facility Locations'!$A$2:$E$1000,3,FALSE)),"")</f>
        <v/>
      </c>
      <c r="E946" s="24" t="str">
        <f>IFERROR(IF(VLOOKUP($A946,'Facility Locations'!$A$2:$E$1000,4,FALSE)="","",VLOOKUP($A946,'Facility Locations'!$A$2:$E$1000,4,FALSE)),"")</f>
        <v/>
      </c>
      <c r="F946" s="24" t="str">
        <f>IFERROR(IF(VLOOKUP($A946,'Facility Locations'!$A$2:$E$1000,5,FALSE)="","",VLOOKUP($A946,'Facility Locations'!$A$2:$E$1000,5,FALSE)),"")</f>
        <v/>
      </c>
      <c r="G946" s="25" t="str">
        <f>IFERROR(VLOOKUP($A946,Counties!$A$2:$C$1000,2,FALSE),"no county listed")</f>
        <v>no county listed</v>
      </c>
      <c r="H946" s="24" t="str">
        <f>IFERROR(VLOOKUP($A946,Counties!$A$2:$C$1000,3,FALSE),"no county listed")</f>
        <v>no county listed</v>
      </c>
      <c r="I946" s="24" t="e">
        <f>VLOOKUP($G946,Rural_Urban!A947:B1945,2,FALSE)</f>
        <v>#N/A</v>
      </c>
      <c r="J946" s="24" t="e">
        <f t="shared" si="70"/>
        <v>#N/A</v>
      </c>
      <c r="K946" s="26" t="str">
        <f>IF($A946="","",_xlfn.LET(_xlpm.x,VLOOKUP($A946,Population!$A$2:$B$1000,2,FALSE),IF(_xlpm.x="","none listed",_xlpm.x)))</f>
        <v/>
      </c>
      <c r="L946" s="24" t="e">
        <f>VLOOKUP($A946,Population!$A$2:$D$1000,4,FALSE)</f>
        <v>#N/A</v>
      </c>
      <c r="M946" s="24">
        <f>VLOOKUP("Population",'Program Priorities&amp;Goals'!$B$5:$E$7,4,FALSE)</f>
        <v>0.66666666666666663</v>
      </c>
      <c r="N946" s="24" t="e">
        <f>VLOOKUP($G946,'SVI Data'!$C$2:$F$200,3,FALSE)</f>
        <v>#N/A</v>
      </c>
      <c r="O946" s="24">
        <f>VLOOKUP("SVI",'Program Priorities&amp;Goals'!$B$5:$E$7,4,FALSE)</f>
        <v>0.66666666666666663</v>
      </c>
      <c r="P946" s="23" t="e">
        <f>VLOOKUP($A946,'Partnership Readiness'!$A$2:$D$1000,5,FALSE)</f>
        <v>#N/A</v>
      </c>
      <c r="Q946" s="24">
        <f>VLOOKUP("Partnership",'Program Priorities&amp;Goals'!$B$5:$E$7,4,FALSE)</f>
        <v>0.66666666666666663</v>
      </c>
      <c r="R946" s="25">
        <f t="shared" si="71"/>
        <v>0</v>
      </c>
      <c r="S946" s="24">
        <f t="shared" si="72"/>
        <v>1</v>
      </c>
      <c r="T946" s="24" t="e">
        <f t="shared" si="73"/>
        <v>#N/A</v>
      </c>
      <c r="U946" s="27" t="e">
        <f t="shared" si="74"/>
        <v>#N/A</v>
      </c>
      <c r="V946" s="24" t="e">
        <f>IF(J946="Urban",IF(U946&lt;='Recommended Sites'!$L$17,"Include",""),IF(J946="Rural",IF(T946&lt;='Recommended Sites'!$L$18,"Include",""),""))</f>
        <v>#N/A</v>
      </c>
      <c r="W946" s="24" t="e">
        <f>IF(V946="Include",COUNTIFS($V$2:$V$999,"Include",$R$2:$R$999,"&gt;"&amp;R946)+COUNTIFS($V$2:V946,"Include",$R$2:R946,R946),"")</f>
        <v>#N/A</v>
      </c>
    </row>
    <row r="947" spans="1:23" ht="15.75" thickBot="1" x14ac:dyDescent="0.3">
      <c r="A947" s="23" t="str">
        <f>IF(Population!$A947="","",Population!$A947)</f>
        <v/>
      </c>
      <c r="B947" s="24" t="str">
        <f>IF($A947="","",IFERROR(VLOOKUP($A947,Facilities!$A$2:$B$1001,2,FALSE),""))</f>
        <v/>
      </c>
      <c r="C947" s="24" t="str">
        <f>IFERROR(IF(VLOOKUP($A947,'Facility Locations'!$A$2:$E$1000,2,FALSE)="","no address",VLOOKUP($A947,'Facility Locations'!$A$2:$E$1000,2,FALSE)),"no address")</f>
        <v>no address</v>
      </c>
      <c r="D947" s="24" t="str">
        <f>IFERROR(IF(VLOOKUP($A947,'Facility Locations'!$A$2:$E$1000,3,FALSE)="","",VLOOKUP($A947,'Facility Locations'!$A$2:$E$1000,3,FALSE)),"")</f>
        <v/>
      </c>
      <c r="E947" s="24" t="str">
        <f>IFERROR(IF(VLOOKUP($A947,'Facility Locations'!$A$2:$E$1000,4,FALSE)="","",VLOOKUP($A947,'Facility Locations'!$A$2:$E$1000,4,FALSE)),"")</f>
        <v/>
      </c>
      <c r="F947" s="24" t="str">
        <f>IFERROR(IF(VLOOKUP($A947,'Facility Locations'!$A$2:$E$1000,5,FALSE)="","",VLOOKUP($A947,'Facility Locations'!$A$2:$E$1000,5,FALSE)),"")</f>
        <v/>
      </c>
      <c r="G947" s="25" t="str">
        <f>IFERROR(VLOOKUP($A947,Counties!$A$2:$C$1000,2,FALSE),"no county listed")</f>
        <v>no county listed</v>
      </c>
      <c r="H947" s="24" t="str">
        <f>IFERROR(VLOOKUP($A947,Counties!$A$2:$C$1000,3,FALSE),"no county listed")</f>
        <v>no county listed</v>
      </c>
      <c r="I947" s="24" t="e">
        <f>VLOOKUP($G947,Rural_Urban!A948:B1946,2,FALSE)</f>
        <v>#N/A</v>
      </c>
      <c r="J947" s="24" t="e">
        <f t="shared" si="70"/>
        <v>#N/A</v>
      </c>
      <c r="K947" s="26" t="str">
        <f>IF($A947="","",_xlfn.LET(_xlpm.x,VLOOKUP($A947,Population!$A$2:$B$1000,2,FALSE),IF(_xlpm.x="","none listed",_xlpm.x)))</f>
        <v/>
      </c>
      <c r="L947" s="24" t="e">
        <f>VLOOKUP($A947,Population!$A$2:$D$1000,4,FALSE)</f>
        <v>#N/A</v>
      </c>
      <c r="M947" s="24">
        <f>VLOOKUP("Population",'Program Priorities&amp;Goals'!$B$5:$E$7,4,FALSE)</f>
        <v>0.66666666666666663</v>
      </c>
      <c r="N947" s="24" t="e">
        <f>VLOOKUP($G947,'SVI Data'!$C$2:$F$200,3,FALSE)</f>
        <v>#N/A</v>
      </c>
      <c r="O947" s="24">
        <f>VLOOKUP("SVI",'Program Priorities&amp;Goals'!$B$5:$E$7,4,FALSE)</f>
        <v>0.66666666666666663</v>
      </c>
      <c r="P947" s="23" t="e">
        <f>VLOOKUP($A947,'Partnership Readiness'!$A$2:$D$1000,5,FALSE)</f>
        <v>#N/A</v>
      </c>
      <c r="Q947" s="24">
        <f>VLOOKUP("Partnership",'Program Priorities&amp;Goals'!$B$5:$E$7,4,FALSE)</f>
        <v>0.66666666666666663</v>
      </c>
      <c r="R947" s="25">
        <f t="shared" si="71"/>
        <v>0</v>
      </c>
      <c r="S947" s="24">
        <f t="shared" si="72"/>
        <v>1</v>
      </c>
      <c r="T947" s="24" t="e">
        <f t="shared" si="73"/>
        <v>#N/A</v>
      </c>
      <c r="U947" s="27" t="e">
        <f t="shared" si="74"/>
        <v>#N/A</v>
      </c>
      <c r="V947" s="24" t="e">
        <f>IF(J947="Urban",IF(U947&lt;='Recommended Sites'!$L$17,"Include",""),IF(J947="Rural",IF(T947&lt;='Recommended Sites'!$L$18,"Include",""),""))</f>
        <v>#N/A</v>
      </c>
      <c r="W947" s="24" t="e">
        <f>IF(V947="Include",COUNTIFS($V$2:$V$999,"Include",$R$2:$R$999,"&gt;"&amp;R947)+COUNTIFS($V$2:V947,"Include",$R$2:R947,R947),"")</f>
        <v>#N/A</v>
      </c>
    </row>
    <row r="948" spans="1:23" ht="15.75" thickBot="1" x14ac:dyDescent="0.3">
      <c r="A948" s="23" t="str">
        <f>IF(Population!$A948="","",Population!$A948)</f>
        <v/>
      </c>
      <c r="B948" s="24" t="str">
        <f>IF($A948="","",IFERROR(VLOOKUP($A948,Facilities!$A$2:$B$1001,2,FALSE),""))</f>
        <v/>
      </c>
      <c r="C948" s="24" t="str">
        <f>IFERROR(IF(VLOOKUP($A948,'Facility Locations'!$A$2:$E$1000,2,FALSE)="","no address",VLOOKUP($A948,'Facility Locations'!$A$2:$E$1000,2,FALSE)),"no address")</f>
        <v>no address</v>
      </c>
      <c r="D948" s="24" t="str">
        <f>IFERROR(IF(VLOOKUP($A948,'Facility Locations'!$A$2:$E$1000,3,FALSE)="","",VLOOKUP($A948,'Facility Locations'!$A$2:$E$1000,3,FALSE)),"")</f>
        <v/>
      </c>
      <c r="E948" s="24" t="str">
        <f>IFERROR(IF(VLOOKUP($A948,'Facility Locations'!$A$2:$E$1000,4,FALSE)="","",VLOOKUP($A948,'Facility Locations'!$A$2:$E$1000,4,FALSE)),"")</f>
        <v/>
      </c>
      <c r="F948" s="24" t="str">
        <f>IFERROR(IF(VLOOKUP($A948,'Facility Locations'!$A$2:$E$1000,5,FALSE)="","",VLOOKUP($A948,'Facility Locations'!$A$2:$E$1000,5,FALSE)),"")</f>
        <v/>
      </c>
      <c r="G948" s="25" t="str">
        <f>IFERROR(VLOOKUP($A948,Counties!$A$2:$C$1000,2,FALSE),"no county listed")</f>
        <v>no county listed</v>
      </c>
      <c r="H948" s="24" t="str">
        <f>IFERROR(VLOOKUP($A948,Counties!$A$2:$C$1000,3,FALSE),"no county listed")</f>
        <v>no county listed</v>
      </c>
      <c r="I948" s="24" t="e">
        <f>VLOOKUP($G948,Rural_Urban!A949:B1947,2,FALSE)</f>
        <v>#N/A</v>
      </c>
      <c r="J948" s="24" t="e">
        <f t="shared" si="70"/>
        <v>#N/A</v>
      </c>
      <c r="K948" s="26" t="str">
        <f>IF($A948="","",_xlfn.LET(_xlpm.x,VLOOKUP($A948,Population!$A$2:$B$1000,2,FALSE),IF(_xlpm.x="","none listed",_xlpm.x)))</f>
        <v/>
      </c>
      <c r="L948" s="24" t="e">
        <f>VLOOKUP($A948,Population!$A$2:$D$1000,4,FALSE)</f>
        <v>#N/A</v>
      </c>
      <c r="M948" s="24">
        <f>VLOOKUP("Population",'Program Priorities&amp;Goals'!$B$5:$E$7,4,FALSE)</f>
        <v>0.66666666666666663</v>
      </c>
      <c r="N948" s="24" t="e">
        <f>VLOOKUP($G948,'SVI Data'!$C$2:$F$200,3,FALSE)</f>
        <v>#N/A</v>
      </c>
      <c r="O948" s="24">
        <f>VLOOKUP("SVI",'Program Priorities&amp;Goals'!$B$5:$E$7,4,FALSE)</f>
        <v>0.66666666666666663</v>
      </c>
      <c r="P948" s="23" t="e">
        <f>VLOOKUP($A948,'Partnership Readiness'!$A$2:$D$1000,5,FALSE)</f>
        <v>#N/A</v>
      </c>
      <c r="Q948" s="24">
        <f>VLOOKUP("Partnership",'Program Priorities&amp;Goals'!$B$5:$E$7,4,FALSE)</f>
        <v>0.66666666666666663</v>
      </c>
      <c r="R948" s="25">
        <f t="shared" si="71"/>
        <v>0</v>
      </c>
      <c r="S948" s="24">
        <f t="shared" si="72"/>
        <v>1</v>
      </c>
      <c r="T948" s="24" t="e">
        <f t="shared" si="73"/>
        <v>#N/A</v>
      </c>
      <c r="U948" s="27" t="e">
        <f t="shared" si="74"/>
        <v>#N/A</v>
      </c>
      <c r="V948" s="24" t="e">
        <f>IF(J948="Urban",IF(U948&lt;='Recommended Sites'!$L$17,"Include",""),IF(J948="Rural",IF(T948&lt;='Recommended Sites'!$L$18,"Include",""),""))</f>
        <v>#N/A</v>
      </c>
      <c r="W948" s="24" t="e">
        <f>IF(V948="Include",COUNTIFS($V$2:$V$999,"Include",$R$2:$R$999,"&gt;"&amp;R948)+COUNTIFS($V$2:V948,"Include",$R$2:R948,R948),"")</f>
        <v>#N/A</v>
      </c>
    </row>
    <row r="949" spans="1:23" ht="15.75" thickBot="1" x14ac:dyDescent="0.3">
      <c r="A949" s="23" t="str">
        <f>IF(Population!$A949="","",Population!$A949)</f>
        <v/>
      </c>
      <c r="B949" s="24" t="str">
        <f>IF($A949="","",IFERROR(VLOOKUP($A949,Facilities!$A$2:$B$1001,2,FALSE),""))</f>
        <v/>
      </c>
      <c r="C949" s="24" t="str">
        <f>IFERROR(IF(VLOOKUP($A949,'Facility Locations'!$A$2:$E$1000,2,FALSE)="","no address",VLOOKUP($A949,'Facility Locations'!$A$2:$E$1000,2,FALSE)),"no address")</f>
        <v>no address</v>
      </c>
      <c r="D949" s="24" t="str">
        <f>IFERROR(IF(VLOOKUP($A949,'Facility Locations'!$A$2:$E$1000,3,FALSE)="","",VLOOKUP($A949,'Facility Locations'!$A$2:$E$1000,3,FALSE)),"")</f>
        <v/>
      </c>
      <c r="E949" s="24" t="str">
        <f>IFERROR(IF(VLOOKUP($A949,'Facility Locations'!$A$2:$E$1000,4,FALSE)="","",VLOOKUP($A949,'Facility Locations'!$A$2:$E$1000,4,FALSE)),"")</f>
        <v/>
      </c>
      <c r="F949" s="24" t="str">
        <f>IFERROR(IF(VLOOKUP($A949,'Facility Locations'!$A$2:$E$1000,5,FALSE)="","",VLOOKUP($A949,'Facility Locations'!$A$2:$E$1000,5,FALSE)),"")</f>
        <v/>
      </c>
      <c r="G949" s="25" t="str">
        <f>IFERROR(VLOOKUP($A949,Counties!$A$2:$C$1000,2,FALSE),"no county listed")</f>
        <v>no county listed</v>
      </c>
      <c r="H949" s="24" t="str">
        <f>IFERROR(VLOOKUP($A949,Counties!$A$2:$C$1000,3,FALSE),"no county listed")</f>
        <v>no county listed</v>
      </c>
      <c r="I949" s="24" t="e">
        <f>VLOOKUP($G949,Rural_Urban!A950:B1948,2,FALSE)</f>
        <v>#N/A</v>
      </c>
      <c r="J949" s="24" t="e">
        <f t="shared" si="70"/>
        <v>#N/A</v>
      </c>
      <c r="K949" s="26" t="str">
        <f>IF($A949="","",_xlfn.LET(_xlpm.x,VLOOKUP($A949,Population!$A$2:$B$1000,2,FALSE),IF(_xlpm.x="","none listed",_xlpm.x)))</f>
        <v/>
      </c>
      <c r="L949" s="24" t="e">
        <f>VLOOKUP($A949,Population!$A$2:$D$1000,4,FALSE)</f>
        <v>#N/A</v>
      </c>
      <c r="M949" s="24">
        <f>VLOOKUP("Population",'Program Priorities&amp;Goals'!$B$5:$E$7,4,FALSE)</f>
        <v>0.66666666666666663</v>
      </c>
      <c r="N949" s="24" t="e">
        <f>VLOOKUP($G949,'SVI Data'!$C$2:$F$200,3,FALSE)</f>
        <v>#N/A</v>
      </c>
      <c r="O949" s="24">
        <f>VLOOKUP("SVI",'Program Priorities&amp;Goals'!$B$5:$E$7,4,FALSE)</f>
        <v>0.66666666666666663</v>
      </c>
      <c r="P949" s="23" t="e">
        <f>VLOOKUP($A949,'Partnership Readiness'!$A$2:$D$1000,5,FALSE)</f>
        <v>#N/A</v>
      </c>
      <c r="Q949" s="24">
        <f>VLOOKUP("Partnership",'Program Priorities&amp;Goals'!$B$5:$E$7,4,FALSE)</f>
        <v>0.66666666666666663</v>
      </c>
      <c r="R949" s="25">
        <f t="shared" si="71"/>
        <v>0</v>
      </c>
      <c r="S949" s="24">
        <f t="shared" si="72"/>
        <v>1</v>
      </c>
      <c r="T949" s="24" t="e">
        <f t="shared" si="73"/>
        <v>#N/A</v>
      </c>
      <c r="U949" s="27" t="e">
        <f t="shared" si="74"/>
        <v>#N/A</v>
      </c>
      <c r="V949" s="24" t="e">
        <f>IF(J949="Urban",IF(U949&lt;='Recommended Sites'!$L$17,"Include",""),IF(J949="Rural",IF(T949&lt;='Recommended Sites'!$L$18,"Include",""),""))</f>
        <v>#N/A</v>
      </c>
      <c r="W949" s="24" t="e">
        <f>IF(V949="Include",COUNTIFS($V$2:$V$999,"Include",$R$2:$R$999,"&gt;"&amp;R949)+COUNTIFS($V$2:V949,"Include",$R$2:R949,R949),"")</f>
        <v>#N/A</v>
      </c>
    </row>
    <row r="950" spans="1:23" ht="15.75" thickBot="1" x14ac:dyDescent="0.3">
      <c r="A950" s="23" t="str">
        <f>IF(Population!$A950="","",Population!$A950)</f>
        <v/>
      </c>
      <c r="B950" s="24" t="str">
        <f>IF($A950="","",IFERROR(VLOOKUP($A950,Facilities!$A$2:$B$1001,2,FALSE),""))</f>
        <v/>
      </c>
      <c r="C950" s="24" t="str">
        <f>IFERROR(IF(VLOOKUP($A950,'Facility Locations'!$A$2:$E$1000,2,FALSE)="","no address",VLOOKUP($A950,'Facility Locations'!$A$2:$E$1000,2,FALSE)),"no address")</f>
        <v>no address</v>
      </c>
      <c r="D950" s="24" t="str">
        <f>IFERROR(IF(VLOOKUP($A950,'Facility Locations'!$A$2:$E$1000,3,FALSE)="","",VLOOKUP($A950,'Facility Locations'!$A$2:$E$1000,3,FALSE)),"")</f>
        <v/>
      </c>
      <c r="E950" s="24" t="str">
        <f>IFERROR(IF(VLOOKUP($A950,'Facility Locations'!$A$2:$E$1000,4,FALSE)="","",VLOOKUP($A950,'Facility Locations'!$A$2:$E$1000,4,FALSE)),"")</f>
        <v/>
      </c>
      <c r="F950" s="24" t="str">
        <f>IFERROR(IF(VLOOKUP($A950,'Facility Locations'!$A$2:$E$1000,5,FALSE)="","",VLOOKUP($A950,'Facility Locations'!$A$2:$E$1000,5,FALSE)),"")</f>
        <v/>
      </c>
      <c r="G950" s="25" t="str">
        <f>IFERROR(VLOOKUP($A950,Counties!$A$2:$C$1000,2,FALSE),"no county listed")</f>
        <v>no county listed</v>
      </c>
      <c r="H950" s="24" t="str">
        <f>IFERROR(VLOOKUP($A950,Counties!$A$2:$C$1000,3,FALSE),"no county listed")</f>
        <v>no county listed</v>
      </c>
      <c r="I950" s="24" t="e">
        <f>VLOOKUP($G950,Rural_Urban!A951:B1949,2,FALSE)</f>
        <v>#N/A</v>
      </c>
      <c r="J950" s="24" t="e">
        <f t="shared" si="70"/>
        <v>#N/A</v>
      </c>
      <c r="K950" s="26" t="str">
        <f>IF($A950="","",_xlfn.LET(_xlpm.x,VLOOKUP($A950,Population!$A$2:$B$1000,2,FALSE),IF(_xlpm.x="","none listed",_xlpm.x)))</f>
        <v/>
      </c>
      <c r="L950" s="24" t="e">
        <f>VLOOKUP($A950,Population!$A$2:$D$1000,4,FALSE)</f>
        <v>#N/A</v>
      </c>
      <c r="M950" s="24">
        <f>VLOOKUP("Population",'Program Priorities&amp;Goals'!$B$5:$E$7,4,FALSE)</f>
        <v>0.66666666666666663</v>
      </c>
      <c r="N950" s="24" t="e">
        <f>VLOOKUP($G950,'SVI Data'!$C$2:$F$200,3,FALSE)</f>
        <v>#N/A</v>
      </c>
      <c r="O950" s="24">
        <f>VLOOKUP("SVI",'Program Priorities&amp;Goals'!$B$5:$E$7,4,FALSE)</f>
        <v>0.66666666666666663</v>
      </c>
      <c r="P950" s="23" t="e">
        <f>VLOOKUP($A950,'Partnership Readiness'!$A$2:$D$1000,5,FALSE)</f>
        <v>#N/A</v>
      </c>
      <c r="Q950" s="24">
        <f>VLOOKUP("Partnership",'Program Priorities&amp;Goals'!$B$5:$E$7,4,FALSE)</f>
        <v>0.66666666666666663</v>
      </c>
      <c r="R950" s="25">
        <f t="shared" si="71"/>
        <v>0</v>
      </c>
      <c r="S950" s="24">
        <f t="shared" si="72"/>
        <v>1</v>
      </c>
      <c r="T950" s="24" t="e">
        <f t="shared" si="73"/>
        <v>#N/A</v>
      </c>
      <c r="U950" s="27" t="e">
        <f t="shared" si="74"/>
        <v>#N/A</v>
      </c>
      <c r="V950" s="24" t="e">
        <f>IF(J950="Urban",IF(U950&lt;='Recommended Sites'!$L$17,"Include",""),IF(J950="Rural",IF(T950&lt;='Recommended Sites'!$L$18,"Include",""),""))</f>
        <v>#N/A</v>
      </c>
      <c r="W950" s="24" t="e">
        <f>IF(V950="Include",COUNTIFS($V$2:$V$999,"Include",$R$2:$R$999,"&gt;"&amp;R950)+COUNTIFS($V$2:V950,"Include",$R$2:R950,R950),"")</f>
        <v>#N/A</v>
      </c>
    </row>
    <row r="951" spans="1:23" ht="15.75" thickBot="1" x14ac:dyDescent="0.3">
      <c r="A951" s="23" t="str">
        <f>IF(Population!$A951="","",Population!$A951)</f>
        <v/>
      </c>
      <c r="B951" s="24" t="str">
        <f>IF($A951="","",IFERROR(VLOOKUP($A951,Facilities!$A$2:$B$1001,2,FALSE),""))</f>
        <v/>
      </c>
      <c r="C951" s="24" t="str">
        <f>IFERROR(IF(VLOOKUP($A951,'Facility Locations'!$A$2:$E$1000,2,FALSE)="","no address",VLOOKUP($A951,'Facility Locations'!$A$2:$E$1000,2,FALSE)),"no address")</f>
        <v>no address</v>
      </c>
      <c r="D951" s="24" t="str">
        <f>IFERROR(IF(VLOOKUP($A951,'Facility Locations'!$A$2:$E$1000,3,FALSE)="","",VLOOKUP($A951,'Facility Locations'!$A$2:$E$1000,3,FALSE)),"")</f>
        <v/>
      </c>
      <c r="E951" s="24" t="str">
        <f>IFERROR(IF(VLOOKUP($A951,'Facility Locations'!$A$2:$E$1000,4,FALSE)="","",VLOOKUP($A951,'Facility Locations'!$A$2:$E$1000,4,FALSE)),"")</f>
        <v/>
      </c>
      <c r="F951" s="24" t="str">
        <f>IFERROR(IF(VLOOKUP($A951,'Facility Locations'!$A$2:$E$1000,5,FALSE)="","",VLOOKUP($A951,'Facility Locations'!$A$2:$E$1000,5,FALSE)),"")</f>
        <v/>
      </c>
      <c r="G951" s="25" t="str">
        <f>IFERROR(VLOOKUP($A951,Counties!$A$2:$C$1000,2,FALSE),"no county listed")</f>
        <v>no county listed</v>
      </c>
      <c r="H951" s="24" t="str">
        <f>IFERROR(VLOOKUP($A951,Counties!$A$2:$C$1000,3,FALSE),"no county listed")</f>
        <v>no county listed</v>
      </c>
      <c r="I951" s="24" t="e">
        <f>VLOOKUP($G951,Rural_Urban!A952:B1950,2,FALSE)</f>
        <v>#N/A</v>
      </c>
      <c r="J951" s="24" t="e">
        <f t="shared" si="70"/>
        <v>#N/A</v>
      </c>
      <c r="K951" s="26" t="str">
        <f>IF($A951="","",_xlfn.LET(_xlpm.x,VLOOKUP($A951,Population!$A$2:$B$1000,2,FALSE),IF(_xlpm.x="","none listed",_xlpm.x)))</f>
        <v/>
      </c>
      <c r="L951" s="24" t="e">
        <f>VLOOKUP($A951,Population!$A$2:$D$1000,4,FALSE)</f>
        <v>#N/A</v>
      </c>
      <c r="M951" s="24">
        <f>VLOOKUP("Population",'Program Priorities&amp;Goals'!$B$5:$E$7,4,FALSE)</f>
        <v>0.66666666666666663</v>
      </c>
      <c r="N951" s="24" t="e">
        <f>VLOOKUP($G951,'SVI Data'!$C$2:$F$200,3,FALSE)</f>
        <v>#N/A</v>
      </c>
      <c r="O951" s="24">
        <f>VLOOKUP("SVI",'Program Priorities&amp;Goals'!$B$5:$E$7,4,FALSE)</f>
        <v>0.66666666666666663</v>
      </c>
      <c r="P951" s="23" t="e">
        <f>VLOOKUP($A951,'Partnership Readiness'!$A$2:$D$1000,5,FALSE)</f>
        <v>#N/A</v>
      </c>
      <c r="Q951" s="24">
        <f>VLOOKUP("Partnership",'Program Priorities&amp;Goals'!$B$5:$E$7,4,FALSE)</f>
        <v>0.66666666666666663</v>
      </c>
      <c r="R951" s="25">
        <f t="shared" si="71"/>
        <v>0</v>
      </c>
      <c r="S951" s="24">
        <f t="shared" si="72"/>
        <v>1</v>
      </c>
      <c r="T951" s="24" t="e">
        <f t="shared" si="73"/>
        <v>#N/A</v>
      </c>
      <c r="U951" s="27" t="e">
        <f t="shared" si="74"/>
        <v>#N/A</v>
      </c>
      <c r="V951" s="24" t="e">
        <f>IF(J951="Urban",IF(U951&lt;='Recommended Sites'!$L$17,"Include",""),IF(J951="Rural",IF(T951&lt;='Recommended Sites'!$L$18,"Include",""),""))</f>
        <v>#N/A</v>
      </c>
      <c r="W951" s="24" t="e">
        <f>IF(V951="Include",COUNTIFS($V$2:$V$999,"Include",$R$2:$R$999,"&gt;"&amp;R951)+COUNTIFS($V$2:V951,"Include",$R$2:R951,R951),"")</f>
        <v>#N/A</v>
      </c>
    </row>
    <row r="952" spans="1:23" ht="15.75" thickBot="1" x14ac:dyDescent="0.3">
      <c r="A952" s="23" t="str">
        <f>IF(Population!$A952="","",Population!$A952)</f>
        <v/>
      </c>
      <c r="B952" s="24" t="str">
        <f>IF($A952="","",IFERROR(VLOOKUP($A952,Facilities!$A$2:$B$1001,2,FALSE),""))</f>
        <v/>
      </c>
      <c r="C952" s="24" t="str">
        <f>IFERROR(IF(VLOOKUP($A952,'Facility Locations'!$A$2:$E$1000,2,FALSE)="","no address",VLOOKUP($A952,'Facility Locations'!$A$2:$E$1000,2,FALSE)),"no address")</f>
        <v>no address</v>
      </c>
      <c r="D952" s="24" t="str">
        <f>IFERROR(IF(VLOOKUP($A952,'Facility Locations'!$A$2:$E$1000,3,FALSE)="","",VLOOKUP($A952,'Facility Locations'!$A$2:$E$1000,3,FALSE)),"")</f>
        <v/>
      </c>
      <c r="E952" s="24" t="str">
        <f>IFERROR(IF(VLOOKUP($A952,'Facility Locations'!$A$2:$E$1000,4,FALSE)="","",VLOOKUP($A952,'Facility Locations'!$A$2:$E$1000,4,FALSE)),"")</f>
        <v/>
      </c>
      <c r="F952" s="24" t="str">
        <f>IFERROR(IF(VLOOKUP($A952,'Facility Locations'!$A$2:$E$1000,5,FALSE)="","",VLOOKUP($A952,'Facility Locations'!$A$2:$E$1000,5,FALSE)),"")</f>
        <v/>
      </c>
      <c r="G952" s="25" t="str">
        <f>IFERROR(VLOOKUP($A952,Counties!$A$2:$C$1000,2,FALSE),"no county listed")</f>
        <v>no county listed</v>
      </c>
      <c r="H952" s="24" t="str">
        <f>IFERROR(VLOOKUP($A952,Counties!$A$2:$C$1000,3,FALSE),"no county listed")</f>
        <v>no county listed</v>
      </c>
      <c r="I952" s="24" t="e">
        <f>VLOOKUP($G952,Rural_Urban!A953:B1951,2,FALSE)</f>
        <v>#N/A</v>
      </c>
      <c r="J952" s="24" t="e">
        <f t="shared" si="70"/>
        <v>#N/A</v>
      </c>
      <c r="K952" s="26" t="str">
        <f>IF($A952="","",_xlfn.LET(_xlpm.x,VLOOKUP($A952,Population!$A$2:$B$1000,2,FALSE),IF(_xlpm.x="","none listed",_xlpm.x)))</f>
        <v/>
      </c>
      <c r="L952" s="24" t="e">
        <f>VLOOKUP($A952,Population!$A$2:$D$1000,4,FALSE)</f>
        <v>#N/A</v>
      </c>
      <c r="M952" s="24">
        <f>VLOOKUP("Population",'Program Priorities&amp;Goals'!$B$5:$E$7,4,FALSE)</f>
        <v>0.66666666666666663</v>
      </c>
      <c r="N952" s="24" t="e">
        <f>VLOOKUP($G952,'SVI Data'!$C$2:$F$200,3,FALSE)</f>
        <v>#N/A</v>
      </c>
      <c r="O952" s="24">
        <f>VLOOKUP("SVI",'Program Priorities&amp;Goals'!$B$5:$E$7,4,FALSE)</f>
        <v>0.66666666666666663</v>
      </c>
      <c r="P952" s="23" t="e">
        <f>VLOOKUP($A952,'Partnership Readiness'!$A$2:$D$1000,5,FALSE)</f>
        <v>#N/A</v>
      </c>
      <c r="Q952" s="24">
        <f>VLOOKUP("Partnership",'Program Priorities&amp;Goals'!$B$5:$E$7,4,FALSE)</f>
        <v>0.66666666666666663</v>
      </c>
      <c r="R952" s="25">
        <f t="shared" si="71"/>
        <v>0</v>
      </c>
      <c r="S952" s="24">
        <f t="shared" si="72"/>
        <v>1</v>
      </c>
      <c r="T952" s="24" t="e">
        <f t="shared" si="73"/>
        <v>#N/A</v>
      </c>
      <c r="U952" s="27" t="e">
        <f t="shared" si="74"/>
        <v>#N/A</v>
      </c>
      <c r="V952" s="24" t="e">
        <f>IF(J952="Urban",IF(U952&lt;='Recommended Sites'!$L$17,"Include",""),IF(J952="Rural",IF(T952&lt;='Recommended Sites'!$L$18,"Include",""),""))</f>
        <v>#N/A</v>
      </c>
      <c r="W952" s="24" t="e">
        <f>IF(V952="Include",COUNTIFS($V$2:$V$999,"Include",$R$2:$R$999,"&gt;"&amp;R952)+COUNTIFS($V$2:V952,"Include",$R$2:R952,R952),"")</f>
        <v>#N/A</v>
      </c>
    </row>
    <row r="953" spans="1:23" ht="15.75" thickBot="1" x14ac:dyDescent="0.3">
      <c r="A953" s="23" t="str">
        <f>IF(Population!$A953="","",Population!$A953)</f>
        <v/>
      </c>
      <c r="B953" s="24" t="str">
        <f>IF($A953="","",IFERROR(VLOOKUP($A953,Facilities!$A$2:$B$1001,2,FALSE),""))</f>
        <v/>
      </c>
      <c r="C953" s="24" t="str">
        <f>IFERROR(IF(VLOOKUP($A953,'Facility Locations'!$A$2:$E$1000,2,FALSE)="","no address",VLOOKUP($A953,'Facility Locations'!$A$2:$E$1000,2,FALSE)),"no address")</f>
        <v>no address</v>
      </c>
      <c r="D953" s="24" t="str">
        <f>IFERROR(IF(VLOOKUP($A953,'Facility Locations'!$A$2:$E$1000,3,FALSE)="","",VLOOKUP($A953,'Facility Locations'!$A$2:$E$1000,3,FALSE)),"")</f>
        <v/>
      </c>
      <c r="E953" s="24" t="str">
        <f>IFERROR(IF(VLOOKUP($A953,'Facility Locations'!$A$2:$E$1000,4,FALSE)="","",VLOOKUP($A953,'Facility Locations'!$A$2:$E$1000,4,FALSE)),"")</f>
        <v/>
      </c>
      <c r="F953" s="24" t="str">
        <f>IFERROR(IF(VLOOKUP($A953,'Facility Locations'!$A$2:$E$1000,5,FALSE)="","",VLOOKUP($A953,'Facility Locations'!$A$2:$E$1000,5,FALSE)),"")</f>
        <v/>
      </c>
      <c r="G953" s="25" t="str">
        <f>IFERROR(VLOOKUP($A953,Counties!$A$2:$C$1000,2,FALSE),"no county listed")</f>
        <v>no county listed</v>
      </c>
      <c r="H953" s="24" t="str">
        <f>IFERROR(VLOOKUP($A953,Counties!$A$2:$C$1000,3,FALSE),"no county listed")</f>
        <v>no county listed</v>
      </c>
      <c r="I953" s="24" t="e">
        <f>VLOOKUP($G953,Rural_Urban!A954:B1952,2,FALSE)</f>
        <v>#N/A</v>
      </c>
      <c r="J953" s="24" t="e">
        <f t="shared" si="70"/>
        <v>#N/A</v>
      </c>
      <c r="K953" s="26" t="str">
        <f>IF($A953="","",_xlfn.LET(_xlpm.x,VLOOKUP($A953,Population!$A$2:$B$1000,2,FALSE),IF(_xlpm.x="","none listed",_xlpm.x)))</f>
        <v/>
      </c>
      <c r="L953" s="24" t="e">
        <f>VLOOKUP($A953,Population!$A$2:$D$1000,4,FALSE)</f>
        <v>#N/A</v>
      </c>
      <c r="M953" s="24">
        <f>VLOOKUP("Population",'Program Priorities&amp;Goals'!$B$5:$E$7,4,FALSE)</f>
        <v>0.66666666666666663</v>
      </c>
      <c r="N953" s="24" t="e">
        <f>VLOOKUP($G953,'SVI Data'!$C$2:$F$200,3,FALSE)</f>
        <v>#N/A</v>
      </c>
      <c r="O953" s="24">
        <f>VLOOKUP("SVI",'Program Priorities&amp;Goals'!$B$5:$E$7,4,FALSE)</f>
        <v>0.66666666666666663</v>
      </c>
      <c r="P953" s="23" t="e">
        <f>VLOOKUP($A953,'Partnership Readiness'!$A$2:$D$1000,5,FALSE)</f>
        <v>#N/A</v>
      </c>
      <c r="Q953" s="24">
        <f>VLOOKUP("Partnership",'Program Priorities&amp;Goals'!$B$5:$E$7,4,FALSE)</f>
        <v>0.66666666666666663</v>
      </c>
      <c r="R953" s="25">
        <f t="shared" si="71"/>
        <v>0</v>
      </c>
      <c r="S953" s="24">
        <f t="shared" si="72"/>
        <v>1</v>
      </c>
      <c r="T953" s="24" t="e">
        <f t="shared" si="73"/>
        <v>#N/A</v>
      </c>
      <c r="U953" s="27" t="e">
        <f t="shared" si="74"/>
        <v>#N/A</v>
      </c>
      <c r="V953" s="24" t="e">
        <f>IF(J953="Urban",IF(U953&lt;='Recommended Sites'!$L$17,"Include",""),IF(J953="Rural",IF(T953&lt;='Recommended Sites'!$L$18,"Include",""),""))</f>
        <v>#N/A</v>
      </c>
      <c r="W953" s="24" t="e">
        <f>IF(V953="Include",COUNTIFS($V$2:$V$999,"Include",$R$2:$R$999,"&gt;"&amp;R953)+COUNTIFS($V$2:V953,"Include",$R$2:R953,R953),"")</f>
        <v>#N/A</v>
      </c>
    </row>
    <row r="954" spans="1:23" ht="15.75" thickBot="1" x14ac:dyDescent="0.3">
      <c r="A954" s="23" t="str">
        <f>IF(Population!$A954="","",Population!$A954)</f>
        <v/>
      </c>
      <c r="B954" s="24" t="str">
        <f>IF($A954="","",IFERROR(VLOOKUP($A954,Facilities!$A$2:$B$1001,2,FALSE),""))</f>
        <v/>
      </c>
      <c r="C954" s="24" t="str">
        <f>IFERROR(IF(VLOOKUP($A954,'Facility Locations'!$A$2:$E$1000,2,FALSE)="","no address",VLOOKUP($A954,'Facility Locations'!$A$2:$E$1000,2,FALSE)),"no address")</f>
        <v>no address</v>
      </c>
      <c r="D954" s="24" t="str">
        <f>IFERROR(IF(VLOOKUP($A954,'Facility Locations'!$A$2:$E$1000,3,FALSE)="","",VLOOKUP($A954,'Facility Locations'!$A$2:$E$1000,3,FALSE)),"")</f>
        <v/>
      </c>
      <c r="E954" s="24" t="str">
        <f>IFERROR(IF(VLOOKUP($A954,'Facility Locations'!$A$2:$E$1000,4,FALSE)="","",VLOOKUP($A954,'Facility Locations'!$A$2:$E$1000,4,FALSE)),"")</f>
        <v/>
      </c>
      <c r="F954" s="24" t="str">
        <f>IFERROR(IF(VLOOKUP($A954,'Facility Locations'!$A$2:$E$1000,5,FALSE)="","",VLOOKUP($A954,'Facility Locations'!$A$2:$E$1000,5,FALSE)),"")</f>
        <v/>
      </c>
      <c r="G954" s="25" t="str">
        <f>IFERROR(VLOOKUP($A954,Counties!$A$2:$C$1000,2,FALSE),"no county listed")</f>
        <v>no county listed</v>
      </c>
      <c r="H954" s="24" t="str">
        <f>IFERROR(VLOOKUP($A954,Counties!$A$2:$C$1000,3,FALSE),"no county listed")</f>
        <v>no county listed</v>
      </c>
      <c r="I954" s="24" t="e">
        <f>VLOOKUP($G954,Rural_Urban!A955:B1953,2,FALSE)</f>
        <v>#N/A</v>
      </c>
      <c r="J954" s="24" t="e">
        <f t="shared" si="70"/>
        <v>#N/A</v>
      </c>
      <c r="K954" s="26" t="str">
        <f>IF($A954="","",_xlfn.LET(_xlpm.x,VLOOKUP($A954,Population!$A$2:$B$1000,2,FALSE),IF(_xlpm.x="","none listed",_xlpm.x)))</f>
        <v/>
      </c>
      <c r="L954" s="24" t="e">
        <f>VLOOKUP($A954,Population!$A$2:$D$1000,4,FALSE)</f>
        <v>#N/A</v>
      </c>
      <c r="M954" s="24">
        <f>VLOOKUP("Population",'Program Priorities&amp;Goals'!$B$5:$E$7,4,FALSE)</f>
        <v>0.66666666666666663</v>
      </c>
      <c r="N954" s="24" t="e">
        <f>VLOOKUP($G954,'SVI Data'!$C$2:$F$200,3,FALSE)</f>
        <v>#N/A</v>
      </c>
      <c r="O954" s="24">
        <f>VLOOKUP("SVI",'Program Priorities&amp;Goals'!$B$5:$E$7,4,FALSE)</f>
        <v>0.66666666666666663</v>
      </c>
      <c r="P954" s="23" t="e">
        <f>VLOOKUP($A954,'Partnership Readiness'!$A$2:$D$1000,5,FALSE)</f>
        <v>#N/A</v>
      </c>
      <c r="Q954" s="24">
        <f>VLOOKUP("Partnership",'Program Priorities&amp;Goals'!$B$5:$E$7,4,FALSE)</f>
        <v>0.66666666666666663</v>
      </c>
      <c r="R954" s="25">
        <f t="shared" si="71"/>
        <v>0</v>
      </c>
      <c r="S954" s="24">
        <f t="shared" si="72"/>
        <v>1</v>
      </c>
      <c r="T954" s="24" t="e">
        <f t="shared" si="73"/>
        <v>#N/A</v>
      </c>
      <c r="U954" s="27" t="e">
        <f t="shared" si="74"/>
        <v>#N/A</v>
      </c>
      <c r="V954" s="24" t="e">
        <f>IF(J954="Urban",IF(U954&lt;='Recommended Sites'!$L$17,"Include",""),IF(J954="Rural",IF(T954&lt;='Recommended Sites'!$L$18,"Include",""),""))</f>
        <v>#N/A</v>
      </c>
      <c r="W954" s="24" t="e">
        <f>IF(V954="Include",COUNTIFS($V$2:$V$999,"Include",$R$2:$R$999,"&gt;"&amp;R954)+COUNTIFS($V$2:V954,"Include",$R$2:R954,R954),"")</f>
        <v>#N/A</v>
      </c>
    </row>
    <row r="955" spans="1:23" ht="15.75" thickBot="1" x14ac:dyDescent="0.3">
      <c r="A955" s="23" t="str">
        <f>IF(Population!$A955="","",Population!$A955)</f>
        <v/>
      </c>
      <c r="B955" s="24" t="str">
        <f>IF($A955="","",IFERROR(VLOOKUP($A955,Facilities!$A$2:$B$1001,2,FALSE),""))</f>
        <v/>
      </c>
      <c r="C955" s="24" t="str">
        <f>IFERROR(IF(VLOOKUP($A955,'Facility Locations'!$A$2:$E$1000,2,FALSE)="","no address",VLOOKUP($A955,'Facility Locations'!$A$2:$E$1000,2,FALSE)),"no address")</f>
        <v>no address</v>
      </c>
      <c r="D955" s="24" t="str">
        <f>IFERROR(IF(VLOOKUP($A955,'Facility Locations'!$A$2:$E$1000,3,FALSE)="","",VLOOKUP($A955,'Facility Locations'!$A$2:$E$1000,3,FALSE)),"")</f>
        <v/>
      </c>
      <c r="E955" s="24" t="str">
        <f>IFERROR(IF(VLOOKUP($A955,'Facility Locations'!$A$2:$E$1000,4,FALSE)="","",VLOOKUP($A955,'Facility Locations'!$A$2:$E$1000,4,FALSE)),"")</f>
        <v/>
      </c>
      <c r="F955" s="24" t="str">
        <f>IFERROR(IF(VLOOKUP($A955,'Facility Locations'!$A$2:$E$1000,5,FALSE)="","",VLOOKUP($A955,'Facility Locations'!$A$2:$E$1000,5,FALSE)),"")</f>
        <v/>
      </c>
      <c r="G955" s="25" t="str">
        <f>IFERROR(VLOOKUP($A955,Counties!$A$2:$C$1000,2,FALSE),"no county listed")</f>
        <v>no county listed</v>
      </c>
      <c r="H955" s="24" t="str">
        <f>IFERROR(VLOOKUP($A955,Counties!$A$2:$C$1000,3,FALSE),"no county listed")</f>
        <v>no county listed</v>
      </c>
      <c r="I955" s="24" t="e">
        <f>VLOOKUP($G955,Rural_Urban!A956:B1954,2,FALSE)</f>
        <v>#N/A</v>
      </c>
      <c r="J955" s="24" t="e">
        <f t="shared" si="70"/>
        <v>#N/A</v>
      </c>
      <c r="K955" s="26" t="str">
        <f>IF($A955="","",_xlfn.LET(_xlpm.x,VLOOKUP($A955,Population!$A$2:$B$1000,2,FALSE),IF(_xlpm.x="","none listed",_xlpm.x)))</f>
        <v/>
      </c>
      <c r="L955" s="24" t="e">
        <f>VLOOKUP($A955,Population!$A$2:$D$1000,4,FALSE)</f>
        <v>#N/A</v>
      </c>
      <c r="M955" s="24">
        <f>VLOOKUP("Population",'Program Priorities&amp;Goals'!$B$5:$E$7,4,FALSE)</f>
        <v>0.66666666666666663</v>
      </c>
      <c r="N955" s="24" t="e">
        <f>VLOOKUP($G955,'SVI Data'!$C$2:$F$200,3,FALSE)</f>
        <v>#N/A</v>
      </c>
      <c r="O955" s="24">
        <f>VLOOKUP("SVI",'Program Priorities&amp;Goals'!$B$5:$E$7,4,FALSE)</f>
        <v>0.66666666666666663</v>
      </c>
      <c r="P955" s="23" t="e">
        <f>VLOOKUP($A955,'Partnership Readiness'!$A$2:$D$1000,5,FALSE)</f>
        <v>#N/A</v>
      </c>
      <c r="Q955" s="24">
        <f>VLOOKUP("Partnership",'Program Priorities&amp;Goals'!$B$5:$E$7,4,FALSE)</f>
        <v>0.66666666666666663</v>
      </c>
      <c r="R955" s="25">
        <f t="shared" si="71"/>
        <v>0</v>
      </c>
      <c r="S955" s="24">
        <f t="shared" si="72"/>
        <v>1</v>
      </c>
      <c r="T955" s="24" t="e">
        <f t="shared" si="73"/>
        <v>#N/A</v>
      </c>
      <c r="U955" s="27" t="e">
        <f t="shared" si="74"/>
        <v>#N/A</v>
      </c>
      <c r="V955" s="24" t="e">
        <f>IF(J955="Urban",IF(U955&lt;='Recommended Sites'!$L$17,"Include",""),IF(J955="Rural",IF(T955&lt;='Recommended Sites'!$L$18,"Include",""),""))</f>
        <v>#N/A</v>
      </c>
      <c r="W955" s="24" t="e">
        <f>IF(V955="Include",COUNTIFS($V$2:$V$999,"Include",$R$2:$R$999,"&gt;"&amp;R955)+COUNTIFS($V$2:V955,"Include",$R$2:R955,R955),"")</f>
        <v>#N/A</v>
      </c>
    </row>
    <row r="956" spans="1:23" ht="15.75" thickBot="1" x14ac:dyDescent="0.3">
      <c r="A956" s="23" t="str">
        <f>IF(Population!$A956="","",Population!$A956)</f>
        <v/>
      </c>
      <c r="B956" s="24" t="str">
        <f>IF($A956="","",IFERROR(VLOOKUP($A956,Facilities!$A$2:$B$1001,2,FALSE),""))</f>
        <v/>
      </c>
      <c r="C956" s="24" t="str">
        <f>IFERROR(IF(VLOOKUP($A956,'Facility Locations'!$A$2:$E$1000,2,FALSE)="","no address",VLOOKUP($A956,'Facility Locations'!$A$2:$E$1000,2,FALSE)),"no address")</f>
        <v>no address</v>
      </c>
      <c r="D956" s="24" t="str">
        <f>IFERROR(IF(VLOOKUP($A956,'Facility Locations'!$A$2:$E$1000,3,FALSE)="","",VLOOKUP($A956,'Facility Locations'!$A$2:$E$1000,3,FALSE)),"")</f>
        <v/>
      </c>
      <c r="E956" s="24" t="str">
        <f>IFERROR(IF(VLOOKUP($A956,'Facility Locations'!$A$2:$E$1000,4,FALSE)="","",VLOOKUP($A956,'Facility Locations'!$A$2:$E$1000,4,FALSE)),"")</f>
        <v/>
      </c>
      <c r="F956" s="24" t="str">
        <f>IFERROR(IF(VLOOKUP($A956,'Facility Locations'!$A$2:$E$1000,5,FALSE)="","",VLOOKUP($A956,'Facility Locations'!$A$2:$E$1000,5,FALSE)),"")</f>
        <v/>
      </c>
      <c r="G956" s="25" t="str">
        <f>IFERROR(VLOOKUP($A956,Counties!$A$2:$C$1000,2,FALSE),"no county listed")</f>
        <v>no county listed</v>
      </c>
      <c r="H956" s="24" t="str">
        <f>IFERROR(VLOOKUP($A956,Counties!$A$2:$C$1000,3,FALSE),"no county listed")</f>
        <v>no county listed</v>
      </c>
      <c r="I956" s="24" t="e">
        <f>VLOOKUP($G956,Rural_Urban!A957:B1955,2,FALSE)</f>
        <v>#N/A</v>
      </c>
      <c r="J956" s="24" t="e">
        <f t="shared" si="70"/>
        <v>#N/A</v>
      </c>
      <c r="K956" s="26" t="str">
        <f>IF($A956="","",_xlfn.LET(_xlpm.x,VLOOKUP($A956,Population!$A$2:$B$1000,2,FALSE),IF(_xlpm.x="","none listed",_xlpm.x)))</f>
        <v/>
      </c>
      <c r="L956" s="24" t="e">
        <f>VLOOKUP($A956,Population!$A$2:$D$1000,4,FALSE)</f>
        <v>#N/A</v>
      </c>
      <c r="M956" s="24">
        <f>VLOOKUP("Population",'Program Priorities&amp;Goals'!$B$5:$E$7,4,FALSE)</f>
        <v>0.66666666666666663</v>
      </c>
      <c r="N956" s="24" t="e">
        <f>VLOOKUP($G956,'SVI Data'!$C$2:$F$200,3,FALSE)</f>
        <v>#N/A</v>
      </c>
      <c r="O956" s="24">
        <f>VLOOKUP("SVI",'Program Priorities&amp;Goals'!$B$5:$E$7,4,FALSE)</f>
        <v>0.66666666666666663</v>
      </c>
      <c r="P956" s="23" t="e">
        <f>VLOOKUP($A956,'Partnership Readiness'!$A$2:$D$1000,5,FALSE)</f>
        <v>#N/A</v>
      </c>
      <c r="Q956" s="24">
        <f>VLOOKUP("Partnership",'Program Priorities&amp;Goals'!$B$5:$E$7,4,FALSE)</f>
        <v>0.66666666666666663</v>
      </c>
      <c r="R956" s="25">
        <f t="shared" si="71"/>
        <v>0</v>
      </c>
      <c r="S956" s="24">
        <f t="shared" si="72"/>
        <v>1</v>
      </c>
      <c r="T956" s="24" t="e">
        <f t="shared" si="73"/>
        <v>#N/A</v>
      </c>
      <c r="U956" s="27" t="e">
        <f t="shared" si="74"/>
        <v>#N/A</v>
      </c>
      <c r="V956" s="24" t="e">
        <f>IF(J956="Urban",IF(U956&lt;='Recommended Sites'!$L$17,"Include",""),IF(J956="Rural",IF(T956&lt;='Recommended Sites'!$L$18,"Include",""),""))</f>
        <v>#N/A</v>
      </c>
      <c r="W956" s="24" t="e">
        <f>IF(V956="Include",COUNTIFS($V$2:$V$999,"Include",$R$2:$R$999,"&gt;"&amp;R956)+COUNTIFS($V$2:V956,"Include",$R$2:R956,R956),"")</f>
        <v>#N/A</v>
      </c>
    </row>
    <row r="957" spans="1:23" ht="15.75" thickBot="1" x14ac:dyDescent="0.3">
      <c r="A957" s="23" t="str">
        <f>IF(Population!$A957="","",Population!$A957)</f>
        <v/>
      </c>
      <c r="B957" s="24" t="str">
        <f>IF($A957="","",IFERROR(VLOOKUP($A957,Facilities!$A$2:$B$1001,2,FALSE),""))</f>
        <v/>
      </c>
      <c r="C957" s="24" t="str">
        <f>IFERROR(IF(VLOOKUP($A957,'Facility Locations'!$A$2:$E$1000,2,FALSE)="","no address",VLOOKUP($A957,'Facility Locations'!$A$2:$E$1000,2,FALSE)),"no address")</f>
        <v>no address</v>
      </c>
      <c r="D957" s="24" t="str">
        <f>IFERROR(IF(VLOOKUP($A957,'Facility Locations'!$A$2:$E$1000,3,FALSE)="","",VLOOKUP($A957,'Facility Locations'!$A$2:$E$1000,3,FALSE)),"")</f>
        <v/>
      </c>
      <c r="E957" s="24" t="str">
        <f>IFERROR(IF(VLOOKUP($A957,'Facility Locations'!$A$2:$E$1000,4,FALSE)="","",VLOOKUP($A957,'Facility Locations'!$A$2:$E$1000,4,FALSE)),"")</f>
        <v/>
      </c>
      <c r="F957" s="24" t="str">
        <f>IFERROR(IF(VLOOKUP($A957,'Facility Locations'!$A$2:$E$1000,5,FALSE)="","",VLOOKUP($A957,'Facility Locations'!$A$2:$E$1000,5,FALSE)),"")</f>
        <v/>
      </c>
      <c r="G957" s="25" t="str">
        <f>IFERROR(VLOOKUP($A957,Counties!$A$2:$C$1000,2,FALSE),"no county listed")</f>
        <v>no county listed</v>
      </c>
      <c r="H957" s="24" t="str">
        <f>IFERROR(VLOOKUP($A957,Counties!$A$2:$C$1000,3,FALSE),"no county listed")</f>
        <v>no county listed</v>
      </c>
      <c r="I957" s="24" t="e">
        <f>VLOOKUP($G957,Rural_Urban!A958:B1956,2,FALSE)</f>
        <v>#N/A</v>
      </c>
      <c r="J957" s="24" t="e">
        <f t="shared" si="70"/>
        <v>#N/A</v>
      </c>
      <c r="K957" s="26" t="str">
        <f>IF($A957="","",_xlfn.LET(_xlpm.x,VLOOKUP($A957,Population!$A$2:$B$1000,2,FALSE),IF(_xlpm.x="","none listed",_xlpm.x)))</f>
        <v/>
      </c>
      <c r="L957" s="24" t="e">
        <f>VLOOKUP($A957,Population!$A$2:$D$1000,4,FALSE)</f>
        <v>#N/A</v>
      </c>
      <c r="M957" s="24">
        <f>VLOOKUP("Population",'Program Priorities&amp;Goals'!$B$5:$E$7,4,FALSE)</f>
        <v>0.66666666666666663</v>
      </c>
      <c r="N957" s="24" t="e">
        <f>VLOOKUP($G957,'SVI Data'!$C$2:$F$200,3,FALSE)</f>
        <v>#N/A</v>
      </c>
      <c r="O957" s="24">
        <f>VLOOKUP("SVI",'Program Priorities&amp;Goals'!$B$5:$E$7,4,FALSE)</f>
        <v>0.66666666666666663</v>
      </c>
      <c r="P957" s="23" t="e">
        <f>VLOOKUP($A957,'Partnership Readiness'!$A$2:$D$1000,5,FALSE)</f>
        <v>#N/A</v>
      </c>
      <c r="Q957" s="24">
        <f>VLOOKUP("Partnership",'Program Priorities&amp;Goals'!$B$5:$E$7,4,FALSE)</f>
        <v>0.66666666666666663</v>
      </c>
      <c r="R957" s="25">
        <f t="shared" si="71"/>
        <v>0</v>
      </c>
      <c r="S957" s="24">
        <f t="shared" si="72"/>
        <v>1</v>
      </c>
      <c r="T957" s="24" t="e">
        <f t="shared" si="73"/>
        <v>#N/A</v>
      </c>
      <c r="U957" s="27" t="e">
        <f t="shared" si="74"/>
        <v>#N/A</v>
      </c>
      <c r="V957" s="24" t="e">
        <f>IF(J957="Urban",IF(U957&lt;='Recommended Sites'!$L$17,"Include",""),IF(J957="Rural",IF(T957&lt;='Recommended Sites'!$L$18,"Include",""),""))</f>
        <v>#N/A</v>
      </c>
      <c r="W957" s="24" t="e">
        <f>IF(V957="Include",COUNTIFS($V$2:$V$999,"Include",$R$2:$R$999,"&gt;"&amp;R957)+COUNTIFS($V$2:V957,"Include",$R$2:R957,R957),"")</f>
        <v>#N/A</v>
      </c>
    </row>
    <row r="958" spans="1:23" ht="15.75" thickBot="1" x14ac:dyDescent="0.3">
      <c r="A958" s="23" t="str">
        <f>IF(Population!$A958="","",Population!$A958)</f>
        <v/>
      </c>
      <c r="B958" s="24" t="str">
        <f>IF($A958="","",IFERROR(VLOOKUP($A958,Facilities!$A$2:$B$1001,2,FALSE),""))</f>
        <v/>
      </c>
      <c r="C958" s="24" t="str">
        <f>IFERROR(IF(VLOOKUP($A958,'Facility Locations'!$A$2:$E$1000,2,FALSE)="","no address",VLOOKUP($A958,'Facility Locations'!$A$2:$E$1000,2,FALSE)),"no address")</f>
        <v>no address</v>
      </c>
      <c r="D958" s="24" t="str">
        <f>IFERROR(IF(VLOOKUP($A958,'Facility Locations'!$A$2:$E$1000,3,FALSE)="","",VLOOKUP($A958,'Facility Locations'!$A$2:$E$1000,3,FALSE)),"")</f>
        <v/>
      </c>
      <c r="E958" s="24" t="str">
        <f>IFERROR(IF(VLOOKUP($A958,'Facility Locations'!$A$2:$E$1000,4,FALSE)="","",VLOOKUP($A958,'Facility Locations'!$A$2:$E$1000,4,FALSE)),"")</f>
        <v/>
      </c>
      <c r="F958" s="24" t="str">
        <f>IFERROR(IF(VLOOKUP($A958,'Facility Locations'!$A$2:$E$1000,5,FALSE)="","",VLOOKUP($A958,'Facility Locations'!$A$2:$E$1000,5,FALSE)),"")</f>
        <v/>
      </c>
      <c r="G958" s="25" t="str">
        <f>IFERROR(VLOOKUP($A958,Counties!$A$2:$C$1000,2,FALSE),"no county listed")</f>
        <v>no county listed</v>
      </c>
      <c r="H958" s="24" t="str">
        <f>IFERROR(VLOOKUP($A958,Counties!$A$2:$C$1000,3,FALSE),"no county listed")</f>
        <v>no county listed</v>
      </c>
      <c r="I958" s="24" t="e">
        <f>VLOOKUP($G958,Rural_Urban!A959:B1957,2,FALSE)</f>
        <v>#N/A</v>
      </c>
      <c r="J958" s="24" t="e">
        <f t="shared" si="70"/>
        <v>#N/A</v>
      </c>
      <c r="K958" s="26" t="str">
        <f>IF($A958="","",_xlfn.LET(_xlpm.x,VLOOKUP($A958,Population!$A$2:$B$1000,2,FALSE),IF(_xlpm.x="","none listed",_xlpm.x)))</f>
        <v/>
      </c>
      <c r="L958" s="24" t="e">
        <f>VLOOKUP($A958,Population!$A$2:$D$1000,4,FALSE)</f>
        <v>#N/A</v>
      </c>
      <c r="M958" s="24">
        <f>VLOOKUP("Population",'Program Priorities&amp;Goals'!$B$5:$E$7,4,FALSE)</f>
        <v>0.66666666666666663</v>
      </c>
      <c r="N958" s="24" t="e">
        <f>VLOOKUP($G958,'SVI Data'!$C$2:$F$200,3,FALSE)</f>
        <v>#N/A</v>
      </c>
      <c r="O958" s="24">
        <f>VLOOKUP("SVI",'Program Priorities&amp;Goals'!$B$5:$E$7,4,FALSE)</f>
        <v>0.66666666666666663</v>
      </c>
      <c r="P958" s="23" t="e">
        <f>VLOOKUP($A958,'Partnership Readiness'!$A$2:$D$1000,5,FALSE)</f>
        <v>#N/A</v>
      </c>
      <c r="Q958" s="24">
        <f>VLOOKUP("Partnership",'Program Priorities&amp;Goals'!$B$5:$E$7,4,FALSE)</f>
        <v>0.66666666666666663</v>
      </c>
      <c r="R958" s="25">
        <f t="shared" si="71"/>
        <v>0</v>
      </c>
      <c r="S958" s="24">
        <f t="shared" si="72"/>
        <v>1</v>
      </c>
      <c r="T958" s="24" t="e">
        <f t="shared" si="73"/>
        <v>#N/A</v>
      </c>
      <c r="U958" s="27" t="e">
        <f t="shared" si="74"/>
        <v>#N/A</v>
      </c>
      <c r="V958" s="24" t="e">
        <f>IF(J958="Urban",IF(U958&lt;='Recommended Sites'!$L$17,"Include",""),IF(J958="Rural",IF(T958&lt;='Recommended Sites'!$L$18,"Include",""),""))</f>
        <v>#N/A</v>
      </c>
      <c r="W958" s="24" t="e">
        <f>IF(V958="Include",COUNTIFS($V$2:$V$999,"Include",$R$2:$R$999,"&gt;"&amp;R958)+COUNTIFS($V$2:V958,"Include",$R$2:R958,R958),"")</f>
        <v>#N/A</v>
      </c>
    </row>
    <row r="959" spans="1:23" ht="15.75" thickBot="1" x14ac:dyDescent="0.3">
      <c r="A959" s="23" t="str">
        <f>IF(Population!$A959="","",Population!$A959)</f>
        <v/>
      </c>
      <c r="B959" s="24" t="str">
        <f>IF($A959="","",IFERROR(VLOOKUP($A959,Facilities!$A$2:$B$1001,2,FALSE),""))</f>
        <v/>
      </c>
      <c r="C959" s="24" t="str">
        <f>IFERROR(IF(VLOOKUP($A959,'Facility Locations'!$A$2:$E$1000,2,FALSE)="","no address",VLOOKUP($A959,'Facility Locations'!$A$2:$E$1000,2,FALSE)),"no address")</f>
        <v>no address</v>
      </c>
      <c r="D959" s="24" t="str">
        <f>IFERROR(IF(VLOOKUP($A959,'Facility Locations'!$A$2:$E$1000,3,FALSE)="","",VLOOKUP($A959,'Facility Locations'!$A$2:$E$1000,3,FALSE)),"")</f>
        <v/>
      </c>
      <c r="E959" s="24" t="str">
        <f>IFERROR(IF(VLOOKUP($A959,'Facility Locations'!$A$2:$E$1000,4,FALSE)="","",VLOOKUP($A959,'Facility Locations'!$A$2:$E$1000,4,FALSE)),"")</f>
        <v/>
      </c>
      <c r="F959" s="24" t="str">
        <f>IFERROR(IF(VLOOKUP($A959,'Facility Locations'!$A$2:$E$1000,5,FALSE)="","",VLOOKUP($A959,'Facility Locations'!$A$2:$E$1000,5,FALSE)),"")</f>
        <v/>
      </c>
      <c r="G959" s="25" t="str">
        <f>IFERROR(VLOOKUP($A959,Counties!$A$2:$C$1000,2,FALSE),"no county listed")</f>
        <v>no county listed</v>
      </c>
      <c r="H959" s="24" t="str">
        <f>IFERROR(VLOOKUP($A959,Counties!$A$2:$C$1000,3,FALSE),"no county listed")</f>
        <v>no county listed</v>
      </c>
      <c r="I959" s="24" t="e">
        <f>VLOOKUP($G959,Rural_Urban!A960:B1958,2,FALSE)</f>
        <v>#N/A</v>
      </c>
      <c r="J959" s="24" t="e">
        <f t="shared" si="70"/>
        <v>#N/A</v>
      </c>
      <c r="K959" s="26" t="str">
        <f>IF($A959="","",_xlfn.LET(_xlpm.x,VLOOKUP($A959,Population!$A$2:$B$1000,2,FALSE),IF(_xlpm.x="","none listed",_xlpm.x)))</f>
        <v/>
      </c>
      <c r="L959" s="24" t="e">
        <f>VLOOKUP($A959,Population!$A$2:$D$1000,4,FALSE)</f>
        <v>#N/A</v>
      </c>
      <c r="M959" s="24">
        <f>VLOOKUP("Population",'Program Priorities&amp;Goals'!$B$5:$E$7,4,FALSE)</f>
        <v>0.66666666666666663</v>
      </c>
      <c r="N959" s="24" t="e">
        <f>VLOOKUP($G959,'SVI Data'!$C$2:$F$200,3,FALSE)</f>
        <v>#N/A</v>
      </c>
      <c r="O959" s="24">
        <f>VLOOKUP("SVI",'Program Priorities&amp;Goals'!$B$5:$E$7,4,FALSE)</f>
        <v>0.66666666666666663</v>
      </c>
      <c r="P959" s="23" t="e">
        <f>VLOOKUP($A959,'Partnership Readiness'!$A$2:$D$1000,5,FALSE)</f>
        <v>#N/A</v>
      </c>
      <c r="Q959" s="24">
        <f>VLOOKUP("Partnership",'Program Priorities&amp;Goals'!$B$5:$E$7,4,FALSE)</f>
        <v>0.66666666666666663</v>
      </c>
      <c r="R959" s="25">
        <f t="shared" si="71"/>
        <v>0</v>
      </c>
      <c r="S959" s="24">
        <f t="shared" si="72"/>
        <v>1</v>
      </c>
      <c r="T959" s="24" t="e">
        <f t="shared" si="73"/>
        <v>#N/A</v>
      </c>
      <c r="U959" s="27" t="e">
        <f t="shared" si="74"/>
        <v>#N/A</v>
      </c>
      <c r="V959" s="24" t="e">
        <f>IF(J959="Urban",IF(U959&lt;='Recommended Sites'!$L$17,"Include",""),IF(J959="Rural",IF(T959&lt;='Recommended Sites'!$L$18,"Include",""),""))</f>
        <v>#N/A</v>
      </c>
      <c r="W959" s="24" t="e">
        <f>IF(V959="Include",COUNTIFS($V$2:$V$999,"Include",$R$2:$R$999,"&gt;"&amp;R959)+COUNTIFS($V$2:V959,"Include",$R$2:R959,R959),"")</f>
        <v>#N/A</v>
      </c>
    </row>
    <row r="960" spans="1:23" ht="15.75" thickBot="1" x14ac:dyDescent="0.3">
      <c r="A960" s="23" t="str">
        <f>IF(Population!$A960="","",Population!$A960)</f>
        <v/>
      </c>
      <c r="B960" s="24" t="str">
        <f>IF($A960="","",IFERROR(VLOOKUP($A960,Facilities!$A$2:$B$1001,2,FALSE),""))</f>
        <v/>
      </c>
      <c r="C960" s="24" t="str">
        <f>IFERROR(IF(VLOOKUP($A960,'Facility Locations'!$A$2:$E$1000,2,FALSE)="","no address",VLOOKUP($A960,'Facility Locations'!$A$2:$E$1000,2,FALSE)),"no address")</f>
        <v>no address</v>
      </c>
      <c r="D960" s="24" t="str">
        <f>IFERROR(IF(VLOOKUP($A960,'Facility Locations'!$A$2:$E$1000,3,FALSE)="","",VLOOKUP($A960,'Facility Locations'!$A$2:$E$1000,3,FALSE)),"")</f>
        <v/>
      </c>
      <c r="E960" s="24" t="str">
        <f>IFERROR(IF(VLOOKUP($A960,'Facility Locations'!$A$2:$E$1000,4,FALSE)="","",VLOOKUP($A960,'Facility Locations'!$A$2:$E$1000,4,FALSE)),"")</f>
        <v/>
      </c>
      <c r="F960" s="24" t="str">
        <f>IFERROR(IF(VLOOKUP($A960,'Facility Locations'!$A$2:$E$1000,5,FALSE)="","",VLOOKUP($A960,'Facility Locations'!$A$2:$E$1000,5,FALSE)),"")</f>
        <v/>
      </c>
      <c r="G960" s="25" t="str">
        <f>IFERROR(VLOOKUP($A960,Counties!$A$2:$C$1000,2,FALSE),"no county listed")</f>
        <v>no county listed</v>
      </c>
      <c r="H960" s="24" t="str">
        <f>IFERROR(VLOOKUP($A960,Counties!$A$2:$C$1000,3,FALSE),"no county listed")</f>
        <v>no county listed</v>
      </c>
      <c r="I960" s="24" t="e">
        <f>VLOOKUP($G960,Rural_Urban!A961:B1959,2,FALSE)</f>
        <v>#N/A</v>
      </c>
      <c r="J960" s="24" t="e">
        <f t="shared" si="70"/>
        <v>#N/A</v>
      </c>
      <c r="K960" s="26" t="str">
        <f>IF($A960="","",_xlfn.LET(_xlpm.x,VLOOKUP($A960,Population!$A$2:$B$1000,2,FALSE),IF(_xlpm.x="","none listed",_xlpm.x)))</f>
        <v/>
      </c>
      <c r="L960" s="24" t="e">
        <f>VLOOKUP($A960,Population!$A$2:$D$1000,4,FALSE)</f>
        <v>#N/A</v>
      </c>
      <c r="M960" s="24">
        <f>VLOOKUP("Population",'Program Priorities&amp;Goals'!$B$5:$E$7,4,FALSE)</f>
        <v>0.66666666666666663</v>
      </c>
      <c r="N960" s="24" t="e">
        <f>VLOOKUP($G960,'SVI Data'!$C$2:$F$200,3,FALSE)</f>
        <v>#N/A</v>
      </c>
      <c r="O960" s="24">
        <f>VLOOKUP("SVI",'Program Priorities&amp;Goals'!$B$5:$E$7,4,FALSE)</f>
        <v>0.66666666666666663</v>
      </c>
      <c r="P960" s="23" t="e">
        <f>VLOOKUP($A960,'Partnership Readiness'!$A$2:$D$1000,5,FALSE)</f>
        <v>#N/A</v>
      </c>
      <c r="Q960" s="24">
        <f>VLOOKUP("Partnership",'Program Priorities&amp;Goals'!$B$5:$E$7,4,FALSE)</f>
        <v>0.66666666666666663</v>
      </c>
      <c r="R960" s="25">
        <f t="shared" si="71"/>
        <v>0</v>
      </c>
      <c r="S960" s="24">
        <f t="shared" si="72"/>
        <v>1</v>
      </c>
      <c r="T960" s="24" t="e">
        <f t="shared" si="73"/>
        <v>#N/A</v>
      </c>
      <c r="U960" s="27" t="e">
        <f t="shared" si="74"/>
        <v>#N/A</v>
      </c>
      <c r="V960" s="24" t="e">
        <f>IF(J960="Urban",IF(U960&lt;='Recommended Sites'!$L$17,"Include",""),IF(J960="Rural",IF(T960&lt;='Recommended Sites'!$L$18,"Include",""),""))</f>
        <v>#N/A</v>
      </c>
      <c r="W960" s="24" t="e">
        <f>IF(V960="Include",COUNTIFS($V$2:$V$999,"Include",$R$2:$R$999,"&gt;"&amp;R960)+COUNTIFS($V$2:V960,"Include",$R$2:R960,R960),"")</f>
        <v>#N/A</v>
      </c>
    </row>
    <row r="961" spans="1:23" ht="15.75" thickBot="1" x14ac:dyDescent="0.3">
      <c r="A961" s="23" t="str">
        <f>IF(Population!$A961="","",Population!$A961)</f>
        <v/>
      </c>
      <c r="B961" s="24" t="str">
        <f>IF($A961="","",IFERROR(VLOOKUP($A961,Facilities!$A$2:$B$1001,2,FALSE),""))</f>
        <v/>
      </c>
      <c r="C961" s="24" t="str">
        <f>IFERROR(IF(VLOOKUP($A961,'Facility Locations'!$A$2:$E$1000,2,FALSE)="","no address",VLOOKUP($A961,'Facility Locations'!$A$2:$E$1000,2,FALSE)),"no address")</f>
        <v>no address</v>
      </c>
      <c r="D961" s="24" t="str">
        <f>IFERROR(IF(VLOOKUP($A961,'Facility Locations'!$A$2:$E$1000,3,FALSE)="","",VLOOKUP($A961,'Facility Locations'!$A$2:$E$1000,3,FALSE)),"")</f>
        <v/>
      </c>
      <c r="E961" s="24" t="str">
        <f>IFERROR(IF(VLOOKUP($A961,'Facility Locations'!$A$2:$E$1000,4,FALSE)="","",VLOOKUP($A961,'Facility Locations'!$A$2:$E$1000,4,FALSE)),"")</f>
        <v/>
      </c>
      <c r="F961" s="24" t="str">
        <f>IFERROR(IF(VLOOKUP($A961,'Facility Locations'!$A$2:$E$1000,5,FALSE)="","",VLOOKUP($A961,'Facility Locations'!$A$2:$E$1000,5,FALSE)),"")</f>
        <v/>
      </c>
      <c r="G961" s="25" t="str">
        <f>IFERROR(VLOOKUP($A961,Counties!$A$2:$C$1000,2,FALSE),"no county listed")</f>
        <v>no county listed</v>
      </c>
      <c r="H961" s="24" t="str">
        <f>IFERROR(VLOOKUP($A961,Counties!$A$2:$C$1000,3,FALSE),"no county listed")</f>
        <v>no county listed</v>
      </c>
      <c r="I961" s="24" t="e">
        <f>VLOOKUP($G961,Rural_Urban!A962:B1960,2,FALSE)</f>
        <v>#N/A</v>
      </c>
      <c r="J961" s="24" t="e">
        <f t="shared" si="70"/>
        <v>#N/A</v>
      </c>
      <c r="K961" s="26" t="str">
        <f>IF($A961="","",_xlfn.LET(_xlpm.x,VLOOKUP($A961,Population!$A$2:$B$1000,2,FALSE),IF(_xlpm.x="","none listed",_xlpm.x)))</f>
        <v/>
      </c>
      <c r="L961" s="24" t="e">
        <f>VLOOKUP($A961,Population!$A$2:$D$1000,4,FALSE)</f>
        <v>#N/A</v>
      </c>
      <c r="M961" s="24">
        <f>VLOOKUP("Population",'Program Priorities&amp;Goals'!$B$5:$E$7,4,FALSE)</f>
        <v>0.66666666666666663</v>
      </c>
      <c r="N961" s="24" t="e">
        <f>VLOOKUP($G961,'SVI Data'!$C$2:$F$200,3,FALSE)</f>
        <v>#N/A</v>
      </c>
      <c r="O961" s="24">
        <f>VLOOKUP("SVI",'Program Priorities&amp;Goals'!$B$5:$E$7,4,FALSE)</f>
        <v>0.66666666666666663</v>
      </c>
      <c r="P961" s="23" t="e">
        <f>VLOOKUP($A961,'Partnership Readiness'!$A$2:$D$1000,5,FALSE)</f>
        <v>#N/A</v>
      </c>
      <c r="Q961" s="24">
        <f>VLOOKUP("Partnership",'Program Priorities&amp;Goals'!$B$5:$E$7,4,FALSE)</f>
        <v>0.66666666666666663</v>
      </c>
      <c r="R961" s="25">
        <f t="shared" si="71"/>
        <v>0</v>
      </c>
      <c r="S961" s="24">
        <f t="shared" si="72"/>
        <v>1</v>
      </c>
      <c r="T961" s="24" t="e">
        <f t="shared" si="73"/>
        <v>#N/A</v>
      </c>
      <c r="U961" s="27" t="e">
        <f t="shared" si="74"/>
        <v>#N/A</v>
      </c>
      <c r="V961" s="24" t="e">
        <f>IF(J961="Urban",IF(U961&lt;='Recommended Sites'!$L$17,"Include",""),IF(J961="Rural",IF(T961&lt;='Recommended Sites'!$L$18,"Include",""),""))</f>
        <v>#N/A</v>
      </c>
      <c r="W961" s="24" t="e">
        <f>IF(V961="Include",COUNTIFS($V$2:$V$999,"Include",$R$2:$R$999,"&gt;"&amp;R961)+COUNTIFS($V$2:V961,"Include",$R$2:R961,R961),"")</f>
        <v>#N/A</v>
      </c>
    </row>
    <row r="962" spans="1:23" ht="15.75" thickBot="1" x14ac:dyDescent="0.3">
      <c r="A962" s="23" t="str">
        <f>IF(Population!$A962="","",Population!$A962)</f>
        <v/>
      </c>
      <c r="B962" s="24" t="str">
        <f>IF($A962="","",IFERROR(VLOOKUP($A962,Facilities!$A$2:$B$1001,2,FALSE),""))</f>
        <v/>
      </c>
      <c r="C962" s="24" t="str">
        <f>IFERROR(IF(VLOOKUP($A962,'Facility Locations'!$A$2:$E$1000,2,FALSE)="","no address",VLOOKUP($A962,'Facility Locations'!$A$2:$E$1000,2,FALSE)),"no address")</f>
        <v>no address</v>
      </c>
      <c r="D962" s="24" t="str">
        <f>IFERROR(IF(VLOOKUP($A962,'Facility Locations'!$A$2:$E$1000,3,FALSE)="","",VLOOKUP($A962,'Facility Locations'!$A$2:$E$1000,3,FALSE)),"")</f>
        <v/>
      </c>
      <c r="E962" s="24" t="str">
        <f>IFERROR(IF(VLOOKUP($A962,'Facility Locations'!$A$2:$E$1000,4,FALSE)="","",VLOOKUP($A962,'Facility Locations'!$A$2:$E$1000,4,FALSE)),"")</f>
        <v/>
      </c>
      <c r="F962" s="24" t="str">
        <f>IFERROR(IF(VLOOKUP($A962,'Facility Locations'!$A$2:$E$1000,5,FALSE)="","",VLOOKUP($A962,'Facility Locations'!$A$2:$E$1000,5,FALSE)),"")</f>
        <v/>
      </c>
      <c r="G962" s="25" t="str">
        <f>IFERROR(VLOOKUP($A962,Counties!$A$2:$C$1000,2,FALSE),"no county listed")</f>
        <v>no county listed</v>
      </c>
      <c r="H962" s="24" t="str">
        <f>IFERROR(VLOOKUP($A962,Counties!$A$2:$C$1000,3,FALSE),"no county listed")</f>
        <v>no county listed</v>
      </c>
      <c r="I962" s="24" t="e">
        <f>VLOOKUP($G962,Rural_Urban!A963:B1961,2,FALSE)</f>
        <v>#N/A</v>
      </c>
      <c r="J962" s="24" t="e">
        <f t="shared" ref="J962:J999" si="75">IF(I962&lt;=3,"Urban","Rural")</f>
        <v>#N/A</v>
      </c>
      <c r="K962" s="26" t="str">
        <f>IF($A962="","",_xlfn.LET(_xlpm.x,VLOOKUP($A962,Population!$A$2:$B$1000,2,FALSE),IF(_xlpm.x="","none listed",_xlpm.x)))</f>
        <v/>
      </c>
      <c r="L962" s="24" t="e">
        <f>VLOOKUP($A962,Population!$A$2:$D$1000,4,FALSE)</f>
        <v>#N/A</v>
      </c>
      <c r="M962" s="24">
        <f>VLOOKUP("Population",'Program Priorities&amp;Goals'!$B$5:$E$7,4,FALSE)</f>
        <v>0.66666666666666663</v>
      </c>
      <c r="N962" s="24" t="e">
        <f>VLOOKUP($G962,'SVI Data'!$C$2:$F$200,3,FALSE)</f>
        <v>#N/A</v>
      </c>
      <c r="O962" s="24">
        <f>VLOOKUP("SVI",'Program Priorities&amp;Goals'!$B$5:$E$7,4,FALSE)</f>
        <v>0.66666666666666663</v>
      </c>
      <c r="P962" s="23" t="e">
        <f>VLOOKUP($A962,'Partnership Readiness'!$A$2:$D$1000,5,FALSE)</f>
        <v>#N/A</v>
      </c>
      <c r="Q962" s="24">
        <f>VLOOKUP("Partnership",'Program Priorities&amp;Goals'!$B$5:$E$7,4,FALSE)</f>
        <v>0.66666666666666663</v>
      </c>
      <c r="R962" s="25">
        <f t="shared" ref="R962:R999" si="76">IFERROR(SUM($L962*$M962,$N962*$O962,$P962*$Q962),0)</f>
        <v>0</v>
      </c>
      <c r="S962" s="24">
        <f t="shared" ref="S962:S999" si="77">_xlfn.IFNA(_xlfn.RANK.EQ(R962,$R$2:$R$999,0),"incomplete data")</f>
        <v>1</v>
      </c>
      <c r="T962" s="24" t="e">
        <f t="shared" ref="T962:T999" si="78">IF(J962="Rural",COUNTIFS($J$2:$J$999,"Rural",$R$2:$R$999,"&gt;"&amp;R962)+1,"")</f>
        <v>#N/A</v>
      </c>
      <c r="U962" s="27" t="e">
        <f t="shared" ref="U962:U999" si="79">IF(J962="Urban",COUNTIFS($J$2:$J$999,"Urban",$R$2:$R$999,"&gt;"&amp;R962)+1,"")</f>
        <v>#N/A</v>
      </c>
      <c r="V962" s="24" t="e">
        <f>IF(J962="Urban",IF(U962&lt;='Recommended Sites'!$L$17,"Include",""),IF(J962="Rural",IF(T962&lt;='Recommended Sites'!$L$18,"Include",""),""))</f>
        <v>#N/A</v>
      </c>
      <c r="W962" s="24" t="e">
        <f>IF(V962="Include",COUNTIFS($V$2:$V$999,"Include",$R$2:$R$999,"&gt;"&amp;R962)+COUNTIFS($V$2:V962,"Include",$R$2:R962,R962),"")</f>
        <v>#N/A</v>
      </c>
    </row>
    <row r="963" spans="1:23" ht="15.75" thickBot="1" x14ac:dyDescent="0.3">
      <c r="A963" s="23" t="str">
        <f>IF(Population!$A963="","",Population!$A963)</f>
        <v/>
      </c>
      <c r="B963" s="24" t="str">
        <f>IF($A963="","",IFERROR(VLOOKUP($A963,Facilities!$A$2:$B$1001,2,FALSE),""))</f>
        <v/>
      </c>
      <c r="C963" s="24" t="str">
        <f>IFERROR(IF(VLOOKUP($A963,'Facility Locations'!$A$2:$E$1000,2,FALSE)="","no address",VLOOKUP($A963,'Facility Locations'!$A$2:$E$1000,2,FALSE)),"no address")</f>
        <v>no address</v>
      </c>
      <c r="D963" s="24" t="str">
        <f>IFERROR(IF(VLOOKUP($A963,'Facility Locations'!$A$2:$E$1000,3,FALSE)="","",VLOOKUP($A963,'Facility Locations'!$A$2:$E$1000,3,FALSE)),"")</f>
        <v/>
      </c>
      <c r="E963" s="24" t="str">
        <f>IFERROR(IF(VLOOKUP($A963,'Facility Locations'!$A$2:$E$1000,4,FALSE)="","",VLOOKUP($A963,'Facility Locations'!$A$2:$E$1000,4,FALSE)),"")</f>
        <v/>
      </c>
      <c r="F963" s="24" t="str">
        <f>IFERROR(IF(VLOOKUP($A963,'Facility Locations'!$A$2:$E$1000,5,FALSE)="","",VLOOKUP($A963,'Facility Locations'!$A$2:$E$1000,5,FALSE)),"")</f>
        <v/>
      </c>
      <c r="G963" s="25" t="str">
        <f>IFERROR(VLOOKUP($A963,Counties!$A$2:$C$1000,2,FALSE),"no county listed")</f>
        <v>no county listed</v>
      </c>
      <c r="H963" s="24" t="str">
        <f>IFERROR(VLOOKUP($A963,Counties!$A$2:$C$1000,3,FALSE),"no county listed")</f>
        <v>no county listed</v>
      </c>
      <c r="I963" s="24" t="e">
        <f>VLOOKUP($G963,Rural_Urban!A964:B1962,2,FALSE)</f>
        <v>#N/A</v>
      </c>
      <c r="J963" s="24" t="e">
        <f t="shared" si="75"/>
        <v>#N/A</v>
      </c>
      <c r="K963" s="26" t="str">
        <f>IF($A963="","",_xlfn.LET(_xlpm.x,VLOOKUP($A963,Population!$A$2:$B$1000,2,FALSE),IF(_xlpm.x="","none listed",_xlpm.x)))</f>
        <v/>
      </c>
      <c r="L963" s="24" t="e">
        <f>VLOOKUP($A963,Population!$A$2:$D$1000,4,FALSE)</f>
        <v>#N/A</v>
      </c>
      <c r="M963" s="24">
        <f>VLOOKUP("Population",'Program Priorities&amp;Goals'!$B$5:$E$7,4,FALSE)</f>
        <v>0.66666666666666663</v>
      </c>
      <c r="N963" s="24" t="e">
        <f>VLOOKUP($G963,'SVI Data'!$C$2:$F$200,3,FALSE)</f>
        <v>#N/A</v>
      </c>
      <c r="O963" s="24">
        <f>VLOOKUP("SVI",'Program Priorities&amp;Goals'!$B$5:$E$7,4,FALSE)</f>
        <v>0.66666666666666663</v>
      </c>
      <c r="P963" s="23" t="e">
        <f>VLOOKUP($A963,'Partnership Readiness'!$A$2:$D$1000,5,FALSE)</f>
        <v>#N/A</v>
      </c>
      <c r="Q963" s="24">
        <f>VLOOKUP("Partnership",'Program Priorities&amp;Goals'!$B$5:$E$7,4,FALSE)</f>
        <v>0.66666666666666663</v>
      </c>
      <c r="R963" s="25">
        <f t="shared" si="76"/>
        <v>0</v>
      </c>
      <c r="S963" s="24">
        <f t="shared" si="77"/>
        <v>1</v>
      </c>
      <c r="T963" s="24" t="e">
        <f t="shared" si="78"/>
        <v>#N/A</v>
      </c>
      <c r="U963" s="27" t="e">
        <f t="shared" si="79"/>
        <v>#N/A</v>
      </c>
      <c r="V963" s="24" t="e">
        <f>IF(J963="Urban",IF(U963&lt;='Recommended Sites'!$L$17,"Include",""),IF(J963="Rural",IF(T963&lt;='Recommended Sites'!$L$18,"Include",""),""))</f>
        <v>#N/A</v>
      </c>
      <c r="W963" s="24" t="e">
        <f>IF(V963="Include",COUNTIFS($V$2:$V$999,"Include",$R$2:$R$999,"&gt;"&amp;R963)+COUNTIFS($V$2:V963,"Include",$R$2:R963,R963),"")</f>
        <v>#N/A</v>
      </c>
    </row>
    <row r="964" spans="1:23" ht="15.75" thickBot="1" x14ac:dyDescent="0.3">
      <c r="A964" s="23" t="str">
        <f>IF(Population!$A964="","",Population!$A964)</f>
        <v/>
      </c>
      <c r="B964" s="24" t="str">
        <f>IF($A964="","",IFERROR(VLOOKUP($A964,Facilities!$A$2:$B$1001,2,FALSE),""))</f>
        <v/>
      </c>
      <c r="C964" s="24" t="str">
        <f>IFERROR(IF(VLOOKUP($A964,'Facility Locations'!$A$2:$E$1000,2,FALSE)="","no address",VLOOKUP($A964,'Facility Locations'!$A$2:$E$1000,2,FALSE)),"no address")</f>
        <v>no address</v>
      </c>
      <c r="D964" s="24" t="str">
        <f>IFERROR(IF(VLOOKUP($A964,'Facility Locations'!$A$2:$E$1000,3,FALSE)="","",VLOOKUP($A964,'Facility Locations'!$A$2:$E$1000,3,FALSE)),"")</f>
        <v/>
      </c>
      <c r="E964" s="24" t="str">
        <f>IFERROR(IF(VLOOKUP($A964,'Facility Locations'!$A$2:$E$1000,4,FALSE)="","",VLOOKUP($A964,'Facility Locations'!$A$2:$E$1000,4,FALSE)),"")</f>
        <v/>
      </c>
      <c r="F964" s="24" t="str">
        <f>IFERROR(IF(VLOOKUP($A964,'Facility Locations'!$A$2:$E$1000,5,FALSE)="","",VLOOKUP($A964,'Facility Locations'!$A$2:$E$1000,5,FALSE)),"")</f>
        <v/>
      </c>
      <c r="G964" s="25" t="str">
        <f>IFERROR(VLOOKUP($A964,Counties!$A$2:$C$1000,2,FALSE),"no county listed")</f>
        <v>no county listed</v>
      </c>
      <c r="H964" s="24" t="str">
        <f>IFERROR(VLOOKUP($A964,Counties!$A$2:$C$1000,3,FALSE),"no county listed")</f>
        <v>no county listed</v>
      </c>
      <c r="I964" s="24" t="e">
        <f>VLOOKUP($G964,Rural_Urban!A965:B1963,2,FALSE)</f>
        <v>#N/A</v>
      </c>
      <c r="J964" s="24" t="e">
        <f t="shared" si="75"/>
        <v>#N/A</v>
      </c>
      <c r="K964" s="26" t="str">
        <f>IF($A964="","",_xlfn.LET(_xlpm.x,VLOOKUP($A964,Population!$A$2:$B$1000,2,FALSE),IF(_xlpm.x="","none listed",_xlpm.x)))</f>
        <v/>
      </c>
      <c r="L964" s="24" t="e">
        <f>VLOOKUP($A964,Population!$A$2:$D$1000,4,FALSE)</f>
        <v>#N/A</v>
      </c>
      <c r="M964" s="24">
        <f>VLOOKUP("Population",'Program Priorities&amp;Goals'!$B$5:$E$7,4,FALSE)</f>
        <v>0.66666666666666663</v>
      </c>
      <c r="N964" s="24" t="e">
        <f>VLOOKUP($G964,'SVI Data'!$C$2:$F$200,3,FALSE)</f>
        <v>#N/A</v>
      </c>
      <c r="O964" s="24">
        <f>VLOOKUP("SVI",'Program Priorities&amp;Goals'!$B$5:$E$7,4,FALSE)</f>
        <v>0.66666666666666663</v>
      </c>
      <c r="P964" s="23" t="e">
        <f>VLOOKUP($A964,'Partnership Readiness'!$A$2:$D$1000,5,FALSE)</f>
        <v>#N/A</v>
      </c>
      <c r="Q964" s="24">
        <f>VLOOKUP("Partnership",'Program Priorities&amp;Goals'!$B$5:$E$7,4,FALSE)</f>
        <v>0.66666666666666663</v>
      </c>
      <c r="R964" s="25">
        <f t="shared" si="76"/>
        <v>0</v>
      </c>
      <c r="S964" s="24">
        <f t="shared" si="77"/>
        <v>1</v>
      </c>
      <c r="T964" s="24" t="e">
        <f t="shared" si="78"/>
        <v>#N/A</v>
      </c>
      <c r="U964" s="27" t="e">
        <f t="shared" si="79"/>
        <v>#N/A</v>
      </c>
      <c r="V964" s="24" t="e">
        <f>IF(J964="Urban",IF(U964&lt;='Recommended Sites'!$L$17,"Include",""),IF(J964="Rural",IF(T964&lt;='Recommended Sites'!$L$18,"Include",""),""))</f>
        <v>#N/A</v>
      </c>
      <c r="W964" s="24" t="e">
        <f>IF(V964="Include",COUNTIFS($V$2:$V$999,"Include",$R$2:$R$999,"&gt;"&amp;R964)+COUNTIFS($V$2:V964,"Include",$R$2:R964,R964),"")</f>
        <v>#N/A</v>
      </c>
    </row>
    <row r="965" spans="1:23" ht="15.75" thickBot="1" x14ac:dyDescent="0.3">
      <c r="A965" s="23" t="str">
        <f>IF(Population!$A965="","",Population!$A965)</f>
        <v/>
      </c>
      <c r="B965" s="24" t="str">
        <f>IF($A965="","",IFERROR(VLOOKUP($A965,Facilities!$A$2:$B$1001,2,FALSE),""))</f>
        <v/>
      </c>
      <c r="C965" s="24" t="str">
        <f>IFERROR(IF(VLOOKUP($A965,'Facility Locations'!$A$2:$E$1000,2,FALSE)="","no address",VLOOKUP($A965,'Facility Locations'!$A$2:$E$1000,2,FALSE)),"no address")</f>
        <v>no address</v>
      </c>
      <c r="D965" s="24" t="str">
        <f>IFERROR(IF(VLOOKUP($A965,'Facility Locations'!$A$2:$E$1000,3,FALSE)="","",VLOOKUP($A965,'Facility Locations'!$A$2:$E$1000,3,FALSE)),"")</f>
        <v/>
      </c>
      <c r="E965" s="24" t="str">
        <f>IFERROR(IF(VLOOKUP($A965,'Facility Locations'!$A$2:$E$1000,4,FALSE)="","",VLOOKUP($A965,'Facility Locations'!$A$2:$E$1000,4,FALSE)),"")</f>
        <v/>
      </c>
      <c r="F965" s="24" t="str">
        <f>IFERROR(IF(VLOOKUP($A965,'Facility Locations'!$A$2:$E$1000,5,FALSE)="","",VLOOKUP($A965,'Facility Locations'!$A$2:$E$1000,5,FALSE)),"")</f>
        <v/>
      </c>
      <c r="G965" s="25" t="str">
        <f>IFERROR(VLOOKUP($A965,Counties!$A$2:$C$1000,2,FALSE),"no county listed")</f>
        <v>no county listed</v>
      </c>
      <c r="H965" s="24" t="str">
        <f>IFERROR(VLOOKUP($A965,Counties!$A$2:$C$1000,3,FALSE),"no county listed")</f>
        <v>no county listed</v>
      </c>
      <c r="I965" s="24" t="e">
        <f>VLOOKUP($G965,Rural_Urban!A966:B1964,2,FALSE)</f>
        <v>#N/A</v>
      </c>
      <c r="J965" s="24" t="e">
        <f t="shared" si="75"/>
        <v>#N/A</v>
      </c>
      <c r="K965" s="26" t="str">
        <f>IF($A965="","",_xlfn.LET(_xlpm.x,VLOOKUP($A965,Population!$A$2:$B$1000,2,FALSE),IF(_xlpm.x="","none listed",_xlpm.x)))</f>
        <v/>
      </c>
      <c r="L965" s="24" t="e">
        <f>VLOOKUP($A965,Population!$A$2:$D$1000,4,FALSE)</f>
        <v>#N/A</v>
      </c>
      <c r="M965" s="24">
        <f>VLOOKUP("Population",'Program Priorities&amp;Goals'!$B$5:$E$7,4,FALSE)</f>
        <v>0.66666666666666663</v>
      </c>
      <c r="N965" s="24" t="e">
        <f>VLOOKUP($G965,'SVI Data'!$C$2:$F$200,3,FALSE)</f>
        <v>#N/A</v>
      </c>
      <c r="O965" s="24">
        <f>VLOOKUP("SVI",'Program Priorities&amp;Goals'!$B$5:$E$7,4,FALSE)</f>
        <v>0.66666666666666663</v>
      </c>
      <c r="P965" s="23" t="e">
        <f>VLOOKUP($A965,'Partnership Readiness'!$A$2:$D$1000,5,FALSE)</f>
        <v>#N/A</v>
      </c>
      <c r="Q965" s="24">
        <f>VLOOKUP("Partnership",'Program Priorities&amp;Goals'!$B$5:$E$7,4,FALSE)</f>
        <v>0.66666666666666663</v>
      </c>
      <c r="R965" s="25">
        <f t="shared" si="76"/>
        <v>0</v>
      </c>
      <c r="S965" s="24">
        <f t="shared" si="77"/>
        <v>1</v>
      </c>
      <c r="T965" s="24" t="e">
        <f t="shared" si="78"/>
        <v>#N/A</v>
      </c>
      <c r="U965" s="27" t="e">
        <f t="shared" si="79"/>
        <v>#N/A</v>
      </c>
      <c r="V965" s="24" t="e">
        <f>IF(J965="Urban",IF(U965&lt;='Recommended Sites'!$L$17,"Include",""),IF(J965="Rural",IF(T965&lt;='Recommended Sites'!$L$18,"Include",""),""))</f>
        <v>#N/A</v>
      </c>
      <c r="W965" s="24" t="e">
        <f>IF(V965="Include",COUNTIFS($V$2:$V$999,"Include",$R$2:$R$999,"&gt;"&amp;R965)+COUNTIFS($V$2:V965,"Include",$R$2:R965,R965),"")</f>
        <v>#N/A</v>
      </c>
    </row>
    <row r="966" spans="1:23" ht="15.75" thickBot="1" x14ac:dyDescent="0.3">
      <c r="A966" s="23" t="str">
        <f>IF(Population!$A966="","",Population!$A966)</f>
        <v/>
      </c>
      <c r="B966" s="24" t="str">
        <f>IF($A966="","",IFERROR(VLOOKUP($A966,Facilities!$A$2:$B$1001,2,FALSE),""))</f>
        <v/>
      </c>
      <c r="C966" s="24" t="str">
        <f>IFERROR(IF(VLOOKUP($A966,'Facility Locations'!$A$2:$E$1000,2,FALSE)="","no address",VLOOKUP($A966,'Facility Locations'!$A$2:$E$1000,2,FALSE)),"no address")</f>
        <v>no address</v>
      </c>
      <c r="D966" s="24" t="str">
        <f>IFERROR(IF(VLOOKUP($A966,'Facility Locations'!$A$2:$E$1000,3,FALSE)="","",VLOOKUP($A966,'Facility Locations'!$A$2:$E$1000,3,FALSE)),"")</f>
        <v/>
      </c>
      <c r="E966" s="24" t="str">
        <f>IFERROR(IF(VLOOKUP($A966,'Facility Locations'!$A$2:$E$1000,4,FALSE)="","",VLOOKUP($A966,'Facility Locations'!$A$2:$E$1000,4,FALSE)),"")</f>
        <v/>
      </c>
      <c r="F966" s="24" t="str">
        <f>IFERROR(IF(VLOOKUP($A966,'Facility Locations'!$A$2:$E$1000,5,FALSE)="","",VLOOKUP($A966,'Facility Locations'!$A$2:$E$1000,5,FALSE)),"")</f>
        <v/>
      </c>
      <c r="G966" s="25" t="str">
        <f>IFERROR(VLOOKUP($A966,Counties!$A$2:$C$1000,2,FALSE),"no county listed")</f>
        <v>no county listed</v>
      </c>
      <c r="H966" s="24" t="str">
        <f>IFERROR(VLOOKUP($A966,Counties!$A$2:$C$1000,3,FALSE),"no county listed")</f>
        <v>no county listed</v>
      </c>
      <c r="I966" s="24" t="e">
        <f>VLOOKUP($G966,Rural_Urban!A967:B1965,2,FALSE)</f>
        <v>#N/A</v>
      </c>
      <c r="J966" s="24" t="e">
        <f t="shared" si="75"/>
        <v>#N/A</v>
      </c>
      <c r="K966" s="26" t="str">
        <f>IF($A966="","",_xlfn.LET(_xlpm.x,VLOOKUP($A966,Population!$A$2:$B$1000,2,FALSE),IF(_xlpm.x="","none listed",_xlpm.x)))</f>
        <v/>
      </c>
      <c r="L966" s="24" t="e">
        <f>VLOOKUP($A966,Population!$A$2:$D$1000,4,FALSE)</f>
        <v>#N/A</v>
      </c>
      <c r="M966" s="24">
        <f>VLOOKUP("Population",'Program Priorities&amp;Goals'!$B$5:$E$7,4,FALSE)</f>
        <v>0.66666666666666663</v>
      </c>
      <c r="N966" s="24" t="e">
        <f>VLOOKUP($G966,'SVI Data'!$C$2:$F$200,3,FALSE)</f>
        <v>#N/A</v>
      </c>
      <c r="O966" s="24">
        <f>VLOOKUP("SVI",'Program Priorities&amp;Goals'!$B$5:$E$7,4,FALSE)</f>
        <v>0.66666666666666663</v>
      </c>
      <c r="P966" s="23" t="e">
        <f>VLOOKUP($A966,'Partnership Readiness'!$A$2:$D$1000,5,FALSE)</f>
        <v>#N/A</v>
      </c>
      <c r="Q966" s="24">
        <f>VLOOKUP("Partnership",'Program Priorities&amp;Goals'!$B$5:$E$7,4,FALSE)</f>
        <v>0.66666666666666663</v>
      </c>
      <c r="R966" s="25">
        <f t="shared" si="76"/>
        <v>0</v>
      </c>
      <c r="S966" s="24">
        <f t="shared" si="77"/>
        <v>1</v>
      </c>
      <c r="T966" s="24" t="e">
        <f t="shared" si="78"/>
        <v>#N/A</v>
      </c>
      <c r="U966" s="27" t="e">
        <f t="shared" si="79"/>
        <v>#N/A</v>
      </c>
      <c r="V966" s="24" t="e">
        <f>IF(J966="Urban",IF(U966&lt;='Recommended Sites'!$L$17,"Include",""),IF(J966="Rural",IF(T966&lt;='Recommended Sites'!$L$18,"Include",""),""))</f>
        <v>#N/A</v>
      </c>
      <c r="W966" s="24" t="e">
        <f>IF(V966="Include",COUNTIFS($V$2:$V$999,"Include",$R$2:$R$999,"&gt;"&amp;R966)+COUNTIFS($V$2:V966,"Include",$R$2:R966,R966),"")</f>
        <v>#N/A</v>
      </c>
    </row>
    <row r="967" spans="1:23" ht="15.75" thickBot="1" x14ac:dyDescent="0.3">
      <c r="A967" s="23" t="str">
        <f>IF(Population!$A967="","",Population!$A967)</f>
        <v/>
      </c>
      <c r="B967" s="24" t="str">
        <f>IF($A967="","",IFERROR(VLOOKUP($A967,Facilities!$A$2:$B$1001,2,FALSE),""))</f>
        <v/>
      </c>
      <c r="C967" s="24" t="str">
        <f>IFERROR(IF(VLOOKUP($A967,'Facility Locations'!$A$2:$E$1000,2,FALSE)="","no address",VLOOKUP($A967,'Facility Locations'!$A$2:$E$1000,2,FALSE)),"no address")</f>
        <v>no address</v>
      </c>
      <c r="D967" s="24" t="str">
        <f>IFERROR(IF(VLOOKUP($A967,'Facility Locations'!$A$2:$E$1000,3,FALSE)="","",VLOOKUP($A967,'Facility Locations'!$A$2:$E$1000,3,FALSE)),"")</f>
        <v/>
      </c>
      <c r="E967" s="24" t="str">
        <f>IFERROR(IF(VLOOKUP($A967,'Facility Locations'!$A$2:$E$1000,4,FALSE)="","",VLOOKUP($A967,'Facility Locations'!$A$2:$E$1000,4,FALSE)),"")</f>
        <v/>
      </c>
      <c r="F967" s="24" t="str">
        <f>IFERROR(IF(VLOOKUP($A967,'Facility Locations'!$A$2:$E$1000,5,FALSE)="","",VLOOKUP($A967,'Facility Locations'!$A$2:$E$1000,5,FALSE)),"")</f>
        <v/>
      </c>
      <c r="G967" s="25" t="str">
        <f>IFERROR(VLOOKUP($A967,Counties!$A$2:$C$1000,2,FALSE),"no county listed")</f>
        <v>no county listed</v>
      </c>
      <c r="H967" s="24" t="str">
        <f>IFERROR(VLOOKUP($A967,Counties!$A$2:$C$1000,3,FALSE),"no county listed")</f>
        <v>no county listed</v>
      </c>
      <c r="I967" s="24" t="e">
        <f>VLOOKUP($G967,Rural_Urban!A968:B1966,2,FALSE)</f>
        <v>#N/A</v>
      </c>
      <c r="J967" s="24" t="e">
        <f t="shared" si="75"/>
        <v>#N/A</v>
      </c>
      <c r="K967" s="26" t="str">
        <f>IF($A967="","",_xlfn.LET(_xlpm.x,VLOOKUP($A967,Population!$A$2:$B$1000,2,FALSE),IF(_xlpm.x="","none listed",_xlpm.x)))</f>
        <v/>
      </c>
      <c r="L967" s="24" t="e">
        <f>VLOOKUP($A967,Population!$A$2:$D$1000,4,FALSE)</f>
        <v>#N/A</v>
      </c>
      <c r="M967" s="24">
        <f>VLOOKUP("Population",'Program Priorities&amp;Goals'!$B$5:$E$7,4,FALSE)</f>
        <v>0.66666666666666663</v>
      </c>
      <c r="N967" s="24" t="e">
        <f>VLOOKUP($G967,'SVI Data'!$C$2:$F$200,3,FALSE)</f>
        <v>#N/A</v>
      </c>
      <c r="O967" s="24">
        <f>VLOOKUP("SVI",'Program Priorities&amp;Goals'!$B$5:$E$7,4,FALSE)</f>
        <v>0.66666666666666663</v>
      </c>
      <c r="P967" s="23" t="e">
        <f>VLOOKUP($A967,'Partnership Readiness'!$A$2:$D$1000,5,FALSE)</f>
        <v>#N/A</v>
      </c>
      <c r="Q967" s="24">
        <f>VLOOKUP("Partnership",'Program Priorities&amp;Goals'!$B$5:$E$7,4,FALSE)</f>
        <v>0.66666666666666663</v>
      </c>
      <c r="R967" s="25">
        <f t="shared" si="76"/>
        <v>0</v>
      </c>
      <c r="S967" s="24">
        <f t="shared" si="77"/>
        <v>1</v>
      </c>
      <c r="T967" s="24" t="e">
        <f t="shared" si="78"/>
        <v>#N/A</v>
      </c>
      <c r="U967" s="27" t="e">
        <f t="shared" si="79"/>
        <v>#N/A</v>
      </c>
      <c r="V967" s="24" t="e">
        <f>IF(J967="Urban",IF(U967&lt;='Recommended Sites'!$L$17,"Include",""),IF(J967="Rural",IF(T967&lt;='Recommended Sites'!$L$18,"Include",""),""))</f>
        <v>#N/A</v>
      </c>
      <c r="W967" s="24" t="e">
        <f>IF(V967="Include",COUNTIFS($V$2:$V$999,"Include",$R$2:$R$999,"&gt;"&amp;R967)+COUNTIFS($V$2:V967,"Include",$R$2:R967,R967),"")</f>
        <v>#N/A</v>
      </c>
    </row>
    <row r="968" spans="1:23" ht="15.75" thickBot="1" x14ac:dyDescent="0.3">
      <c r="A968" s="23" t="str">
        <f>IF(Population!$A968="","",Population!$A968)</f>
        <v/>
      </c>
      <c r="B968" s="24" t="str">
        <f>IF($A968="","",IFERROR(VLOOKUP($A968,Facilities!$A$2:$B$1001,2,FALSE),""))</f>
        <v/>
      </c>
      <c r="C968" s="24" t="str">
        <f>IFERROR(IF(VLOOKUP($A968,'Facility Locations'!$A$2:$E$1000,2,FALSE)="","no address",VLOOKUP($A968,'Facility Locations'!$A$2:$E$1000,2,FALSE)),"no address")</f>
        <v>no address</v>
      </c>
      <c r="D968" s="24" t="str">
        <f>IFERROR(IF(VLOOKUP($A968,'Facility Locations'!$A$2:$E$1000,3,FALSE)="","",VLOOKUP($A968,'Facility Locations'!$A$2:$E$1000,3,FALSE)),"")</f>
        <v/>
      </c>
      <c r="E968" s="24" t="str">
        <f>IFERROR(IF(VLOOKUP($A968,'Facility Locations'!$A$2:$E$1000,4,FALSE)="","",VLOOKUP($A968,'Facility Locations'!$A$2:$E$1000,4,FALSE)),"")</f>
        <v/>
      </c>
      <c r="F968" s="24" t="str">
        <f>IFERROR(IF(VLOOKUP($A968,'Facility Locations'!$A$2:$E$1000,5,FALSE)="","",VLOOKUP($A968,'Facility Locations'!$A$2:$E$1000,5,FALSE)),"")</f>
        <v/>
      </c>
      <c r="G968" s="25" t="str">
        <f>IFERROR(VLOOKUP($A968,Counties!$A$2:$C$1000,2,FALSE),"no county listed")</f>
        <v>no county listed</v>
      </c>
      <c r="H968" s="24" t="str">
        <f>IFERROR(VLOOKUP($A968,Counties!$A$2:$C$1000,3,FALSE),"no county listed")</f>
        <v>no county listed</v>
      </c>
      <c r="I968" s="24" t="e">
        <f>VLOOKUP($G968,Rural_Urban!A969:B1967,2,FALSE)</f>
        <v>#N/A</v>
      </c>
      <c r="J968" s="24" t="e">
        <f t="shared" si="75"/>
        <v>#N/A</v>
      </c>
      <c r="K968" s="26" t="str">
        <f>IF($A968="","",_xlfn.LET(_xlpm.x,VLOOKUP($A968,Population!$A$2:$B$1000,2,FALSE),IF(_xlpm.x="","none listed",_xlpm.x)))</f>
        <v/>
      </c>
      <c r="L968" s="24" t="e">
        <f>VLOOKUP($A968,Population!$A$2:$D$1000,4,FALSE)</f>
        <v>#N/A</v>
      </c>
      <c r="M968" s="24">
        <f>VLOOKUP("Population",'Program Priorities&amp;Goals'!$B$5:$E$7,4,FALSE)</f>
        <v>0.66666666666666663</v>
      </c>
      <c r="N968" s="24" t="e">
        <f>VLOOKUP($G968,'SVI Data'!$C$2:$F$200,3,FALSE)</f>
        <v>#N/A</v>
      </c>
      <c r="O968" s="24">
        <f>VLOOKUP("SVI",'Program Priorities&amp;Goals'!$B$5:$E$7,4,FALSE)</f>
        <v>0.66666666666666663</v>
      </c>
      <c r="P968" s="23" t="e">
        <f>VLOOKUP($A968,'Partnership Readiness'!$A$2:$D$1000,5,FALSE)</f>
        <v>#N/A</v>
      </c>
      <c r="Q968" s="24">
        <f>VLOOKUP("Partnership",'Program Priorities&amp;Goals'!$B$5:$E$7,4,FALSE)</f>
        <v>0.66666666666666663</v>
      </c>
      <c r="R968" s="25">
        <f t="shared" si="76"/>
        <v>0</v>
      </c>
      <c r="S968" s="24">
        <f t="shared" si="77"/>
        <v>1</v>
      </c>
      <c r="T968" s="24" t="e">
        <f t="shared" si="78"/>
        <v>#N/A</v>
      </c>
      <c r="U968" s="27" t="e">
        <f t="shared" si="79"/>
        <v>#N/A</v>
      </c>
      <c r="V968" s="24" t="e">
        <f>IF(J968="Urban",IF(U968&lt;='Recommended Sites'!$L$17,"Include",""),IF(J968="Rural",IF(T968&lt;='Recommended Sites'!$L$18,"Include",""),""))</f>
        <v>#N/A</v>
      </c>
      <c r="W968" s="24" t="e">
        <f>IF(V968="Include",COUNTIFS($V$2:$V$999,"Include",$R$2:$R$999,"&gt;"&amp;R968)+COUNTIFS($V$2:V968,"Include",$R$2:R968,R968),"")</f>
        <v>#N/A</v>
      </c>
    </row>
    <row r="969" spans="1:23" ht="15.75" thickBot="1" x14ac:dyDescent="0.3">
      <c r="A969" s="23" t="str">
        <f>IF(Population!$A969="","",Population!$A969)</f>
        <v/>
      </c>
      <c r="B969" s="24" t="str">
        <f>IF($A969="","",IFERROR(VLOOKUP($A969,Facilities!$A$2:$B$1001,2,FALSE),""))</f>
        <v/>
      </c>
      <c r="C969" s="24" t="str">
        <f>IFERROR(IF(VLOOKUP($A969,'Facility Locations'!$A$2:$E$1000,2,FALSE)="","no address",VLOOKUP($A969,'Facility Locations'!$A$2:$E$1000,2,FALSE)),"no address")</f>
        <v>no address</v>
      </c>
      <c r="D969" s="24" t="str">
        <f>IFERROR(IF(VLOOKUP($A969,'Facility Locations'!$A$2:$E$1000,3,FALSE)="","",VLOOKUP($A969,'Facility Locations'!$A$2:$E$1000,3,FALSE)),"")</f>
        <v/>
      </c>
      <c r="E969" s="24" t="str">
        <f>IFERROR(IF(VLOOKUP($A969,'Facility Locations'!$A$2:$E$1000,4,FALSE)="","",VLOOKUP($A969,'Facility Locations'!$A$2:$E$1000,4,FALSE)),"")</f>
        <v/>
      </c>
      <c r="F969" s="24" t="str">
        <f>IFERROR(IF(VLOOKUP($A969,'Facility Locations'!$A$2:$E$1000,5,FALSE)="","",VLOOKUP($A969,'Facility Locations'!$A$2:$E$1000,5,FALSE)),"")</f>
        <v/>
      </c>
      <c r="G969" s="25" t="str">
        <f>IFERROR(VLOOKUP($A969,Counties!$A$2:$C$1000,2,FALSE),"no county listed")</f>
        <v>no county listed</v>
      </c>
      <c r="H969" s="24" t="str">
        <f>IFERROR(VLOOKUP($A969,Counties!$A$2:$C$1000,3,FALSE),"no county listed")</f>
        <v>no county listed</v>
      </c>
      <c r="I969" s="24" t="e">
        <f>VLOOKUP($G969,Rural_Urban!A970:B1968,2,FALSE)</f>
        <v>#N/A</v>
      </c>
      <c r="J969" s="24" t="e">
        <f t="shared" si="75"/>
        <v>#N/A</v>
      </c>
      <c r="K969" s="26" t="str">
        <f>IF($A969="","",_xlfn.LET(_xlpm.x,VLOOKUP($A969,Population!$A$2:$B$1000,2,FALSE),IF(_xlpm.x="","none listed",_xlpm.x)))</f>
        <v/>
      </c>
      <c r="L969" s="24" t="e">
        <f>VLOOKUP($A969,Population!$A$2:$D$1000,4,FALSE)</f>
        <v>#N/A</v>
      </c>
      <c r="M969" s="24">
        <f>VLOOKUP("Population",'Program Priorities&amp;Goals'!$B$5:$E$7,4,FALSE)</f>
        <v>0.66666666666666663</v>
      </c>
      <c r="N969" s="24" t="e">
        <f>VLOOKUP($G969,'SVI Data'!$C$2:$F$200,3,FALSE)</f>
        <v>#N/A</v>
      </c>
      <c r="O969" s="24">
        <f>VLOOKUP("SVI",'Program Priorities&amp;Goals'!$B$5:$E$7,4,FALSE)</f>
        <v>0.66666666666666663</v>
      </c>
      <c r="P969" s="23" t="e">
        <f>VLOOKUP($A969,'Partnership Readiness'!$A$2:$D$1000,5,FALSE)</f>
        <v>#N/A</v>
      </c>
      <c r="Q969" s="24">
        <f>VLOOKUP("Partnership",'Program Priorities&amp;Goals'!$B$5:$E$7,4,FALSE)</f>
        <v>0.66666666666666663</v>
      </c>
      <c r="R969" s="25">
        <f t="shared" si="76"/>
        <v>0</v>
      </c>
      <c r="S969" s="24">
        <f t="shared" si="77"/>
        <v>1</v>
      </c>
      <c r="T969" s="24" t="e">
        <f t="shared" si="78"/>
        <v>#N/A</v>
      </c>
      <c r="U969" s="27" t="e">
        <f t="shared" si="79"/>
        <v>#N/A</v>
      </c>
      <c r="V969" s="24" t="e">
        <f>IF(J969="Urban",IF(U969&lt;='Recommended Sites'!$L$17,"Include",""),IF(J969="Rural",IF(T969&lt;='Recommended Sites'!$L$18,"Include",""),""))</f>
        <v>#N/A</v>
      </c>
      <c r="W969" s="24" t="e">
        <f>IF(V969="Include",COUNTIFS($V$2:$V$999,"Include",$R$2:$R$999,"&gt;"&amp;R969)+COUNTIFS($V$2:V969,"Include",$R$2:R969,R969),"")</f>
        <v>#N/A</v>
      </c>
    </row>
    <row r="970" spans="1:23" ht="15.75" thickBot="1" x14ac:dyDescent="0.3">
      <c r="A970" s="23" t="str">
        <f>IF(Population!$A970="","",Population!$A970)</f>
        <v/>
      </c>
      <c r="B970" s="24" t="str">
        <f>IF($A970="","",IFERROR(VLOOKUP($A970,Facilities!$A$2:$B$1001,2,FALSE),""))</f>
        <v/>
      </c>
      <c r="C970" s="24" t="str">
        <f>IFERROR(IF(VLOOKUP($A970,'Facility Locations'!$A$2:$E$1000,2,FALSE)="","no address",VLOOKUP($A970,'Facility Locations'!$A$2:$E$1000,2,FALSE)),"no address")</f>
        <v>no address</v>
      </c>
      <c r="D970" s="24" t="str">
        <f>IFERROR(IF(VLOOKUP($A970,'Facility Locations'!$A$2:$E$1000,3,FALSE)="","",VLOOKUP($A970,'Facility Locations'!$A$2:$E$1000,3,FALSE)),"")</f>
        <v/>
      </c>
      <c r="E970" s="24" t="str">
        <f>IFERROR(IF(VLOOKUP($A970,'Facility Locations'!$A$2:$E$1000,4,FALSE)="","",VLOOKUP($A970,'Facility Locations'!$A$2:$E$1000,4,FALSE)),"")</f>
        <v/>
      </c>
      <c r="F970" s="24" t="str">
        <f>IFERROR(IF(VLOOKUP($A970,'Facility Locations'!$A$2:$E$1000,5,FALSE)="","",VLOOKUP($A970,'Facility Locations'!$A$2:$E$1000,5,FALSE)),"")</f>
        <v/>
      </c>
      <c r="G970" s="25" t="str">
        <f>IFERROR(VLOOKUP($A970,Counties!$A$2:$C$1000,2,FALSE),"no county listed")</f>
        <v>no county listed</v>
      </c>
      <c r="H970" s="24" t="str">
        <f>IFERROR(VLOOKUP($A970,Counties!$A$2:$C$1000,3,FALSE),"no county listed")</f>
        <v>no county listed</v>
      </c>
      <c r="I970" s="24" t="e">
        <f>VLOOKUP($G970,Rural_Urban!A971:B1969,2,FALSE)</f>
        <v>#N/A</v>
      </c>
      <c r="J970" s="24" t="e">
        <f t="shared" si="75"/>
        <v>#N/A</v>
      </c>
      <c r="K970" s="26" t="str">
        <f>IF($A970="","",_xlfn.LET(_xlpm.x,VLOOKUP($A970,Population!$A$2:$B$1000,2,FALSE),IF(_xlpm.x="","none listed",_xlpm.x)))</f>
        <v/>
      </c>
      <c r="L970" s="24" t="e">
        <f>VLOOKUP($A970,Population!$A$2:$D$1000,4,FALSE)</f>
        <v>#N/A</v>
      </c>
      <c r="M970" s="24">
        <f>VLOOKUP("Population",'Program Priorities&amp;Goals'!$B$5:$E$7,4,FALSE)</f>
        <v>0.66666666666666663</v>
      </c>
      <c r="N970" s="24" t="e">
        <f>VLOOKUP($G970,'SVI Data'!$C$2:$F$200,3,FALSE)</f>
        <v>#N/A</v>
      </c>
      <c r="O970" s="24">
        <f>VLOOKUP("SVI",'Program Priorities&amp;Goals'!$B$5:$E$7,4,FALSE)</f>
        <v>0.66666666666666663</v>
      </c>
      <c r="P970" s="23" t="e">
        <f>VLOOKUP($A970,'Partnership Readiness'!$A$2:$D$1000,5,FALSE)</f>
        <v>#N/A</v>
      </c>
      <c r="Q970" s="24">
        <f>VLOOKUP("Partnership",'Program Priorities&amp;Goals'!$B$5:$E$7,4,FALSE)</f>
        <v>0.66666666666666663</v>
      </c>
      <c r="R970" s="25">
        <f t="shared" si="76"/>
        <v>0</v>
      </c>
      <c r="S970" s="24">
        <f t="shared" si="77"/>
        <v>1</v>
      </c>
      <c r="T970" s="24" t="e">
        <f t="shared" si="78"/>
        <v>#N/A</v>
      </c>
      <c r="U970" s="27" t="e">
        <f t="shared" si="79"/>
        <v>#N/A</v>
      </c>
      <c r="V970" s="24" t="e">
        <f>IF(J970="Urban",IF(U970&lt;='Recommended Sites'!$L$17,"Include",""),IF(J970="Rural",IF(T970&lt;='Recommended Sites'!$L$18,"Include",""),""))</f>
        <v>#N/A</v>
      </c>
      <c r="W970" s="24" t="e">
        <f>IF(V970="Include",COUNTIFS($V$2:$V$999,"Include",$R$2:$R$999,"&gt;"&amp;R970)+COUNTIFS($V$2:V970,"Include",$R$2:R970,R970),"")</f>
        <v>#N/A</v>
      </c>
    </row>
    <row r="971" spans="1:23" ht="15.75" thickBot="1" x14ac:dyDescent="0.3">
      <c r="A971" s="23" t="str">
        <f>IF(Population!$A971="","",Population!$A971)</f>
        <v/>
      </c>
      <c r="B971" s="24" t="str">
        <f>IF($A971="","",IFERROR(VLOOKUP($A971,Facilities!$A$2:$B$1001,2,FALSE),""))</f>
        <v/>
      </c>
      <c r="C971" s="24" t="str">
        <f>IFERROR(IF(VLOOKUP($A971,'Facility Locations'!$A$2:$E$1000,2,FALSE)="","no address",VLOOKUP($A971,'Facility Locations'!$A$2:$E$1000,2,FALSE)),"no address")</f>
        <v>no address</v>
      </c>
      <c r="D971" s="24" t="str">
        <f>IFERROR(IF(VLOOKUP($A971,'Facility Locations'!$A$2:$E$1000,3,FALSE)="","",VLOOKUP($A971,'Facility Locations'!$A$2:$E$1000,3,FALSE)),"")</f>
        <v/>
      </c>
      <c r="E971" s="24" t="str">
        <f>IFERROR(IF(VLOOKUP($A971,'Facility Locations'!$A$2:$E$1000,4,FALSE)="","",VLOOKUP($A971,'Facility Locations'!$A$2:$E$1000,4,FALSE)),"")</f>
        <v/>
      </c>
      <c r="F971" s="24" t="str">
        <f>IFERROR(IF(VLOOKUP($A971,'Facility Locations'!$A$2:$E$1000,5,FALSE)="","",VLOOKUP($A971,'Facility Locations'!$A$2:$E$1000,5,FALSE)),"")</f>
        <v/>
      </c>
      <c r="G971" s="25" t="str">
        <f>IFERROR(VLOOKUP($A971,Counties!$A$2:$C$1000,2,FALSE),"no county listed")</f>
        <v>no county listed</v>
      </c>
      <c r="H971" s="24" t="str">
        <f>IFERROR(VLOOKUP($A971,Counties!$A$2:$C$1000,3,FALSE),"no county listed")</f>
        <v>no county listed</v>
      </c>
      <c r="I971" s="24" t="e">
        <f>VLOOKUP($G971,Rural_Urban!A972:B1970,2,FALSE)</f>
        <v>#N/A</v>
      </c>
      <c r="J971" s="24" t="e">
        <f t="shared" si="75"/>
        <v>#N/A</v>
      </c>
      <c r="K971" s="26" t="str">
        <f>IF($A971="","",_xlfn.LET(_xlpm.x,VLOOKUP($A971,Population!$A$2:$B$1000,2,FALSE),IF(_xlpm.x="","none listed",_xlpm.x)))</f>
        <v/>
      </c>
      <c r="L971" s="24" t="e">
        <f>VLOOKUP($A971,Population!$A$2:$D$1000,4,FALSE)</f>
        <v>#N/A</v>
      </c>
      <c r="M971" s="24">
        <f>VLOOKUP("Population",'Program Priorities&amp;Goals'!$B$5:$E$7,4,FALSE)</f>
        <v>0.66666666666666663</v>
      </c>
      <c r="N971" s="24" t="e">
        <f>VLOOKUP($G971,'SVI Data'!$C$2:$F$200,3,FALSE)</f>
        <v>#N/A</v>
      </c>
      <c r="O971" s="24">
        <f>VLOOKUP("SVI",'Program Priorities&amp;Goals'!$B$5:$E$7,4,FALSE)</f>
        <v>0.66666666666666663</v>
      </c>
      <c r="P971" s="23" t="e">
        <f>VLOOKUP($A971,'Partnership Readiness'!$A$2:$D$1000,5,FALSE)</f>
        <v>#N/A</v>
      </c>
      <c r="Q971" s="24">
        <f>VLOOKUP("Partnership",'Program Priorities&amp;Goals'!$B$5:$E$7,4,FALSE)</f>
        <v>0.66666666666666663</v>
      </c>
      <c r="R971" s="25">
        <f t="shared" si="76"/>
        <v>0</v>
      </c>
      <c r="S971" s="24">
        <f t="shared" si="77"/>
        <v>1</v>
      </c>
      <c r="T971" s="24" t="e">
        <f t="shared" si="78"/>
        <v>#N/A</v>
      </c>
      <c r="U971" s="27" t="e">
        <f t="shared" si="79"/>
        <v>#N/A</v>
      </c>
      <c r="V971" s="24" t="e">
        <f>IF(J971="Urban",IF(U971&lt;='Recommended Sites'!$L$17,"Include",""),IF(J971="Rural",IF(T971&lt;='Recommended Sites'!$L$18,"Include",""),""))</f>
        <v>#N/A</v>
      </c>
      <c r="W971" s="24" t="e">
        <f>IF(V971="Include",COUNTIFS($V$2:$V$999,"Include",$R$2:$R$999,"&gt;"&amp;R971)+COUNTIFS($V$2:V971,"Include",$R$2:R971,R971),"")</f>
        <v>#N/A</v>
      </c>
    </row>
    <row r="972" spans="1:23" ht="15.75" thickBot="1" x14ac:dyDescent="0.3">
      <c r="A972" s="23" t="str">
        <f>IF(Population!$A972="","",Population!$A972)</f>
        <v/>
      </c>
      <c r="B972" s="24" t="str">
        <f>IF($A972="","",IFERROR(VLOOKUP($A972,Facilities!$A$2:$B$1001,2,FALSE),""))</f>
        <v/>
      </c>
      <c r="C972" s="24" t="str">
        <f>IFERROR(IF(VLOOKUP($A972,'Facility Locations'!$A$2:$E$1000,2,FALSE)="","no address",VLOOKUP($A972,'Facility Locations'!$A$2:$E$1000,2,FALSE)),"no address")</f>
        <v>no address</v>
      </c>
      <c r="D972" s="24" t="str">
        <f>IFERROR(IF(VLOOKUP($A972,'Facility Locations'!$A$2:$E$1000,3,FALSE)="","",VLOOKUP($A972,'Facility Locations'!$A$2:$E$1000,3,FALSE)),"")</f>
        <v/>
      </c>
      <c r="E972" s="24" t="str">
        <f>IFERROR(IF(VLOOKUP($A972,'Facility Locations'!$A$2:$E$1000,4,FALSE)="","",VLOOKUP($A972,'Facility Locations'!$A$2:$E$1000,4,FALSE)),"")</f>
        <v/>
      </c>
      <c r="F972" s="24" t="str">
        <f>IFERROR(IF(VLOOKUP($A972,'Facility Locations'!$A$2:$E$1000,5,FALSE)="","",VLOOKUP($A972,'Facility Locations'!$A$2:$E$1000,5,FALSE)),"")</f>
        <v/>
      </c>
      <c r="G972" s="25" t="str">
        <f>IFERROR(VLOOKUP($A972,Counties!$A$2:$C$1000,2,FALSE),"no county listed")</f>
        <v>no county listed</v>
      </c>
      <c r="H972" s="24" t="str">
        <f>IFERROR(VLOOKUP($A972,Counties!$A$2:$C$1000,3,FALSE),"no county listed")</f>
        <v>no county listed</v>
      </c>
      <c r="I972" s="24" t="e">
        <f>VLOOKUP($G972,Rural_Urban!A973:B1971,2,FALSE)</f>
        <v>#N/A</v>
      </c>
      <c r="J972" s="24" t="e">
        <f t="shared" si="75"/>
        <v>#N/A</v>
      </c>
      <c r="K972" s="26" t="str">
        <f>IF($A972="","",_xlfn.LET(_xlpm.x,VLOOKUP($A972,Population!$A$2:$B$1000,2,FALSE),IF(_xlpm.x="","none listed",_xlpm.x)))</f>
        <v/>
      </c>
      <c r="L972" s="24" t="e">
        <f>VLOOKUP($A972,Population!$A$2:$D$1000,4,FALSE)</f>
        <v>#N/A</v>
      </c>
      <c r="M972" s="24">
        <f>VLOOKUP("Population",'Program Priorities&amp;Goals'!$B$5:$E$7,4,FALSE)</f>
        <v>0.66666666666666663</v>
      </c>
      <c r="N972" s="24" t="e">
        <f>VLOOKUP($G972,'SVI Data'!$C$2:$F$200,3,FALSE)</f>
        <v>#N/A</v>
      </c>
      <c r="O972" s="24">
        <f>VLOOKUP("SVI",'Program Priorities&amp;Goals'!$B$5:$E$7,4,FALSE)</f>
        <v>0.66666666666666663</v>
      </c>
      <c r="P972" s="23" t="e">
        <f>VLOOKUP($A972,'Partnership Readiness'!$A$2:$D$1000,5,FALSE)</f>
        <v>#N/A</v>
      </c>
      <c r="Q972" s="24">
        <f>VLOOKUP("Partnership",'Program Priorities&amp;Goals'!$B$5:$E$7,4,FALSE)</f>
        <v>0.66666666666666663</v>
      </c>
      <c r="R972" s="25">
        <f t="shared" si="76"/>
        <v>0</v>
      </c>
      <c r="S972" s="24">
        <f t="shared" si="77"/>
        <v>1</v>
      </c>
      <c r="T972" s="24" t="e">
        <f t="shared" si="78"/>
        <v>#N/A</v>
      </c>
      <c r="U972" s="27" t="e">
        <f t="shared" si="79"/>
        <v>#N/A</v>
      </c>
      <c r="V972" s="24" t="e">
        <f>IF(J972="Urban",IF(U972&lt;='Recommended Sites'!$L$17,"Include",""),IF(J972="Rural",IF(T972&lt;='Recommended Sites'!$L$18,"Include",""),""))</f>
        <v>#N/A</v>
      </c>
      <c r="W972" s="24" t="e">
        <f>IF(V972="Include",COUNTIFS($V$2:$V$999,"Include",$R$2:$R$999,"&gt;"&amp;R972)+COUNTIFS($V$2:V972,"Include",$R$2:R972,R972),"")</f>
        <v>#N/A</v>
      </c>
    </row>
    <row r="973" spans="1:23" ht="15.75" thickBot="1" x14ac:dyDescent="0.3">
      <c r="A973" s="23" t="str">
        <f>IF(Population!$A973="","",Population!$A973)</f>
        <v/>
      </c>
      <c r="B973" s="24" t="str">
        <f>IF($A973="","",IFERROR(VLOOKUP($A973,Facilities!$A$2:$B$1001,2,FALSE),""))</f>
        <v/>
      </c>
      <c r="C973" s="24" t="str">
        <f>IFERROR(IF(VLOOKUP($A973,'Facility Locations'!$A$2:$E$1000,2,FALSE)="","no address",VLOOKUP($A973,'Facility Locations'!$A$2:$E$1000,2,FALSE)),"no address")</f>
        <v>no address</v>
      </c>
      <c r="D973" s="24" t="str">
        <f>IFERROR(IF(VLOOKUP($A973,'Facility Locations'!$A$2:$E$1000,3,FALSE)="","",VLOOKUP($A973,'Facility Locations'!$A$2:$E$1000,3,FALSE)),"")</f>
        <v/>
      </c>
      <c r="E973" s="24" t="str">
        <f>IFERROR(IF(VLOOKUP($A973,'Facility Locations'!$A$2:$E$1000,4,FALSE)="","",VLOOKUP($A973,'Facility Locations'!$A$2:$E$1000,4,FALSE)),"")</f>
        <v/>
      </c>
      <c r="F973" s="24" t="str">
        <f>IFERROR(IF(VLOOKUP($A973,'Facility Locations'!$A$2:$E$1000,5,FALSE)="","",VLOOKUP($A973,'Facility Locations'!$A$2:$E$1000,5,FALSE)),"")</f>
        <v/>
      </c>
      <c r="G973" s="25" t="str">
        <f>IFERROR(VLOOKUP($A973,Counties!$A$2:$C$1000,2,FALSE),"no county listed")</f>
        <v>no county listed</v>
      </c>
      <c r="H973" s="24" t="str">
        <f>IFERROR(VLOOKUP($A973,Counties!$A$2:$C$1000,3,FALSE),"no county listed")</f>
        <v>no county listed</v>
      </c>
      <c r="I973" s="24" t="e">
        <f>VLOOKUP($G973,Rural_Urban!A974:B1972,2,FALSE)</f>
        <v>#N/A</v>
      </c>
      <c r="J973" s="24" t="e">
        <f t="shared" si="75"/>
        <v>#N/A</v>
      </c>
      <c r="K973" s="26" t="str">
        <f>IF($A973="","",_xlfn.LET(_xlpm.x,VLOOKUP($A973,Population!$A$2:$B$1000,2,FALSE),IF(_xlpm.x="","none listed",_xlpm.x)))</f>
        <v/>
      </c>
      <c r="L973" s="24" t="e">
        <f>VLOOKUP($A973,Population!$A$2:$D$1000,4,FALSE)</f>
        <v>#N/A</v>
      </c>
      <c r="M973" s="24">
        <f>VLOOKUP("Population",'Program Priorities&amp;Goals'!$B$5:$E$7,4,FALSE)</f>
        <v>0.66666666666666663</v>
      </c>
      <c r="N973" s="24" t="e">
        <f>VLOOKUP($G973,'SVI Data'!$C$2:$F$200,3,FALSE)</f>
        <v>#N/A</v>
      </c>
      <c r="O973" s="24">
        <f>VLOOKUP("SVI",'Program Priorities&amp;Goals'!$B$5:$E$7,4,FALSE)</f>
        <v>0.66666666666666663</v>
      </c>
      <c r="P973" s="23" t="e">
        <f>VLOOKUP($A973,'Partnership Readiness'!$A$2:$D$1000,5,FALSE)</f>
        <v>#N/A</v>
      </c>
      <c r="Q973" s="24">
        <f>VLOOKUP("Partnership",'Program Priorities&amp;Goals'!$B$5:$E$7,4,FALSE)</f>
        <v>0.66666666666666663</v>
      </c>
      <c r="R973" s="25">
        <f t="shared" si="76"/>
        <v>0</v>
      </c>
      <c r="S973" s="24">
        <f t="shared" si="77"/>
        <v>1</v>
      </c>
      <c r="T973" s="24" t="e">
        <f t="shared" si="78"/>
        <v>#N/A</v>
      </c>
      <c r="U973" s="27" t="e">
        <f t="shared" si="79"/>
        <v>#N/A</v>
      </c>
      <c r="V973" s="24" t="e">
        <f>IF(J973="Urban",IF(U973&lt;='Recommended Sites'!$L$17,"Include",""),IF(J973="Rural",IF(T973&lt;='Recommended Sites'!$L$18,"Include",""),""))</f>
        <v>#N/A</v>
      </c>
      <c r="W973" s="24" t="e">
        <f>IF(V973="Include",COUNTIFS($V$2:$V$999,"Include",$R$2:$R$999,"&gt;"&amp;R973)+COUNTIFS($V$2:V973,"Include",$R$2:R973,R973),"")</f>
        <v>#N/A</v>
      </c>
    </row>
    <row r="974" spans="1:23" ht="15.75" thickBot="1" x14ac:dyDescent="0.3">
      <c r="A974" s="23" t="str">
        <f>IF(Population!$A974="","",Population!$A974)</f>
        <v/>
      </c>
      <c r="B974" s="24" t="str">
        <f>IF($A974="","",IFERROR(VLOOKUP($A974,Facilities!$A$2:$B$1001,2,FALSE),""))</f>
        <v/>
      </c>
      <c r="C974" s="24" t="str">
        <f>IFERROR(IF(VLOOKUP($A974,'Facility Locations'!$A$2:$E$1000,2,FALSE)="","no address",VLOOKUP($A974,'Facility Locations'!$A$2:$E$1000,2,FALSE)),"no address")</f>
        <v>no address</v>
      </c>
      <c r="D974" s="24" t="str">
        <f>IFERROR(IF(VLOOKUP($A974,'Facility Locations'!$A$2:$E$1000,3,FALSE)="","",VLOOKUP($A974,'Facility Locations'!$A$2:$E$1000,3,FALSE)),"")</f>
        <v/>
      </c>
      <c r="E974" s="24" t="str">
        <f>IFERROR(IF(VLOOKUP($A974,'Facility Locations'!$A$2:$E$1000,4,FALSE)="","",VLOOKUP($A974,'Facility Locations'!$A$2:$E$1000,4,FALSE)),"")</f>
        <v/>
      </c>
      <c r="F974" s="24" t="str">
        <f>IFERROR(IF(VLOOKUP($A974,'Facility Locations'!$A$2:$E$1000,5,FALSE)="","",VLOOKUP($A974,'Facility Locations'!$A$2:$E$1000,5,FALSE)),"")</f>
        <v/>
      </c>
      <c r="G974" s="25" t="str">
        <f>IFERROR(VLOOKUP($A974,Counties!$A$2:$C$1000,2,FALSE),"no county listed")</f>
        <v>no county listed</v>
      </c>
      <c r="H974" s="24" t="str">
        <f>IFERROR(VLOOKUP($A974,Counties!$A$2:$C$1000,3,FALSE),"no county listed")</f>
        <v>no county listed</v>
      </c>
      <c r="I974" s="24" t="e">
        <f>VLOOKUP($G974,Rural_Urban!A975:B1973,2,FALSE)</f>
        <v>#N/A</v>
      </c>
      <c r="J974" s="24" t="e">
        <f t="shared" si="75"/>
        <v>#N/A</v>
      </c>
      <c r="K974" s="26" t="str">
        <f>IF($A974="","",_xlfn.LET(_xlpm.x,VLOOKUP($A974,Population!$A$2:$B$1000,2,FALSE),IF(_xlpm.x="","none listed",_xlpm.x)))</f>
        <v/>
      </c>
      <c r="L974" s="24" t="e">
        <f>VLOOKUP($A974,Population!$A$2:$D$1000,4,FALSE)</f>
        <v>#N/A</v>
      </c>
      <c r="M974" s="24">
        <f>VLOOKUP("Population",'Program Priorities&amp;Goals'!$B$5:$E$7,4,FALSE)</f>
        <v>0.66666666666666663</v>
      </c>
      <c r="N974" s="24" t="e">
        <f>VLOOKUP($G974,'SVI Data'!$C$2:$F$200,3,FALSE)</f>
        <v>#N/A</v>
      </c>
      <c r="O974" s="24">
        <f>VLOOKUP("SVI",'Program Priorities&amp;Goals'!$B$5:$E$7,4,FALSE)</f>
        <v>0.66666666666666663</v>
      </c>
      <c r="P974" s="23" t="e">
        <f>VLOOKUP($A974,'Partnership Readiness'!$A$2:$D$1000,5,FALSE)</f>
        <v>#N/A</v>
      </c>
      <c r="Q974" s="24">
        <f>VLOOKUP("Partnership",'Program Priorities&amp;Goals'!$B$5:$E$7,4,FALSE)</f>
        <v>0.66666666666666663</v>
      </c>
      <c r="R974" s="25">
        <f t="shared" si="76"/>
        <v>0</v>
      </c>
      <c r="S974" s="24">
        <f t="shared" si="77"/>
        <v>1</v>
      </c>
      <c r="T974" s="24" t="e">
        <f t="shared" si="78"/>
        <v>#N/A</v>
      </c>
      <c r="U974" s="27" t="e">
        <f t="shared" si="79"/>
        <v>#N/A</v>
      </c>
      <c r="V974" s="24" t="e">
        <f>IF(J974="Urban",IF(U974&lt;='Recommended Sites'!$L$17,"Include",""),IF(J974="Rural",IF(T974&lt;='Recommended Sites'!$L$18,"Include",""),""))</f>
        <v>#N/A</v>
      </c>
      <c r="W974" s="24" t="e">
        <f>IF(V974="Include",COUNTIFS($V$2:$V$999,"Include",$R$2:$R$999,"&gt;"&amp;R974)+COUNTIFS($V$2:V974,"Include",$R$2:R974,R974),"")</f>
        <v>#N/A</v>
      </c>
    </row>
    <row r="975" spans="1:23" ht="15.75" thickBot="1" x14ac:dyDescent="0.3">
      <c r="A975" s="23" t="str">
        <f>IF(Population!$A975="","",Population!$A975)</f>
        <v/>
      </c>
      <c r="B975" s="24" t="str">
        <f>IF($A975="","",IFERROR(VLOOKUP($A975,Facilities!$A$2:$B$1001,2,FALSE),""))</f>
        <v/>
      </c>
      <c r="C975" s="24" t="str">
        <f>IFERROR(IF(VLOOKUP($A975,'Facility Locations'!$A$2:$E$1000,2,FALSE)="","no address",VLOOKUP($A975,'Facility Locations'!$A$2:$E$1000,2,FALSE)),"no address")</f>
        <v>no address</v>
      </c>
      <c r="D975" s="24" t="str">
        <f>IFERROR(IF(VLOOKUP($A975,'Facility Locations'!$A$2:$E$1000,3,FALSE)="","",VLOOKUP($A975,'Facility Locations'!$A$2:$E$1000,3,FALSE)),"")</f>
        <v/>
      </c>
      <c r="E975" s="24" t="str">
        <f>IFERROR(IF(VLOOKUP($A975,'Facility Locations'!$A$2:$E$1000,4,FALSE)="","",VLOOKUP($A975,'Facility Locations'!$A$2:$E$1000,4,FALSE)),"")</f>
        <v/>
      </c>
      <c r="F975" s="24" t="str">
        <f>IFERROR(IF(VLOOKUP($A975,'Facility Locations'!$A$2:$E$1000,5,FALSE)="","",VLOOKUP($A975,'Facility Locations'!$A$2:$E$1000,5,FALSE)),"")</f>
        <v/>
      </c>
      <c r="G975" s="25" t="str">
        <f>IFERROR(VLOOKUP($A975,Counties!$A$2:$C$1000,2,FALSE),"no county listed")</f>
        <v>no county listed</v>
      </c>
      <c r="H975" s="24" t="str">
        <f>IFERROR(VLOOKUP($A975,Counties!$A$2:$C$1000,3,FALSE),"no county listed")</f>
        <v>no county listed</v>
      </c>
      <c r="I975" s="24" t="e">
        <f>VLOOKUP($G975,Rural_Urban!A976:B1974,2,FALSE)</f>
        <v>#N/A</v>
      </c>
      <c r="J975" s="24" t="e">
        <f t="shared" si="75"/>
        <v>#N/A</v>
      </c>
      <c r="K975" s="26" t="str">
        <f>IF($A975="","",_xlfn.LET(_xlpm.x,VLOOKUP($A975,Population!$A$2:$B$1000,2,FALSE),IF(_xlpm.x="","none listed",_xlpm.x)))</f>
        <v/>
      </c>
      <c r="L975" s="24" t="e">
        <f>VLOOKUP($A975,Population!$A$2:$D$1000,4,FALSE)</f>
        <v>#N/A</v>
      </c>
      <c r="M975" s="24">
        <f>VLOOKUP("Population",'Program Priorities&amp;Goals'!$B$5:$E$7,4,FALSE)</f>
        <v>0.66666666666666663</v>
      </c>
      <c r="N975" s="24" t="e">
        <f>VLOOKUP($G975,'SVI Data'!$C$2:$F$200,3,FALSE)</f>
        <v>#N/A</v>
      </c>
      <c r="O975" s="24">
        <f>VLOOKUP("SVI",'Program Priorities&amp;Goals'!$B$5:$E$7,4,FALSE)</f>
        <v>0.66666666666666663</v>
      </c>
      <c r="P975" s="23" t="e">
        <f>VLOOKUP($A975,'Partnership Readiness'!$A$2:$D$1000,5,FALSE)</f>
        <v>#N/A</v>
      </c>
      <c r="Q975" s="24">
        <f>VLOOKUP("Partnership",'Program Priorities&amp;Goals'!$B$5:$E$7,4,FALSE)</f>
        <v>0.66666666666666663</v>
      </c>
      <c r="R975" s="25">
        <f t="shared" si="76"/>
        <v>0</v>
      </c>
      <c r="S975" s="24">
        <f t="shared" si="77"/>
        <v>1</v>
      </c>
      <c r="T975" s="24" t="e">
        <f t="shared" si="78"/>
        <v>#N/A</v>
      </c>
      <c r="U975" s="27" t="e">
        <f t="shared" si="79"/>
        <v>#N/A</v>
      </c>
      <c r="V975" s="24" t="e">
        <f>IF(J975="Urban",IF(U975&lt;='Recommended Sites'!$L$17,"Include",""),IF(J975="Rural",IF(T975&lt;='Recommended Sites'!$L$18,"Include",""),""))</f>
        <v>#N/A</v>
      </c>
      <c r="W975" s="24" t="e">
        <f>IF(V975="Include",COUNTIFS($V$2:$V$999,"Include",$R$2:$R$999,"&gt;"&amp;R975)+COUNTIFS($V$2:V975,"Include",$R$2:R975,R975),"")</f>
        <v>#N/A</v>
      </c>
    </row>
    <row r="976" spans="1:23" ht="15.75" thickBot="1" x14ac:dyDescent="0.3">
      <c r="A976" s="23" t="str">
        <f>IF(Population!$A976="","",Population!$A976)</f>
        <v/>
      </c>
      <c r="B976" s="24" t="str">
        <f>IF($A976="","",IFERROR(VLOOKUP($A976,Facilities!$A$2:$B$1001,2,FALSE),""))</f>
        <v/>
      </c>
      <c r="C976" s="24" t="str">
        <f>IFERROR(IF(VLOOKUP($A976,'Facility Locations'!$A$2:$E$1000,2,FALSE)="","no address",VLOOKUP($A976,'Facility Locations'!$A$2:$E$1000,2,FALSE)),"no address")</f>
        <v>no address</v>
      </c>
      <c r="D976" s="24" t="str">
        <f>IFERROR(IF(VLOOKUP($A976,'Facility Locations'!$A$2:$E$1000,3,FALSE)="","",VLOOKUP($A976,'Facility Locations'!$A$2:$E$1000,3,FALSE)),"")</f>
        <v/>
      </c>
      <c r="E976" s="24" t="str">
        <f>IFERROR(IF(VLOOKUP($A976,'Facility Locations'!$A$2:$E$1000,4,FALSE)="","",VLOOKUP($A976,'Facility Locations'!$A$2:$E$1000,4,FALSE)),"")</f>
        <v/>
      </c>
      <c r="F976" s="24" t="str">
        <f>IFERROR(IF(VLOOKUP($A976,'Facility Locations'!$A$2:$E$1000,5,FALSE)="","",VLOOKUP($A976,'Facility Locations'!$A$2:$E$1000,5,FALSE)),"")</f>
        <v/>
      </c>
      <c r="G976" s="25" t="str">
        <f>IFERROR(VLOOKUP($A976,Counties!$A$2:$C$1000,2,FALSE),"no county listed")</f>
        <v>no county listed</v>
      </c>
      <c r="H976" s="24" t="str">
        <f>IFERROR(VLOOKUP($A976,Counties!$A$2:$C$1000,3,FALSE),"no county listed")</f>
        <v>no county listed</v>
      </c>
      <c r="I976" s="24" t="e">
        <f>VLOOKUP($G976,Rural_Urban!A977:B1975,2,FALSE)</f>
        <v>#N/A</v>
      </c>
      <c r="J976" s="24" t="e">
        <f t="shared" si="75"/>
        <v>#N/A</v>
      </c>
      <c r="K976" s="26" t="str">
        <f>IF($A976="","",_xlfn.LET(_xlpm.x,VLOOKUP($A976,Population!$A$2:$B$1000,2,FALSE),IF(_xlpm.x="","none listed",_xlpm.x)))</f>
        <v/>
      </c>
      <c r="L976" s="24" t="e">
        <f>VLOOKUP($A976,Population!$A$2:$D$1000,4,FALSE)</f>
        <v>#N/A</v>
      </c>
      <c r="M976" s="24">
        <f>VLOOKUP("Population",'Program Priorities&amp;Goals'!$B$5:$E$7,4,FALSE)</f>
        <v>0.66666666666666663</v>
      </c>
      <c r="N976" s="24" t="e">
        <f>VLOOKUP($G976,'SVI Data'!$C$2:$F$200,3,FALSE)</f>
        <v>#N/A</v>
      </c>
      <c r="O976" s="24">
        <f>VLOOKUP("SVI",'Program Priorities&amp;Goals'!$B$5:$E$7,4,FALSE)</f>
        <v>0.66666666666666663</v>
      </c>
      <c r="P976" s="23" t="e">
        <f>VLOOKUP($A976,'Partnership Readiness'!$A$2:$D$1000,5,FALSE)</f>
        <v>#N/A</v>
      </c>
      <c r="Q976" s="24">
        <f>VLOOKUP("Partnership",'Program Priorities&amp;Goals'!$B$5:$E$7,4,FALSE)</f>
        <v>0.66666666666666663</v>
      </c>
      <c r="R976" s="25">
        <f t="shared" si="76"/>
        <v>0</v>
      </c>
      <c r="S976" s="24">
        <f t="shared" si="77"/>
        <v>1</v>
      </c>
      <c r="T976" s="24" t="e">
        <f t="shared" si="78"/>
        <v>#N/A</v>
      </c>
      <c r="U976" s="27" t="e">
        <f t="shared" si="79"/>
        <v>#N/A</v>
      </c>
      <c r="V976" s="24" t="e">
        <f>IF(J976="Urban",IF(U976&lt;='Recommended Sites'!$L$17,"Include",""),IF(J976="Rural",IF(T976&lt;='Recommended Sites'!$L$18,"Include",""),""))</f>
        <v>#N/A</v>
      </c>
      <c r="W976" s="24" t="e">
        <f>IF(V976="Include",COUNTIFS($V$2:$V$999,"Include",$R$2:$R$999,"&gt;"&amp;R976)+COUNTIFS($V$2:V976,"Include",$R$2:R976,R976),"")</f>
        <v>#N/A</v>
      </c>
    </row>
    <row r="977" spans="1:23" ht="15.75" thickBot="1" x14ac:dyDescent="0.3">
      <c r="A977" s="23" t="str">
        <f>IF(Population!$A977="","",Population!$A977)</f>
        <v/>
      </c>
      <c r="B977" s="24" t="str">
        <f>IF($A977="","",IFERROR(VLOOKUP($A977,Facilities!$A$2:$B$1001,2,FALSE),""))</f>
        <v/>
      </c>
      <c r="C977" s="24" t="str">
        <f>IFERROR(IF(VLOOKUP($A977,'Facility Locations'!$A$2:$E$1000,2,FALSE)="","no address",VLOOKUP($A977,'Facility Locations'!$A$2:$E$1000,2,FALSE)),"no address")</f>
        <v>no address</v>
      </c>
      <c r="D977" s="24" t="str">
        <f>IFERROR(IF(VLOOKUP($A977,'Facility Locations'!$A$2:$E$1000,3,FALSE)="","",VLOOKUP($A977,'Facility Locations'!$A$2:$E$1000,3,FALSE)),"")</f>
        <v/>
      </c>
      <c r="E977" s="24" t="str">
        <f>IFERROR(IF(VLOOKUP($A977,'Facility Locations'!$A$2:$E$1000,4,FALSE)="","",VLOOKUP($A977,'Facility Locations'!$A$2:$E$1000,4,FALSE)),"")</f>
        <v/>
      </c>
      <c r="F977" s="24" t="str">
        <f>IFERROR(IF(VLOOKUP($A977,'Facility Locations'!$A$2:$E$1000,5,FALSE)="","",VLOOKUP($A977,'Facility Locations'!$A$2:$E$1000,5,FALSE)),"")</f>
        <v/>
      </c>
      <c r="G977" s="25" t="str">
        <f>IFERROR(VLOOKUP($A977,Counties!$A$2:$C$1000,2,FALSE),"no county listed")</f>
        <v>no county listed</v>
      </c>
      <c r="H977" s="24" t="str">
        <f>IFERROR(VLOOKUP($A977,Counties!$A$2:$C$1000,3,FALSE),"no county listed")</f>
        <v>no county listed</v>
      </c>
      <c r="I977" s="24" t="e">
        <f>VLOOKUP($G977,Rural_Urban!A978:B1976,2,FALSE)</f>
        <v>#N/A</v>
      </c>
      <c r="J977" s="24" t="e">
        <f t="shared" si="75"/>
        <v>#N/A</v>
      </c>
      <c r="K977" s="26" t="str">
        <f>IF($A977="","",_xlfn.LET(_xlpm.x,VLOOKUP($A977,Population!$A$2:$B$1000,2,FALSE),IF(_xlpm.x="","none listed",_xlpm.x)))</f>
        <v/>
      </c>
      <c r="L977" s="24" t="e">
        <f>VLOOKUP($A977,Population!$A$2:$D$1000,4,FALSE)</f>
        <v>#N/A</v>
      </c>
      <c r="M977" s="24">
        <f>VLOOKUP("Population",'Program Priorities&amp;Goals'!$B$5:$E$7,4,FALSE)</f>
        <v>0.66666666666666663</v>
      </c>
      <c r="N977" s="24" t="e">
        <f>VLOOKUP($G977,'SVI Data'!$C$2:$F$200,3,FALSE)</f>
        <v>#N/A</v>
      </c>
      <c r="O977" s="24">
        <f>VLOOKUP("SVI",'Program Priorities&amp;Goals'!$B$5:$E$7,4,FALSE)</f>
        <v>0.66666666666666663</v>
      </c>
      <c r="P977" s="23" t="e">
        <f>VLOOKUP($A977,'Partnership Readiness'!$A$2:$D$1000,5,FALSE)</f>
        <v>#N/A</v>
      </c>
      <c r="Q977" s="24">
        <f>VLOOKUP("Partnership",'Program Priorities&amp;Goals'!$B$5:$E$7,4,FALSE)</f>
        <v>0.66666666666666663</v>
      </c>
      <c r="R977" s="25">
        <f t="shared" si="76"/>
        <v>0</v>
      </c>
      <c r="S977" s="24">
        <f t="shared" si="77"/>
        <v>1</v>
      </c>
      <c r="T977" s="24" t="e">
        <f t="shared" si="78"/>
        <v>#N/A</v>
      </c>
      <c r="U977" s="27" t="e">
        <f t="shared" si="79"/>
        <v>#N/A</v>
      </c>
      <c r="V977" s="24" t="e">
        <f>IF(J977="Urban",IF(U977&lt;='Recommended Sites'!$L$17,"Include",""),IF(J977="Rural",IF(T977&lt;='Recommended Sites'!$L$18,"Include",""),""))</f>
        <v>#N/A</v>
      </c>
      <c r="W977" s="24" t="e">
        <f>IF(V977="Include",COUNTIFS($V$2:$V$999,"Include",$R$2:$R$999,"&gt;"&amp;R977)+COUNTIFS($V$2:V977,"Include",$R$2:R977,R977),"")</f>
        <v>#N/A</v>
      </c>
    </row>
    <row r="978" spans="1:23" ht="15.75" thickBot="1" x14ac:dyDescent="0.3">
      <c r="A978" s="23" t="str">
        <f>IF(Population!$A978="","",Population!$A978)</f>
        <v/>
      </c>
      <c r="B978" s="24" t="str">
        <f>IF($A978="","",IFERROR(VLOOKUP($A978,Facilities!$A$2:$B$1001,2,FALSE),""))</f>
        <v/>
      </c>
      <c r="C978" s="24" t="str">
        <f>IFERROR(IF(VLOOKUP($A978,'Facility Locations'!$A$2:$E$1000,2,FALSE)="","no address",VLOOKUP($A978,'Facility Locations'!$A$2:$E$1000,2,FALSE)),"no address")</f>
        <v>no address</v>
      </c>
      <c r="D978" s="24" t="str">
        <f>IFERROR(IF(VLOOKUP($A978,'Facility Locations'!$A$2:$E$1000,3,FALSE)="","",VLOOKUP($A978,'Facility Locations'!$A$2:$E$1000,3,FALSE)),"")</f>
        <v/>
      </c>
      <c r="E978" s="24" t="str">
        <f>IFERROR(IF(VLOOKUP($A978,'Facility Locations'!$A$2:$E$1000,4,FALSE)="","",VLOOKUP($A978,'Facility Locations'!$A$2:$E$1000,4,FALSE)),"")</f>
        <v/>
      </c>
      <c r="F978" s="24" t="str">
        <f>IFERROR(IF(VLOOKUP($A978,'Facility Locations'!$A$2:$E$1000,5,FALSE)="","",VLOOKUP($A978,'Facility Locations'!$A$2:$E$1000,5,FALSE)),"")</f>
        <v/>
      </c>
      <c r="G978" s="25" t="str">
        <f>IFERROR(VLOOKUP($A978,Counties!$A$2:$C$1000,2,FALSE),"no county listed")</f>
        <v>no county listed</v>
      </c>
      <c r="H978" s="24" t="str">
        <f>IFERROR(VLOOKUP($A978,Counties!$A$2:$C$1000,3,FALSE),"no county listed")</f>
        <v>no county listed</v>
      </c>
      <c r="I978" s="24" t="e">
        <f>VLOOKUP($G978,Rural_Urban!A979:B1977,2,FALSE)</f>
        <v>#N/A</v>
      </c>
      <c r="J978" s="24" t="e">
        <f t="shared" si="75"/>
        <v>#N/A</v>
      </c>
      <c r="K978" s="26" t="str">
        <f>IF($A978="","",_xlfn.LET(_xlpm.x,VLOOKUP($A978,Population!$A$2:$B$1000,2,FALSE),IF(_xlpm.x="","none listed",_xlpm.x)))</f>
        <v/>
      </c>
      <c r="L978" s="24" t="e">
        <f>VLOOKUP($A978,Population!$A$2:$D$1000,4,FALSE)</f>
        <v>#N/A</v>
      </c>
      <c r="M978" s="24">
        <f>VLOOKUP("Population",'Program Priorities&amp;Goals'!$B$5:$E$7,4,FALSE)</f>
        <v>0.66666666666666663</v>
      </c>
      <c r="N978" s="24" t="e">
        <f>VLOOKUP($G978,'SVI Data'!$C$2:$F$200,3,FALSE)</f>
        <v>#N/A</v>
      </c>
      <c r="O978" s="24">
        <f>VLOOKUP("SVI",'Program Priorities&amp;Goals'!$B$5:$E$7,4,FALSE)</f>
        <v>0.66666666666666663</v>
      </c>
      <c r="P978" s="23" t="e">
        <f>VLOOKUP($A978,'Partnership Readiness'!$A$2:$D$1000,5,FALSE)</f>
        <v>#N/A</v>
      </c>
      <c r="Q978" s="24">
        <f>VLOOKUP("Partnership",'Program Priorities&amp;Goals'!$B$5:$E$7,4,FALSE)</f>
        <v>0.66666666666666663</v>
      </c>
      <c r="R978" s="25">
        <f t="shared" si="76"/>
        <v>0</v>
      </c>
      <c r="S978" s="24">
        <f t="shared" si="77"/>
        <v>1</v>
      </c>
      <c r="T978" s="24" t="e">
        <f t="shared" si="78"/>
        <v>#N/A</v>
      </c>
      <c r="U978" s="27" t="e">
        <f t="shared" si="79"/>
        <v>#N/A</v>
      </c>
      <c r="V978" s="24" t="e">
        <f>IF(J978="Urban",IF(U978&lt;='Recommended Sites'!$L$17,"Include",""),IF(J978="Rural",IF(T978&lt;='Recommended Sites'!$L$18,"Include",""),""))</f>
        <v>#N/A</v>
      </c>
      <c r="W978" s="24" t="e">
        <f>IF(V978="Include",COUNTIFS($V$2:$V$999,"Include",$R$2:$R$999,"&gt;"&amp;R978)+COUNTIFS($V$2:V978,"Include",$R$2:R978,R978),"")</f>
        <v>#N/A</v>
      </c>
    </row>
    <row r="979" spans="1:23" ht="15.75" thickBot="1" x14ac:dyDescent="0.3">
      <c r="A979" s="23" t="str">
        <f>IF(Population!$A979="","",Population!$A979)</f>
        <v/>
      </c>
      <c r="B979" s="24" t="str">
        <f>IF($A979="","",IFERROR(VLOOKUP($A979,Facilities!$A$2:$B$1001,2,FALSE),""))</f>
        <v/>
      </c>
      <c r="C979" s="24" t="str">
        <f>IFERROR(IF(VLOOKUP($A979,'Facility Locations'!$A$2:$E$1000,2,FALSE)="","no address",VLOOKUP($A979,'Facility Locations'!$A$2:$E$1000,2,FALSE)),"no address")</f>
        <v>no address</v>
      </c>
      <c r="D979" s="24" t="str">
        <f>IFERROR(IF(VLOOKUP($A979,'Facility Locations'!$A$2:$E$1000,3,FALSE)="","",VLOOKUP($A979,'Facility Locations'!$A$2:$E$1000,3,FALSE)),"")</f>
        <v/>
      </c>
      <c r="E979" s="24" t="str">
        <f>IFERROR(IF(VLOOKUP($A979,'Facility Locations'!$A$2:$E$1000,4,FALSE)="","",VLOOKUP($A979,'Facility Locations'!$A$2:$E$1000,4,FALSE)),"")</f>
        <v/>
      </c>
      <c r="F979" s="24" t="str">
        <f>IFERROR(IF(VLOOKUP($A979,'Facility Locations'!$A$2:$E$1000,5,FALSE)="","",VLOOKUP($A979,'Facility Locations'!$A$2:$E$1000,5,FALSE)),"")</f>
        <v/>
      </c>
      <c r="G979" s="25" t="str">
        <f>IFERROR(VLOOKUP($A979,Counties!$A$2:$C$1000,2,FALSE),"no county listed")</f>
        <v>no county listed</v>
      </c>
      <c r="H979" s="24" t="str">
        <f>IFERROR(VLOOKUP($A979,Counties!$A$2:$C$1000,3,FALSE),"no county listed")</f>
        <v>no county listed</v>
      </c>
      <c r="I979" s="24" t="e">
        <f>VLOOKUP($G979,Rural_Urban!A980:B1978,2,FALSE)</f>
        <v>#N/A</v>
      </c>
      <c r="J979" s="24" t="e">
        <f t="shared" si="75"/>
        <v>#N/A</v>
      </c>
      <c r="K979" s="26" t="str">
        <f>IF($A979="","",_xlfn.LET(_xlpm.x,VLOOKUP($A979,Population!$A$2:$B$1000,2,FALSE),IF(_xlpm.x="","none listed",_xlpm.x)))</f>
        <v/>
      </c>
      <c r="L979" s="24" t="e">
        <f>VLOOKUP($A979,Population!$A$2:$D$1000,4,FALSE)</f>
        <v>#N/A</v>
      </c>
      <c r="M979" s="24">
        <f>VLOOKUP("Population",'Program Priorities&amp;Goals'!$B$5:$E$7,4,FALSE)</f>
        <v>0.66666666666666663</v>
      </c>
      <c r="N979" s="24" t="e">
        <f>VLOOKUP($G979,'SVI Data'!$C$2:$F$200,3,FALSE)</f>
        <v>#N/A</v>
      </c>
      <c r="O979" s="24">
        <f>VLOOKUP("SVI",'Program Priorities&amp;Goals'!$B$5:$E$7,4,FALSE)</f>
        <v>0.66666666666666663</v>
      </c>
      <c r="P979" s="23" t="e">
        <f>VLOOKUP($A979,'Partnership Readiness'!$A$2:$D$1000,5,FALSE)</f>
        <v>#N/A</v>
      </c>
      <c r="Q979" s="24">
        <f>VLOOKUP("Partnership",'Program Priorities&amp;Goals'!$B$5:$E$7,4,FALSE)</f>
        <v>0.66666666666666663</v>
      </c>
      <c r="R979" s="25">
        <f t="shared" si="76"/>
        <v>0</v>
      </c>
      <c r="S979" s="24">
        <f t="shared" si="77"/>
        <v>1</v>
      </c>
      <c r="T979" s="24" t="e">
        <f t="shared" si="78"/>
        <v>#N/A</v>
      </c>
      <c r="U979" s="27" t="e">
        <f t="shared" si="79"/>
        <v>#N/A</v>
      </c>
      <c r="V979" s="24" t="e">
        <f>IF(J979="Urban",IF(U979&lt;='Recommended Sites'!$L$17,"Include",""),IF(J979="Rural",IF(T979&lt;='Recommended Sites'!$L$18,"Include",""),""))</f>
        <v>#N/A</v>
      </c>
      <c r="W979" s="24" t="e">
        <f>IF(V979="Include",COUNTIFS($V$2:$V$999,"Include",$R$2:$R$999,"&gt;"&amp;R979)+COUNTIFS($V$2:V979,"Include",$R$2:R979,R979),"")</f>
        <v>#N/A</v>
      </c>
    </row>
    <row r="980" spans="1:23" ht="15.75" thickBot="1" x14ac:dyDescent="0.3">
      <c r="A980" s="23" t="str">
        <f>IF(Population!$A980="","",Population!$A980)</f>
        <v/>
      </c>
      <c r="B980" s="24" t="str">
        <f>IF($A980="","",IFERROR(VLOOKUP($A980,Facilities!$A$2:$B$1001,2,FALSE),""))</f>
        <v/>
      </c>
      <c r="C980" s="24" t="str">
        <f>IFERROR(IF(VLOOKUP($A980,'Facility Locations'!$A$2:$E$1000,2,FALSE)="","no address",VLOOKUP($A980,'Facility Locations'!$A$2:$E$1000,2,FALSE)),"no address")</f>
        <v>no address</v>
      </c>
      <c r="D980" s="24" t="str">
        <f>IFERROR(IF(VLOOKUP($A980,'Facility Locations'!$A$2:$E$1000,3,FALSE)="","",VLOOKUP($A980,'Facility Locations'!$A$2:$E$1000,3,FALSE)),"")</f>
        <v/>
      </c>
      <c r="E980" s="24" t="str">
        <f>IFERROR(IF(VLOOKUP($A980,'Facility Locations'!$A$2:$E$1000,4,FALSE)="","",VLOOKUP($A980,'Facility Locations'!$A$2:$E$1000,4,FALSE)),"")</f>
        <v/>
      </c>
      <c r="F980" s="24" t="str">
        <f>IFERROR(IF(VLOOKUP($A980,'Facility Locations'!$A$2:$E$1000,5,FALSE)="","",VLOOKUP($A980,'Facility Locations'!$A$2:$E$1000,5,FALSE)),"")</f>
        <v/>
      </c>
      <c r="G980" s="25" t="str">
        <f>IFERROR(VLOOKUP($A980,Counties!$A$2:$C$1000,2,FALSE),"no county listed")</f>
        <v>no county listed</v>
      </c>
      <c r="H980" s="24" t="str">
        <f>IFERROR(VLOOKUP($A980,Counties!$A$2:$C$1000,3,FALSE),"no county listed")</f>
        <v>no county listed</v>
      </c>
      <c r="I980" s="24" t="e">
        <f>VLOOKUP($G980,Rural_Urban!A981:B1979,2,FALSE)</f>
        <v>#N/A</v>
      </c>
      <c r="J980" s="24" t="e">
        <f t="shared" si="75"/>
        <v>#N/A</v>
      </c>
      <c r="K980" s="26" t="str">
        <f>IF($A980="","",_xlfn.LET(_xlpm.x,VLOOKUP($A980,Population!$A$2:$B$1000,2,FALSE),IF(_xlpm.x="","none listed",_xlpm.x)))</f>
        <v/>
      </c>
      <c r="L980" s="24" t="e">
        <f>VLOOKUP($A980,Population!$A$2:$D$1000,4,FALSE)</f>
        <v>#N/A</v>
      </c>
      <c r="M980" s="24">
        <f>VLOOKUP("Population",'Program Priorities&amp;Goals'!$B$5:$E$7,4,FALSE)</f>
        <v>0.66666666666666663</v>
      </c>
      <c r="N980" s="24" t="e">
        <f>VLOOKUP($G980,'SVI Data'!$C$2:$F$200,3,FALSE)</f>
        <v>#N/A</v>
      </c>
      <c r="O980" s="24">
        <f>VLOOKUP("SVI",'Program Priorities&amp;Goals'!$B$5:$E$7,4,FALSE)</f>
        <v>0.66666666666666663</v>
      </c>
      <c r="P980" s="23" t="e">
        <f>VLOOKUP($A980,'Partnership Readiness'!$A$2:$D$1000,5,FALSE)</f>
        <v>#N/A</v>
      </c>
      <c r="Q980" s="24">
        <f>VLOOKUP("Partnership",'Program Priorities&amp;Goals'!$B$5:$E$7,4,FALSE)</f>
        <v>0.66666666666666663</v>
      </c>
      <c r="R980" s="25">
        <f t="shared" si="76"/>
        <v>0</v>
      </c>
      <c r="S980" s="24">
        <f t="shared" si="77"/>
        <v>1</v>
      </c>
      <c r="T980" s="24" t="e">
        <f t="shared" si="78"/>
        <v>#N/A</v>
      </c>
      <c r="U980" s="27" t="e">
        <f t="shared" si="79"/>
        <v>#N/A</v>
      </c>
      <c r="V980" s="24" t="e">
        <f>IF(J980="Urban",IF(U980&lt;='Recommended Sites'!$L$17,"Include",""),IF(J980="Rural",IF(T980&lt;='Recommended Sites'!$L$18,"Include",""),""))</f>
        <v>#N/A</v>
      </c>
      <c r="W980" s="24" t="e">
        <f>IF(V980="Include",COUNTIFS($V$2:$V$999,"Include",$R$2:$R$999,"&gt;"&amp;R980)+COUNTIFS($V$2:V980,"Include",$R$2:R980,R980),"")</f>
        <v>#N/A</v>
      </c>
    </row>
    <row r="981" spans="1:23" ht="15.75" thickBot="1" x14ac:dyDescent="0.3">
      <c r="A981" s="23" t="str">
        <f>IF(Population!$A981="","",Population!$A981)</f>
        <v/>
      </c>
      <c r="B981" s="24" t="str">
        <f>IF($A981="","",IFERROR(VLOOKUP($A981,Facilities!$A$2:$B$1001,2,FALSE),""))</f>
        <v/>
      </c>
      <c r="C981" s="24" t="str">
        <f>IFERROR(IF(VLOOKUP($A981,'Facility Locations'!$A$2:$E$1000,2,FALSE)="","no address",VLOOKUP($A981,'Facility Locations'!$A$2:$E$1000,2,FALSE)),"no address")</f>
        <v>no address</v>
      </c>
      <c r="D981" s="24" t="str">
        <f>IFERROR(IF(VLOOKUP($A981,'Facility Locations'!$A$2:$E$1000,3,FALSE)="","",VLOOKUP($A981,'Facility Locations'!$A$2:$E$1000,3,FALSE)),"")</f>
        <v/>
      </c>
      <c r="E981" s="24" t="str">
        <f>IFERROR(IF(VLOOKUP($A981,'Facility Locations'!$A$2:$E$1000,4,FALSE)="","",VLOOKUP($A981,'Facility Locations'!$A$2:$E$1000,4,FALSE)),"")</f>
        <v/>
      </c>
      <c r="F981" s="24" t="str">
        <f>IFERROR(IF(VLOOKUP($A981,'Facility Locations'!$A$2:$E$1000,5,FALSE)="","",VLOOKUP($A981,'Facility Locations'!$A$2:$E$1000,5,FALSE)),"")</f>
        <v/>
      </c>
      <c r="G981" s="25" t="str">
        <f>IFERROR(VLOOKUP($A981,Counties!$A$2:$C$1000,2,FALSE),"no county listed")</f>
        <v>no county listed</v>
      </c>
      <c r="H981" s="24" t="str">
        <f>IFERROR(VLOOKUP($A981,Counties!$A$2:$C$1000,3,FALSE),"no county listed")</f>
        <v>no county listed</v>
      </c>
      <c r="I981" s="24" t="e">
        <f>VLOOKUP($G981,Rural_Urban!A982:B1980,2,FALSE)</f>
        <v>#N/A</v>
      </c>
      <c r="J981" s="24" t="e">
        <f t="shared" si="75"/>
        <v>#N/A</v>
      </c>
      <c r="K981" s="26" t="str">
        <f>IF($A981="","",_xlfn.LET(_xlpm.x,VLOOKUP($A981,Population!$A$2:$B$1000,2,FALSE),IF(_xlpm.x="","none listed",_xlpm.x)))</f>
        <v/>
      </c>
      <c r="L981" s="24" t="e">
        <f>VLOOKUP($A981,Population!$A$2:$D$1000,4,FALSE)</f>
        <v>#N/A</v>
      </c>
      <c r="M981" s="24">
        <f>VLOOKUP("Population",'Program Priorities&amp;Goals'!$B$5:$E$7,4,FALSE)</f>
        <v>0.66666666666666663</v>
      </c>
      <c r="N981" s="24" t="e">
        <f>VLOOKUP($G981,'SVI Data'!$C$2:$F$200,3,FALSE)</f>
        <v>#N/A</v>
      </c>
      <c r="O981" s="24">
        <f>VLOOKUP("SVI",'Program Priorities&amp;Goals'!$B$5:$E$7,4,FALSE)</f>
        <v>0.66666666666666663</v>
      </c>
      <c r="P981" s="23" t="e">
        <f>VLOOKUP($A981,'Partnership Readiness'!$A$2:$D$1000,5,FALSE)</f>
        <v>#N/A</v>
      </c>
      <c r="Q981" s="24">
        <f>VLOOKUP("Partnership",'Program Priorities&amp;Goals'!$B$5:$E$7,4,FALSE)</f>
        <v>0.66666666666666663</v>
      </c>
      <c r="R981" s="25">
        <f t="shared" si="76"/>
        <v>0</v>
      </c>
      <c r="S981" s="24">
        <f t="shared" si="77"/>
        <v>1</v>
      </c>
      <c r="T981" s="24" t="e">
        <f t="shared" si="78"/>
        <v>#N/A</v>
      </c>
      <c r="U981" s="27" t="e">
        <f t="shared" si="79"/>
        <v>#N/A</v>
      </c>
      <c r="V981" s="24" t="e">
        <f>IF(J981="Urban",IF(U981&lt;='Recommended Sites'!$L$17,"Include",""),IF(J981="Rural",IF(T981&lt;='Recommended Sites'!$L$18,"Include",""),""))</f>
        <v>#N/A</v>
      </c>
      <c r="W981" s="24" t="e">
        <f>IF(V981="Include",COUNTIFS($V$2:$V$999,"Include",$R$2:$R$999,"&gt;"&amp;R981)+COUNTIFS($V$2:V981,"Include",$R$2:R981,R981),"")</f>
        <v>#N/A</v>
      </c>
    </row>
    <row r="982" spans="1:23" ht="15.75" thickBot="1" x14ac:dyDescent="0.3">
      <c r="A982" s="23" t="str">
        <f>IF(Population!$A982="","",Population!$A982)</f>
        <v/>
      </c>
      <c r="B982" s="24" t="str">
        <f>IF($A982="","",IFERROR(VLOOKUP($A982,Facilities!$A$2:$B$1001,2,FALSE),""))</f>
        <v/>
      </c>
      <c r="C982" s="24" t="str">
        <f>IFERROR(IF(VLOOKUP($A982,'Facility Locations'!$A$2:$E$1000,2,FALSE)="","no address",VLOOKUP($A982,'Facility Locations'!$A$2:$E$1000,2,FALSE)),"no address")</f>
        <v>no address</v>
      </c>
      <c r="D982" s="24" t="str">
        <f>IFERROR(IF(VLOOKUP($A982,'Facility Locations'!$A$2:$E$1000,3,FALSE)="","",VLOOKUP($A982,'Facility Locations'!$A$2:$E$1000,3,FALSE)),"")</f>
        <v/>
      </c>
      <c r="E982" s="24" t="str">
        <f>IFERROR(IF(VLOOKUP($A982,'Facility Locations'!$A$2:$E$1000,4,FALSE)="","",VLOOKUP($A982,'Facility Locations'!$A$2:$E$1000,4,FALSE)),"")</f>
        <v/>
      </c>
      <c r="F982" s="24" t="str">
        <f>IFERROR(IF(VLOOKUP($A982,'Facility Locations'!$A$2:$E$1000,5,FALSE)="","",VLOOKUP($A982,'Facility Locations'!$A$2:$E$1000,5,FALSE)),"")</f>
        <v/>
      </c>
      <c r="G982" s="25" t="str">
        <f>IFERROR(VLOOKUP($A982,Counties!$A$2:$C$1000,2,FALSE),"no county listed")</f>
        <v>no county listed</v>
      </c>
      <c r="H982" s="24" t="str">
        <f>IFERROR(VLOOKUP($A982,Counties!$A$2:$C$1000,3,FALSE),"no county listed")</f>
        <v>no county listed</v>
      </c>
      <c r="I982" s="24" t="e">
        <f>VLOOKUP($G982,Rural_Urban!A983:B1981,2,FALSE)</f>
        <v>#N/A</v>
      </c>
      <c r="J982" s="24" t="e">
        <f t="shared" si="75"/>
        <v>#N/A</v>
      </c>
      <c r="K982" s="26" t="str">
        <f>IF($A982="","",_xlfn.LET(_xlpm.x,VLOOKUP($A982,Population!$A$2:$B$1000,2,FALSE),IF(_xlpm.x="","none listed",_xlpm.x)))</f>
        <v/>
      </c>
      <c r="L982" s="24" t="e">
        <f>VLOOKUP($A982,Population!$A$2:$D$1000,4,FALSE)</f>
        <v>#N/A</v>
      </c>
      <c r="M982" s="24">
        <f>VLOOKUP("Population",'Program Priorities&amp;Goals'!$B$5:$E$7,4,FALSE)</f>
        <v>0.66666666666666663</v>
      </c>
      <c r="N982" s="24" t="e">
        <f>VLOOKUP($G982,'SVI Data'!$C$2:$F$200,3,FALSE)</f>
        <v>#N/A</v>
      </c>
      <c r="O982" s="24">
        <f>VLOOKUP("SVI",'Program Priorities&amp;Goals'!$B$5:$E$7,4,FALSE)</f>
        <v>0.66666666666666663</v>
      </c>
      <c r="P982" s="23" t="e">
        <f>VLOOKUP($A982,'Partnership Readiness'!$A$2:$D$1000,5,FALSE)</f>
        <v>#N/A</v>
      </c>
      <c r="Q982" s="24">
        <f>VLOOKUP("Partnership",'Program Priorities&amp;Goals'!$B$5:$E$7,4,FALSE)</f>
        <v>0.66666666666666663</v>
      </c>
      <c r="R982" s="25">
        <f t="shared" si="76"/>
        <v>0</v>
      </c>
      <c r="S982" s="24">
        <f t="shared" si="77"/>
        <v>1</v>
      </c>
      <c r="T982" s="24" t="e">
        <f t="shared" si="78"/>
        <v>#N/A</v>
      </c>
      <c r="U982" s="27" t="e">
        <f t="shared" si="79"/>
        <v>#N/A</v>
      </c>
      <c r="V982" s="24" t="e">
        <f>IF(J982="Urban",IF(U982&lt;='Recommended Sites'!$L$17,"Include",""),IF(J982="Rural",IF(T982&lt;='Recommended Sites'!$L$18,"Include",""),""))</f>
        <v>#N/A</v>
      </c>
      <c r="W982" s="24" t="e">
        <f>IF(V982="Include",COUNTIFS($V$2:$V$999,"Include",$R$2:$R$999,"&gt;"&amp;R982)+COUNTIFS($V$2:V982,"Include",$R$2:R982,R982),"")</f>
        <v>#N/A</v>
      </c>
    </row>
    <row r="983" spans="1:23" ht="15.75" thickBot="1" x14ac:dyDescent="0.3">
      <c r="A983" s="23" t="str">
        <f>IF(Population!$A983="","",Population!$A983)</f>
        <v/>
      </c>
      <c r="B983" s="24" t="str">
        <f>IF($A983="","",IFERROR(VLOOKUP($A983,Facilities!$A$2:$B$1001,2,FALSE),""))</f>
        <v/>
      </c>
      <c r="C983" s="24" t="str">
        <f>IFERROR(IF(VLOOKUP($A983,'Facility Locations'!$A$2:$E$1000,2,FALSE)="","no address",VLOOKUP($A983,'Facility Locations'!$A$2:$E$1000,2,FALSE)),"no address")</f>
        <v>no address</v>
      </c>
      <c r="D983" s="24" t="str">
        <f>IFERROR(IF(VLOOKUP($A983,'Facility Locations'!$A$2:$E$1000,3,FALSE)="","",VLOOKUP($A983,'Facility Locations'!$A$2:$E$1000,3,FALSE)),"")</f>
        <v/>
      </c>
      <c r="E983" s="24" t="str">
        <f>IFERROR(IF(VLOOKUP($A983,'Facility Locations'!$A$2:$E$1000,4,FALSE)="","",VLOOKUP($A983,'Facility Locations'!$A$2:$E$1000,4,FALSE)),"")</f>
        <v/>
      </c>
      <c r="F983" s="24" t="str">
        <f>IFERROR(IF(VLOOKUP($A983,'Facility Locations'!$A$2:$E$1000,5,FALSE)="","",VLOOKUP($A983,'Facility Locations'!$A$2:$E$1000,5,FALSE)),"")</f>
        <v/>
      </c>
      <c r="G983" s="25" t="str">
        <f>IFERROR(VLOOKUP($A983,Counties!$A$2:$C$1000,2,FALSE),"no county listed")</f>
        <v>no county listed</v>
      </c>
      <c r="H983" s="24" t="str">
        <f>IFERROR(VLOOKUP($A983,Counties!$A$2:$C$1000,3,FALSE),"no county listed")</f>
        <v>no county listed</v>
      </c>
      <c r="I983" s="24" t="e">
        <f>VLOOKUP($G983,Rural_Urban!A984:B1982,2,FALSE)</f>
        <v>#N/A</v>
      </c>
      <c r="J983" s="24" t="e">
        <f t="shared" si="75"/>
        <v>#N/A</v>
      </c>
      <c r="K983" s="26" t="str">
        <f>IF($A983="","",_xlfn.LET(_xlpm.x,VLOOKUP($A983,Population!$A$2:$B$1000,2,FALSE),IF(_xlpm.x="","none listed",_xlpm.x)))</f>
        <v/>
      </c>
      <c r="L983" s="24" t="e">
        <f>VLOOKUP($A983,Population!$A$2:$D$1000,4,FALSE)</f>
        <v>#N/A</v>
      </c>
      <c r="M983" s="24">
        <f>VLOOKUP("Population",'Program Priorities&amp;Goals'!$B$5:$E$7,4,FALSE)</f>
        <v>0.66666666666666663</v>
      </c>
      <c r="N983" s="24" t="e">
        <f>VLOOKUP($G983,'SVI Data'!$C$2:$F$200,3,FALSE)</f>
        <v>#N/A</v>
      </c>
      <c r="O983" s="24">
        <f>VLOOKUP("SVI",'Program Priorities&amp;Goals'!$B$5:$E$7,4,FALSE)</f>
        <v>0.66666666666666663</v>
      </c>
      <c r="P983" s="23" t="e">
        <f>VLOOKUP($A983,'Partnership Readiness'!$A$2:$D$1000,5,FALSE)</f>
        <v>#N/A</v>
      </c>
      <c r="Q983" s="24">
        <f>VLOOKUP("Partnership",'Program Priorities&amp;Goals'!$B$5:$E$7,4,FALSE)</f>
        <v>0.66666666666666663</v>
      </c>
      <c r="R983" s="25">
        <f t="shared" si="76"/>
        <v>0</v>
      </c>
      <c r="S983" s="24">
        <f t="shared" si="77"/>
        <v>1</v>
      </c>
      <c r="T983" s="24" t="e">
        <f t="shared" si="78"/>
        <v>#N/A</v>
      </c>
      <c r="U983" s="27" t="e">
        <f t="shared" si="79"/>
        <v>#N/A</v>
      </c>
      <c r="V983" s="24" t="e">
        <f>IF(J983="Urban",IF(U983&lt;='Recommended Sites'!$L$17,"Include",""),IF(J983="Rural",IF(T983&lt;='Recommended Sites'!$L$18,"Include",""),""))</f>
        <v>#N/A</v>
      </c>
      <c r="W983" s="24" t="e">
        <f>IF(V983="Include",COUNTIFS($V$2:$V$999,"Include",$R$2:$R$999,"&gt;"&amp;R983)+COUNTIFS($V$2:V983,"Include",$R$2:R983,R983),"")</f>
        <v>#N/A</v>
      </c>
    </row>
    <row r="984" spans="1:23" ht="15.75" thickBot="1" x14ac:dyDescent="0.3">
      <c r="A984" s="23" t="str">
        <f>IF(Population!$A984="","",Population!$A984)</f>
        <v/>
      </c>
      <c r="B984" s="24" t="str">
        <f>IF($A984="","",IFERROR(VLOOKUP($A984,Facilities!$A$2:$B$1001,2,FALSE),""))</f>
        <v/>
      </c>
      <c r="C984" s="24" t="str">
        <f>IFERROR(IF(VLOOKUP($A984,'Facility Locations'!$A$2:$E$1000,2,FALSE)="","no address",VLOOKUP($A984,'Facility Locations'!$A$2:$E$1000,2,FALSE)),"no address")</f>
        <v>no address</v>
      </c>
      <c r="D984" s="24" t="str">
        <f>IFERROR(IF(VLOOKUP($A984,'Facility Locations'!$A$2:$E$1000,3,FALSE)="","",VLOOKUP($A984,'Facility Locations'!$A$2:$E$1000,3,FALSE)),"")</f>
        <v/>
      </c>
      <c r="E984" s="24" t="str">
        <f>IFERROR(IF(VLOOKUP($A984,'Facility Locations'!$A$2:$E$1000,4,FALSE)="","",VLOOKUP($A984,'Facility Locations'!$A$2:$E$1000,4,FALSE)),"")</f>
        <v/>
      </c>
      <c r="F984" s="24" t="str">
        <f>IFERROR(IF(VLOOKUP($A984,'Facility Locations'!$A$2:$E$1000,5,FALSE)="","",VLOOKUP($A984,'Facility Locations'!$A$2:$E$1000,5,FALSE)),"")</f>
        <v/>
      </c>
      <c r="G984" s="25" t="str">
        <f>IFERROR(VLOOKUP($A984,Counties!$A$2:$C$1000,2,FALSE),"no county listed")</f>
        <v>no county listed</v>
      </c>
      <c r="H984" s="24" t="str">
        <f>IFERROR(VLOOKUP($A984,Counties!$A$2:$C$1000,3,FALSE),"no county listed")</f>
        <v>no county listed</v>
      </c>
      <c r="I984" s="24" t="e">
        <f>VLOOKUP($G984,Rural_Urban!A985:B1983,2,FALSE)</f>
        <v>#N/A</v>
      </c>
      <c r="J984" s="24" t="e">
        <f t="shared" si="75"/>
        <v>#N/A</v>
      </c>
      <c r="K984" s="26" t="str">
        <f>IF($A984="","",_xlfn.LET(_xlpm.x,VLOOKUP($A984,Population!$A$2:$B$1000,2,FALSE),IF(_xlpm.x="","none listed",_xlpm.x)))</f>
        <v/>
      </c>
      <c r="L984" s="24" t="e">
        <f>VLOOKUP($A984,Population!$A$2:$D$1000,4,FALSE)</f>
        <v>#N/A</v>
      </c>
      <c r="M984" s="24">
        <f>VLOOKUP("Population",'Program Priorities&amp;Goals'!$B$5:$E$7,4,FALSE)</f>
        <v>0.66666666666666663</v>
      </c>
      <c r="N984" s="24" t="e">
        <f>VLOOKUP($G984,'SVI Data'!$C$2:$F$200,3,FALSE)</f>
        <v>#N/A</v>
      </c>
      <c r="O984" s="24">
        <f>VLOOKUP("SVI",'Program Priorities&amp;Goals'!$B$5:$E$7,4,FALSE)</f>
        <v>0.66666666666666663</v>
      </c>
      <c r="P984" s="23" t="e">
        <f>VLOOKUP($A984,'Partnership Readiness'!$A$2:$D$1000,5,FALSE)</f>
        <v>#N/A</v>
      </c>
      <c r="Q984" s="24">
        <f>VLOOKUP("Partnership",'Program Priorities&amp;Goals'!$B$5:$E$7,4,FALSE)</f>
        <v>0.66666666666666663</v>
      </c>
      <c r="R984" s="25">
        <f t="shared" si="76"/>
        <v>0</v>
      </c>
      <c r="S984" s="24">
        <f t="shared" si="77"/>
        <v>1</v>
      </c>
      <c r="T984" s="24" t="e">
        <f t="shared" si="78"/>
        <v>#N/A</v>
      </c>
      <c r="U984" s="27" t="e">
        <f t="shared" si="79"/>
        <v>#N/A</v>
      </c>
      <c r="V984" s="24" t="e">
        <f>IF(J984="Urban",IF(U984&lt;='Recommended Sites'!$L$17,"Include",""),IF(J984="Rural",IF(T984&lt;='Recommended Sites'!$L$18,"Include",""),""))</f>
        <v>#N/A</v>
      </c>
      <c r="W984" s="24" t="e">
        <f>IF(V984="Include",COUNTIFS($V$2:$V$999,"Include",$R$2:$R$999,"&gt;"&amp;R984)+COUNTIFS($V$2:V984,"Include",$R$2:R984,R984),"")</f>
        <v>#N/A</v>
      </c>
    </row>
    <row r="985" spans="1:23" ht="15.75" thickBot="1" x14ac:dyDescent="0.3">
      <c r="A985" s="23" t="str">
        <f>IF(Population!$A985="","",Population!$A985)</f>
        <v/>
      </c>
      <c r="B985" s="24" t="str">
        <f>IF($A985="","",IFERROR(VLOOKUP($A985,Facilities!$A$2:$B$1001,2,FALSE),""))</f>
        <v/>
      </c>
      <c r="C985" s="24" t="str">
        <f>IFERROR(IF(VLOOKUP($A985,'Facility Locations'!$A$2:$E$1000,2,FALSE)="","no address",VLOOKUP($A985,'Facility Locations'!$A$2:$E$1000,2,FALSE)),"no address")</f>
        <v>no address</v>
      </c>
      <c r="D985" s="24" t="str">
        <f>IFERROR(IF(VLOOKUP($A985,'Facility Locations'!$A$2:$E$1000,3,FALSE)="","",VLOOKUP($A985,'Facility Locations'!$A$2:$E$1000,3,FALSE)),"")</f>
        <v/>
      </c>
      <c r="E985" s="24" t="str">
        <f>IFERROR(IF(VLOOKUP($A985,'Facility Locations'!$A$2:$E$1000,4,FALSE)="","",VLOOKUP($A985,'Facility Locations'!$A$2:$E$1000,4,FALSE)),"")</f>
        <v/>
      </c>
      <c r="F985" s="24" t="str">
        <f>IFERROR(IF(VLOOKUP($A985,'Facility Locations'!$A$2:$E$1000,5,FALSE)="","",VLOOKUP($A985,'Facility Locations'!$A$2:$E$1000,5,FALSE)),"")</f>
        <v/>
      </c>
      <c r="G985" s="25" t="str">
        <f>IFERROR(VLOOKUP($A985,Counties!$A$2:$C$1000,2,FALSE),"no county listed")</f>
        <v>no county listed</v>
      </c>
      <c r="H985" s="24" t="str">
        <f>IFERROR(VLOOKUP($A985,Counties!$A$2:$C$1000,3,FALSE),"no county listed")</f>
        <v>no county listed</v>
      </c>
      <c r="I985" s="24" t="e">
        <f>VLOOKUP($G985,Rural_Urban!A986:B1984,2,FALSE)</f>
        <v>#N/A</v>
      </c>
      <c r="J985" s="24" t="e">
        <f t="shared" si="75"/>
        <v>#N/A</v>
      </c>
      <c r="K985" s="26" t="str">
        <f>IF($A985="","",_xlfn.LET(_xlpm.x,VLOOKUP($A985,Population!$A$2:$B$1000,2,FALSE),IF(_xlpm.x="","none listed",_xlpm.x)))</f>
        <v/>
      </c>
      <c r="L985" s="24" t="e">
        <f>VLOOKUP($A985,Population!$A$2:$D$1000,4,FALSE)</f>
        <v>#N/A</v>
      </c>
      <c r="M985" s="24">
        <f>VLOOKUP("Population",'Program Priorities&amp;Goals'!$B$5:$E$7,4,FALSE)</f>
        <v>0.66666666666666663</v>
      </c>
      <c r="N985" s="24" t="e">
        <f>VLOOKUP($G985,'SVI Data'!$C$2:$F$200,3,FALSE)</f>
        <v>#N/A</v>
      </c>
      <c r="O985" s="24">
        <f>VLOOKUP("SVI",'Program Priorities&amp;Goals'!$B$5:$E$7,4,FALSE)</f>
        <v>0.66666666666666663</v>
      </c>
      <c r="P985" s="23" t="e">
        <f>VLOOKUP($A985,'Partnership Readiness'!$A$2:$D$1000,5,FALSE)</f>
        <v>#N/A</v>
      </c>
      <c r="Q985" s="24">
        <f>VLOOKUP("Partnership",'Program Priorities&amp;Goals'!$B$5:$E$7,4,FALSE)</f>
        <v>0.66666666666666663</v>
      </c>
      <c r="R985" s="25">
        <f t="shared" si="76"/>
        <v>0</v>
      </c>
      <c r="S985" s="24">
        <f t="shared" si="77"/>
        <v>1</v>
      </c>
      <c r="T985" s="24" t="e">
        <f t="shared" si="78"/>
        <v>#N/A</v>
      </c>
      <c r="U985" s="27" t="e">
        <f t="shared" si="79"/>
        <v>#N/A</v>
      </c>
      <c r="V985" s="24" t="e">
        <f>IF(J985="Urban",IF(U985&lt;='Recommended Sites'!$L$17,"Include",""),IF(J985="Rural",IF(T985&lt;='Recommended Sites'!$L$18,"Include",""),""))</f>
        <v>#N/A</v>
      </c>
      <c r="W985" s="24" t="e">
        <f>IF(V985="Include",COUNTIFS($V$2:$V$999,"Include",$R$2:$R$999,"&gt;"&amp;R985)+COUNTIFS($V$2:V985,"Include",$R$2:R985,R985),"")</f>
        <v>#N/A</v>
      </c>
    </row>
    <row r="986" spans="1:23" ht="15.75" thickBot="1" x14ac:dyDescent="0.3">
      <c r="A986" s="23" t="str">
        <f>IF(Population!$A986="","",Population!$A986)</f>
        <v/>
      </c>
      <c r="B986" s="24" t="str">
        <f>IF($A986="","",IFERROR(VLOOKUP($A986,Facilities!$A$2:$B$1001,2,FALSE),""))</f>
        <v/>
      </c>
      <c r="C986" s="24" t="str">
        <f>IFERROR(IF(VLOOKUP($A986,'Facility Locations'!$A$2:$E$1000,2,FALSE)="","no address",VLOOKUP($A986,'Facility Locations'!$A$2:$E$1000,2,FALSE)),"no address")</f>
        <v>no address</v>
      </c>
      <c r="D986" s="24" t="str">
        <f>IFERROR(IF(VLOOKUP($A986,'Facility Locations'!$A$2:$E$1000,3,FALSE)="","",VLOOKUP($A986,'Facility Locations'!$A$2:$E$1000,3,FALSE)),"")</f>
        <v/>
      </c>
      <c r="E986" s="24" t="str">
        <f>IFERROR(IF(VLOOKUP($A986,'Facility Locations'!$A$2:$E$1000,4,FALSE)="","",VLOOKUP($A986,'Facility Locations'!$A$2:$E$1000,4,FALSE)),"")</f>
        <v/>
      </c>
      <c r="F986" s="24" t="str">
        <f>IFERROR(IF(VLOOKUP($A986,'Facility Locations'!$A$2:$E$1000,5,FALSE)="","",VLOOKUP($A986,'Facility Locations'!$A$2:$E$1000,5,FALSE)),"")</f>
        <v/>
      </c>
      <c r="G986" s="25" t="str">
        <f>IFERROR(VLOOKUP($A986,Counties!$A$2:$C$1000,2,FALSE),"no county listed")</f>
        <v>no county listed</v>
      </c>
      <c r="H986" s="24" t="str">
        <f>IFERROR(VLOOKUP($A986,Counties!$A$2:$C$1000,3,FALSE),"no county listed")</f>
        <v>no county listed</v>
      </c>
      <c r="I986" s="24" t="e">
        <f>VLOOKUP($G986,Rural_Urban!A987:B1985,2,FALSE)</f>
        <v>#N/A</v>
      </c>
      <c r="J986" s="24" t="e">
        <f t="shared" si="75"/>
        <v>#N/A</v>
      </c>
      <c r="K986" s="26" t="str">
        <f>IF($A986="","",_xlfn.LET(_xlpm.x,VLOOKUP($A986,Population!$A$2:$B$1000,2,FALSE),IF(_xlpm.x="","none listed",_xlpm.x)))</f>
        <v/>
      </c>
      <c r="L986" s="24" t="e">
        <f>VLOOKUP($A986,Population!$A$2:$D$1000,4,FALSE)</f>
        <v>#N/A</v>
      </c>
      <c r="M986" s="24">
        <f>VLOOKUP("Population",'Program Priorities&amp;Goals'!$B$5:$E$7,4,FALSE)</f>
        <v>0.66666666666666663</v>
      </c>
      <c r="N986" s="24" t="e">
        <f>VLOOKUP($G986,'SVI Data'!$C$2:$F$200,3,FALSE)</f>
        <v>#N/A</v>
      </c>
      <c r="O986" s="24">
        <f>VLOOKUP("SVI",'Program Priorities&amp;Goals'!$B$5:$E$7,4,FALSE)</f>
        <v>0.66666666666666663</v>
      </c>
      <c r="P986" s="23" t="e">
        <f>VLOOKUP($A986,'Partnership Readiness'!$A$2:$D$1000,5,FALSE)</f>
        <v>#N/A</v>
      </c>
      <c r="Q986" s="24">
        <f>VLOOKUP("Partnership",'Program Priorities&amp;Goals'!$B$5:$E$7,4,FALSE)</f>
        <v>0.66666666666666663</v>
      </c>
      <c r="R986" s="25">
        <f t="shared" si="76"/>
        <v>0</v>
      </c>
      <c r="S986" s="24">
        <f t="shared" si="77"/>
        <v>1</v>
      </c>
      <c r="T986" s="24" t="e">
        <f t="shared" si="78"/>
        <v>#N/A</v>
      </c>
      <c r="U986" s="27" t="e">
        <f t="shared" si="79"/>
        <v>#N/A</v>
      </c>
      <c r="V986" s="24" t="e">
        <f>IF(J986="Urban",IF(U986&lt;='Recommended Sites'!$L$17,"Include",""),IF(J986="Rural",IF(T986&lt;='Recommended Sites'!$L$18,"Include",""),""))</f>
        <v>#N/A</v>
      </c>
      <c r="W986" s="24" t="e">
        <f>IF(V986="Include",COUNTIFS($V$2:$V$999,"Include",$R$2:$R$999,"&gt;"&amp;R986)+COUNTIFS($V$2:V986,"Include",$R$2:R986,R986),"")</f>
        <v>#N/A</v>
      </c>
    </row>
    <row r="987" spans="1:23" ht="15.75" thickBot="1" x14ac:dyDescent="0.3">
      <c r="A987" s="23" t="str">
        <f>IF(Population!$A987="","",Population!$A987)</f>
        <v/>
      </c>
      <c r="B987" s="24" t="str">
        <f>IF($A987="","",IFERROR(VLOOKUP($A987,Facilities!$A$2:$B$1001,2,FALSE),""))</f>
        <v/>
      </c>
      <c r="C987" s="24" t="str">
        <f>IFERROR(IF(VLOOKUP($A987,'Facility Locations'!$A$2:$E$1000,2,FALSE)="","no address",VLOOKUP($A987,'Facility Locations'!$A$2:$E$1000,2,FALSE)),"no address")</f>
        <v>no address</v>
      </c>
      <c r="D987" s="24" t="str">
        <f>IFERROR(IF(VLOOKUP($A987,'Facility Locations'!$A$2:$E$1000,3,FALSE)="","",VLOOKUP($A987,'Facility Locations'!$A$2:$E$1000,3,FALSE)),"")</f>
        <v/>
      </c>
      <c r="E987" s="24" t="str">
        <f>IFERROR(IF(VLOOKUP($A987,'Facility Locations'!$A$2:$E$1000,4,FALSE)="","",VLOOKUP($A987,'Facility Locations'!$A$2:$E$1000,4,FALSE)),"")</f>
        <v/>
      </c>
      <c r="F987" s="24" t="str">
        <f>IFERROR(IF(VLOOKUP($A987,'Facility Locations'!$A$2:$E$1000,5,FALSE)="","",VLOOKUP($A987,'Facility Locations'!$A$2:$E$1000,5,FALSE)),"")</f>
        <v/>
      </c>
      <c r="G987" s="25" t="str">
        <f>IFERROR(VLOOKUP($A987,Counties!$A$2:$C$1000,2,FALSE),"no county listed")</f>
        <v>no county listed</v>
      </c>
      <c r="H987" s="24" t="str">
        <f>IFERROR(VLOOKUP($A987,Counties!$A$2:$C$1000,3,FALSE),"no county listed")</f>
        <v>no county listed</v>
      </c>
      <c r="I987" s="24" t="e">
        <f>VLOOKUP($G987,Rural_Urban!A988:B1986,2,FALSE)</f>
        <v>#N/A</v>
      </c>
      <c r="J987" s="24" t="e">
        <f t="shared" si="75"/>
        <v>#N/A</v>
      </c>
      <c r="K987" s="26" t="str">
        <f>IF($A987="","",_xlfn.LET(_xlpm.x,VLOOKUP($A987,Population!$A$2:$B$1000,2,FALSE),IF(_xlpm.x="","none listed",_xlpm.x)))</f>
        <v/>
      </c>
      <c r="L987" s="24" t="e">
        <f>VLOOKUP($A987,Population!$A$2:$D$1000,4,FALSE)</f>
        <v>#N/A</v>
      </c>
      <c r="M987" s="24">
        <f>VLOOKUP("Population",'Program Priorities&amp;Goals'!$B$5:$E$7,4,FALSE)</f>
        <v>0.66666666666666663</v>
      </c>
      <c r="N987" s="24" t="e">
        <f>VLOOKUP($G987,'SVI Data'!$C$2:$F$200,3,FALSE)</f>
        <v>#N/A</v>
      </c>
      <c r="O987" s="24">
        <f>VLOOKUP("SVI",'Program Priorities&amp;Goals'!$B$5:$E$7,4,FALSE)</f>
        <v>0.66666666666666663</v>
      </c>
      <c r="P987" s="23" t="e">
        <f>VLOOKUP($A987,'Partnership Readiness'!$A$2:$D$1000,5,FALSE)</f>
        <v>#N/A</v>
      </c>
      <c r="Q987" s="24">
        <f>VLOOKUP("Partnership",'Program Priorities&amp;Goals'!$B$5:$E$7,4,FALSE)</f>
        <v>0.66666666666666663</v>
      </c>
      <c r="R987" s="25">
        <f t="shared" si="76"/>
        <v>0</v>
      </c>
      <c r="S987" s="24">
        <f t="shared" si="77"/>
        <v>1</v>
      </c>
      <c r="T987" s="24" t="e">
        <f t="shared" si="78"/>
        <v>#N/A</v>
      </c>
      <c r="U987" s="27" t="e">
        <f t="shared" si="79"/>
        <v>#N/A</v>
      </c>
      <c r="V987" s="24" t="e">
        <f>IF(J987="Urban",IF(U987&lt;='Recommended Sites'!$L$17,"Include",""),IF(J987="Rural",IF(T987&lt;='Recommended Sites'!$L$18,"Include",""),""))</f>
        <v>#N/A</v>
      </c>
      <c r="W987" s="24" t="e">
        <f>IF(V987="Include",COUNTIFS($V$2:$V$999,"Include",$R$2:$R$999,"&gt;"&amp;R987)+COUNTIFS($V$2:V987,"Include",$R$2:R987,R987),"")</f>
        <v>#N/A</v>
      </c>
    </row>
    <row r="988" spans="1:23" ht="15.75" thickBot="1" x14ac:dyDescent="0.3">
      <c r="A988" s="23" t="str">
        <f>IF(Population!$A988="","",Population!$A988)</f>
        <v/>
      </c>
      <c r="B988" s="24" t="str">
        <f>IF($A988="","",IFERROR(VLOOKUP($A988,Facilities!$A$2:$B$1001,2,FALSE),""))</f>
        <v/>
      </c>
      <c r="C988" s="24" t="str">
        <f>IFERROR(IF(VLOOKUP($A988,'Facility Locations'!$A$2:$E$1000,2,FALSE)="","no address",VLOOKUP($A988,'Facility Locations'!$A$2:$E$1000,2,FALSE)),"no address")</f>
        <v>no address</v>
      </c>
      <c r="D988" s="24" t="str">
        <f>IFERROR(IF(VLOOKUP($A988,'Facility Locations'!$A$2:$E$1000,3,FALSE)="","",VLOOKUP($A988,'Facility Locations'!$A$2:$E$1000,3,FALSE)),"")</f>
        <v/>
      </c>
      <c r="E988" s="24" t="str">
        <f>IFERROR(IF(VLOOKUP($A988,'Facility Locations'!$A$2:$E$1000,4,FALSE)="","",VLOOKUP($A988,'Facility Locations'!$A$2:$E$1000,4,FALSE)),"")</f>
        <v/>
      </c>
      <c r="F988" s="24" t="str">
        <f>IFERROR(IF(VLOOKUP($A988,'Facility Locations'!$A$2:$E$1000,5,FALSE)="","",VLOOKUP($A988,'Facility Locations'!$A$2:$E$1000,5,FALSE)),"")</f>
        <v/>
      </c>
      <c r="G988" s="25" t="str">
        <f>IFERROR(VLOOKUP($A988,Counties!$A$2:$C$1000,2,FALSE),"no county listed")</f>
        <v>no county listed</v>
      </c>
      <c r="H988" s="24" t="str">
        <f>IFERROR(VLOOKUP($A988,Counties!$A$2:$C$1000,3,FALSE),"no county listed")</f>
        <v>no county listed</v>
      </c>
      <c r="I988" s="24" t="e">
        <f>VLOOKUP($G988,Rural_Urban!A989:B1987,2,FALSE)</f>
        <v>#N/A</v>
      </c>
      <c r="J988" s="24" t="e">
        <f t="shared" si="75"/>
        <v>#N/A</v>
      </c>
      <c r="K988" s="26" t="str">
        <f>IF($A988="","",_xlfn.LET(_xlpm.x,VLOOKUP($A988,Population!$A$2:$B$1000,2,FALSE),IF(_xlpm.x="","none listed",_xlpm.x)))</f>
        <v/>
      </c>
      <c r="L988" s="24" t="e">
        <f>VLOOKUP($A988,Population!$A$2:$D$1000,4,FALSE)</f>
        <v>#N/A</v>
      </c>
      <c r="M988" s="24">
        <f>VLOOKUP("Population",'Program Priorities&amp;Goals'!$B$5:$E$7,4,FALSE)</f>
        <v>0.66666666666666663</v>
      </c>
      <c r="N988" s="24" t="e">
        <f>VLOOKUP($G988,'SVI Data'!$C$2:$F$200,3,FALSE)</f>
        <v>#N/A</v>
      </c>
      <c r="O988" s="24">
        <f>VLOOKUP("SVI",'Program Priorities&amp;Goals'!$B$5:$E$7,4,FALSE)</f>
        <v>0.66666666666666663</v>
      </c>
      <c r="P988" s="23" t="e">
        <f>VLOOKUP($A988,'Partnership Readiness'!$A$2:$D$1000,5,FALSE)</f>
        <v>#N/A</v>
      </c>
      <c r="Q988" s="24">
        <f>VLOOKUP("Partnership",'Program Priorities&amp;Goals'!$B$5:$E$7,4,FALSE)</f>
        <v>0.66666666666666663</v>
      </c>
      <c r="R988" s="25">
        <f t="shared" si="76"/>
        <v>0</v>
      </c>
      <c r="S988" s="24">
        <f t="shared" si="77"/>
        <v>1</v>
      </c>
      <c r="T988" s="24" t="e">
        <f t="shared" si="78"/>
        <v>#N/A</v>
      </c>
      <c r="U988" s="27" t="e">
        <f t="shared" si="79"/>
        <v>#N/A</v>
      </c>
      <c r="V988" s="24" t="e">
        <f>IF(J988="Urban",IF(U988&lt;='Recommended Sites'!$L$17,"Include",""),IF(J988="Rural",IF(T988&lt;='Recommended Sites'!$L$18,"Include",""),""))</f>
        <v>#N/A</v>
      </c>
      <c r="W988" s="24" t="e">
        <f>IF(V988="Include",COUNTIFS($V$2:$V$999,"Include",$R$2:$R$999,"&gt;"&amp;R988)+COUNTIFS($V$2:V988,"Include",$R$2:R988,R988),"")</f>
        <v>#N/A</v>
      </c>
    </row>
    <row r="989" spans="1:23" ht="15.75" thickBot="1" x14ac:dyDescent="0.3">
      <c r="A989" s="23" t="str">
        <f>IF(Population!$A989="","",Population!$A989)</f>
        <v/>
      </c>
      <c r="B989" s="24" t="str">
        <f>IF($A989="","",IFERROR(VLOOKUP($A989,Facilities!$A$2:$B$1001,2,FALSE),""))</f>
        <v/>
      </c>
      <c r="C989" s="24" t="str">
        <f>IFERROR(IF(VLOOKUP($A989,'Facility Locations'!$A$2:$E$1000,2,FALSE)="","no address",VLOOKUP($A989,'Facility Locations'!$A$2:$E$1000,2,FALSE)),"no address")</f>
        <v>no address</v>
      </c>
      <c r="D989" s="24" t="str">
        <f>IFERROR(IF(VLOOKUP($A989,'Facility Locations'!$A$2:$E$1000,3,FALSE)="","",VLOOKUP($A989,'Facility Locations'!$A$2:$E$1000,3,FALSE)),"")</f>
        <v/>
      </c>
      <c r="E989" s="24" t="str">
        <f>IFERROR(IF(VLOOKUP($A989,'Facility Locations'!$A$2:$E$1000,4,FALSE)="","",VLOOKUP($A989,'Facility Locations'!$A$2:$E$1000,4,FALSE)),"")</f>
        <v/>
      </c>
      <c r="F989" s="24" t="str">
        <f>IFERROR(IF(VLOOKUP($A989,'Facility Locations'!$A$2:$E$1000,5,FALSE)="","",VLOOKUP($A989,'Facility Locations'!$A$2:$E$1000,5,FALSE)),"")</f>
        <v/>
      </c>
      <c r="G989" s="25" t="str">
        <f>IFERROR(VLOOKUP($A989,Counties!$A$2:$C$1000,2,FALSE),"no county listed")</f>
        <v>no county listed</v>
      </c>
      <c r="H989" s="24" t="str">
        <f>IFERROR(VLOOKUP($A989,Counties!$A$2:$C$1000,3,FALSE),"no county listed")</f>
        <v>no county listed</v>
      </c>
      <c r="I989" s="24" t="e">
        <f>VLOOKUP($G989,Rural_Urban!A990:B1988,2,FALSE)</f>
        <v>#N/A</v>
      </c>
      <c r="J989" s="24" t="e">
        <f t="shared" si="75"/>
        <v>#N/A</v>
      </c>
      <c r="K989" s="26" t="str">
        <f>IF($A989="","",_xlfn.LET(_xlpm.x,VLOOKUP($A989,Population!$A$2:$B$1000,2,FALSE),IF(_xlpm.x="","none listed",_xlpm.x)))</f>
        <v/>
      </c>
      <c r="L989" s="24" t="e">
        <f>VLOOKUP($A989,Population!$A$2:$D$1000,4,FALSE)</f>
        <v>#N/A</v>
      </c>
      <c r="M989" s="24">
        <f>VLOOKUP("Population",'Program Priorities&amp;Goals'!$B$5:$E$7,4,FALSE)</f>
        <v>0.66666666666666663</v>
      </c>
      <c r="N989" s="24" t="e">
        <f>VLOOKUP($G989,'SVI Data'!$C$2:$F$200,3,FALSE)</f>
        <v>#N/A</v>
      </c>
      <c r="O989" s="24">
        <f>VLOOKUP("SVI",'Program Priorities&amp;Goals'!$B$5:$E$7,4,FALSE)</f>
        <v>0.66666666666666663</v>
      </c>
      <c r="P989" s="23" t="e">
        <f>VLOOKUP($A989,'Partnership Readiness'!$A$2:$D$1000,5,FALSE)</f>
        <v>#N/A</v>
      </c>
      <c r="Q989" s="24">
        <f>VLOOKUP("Partnership",'Program Priorities&amp;Goals'!$B$5:$E$7,4,FALSE)</f>
        <v>0.66666666666666663</v>
      </c>
      <c r="R989" s="25">
        <f t="shared" si="76"/>
        <v>0</v>
      </c>
      <c r="S989" s="24">
        <f t="shared" si="77"/>
        <v>1</v>
      </c>
      <c r="T989" s="24" t="e">
        <f t="shared" si="78"/>
        <v>#N/A</v>
      </c>
      <c r="U989" s="27" t="e">
        <f t="shared" si="79"/>
        <v>#N/A</v>
      </c>
      <c r="V989" s="24" t="e">
        <f>IF(J989="Urban",IF(U989&lt;='Recommended Sites'!$L$17,"Include",""),IF(J989="Rural",IF(T989&lt;='Recommended Sites'!$L$18,"Include",""),""))</f>
        <v>#N/A</v>
      </c>
      <c r="W989" s="24" t="e">
        <f>IF(V989="Include",COUNTIFS($V$2:$V$999,"Include",$R$2:$R$999,"&gt;"&amp;R989)+COUNTIFS($V$2:V989,"Include",$R$2:R989,R989),"")</f>
        <v>#N/A</v>
      </c>
    </row>
    <row r="990" spans="1:23" ht="15.75" thickBot="1" x14ac:dyDescent="0.3">
      <c r="A990" s="23" t="str">
        <f>IF(Population!$A990="","",Population!$A990)</f>
        <v/>
      </c>
      <c r="B990" s="24" t="str">
        <f>IF($A990="","",IFERROR(VLOOKUP($A990,Facilities!$A$2:$B$1001,2,FALSE),""))</f>
        <v/>
      </c>
      <c r="C990" s="24" t="str">
        <f>IFERROR(IF(VLOOKUP($A990,'Facility Locations'!$A$2:$E$1000,2,FALSE)="","no address",VLOOKUP($A990,'Facility Locations'!$A$2:$E$1000,2,FALSE)),"no address")</f>
        <v>no address</v>
      </c>
      <c r="D990" s="24" t="str">
        <f>IFERROR(IF(VLOOKUP($A990,'Facility Locations'!$A$2:$E$1000,3,FALSE)="","",VLOOKUP($A990,'Facility Locations'!$A$2:$E$1000,3,FALSE)),"")</f>
        <v/>
      </c>
      <c r="E990" s="24" t="str">
        <f>IFERROR(IF(VLOOKUP($A990,'Facility Locations'!$A$2:$E$1000,4,FALSE)="","",VLOOKUP($A990,'Facility Locations'!$A$2:$E$1000,4,FALSE)),"")</f>
        <v/>
      </c>
      <c r="F990" s="24" t="str">
        <f>IFERROR(IF(VLOOKUP($A990,'Facility Locations'!$A$2:$E$1000,5,FALSE)="","",VLOOKUP($A990,'Facility Locations'!$A$2:$E$1000,5,FALSE)),"")</f>
        <v/>
      </c>
      <c r="G990" s="25" t="str">
        <f>IFERROR(VLOOKUP($A990,Counties!$A$2:$C$1000,2,FALSE),"no county listed")</f>
        <v>no county listed</v>
      </c>
      <c r="H990" s="24" t="str">
        <f>IFERROR(VLOOKUP($A990,Counties!$A$2:$C$1000,3,FALSE),"no county listed")</f>
        <v>no county listed</v>
      </c>
      <c r="I990" s="24" t="e">
        <f>VLOOKUP($G990,Rural_Urban!A991:B1989,2,FALSE)</f>
        <v>#N/A</v>
      </c>
      <c r="J990" s="24" t="e">
        <f t="shared" si="75"/>
        <v>#N/A</v>
      </c>
      <c r="K990" s="26" t="str">
        <f>IF($A990="","",_xlfn.LET(_xlpm.x,VLOOKUP($A990,Population!$A$2:$B$1000,2,FALSE),IF(_xlpm.x="","none listed",_xlpm.x)))</f>
        <v/>
      </c>
      <c r="L990" s="24" t="e">
        <f>VLOOKUP($A990,Population!$A$2:$D$1000,4,FALSE)</f>
        <v>#N/A</v>
      </c>
      <c r="M990" s="24">
        <f>VLOOKUP("Population",'Program Priorities&amp;Goals'!$B$5:$E$7,4,FALSE)</f>
        <v>0.66666666666666663</v>
      </c>
      <c r="N990" s="24" t="e">
        <f>VLOOKUP($G990,'SVI Data'!$C$2:$F$200,3,FALSE)</f>
        <v>#N/A</v>
      </c>
      <c r="O990" s="24">
        <f>VLOOKUP("SVI",'Program Priorities&amp;Goals'!$B$5:$E$7,4,FALSE)</f>
        <v>0.66666666666666663</v>
      </c>
      <c r="P990" s="23" t="e">
        <f>VLOOKUP($A990,'Partnership Readiness'!$A$2:$D$1000,5,FALSE)</f>
        <v>#N/A</v>
      </c>
      <c r="Q990" s="24">
        <f>VLOOKUP("Partnership",'Program Priorities&amp;Goals'!$B$5:$E$7,4,FALSE)</f>
        <v>0.66666666666666663</v>
      </c>
      <c r="R990" s="25">
        <f t="shared" si="76"/>
        <v>0</v>
      </c>
      <c r="S990" s="24">
        <f t="shared" si="77"/>
        <v>1</v>
      </c>
      <c r="T990" s="24" t="e">
        <f t="shared" si="78"/>
        <v>#N/A</v>
      </c>
      <c r="U990" s="27" t="e">
        <f t="shared" si="79"/>
        <v>#N/A</v>
      </c>
      <c r="V990" s="24" t="e">
        <f>IF(J990="Urban",IF(U990&lt;='Recommended Sites'!$L$17,"Include",""),IF(J990="Rural",IF(T990&lt;='Recommended Sites'!$L$18,"Include",""),""))</f>
        <v>#N/A</v>
      </c>
      <c r="W990" s="24" t="e">
        <f>IF(V990="Include",COUNTIFS($V$2:$V$999,"Include",$R$2:$R$999,"&gt;"&amp;R990)+COUNTIFS($V$2:V990,"Include",$R$2:R990,R990),"")</f>
        <v>#N/A</v>
      </c>
    </row>
    <row r="991" spans="1:23" ht="15.75" thickBot="1" x14ac:dyDescent="0.3">
      <c r="A991" s="23" t="str">
        <f>IF(Population!$A991="","",Population!$A991)</f>
        <v/>
      </c>
      <c r="B991" s="24" t="str">
        <f>IF($A991="","",IFERROR(VLOOKUP($A991,Facilities!$A$2:$B$1001,2,FALSE),""))</f>
        <v/>
      </c>
      <c r="C991" s="24" t="str">
        <f>IFERROR(IF(VLOOKUP($A991,'Facility Locations'!$A$2:$E$1000,2,FALSE)="","no address",VLOOKUP($A991,'Facility Locations'!$A$2:$E$1000,2,FALSE)),"no address")</f>
        <v>no address</v>
      </c>
      <c r="D991" s="24" t="str">
        <f>IFERROR(IF(VLOOKUP($A991,'Facility Locations'!$A$2:$E$1000,3,FALSE)="","",VLOOKUP($A991,'Facility Locations'!$A$2:$E$1000,3,FALSE)),"")</f>
        <v/>
      </c>
      <c r="E991" s="24" t="str">
        <f>IFERROR(IF(VLOOKUP($A991,'Facility Locations'!$A$2:$E$1000,4,FALSE)="","",VLOOKUP($A991,'Facility Locations'!$A$2:$E$1000,4,FALSE)),"")</f>
        <v/>
      </c>
      <c r="F991" s="24" t="str">
        <f>IFERROR(IF(VLOOKUP($A991,'Facility Locations'!$A$2:$E$1000,5,FALSE)="","",VLOOKUP($A991,'Facility Locations'!$A$2:$E$1000,5,FALSE)),"")</f>
        <v/>
      </c>
      <c r="G991" s="25" t="str">
        <f>IFERROR(VLOOKUP($A991,Counties!$A$2:$C$1000,2,FALSE),"no county listed")</f>
        <v>no county listed</v>
      </c>
      <c r="H991" s="24" t="str">
        <f>IFERROR(VLOOKUP($A991,Counties!$A$2:$C$1000,3,FALSE),"no county listed")</f>
        <v>no county listed</v>
      </c>
      <c r="I991" s="24" t="e">
        <f>VLOOKUP($G991,Rural_Urban!A992:B1990,2,FALSE)</f>
        <v>#N/A</v>
      </c>
      <c r="J991" s="24" t="e">
        <f t="shared" si="75"/>
        <v>#N/A</v>
      </c>
      <c r="K991" s="26" t="str">
        <f>IF($A991="","",_xlfn.LET(_xlpm.x,VLOOKUP($A991,Population!$A$2:$B$1000,2,FALSE),IF(_xlpm.x="","none listed",_xlpm.x)))</f>
        <v/>
      </c>
      <c r="L991" s="24" t="e">
        <f>VLOOKUP($A991,Population!$A$2:$D$1000,4,FALSE)</f>
        <v>#N/A</v>
      </c>
      <c r="M991" s="24">
        <f>VLOOKUP("Population",'Program Priorities&amp;Goals'!$B$5:$E$7,4,FALSE)</f>
        <v>0.66666666666666663</v>
      </c>
      <c r="N991" s="24" t="e">
        <f>VLOOKUP($G991,'SVI Data'!$C$2:$F$200,3,FALSE)</f>
        <v>#N/A</v>
      </c>
      <c r="O991" s="24">
        <f>VLOOKUP("SVI",'Program Priorities&amp;Goals'!$B$5:$E$7,4,FALSE)</f>
        <v>0.66666666666666663</v>
      </c>
      <c r="P991" s="23" t="e">
        <f>VLOOKUP($A991,'Partnership Readiness'!$A$2:$D$1000,5,FALSE)</f>
        <v>#N/A</v>
      </c>
      <c r="Q991" s="24">
        <f>VLOOKUP("Partnership",'Program Priorities&amp;Goals'!$B$5:$E$7,4,FALSE)</f>
        <v>0.66666666666666663</v>
      </c>
      <c r="R991" s="25">
        <f t="shared" si="76"/>
        <v>0</v>
      </c>
      <c r="S991" s="24">
        <f t="shared" si="77"/>
        <v>1</v>
      </c>
      <c r="T991" s="24" t="e">
        <f t="shared" si="78"/>
        <v>#N/A</v>
      </c>
      <c r="U991" s="27" t="e">
        <f t="shared" si="79"/>
        <v>#N/A</v>
      </c>
      <c r="V991" s="24" t="e">
        <f>IF(J991="Urban",IF(U991&lt;='Recommended Sites'!$L$17,"Include",""),IF(J991="Rural",IF(T991&lt;='Recommended Sites'!$L$18,"Include",""),""))</f>
        <v>#N/A</v>
      </c>
      <c r="W991" s="24" t="e">
        <f>IF(V991="Include",COUNTIFS($V$2:$V$999,"Include",$R$2:$R$999,"&gt;"&amp;R991)+COUNTIFS($V$2:V991,"Include",$R$2:R991,R991),"")</f>
        <v>#N/A</v>
      </c>
    </row>
    <row r="992" spans="1:23" ht="15.75" thickBot="1" x14ac:dyDescent="0.3">
      <c r="A992" s="23" t="str">
        <f>IF(Population!$A992="","",Population!$A992)</f>
        <v/>
      </c>
      <c r="B992" s="24" t="str">
        <f>IF($A992="","",IFERROR(VLOOKUP($A992,Facilities!$A$2:$B$1001,2,FALSE),""))</f>
        <v/>
      </c>
      <c r="C992" s="24" t="str">
        <f>IFERROR(IF(VLOOKUP($A992,'Facility Locations'!$A$2:$E$1000,2,FALSE)="","no address",VLOOKUP($A992,'Facility Locations'!$A$2:$E$1000,2,FALSE)),"no address")</f>
        <v>no address</v>
      </c>
      <c r="D992" s="24" t="str">
        <f>IFERROR(IF(VLOOKUP($A992,'Facility Locations'!$A$2:$E$1000,3,FALSE)="","",VLOOKUP($A992,'Facility Locations'!$A$2:$E$1000,3,FALSE)),"")</f>
        <v/>
      </c>
      <c r="E992" s="24" t="str">
        <f>IFERROR(IF(VLOOKUP($A992,'Facility Locations'!$A$2:$E$1000,4,FALSE)="","",VLOOKUP($A992,'Facility Locations'!$A$2:$E$1000,4,FALSE)),"")</f>
        <v/>
      </c>
      <c r="F992" s="24" t="str">
        <f>IFERROR(IF(VLOOKUP($A992,'Facility Locations'!$A$2:$E$1000,5,FALSE)="","",VLOOKUP($A992,'Facility Locations'!$A$2:$E$1000,5,FALSE)),"")</f>
        <v/>
      </c>
      <c r="G992" s="25" t="str">
        <f>IFERROR(VLOOKUP($A992,Counties!$A$2:$C$1000,2,FALSE),"no county listed")</f>
        <v>no county listed</v>
      </c>
      <c r="H992" s="24" t="str">
        <f>IFERROR(VLOOKUP($A992,Counties!$A$2:$C$1000,3,FALSE),"no county listed")</f>
        <v>no county listed</v>
      </c>
      <c r="I992" s="24" t="e">
        <f>VLOOKUP($G992,Rural_Urban!A993:B1991,2,FALSE)</f>
        <v>#N/A</v>
      </c>
      <c r="J992" s="24" t="e">
        <f t="shared" si="75"/>
        <v>#N/A</v>
      </c>
      <c r="K992" s="26" t="str">
        <f>IF($A992="","",_xlfn.LET(_xlpm.x,VLOOKUP($A992,Population!$A$2:$B$1000,2,FALSE),IF(_xlpm.x="","none listed",_xlpm.x)))</f>
        <v/>
      </c>
      <c r="L992" s="24" t="e">
        <f>VLOOKUP($A992,Population!$A$2:$D$1000,4,FALSE)</f>
        <v>#N/A</v>
      </c>
      <c r="M992" s="24">
        <f>VLOOKUP("Population",'Program Priorities&amp;Goals'!$B$5:$E$7,4,FALSE)</f>
        <v>0.66666666666666663</v>
      </c>
      <c r="N992" s="24" t="e">
        <f>VLOOKUP($G992,'SVI Data'!$C$2:$F$200,3,FALSE)</f>
        <v>#N/A</v>
      </c>
      <c r="O992" s="24">
        <f>VLOOKUP("SVI",'Program Priorities&amp;Goals'!$B$5:$E$7,4,FALSE)</f>
        <v>0.66666666666666663</v>
      </c>
      <c r="P992" s="23" t="e">
        <f>VLOOKUP($A992,'Partnership Readiness'!$A$2:$D$1000,5,FALSE)</f>
        <v>#N/A</v>
      </c>
      <c r="Q992" s="24">
        <f>VLOOKUP("Partnership",'Program Priorities&amp;Goals'!$B$5:$E$7,4,FALSE)</f>
        <v>0.66666666666666663</v>
      </c>
      <c r="R992" s="25">
        <f t="shared" si="76"/>
        <v>0</v>
      </c>
      <c r="S992" s="24">
        <f t="shared" si="77"/>
        <v>1</v>
      </c>
      <c r="T992" s="24" t="e">
        <f t="shared" si="78"/>
        <v>#N/A</v>
      </c>
      <c r="U992" s="27" t="e">
        <f t="shared" si="79"/>
        <v>#N/A</v>
      </c>
      <c r="V992" s="24" t="e">
        <f>IF(J992="Urban",IF(U992&lt;='Recommended Sites'!$L$17,"Include",""),IF(J992="Rural",IF(T992&lt;='Recommended Sites'!$L$18,"Include",""),""))</f>
        <v>#N/A</v>
      </c>
      <c r="W992" s="24" t="e">
        <f>IF(V992="Include",COUNTIFS($V$2:$V$999,"Include",$R$2:$R$999,"&gt;"&amp;R992)+COUNTIFS($V$2:V992,"Include",$R$2:R992,R992),"")</f>
        <v>#N/A</v>
      </c>
    </row>
    <row r="993" spans="1:23" ht="15.75" thickBot="1" x14ac:dyDescent="0.3">
      <c r="A993" s="23" t="str">
        <f>IF(Population!$A993="","",Population!$A993)</f>
        <v/>
      </c>
      <c r="B993" s="24" t="str">
        <f>IF($A993="","",IFERROR(VLOOKUP($A993,Facilities!$A$2:$B$1001,2,FALSE),""))</f>
        <v/>
      </c>
      <c r="C993" s="24" t="str">
        <f>IFERROR(IF(VLOOKUP($A993,'Facility Locations'!$A$2:$E$1000,2,FALSE)="","no address",VLOOKUP($A993,'Facility Locations'!$A$2:$E$1000,2,FALSE)),"no address")</f>
        <v>no address</v>
      </c>
      <c r="D993" s="24" t="str">
        <f>IFERROR(IF(VLOOKUP($A993,'Facility Locations'!$A$2:$E$1000,3,FALSE)="","",VLOOKUP($A993,'Facility Locations'!$A$2:$E$1000,3,FALSE)),"")</f>
        <v/>
      </c>
      <c r="E993" s="24" t="str">
        <f>IFERROR(IF(VLOOKUP($A993,'Facility Locations'!$A$2:$E$1000,4,FALSE)="","",VLOOKUP($A993,'Facility Locations'!$A$2:$E$1000,4,FALSE)),"")</f>
        <v/>
      </c>
      <c r="F993" s="24" t="str">
        <f>IFERROR(IF(VLOOKUP($A993,'Facility Locations'!$A$2:$E$1000,5,FALSE)="","",VLOOKUP($A993,'Facility Locations'!$A$2:$E$1000,5,FALSE)),"")</f>
        <v/>
      </c>
      <c r="G993" s="25" t="str">
        <f>IFERROR(VLOOKUP($A993,Counties!$A$2:$C$1000,2,FALSE),"no county listed")</f>
        <v>no county listed</v>
      </c>
      <c r="H993" s="24" t="str">
        <f>IFERROR(VLOOKUP($A993,Counties!$A$2:$C$1000,3,FALSE),"no county listed")</f>
        <v>no county listed</v>
      </c>
      <c r="I993" s="24" t="e">
        <f>VLOOKUP($G993,Rural_Urban!A994:B1992,2,FALSE)</f>
        <v>#N/A</v>
      </c>
      <c r="J993" s="24" t="e">
        <f t="shared" si="75"/>
        <v>#N/A</v>
      </c>
      <c r="K993" s="26" t="str">
        <f>IF($A993="","",_xlfn.LET(_xlpm.x,VLOOKUP($A993,Population!$A$2:$B$1000,2,FALSE),IF(_xlpm.x="","none listed",_xlpm.x)))</f>
        <v/>
      </c>
      <c r="L993" s="24" t="e">
        <f>VLOOKUP($A993,Population!$A$2:$D$1000,4,FALSE)</f>
        <v>#N/A</v>
      </c>
      <c r="M993" s="24">
        <f>VLOOKUP("Population",'Program Priorities&amp;Goals'!$B$5:$E$7,4,FALSE)</f>
        <v>0.66666666666666663</v>
      </c>
      <c r="N993" s="24" t="e">
        <f>VLOOKUP($G993,'SVI Data'!$C$2:$F$200,3,FALSE)</f>
        <v>#N/A</v>
      </c>
      <c r="O993" s="24">
        <f>VLOOKUP("SVI",'Program Priorities&amp;Goals'!$B$5:$E$7,4,FALSE)</f>
        <v>0.66666666666666663</v>
      </c>
      <c r="P993" s="23" t="e">
        <f>VLOOKUP($A993,'Partnership Readiness'!$A$2:$D$1000,5,FALSE)</f>
        <v>#N/A</v>
      </c>
      <c r="Q993" s="24">
        <f>VLOOKUP("Partnership",'Program Priorities&amp;Goals'!$B$5:$E$7,4,FALSE)</f>
        <v>0.66666666666666663</v>
      </c>
      <c r="R993" s="25">
        <f t="shared" si="76"/>
        <v>0</v>
      </c>
      <c r="S993" s="24">
        <f t="shared" si="77"/>
        <v>1</v>
      </c>
      <c r="T993" s="24" t="e">
        <f t="shared" si="78"/>
        <v>#N/A</v>
      </c>
      <c r="U993" s="27" t="e">
        <f t="shared" si="79"/>
        <v>#N/A</v>
      </c>
      <c r="V993" s="24" t="e">
        <f>IF(J993="Urban",IF(U993&lt;='Recommended Sites'!$L$17,"Include",""),IF(J993="Rural",IF(T993&lt;='Recommended Sites'!$L$18,"Include",""),""))</f>
        <v>#N/A</v>
      </c>
      <c r="W993" s="24" t="e">
        <f>IF(V993="Include",COUNTIFS($V$2:$V$999,"Include",$R$2:$R$999,"&gt;"&amp;R993)+COUNTIFS($V$2:V993,"Include",$R$2:R993,R993),"")</f>
        <v>#N/A</v>
      </c>
    </row>
    <row r="994" spans="1:23" ht="15.75" thickBot="1" x14ac:dyDescent="0.3">
      <c r="A994" s="23" t="str">
        <f>IF(Population!$A994="","",Population!$A994)</f>
        <v/>
      </c>
      <c r="B994" s="24" t="str">
        <f>IF($A994="","",IFERROR(VLOOKUP($A994,Facilities!$A$2:$B$1001,2,FALSE),""))</f>
        <v/>
      </c>
      <c r="C994" s="24" t="str">
        <f>IFERROR(IF(VLOOKUP($A994,'Facility Locations'!$A$2:$E$1000,2,FALSE)="","no address",VLOOKUP($A994,'Facility Locations'!$A$2:$E$1000,2,FALSE)),"no address")</f>
        <v>no address</v>
      </c>
      <c r="D994" s="24" t="str">
        <f>IFERROR(IF(VLOOKUP($A994,'Facility Locations'!$A$2:$E$1000,3,FALSE)="","",VLOOKUP($A994,'Facility Locations'!$A$2:$E$1000,3,FALSE)),"")</f>
        <v/>
      </c>
      <c r="E994" s="24" t="str">
        <f>IFERROR(IF(VLOOKUP($A994,'Facility Locations'!$A$2:$E$1000,4,FALSE)="","",VLOOKUP($A994,'Facility Locations'!$A$2:$E$1000,4,FALSE)),"")</f>
        <v/>
      </c>
      <c r="F994" s="24" t="str">
        <f>IFERROR(IF(VLOOKUP($A994,'Facility Locations'!$A$2:$E$1000,5,FALSE)="","",VLOOKUP($A994,'Facility Locations'!$A$2:$E$1000,5,FALSE)),"")</f>
        <v/>
      </c>
      <c r="G994" s="25" t="str">
        <f>IFERROR(VLOOKUP($A994,Counties!$A$2:$C$1000,2,FALSE),"no county listed")</f>
        <v>no county listed</v>
      </c>
      <c r="H994" s="24" t="str">
        <f>IFERROR(VLOOKUP($A994,Counties!$A$2:$C$1000,3,FALSE),"no county listed")</f>
        <v>no county listed</v>
      </c>
      <c r="I994" s="24" t="e">
        <f>VLOOKUP($G994,Rural_Urban!A995:B1993,2,FALSE)</f>
        <v>#N/A</v>
      </c>
      <c r="J994" s="24" t="e">
        <f t="shared" si="75"/>
        <v>#N/A</v>
      </c>
      <c r="K994" s="26" t="str">
        <f>IF($A994="","",_xlfn.LET(_xlpm.x,VLOOKUP($A994,Population!$A$2:$B$1000,2,FALSE),IF(_xlpm.x="","none listed",_xlpm.x)))</f>
        <v/>
      </c>
      <c r="L994" s="24" t="e">
        <f>VLOOKUP($A994,Population!$A$2:$D$1000,4,FALSE)</f>
        <v>#N/A</v>
      </c>
      <c r="M994" s="24">
        <f>VLOOKUP("Population",'Program Priorities&amp;Goals'!$B$5:$E$7,4,FALSE)</f>
        <v>0.66666666666666663</v>
      </c>
      <c r="N994" s="24" t="e">
        <f>VLOOKUP($G994,'SVI Data'!$C$2:$F$200,3,FALSE)</f>
        <v>#N/A</v>
      </c>
      <c r="O994" s="24">
        <f>VLOOKUP("SVI",'Program Priorities&amp;Goals'!$B$5:$E$7,4,FALSE)</f>
        <v>0.66666666666666663</v>
      </c>
      <c r="P994" s="23" t="e">
        <f>VLOOKUP($A994,'Partnership Readiness'!$A$2:$D$1000,5,FALSE)</f>
        <v>#N/A</v>
      </c>
      <c r="Q994" s="24">
        <f>VLOOKUP("Partnership",'Program Priorities&amp;Goals'!$B$5:$E$7,4,FALSE)</f>
        <v>0.66666666666666663</v>
      </c>
      <c r="R994" s="25">
        <f t="shared" si="76"/>
        <v>0</v>
      </c>
      <c r="S994" s="24">
        <f t="shared" si="77"/>
        <v>1</v>
      </c>
      <c r="T994" s="24" t="e">
        <f t="shared" si="78"/>
        <v>#N/A</v>
      </c>
      <c r="U994" s="27" t="e">
        <f t="shared" si="79"/>
        <v>#N/A</v>
      </c>
      <c r="V994" s="24" t="e">
        <f>IF(J994="Urban",IF(U994&lt;='Recommended Sites'!$L$17,"Include",""),IF(J994="Rural",IF(T994&lt;='Recommended Sites'!$L$18,"Include",""),""))</f>
        <v>#N/A</v>
      </c>
      <c r="W994" s="24" t="e">
        <f>IF(V994="Include",COUNTIFS($V$2:$V$999,"Include",$R$2:$R$999,"&gt;"&amp;R994)+COUNTIFS($V$2:V994,"Include",$R$2:R994,R994),"")</f>
        <v>#N/A</v>
      </c>
    </row>
    <row r="995" spans="1:23" ht="15.75" thickBot="1" x14ac:dyDescent="0.3">
      <c r="A995" s="23" t="str">
        <f>IF(Population!$A995="","",Population!$A995)</f>
        <v/>
      </c>
      <c r="B995" s="24" t="str">
        <f>IF($A995="","",IFERROR(VLOOKUP($A995,Facilities!$A$2:$B$1001,2,FALSE),""))</f>
        <v/>
      </c>
      <c r="C995" s="24" t="str">
        <f>IFERROR(IF(VLOOKUP($A995,'Facility Locations'!$A$2:$E$1000,2,FALSE)="","no address",VLOOKUP($A995,'Facility Locations'!$A$2:$E$1000,2,FALSE)),"no address")</f>
        <v>no address</v>
      </c>
      <c r="D995" s="24" t="str">
        <f>IFERROR(IF(VLOOKUP($A995,'Facility Locations'!$A$2:$E$1000,3,FALSE)="","",VLOOKUP($A995,'Facility Locations'!$A$2:$E$1000,3,FALSE)),"")</f>
        <v/>
      </c>
      <c r="E995" s="24" t="str">
        <f>IFERROR(IF(VLOOKUP($A995,'Facility Locations'!$A$2:$E$1000,4,FALSE)="","",VLOOKUP($A995,'Facility Locations'!$A$2:$E$1000,4,FALSE)),"")</f>
        <v/>
      </c>
      <c r="F995" s="24" t="str">
        <f>IFERROR(IF(VLOOKUP($A995,'Facility Locations'!$A$2:$E$1000,5,FALSE)="","",VLOOKUP($A995,'Facility Locations'!$A$2:$E$1000,5,FALSE)),"")</f>
        <v/>
      </c>
      <c r="G995" s="25" t="str">
        <f>IFERROR(VLOOKUP($A995,Counties!$A$2:$C$1000,2,FALSE),"no county listed")</f>
        <v>no county listed</v>
      </c>
      <c r="H995" s="24" t="str">
        <f>IFERROR(VLOOKUP($A995,Counties!$A$2:$C$1000,3,FALSE),"no county listed")</f>
        <v>no county listed</v>
      </c>
      <c r="I995" s="24" t="e">
        <f>VLOOKUP($G995,Rural_Urban!A996:B1994,2,FALSE)</f>
        <v>#N/A</v>
      </c>
      <c r="J995" s="24" t="e">
        <f t="shared" si="75"/>
        <v>#N/A</v>
      </c>
      <c r="K995" s="26" t="str">
        <f>IF($A995="","",_xlfn.LET(_xlpm.x,VLOOKUP($A995,Population!$A$2:$B$1000,2,FALSE),IF(_xlpm.x="","none listed",_xlpm.x)))</f>
        <v/>
      </c>
      <c r="L995" s="24" t="e">
        <f>VLOOKUP($A995,Population!$A$2:$D$1000,4,FALSE)</f>
        <v>#N/A</v>
      </c>
      <c r="M995" s="24">
        <f>VLOOKUP("Population",'Program Priorities&amp;Goals'!$B$5:$E$7,4,FALSE)</f>
        <v>0.66666666666666663</v>
      </c>
      <c r="N995" s="24" t="e">
        <f>VLOOKUP($G995,'SVI Data'!$C$2:$F$200,3,FALSE)</f>
        <v>#N/A</v>
      </c>
      <c r="O995" s="24">
        <f>VLOOKUP("SVI",'Program Priorities&amp;Goals'!$B$5:$E$7,4,FALSE)</f>
        <v>0.66666666666666663</v>
      </c>
      <c r="P995" s="23" t="e">
        <f>VLOOKUP($A995,'Partnership Readiness'!$A$2:$D$1000,5,FALSE)</f>
        <v>#N/A</v>
      </c>
      <c r="Q995" s="24">
        <f>VLOOKUP("Partnership",'Program Priorities&amp;Goals'!$B$5:$E$7,4,FALSE)</f>
        <v>0.66666666666666663</v>
      </c>
      <c r="R995" s="25">
        <f t="shared" si="76"/>
        <v>0</v>
      </c>
      <c r="S995" s="24">
        <f t="shared" si="77"/>
        <v>1</v>
      </c>
      <c r="T995" s="24" t="e">
        <f t="shared" si="78"/>
        <v>#N/A</v>
      </c>
      <c r="U995" s="27" t="e">
        <f t="shared" si="79"/>
        <v>#N/A</v>
      </c>
      <c r="V995" s="24" t="e">
        <f>IF(J995="Urban",IF(U995&lt;='Recommended Sites'!$L$17,"Include",""),IF(J995="Rural",IF(T995&lt;='Recommended Sites'!$L$18,"Include",""),""))</f>
        <v>#N/A</v>
      </c>
      <c r="W995" s="24" t="e">
        <f>IF(V995="Include",COUNTIFS($V$2:$V$999,"Include",$R$2:$R$999,"&gt;"&amp;R995)+COUNTIFS($V$2:V995,"Include",$R$2:R995,R995),"")</f>
        <v>#N/A</v>
      </c>
    </row>
    <row r="996" spans="1:23" ht="15.75" thickBot="1" x14ac:dyDescent="0.3">
      <c r="A996" s="23" t="str">
        <f>IF(Population!$A996="","",Population!$A996)</f>
        <v/>
      </c>
      <c r="B996" s="24" t="str">
        <f>IF($A996="","",IFERROR(VLOOKUP($A996,Facilities!$A$2:$B$1001,2,FALSE),""))</f>
        <v/>
      </c>
      <c r="C996" s="24" t="str">
        <f>IFERROR(IF(VLOOKUP($A996,'Facility Locations'!$A$2:$E$1000,2,FALSE)="","no address",VLOOKUP($A996,'Facility Locations'!$A$2:$E$1000,2,FALSE)),"no address")</f>
        <v>no address</v>
      </c>
      <c r="D996" s="24" t="str">
        <f>IFERROR(IF(VLOOKUP($A996,'Facility Locations'!$A$2:$E$1000,3,FALSE)="","",VLOOKUP($A996,'Facility Locations'!$A$2:$E$1000,3,FALSE)),"")</f>
        <v/>
      </c>
      <c r="E996" s="24" t="str">
        <f>IFERROR(IF(VLOOKUP($A996,'Facility Locations'!$A$2:$E$1000,4,FALSE)="","",VLOOKUP($A996,'Facility Locations'!$A$2:$E$1000,4,FALSE)),"")</f>
        <v/>
      </c>
      <c r="F996" s="24" t="str">
        <f>IFERROR(IF(VLOOKUP($A996,'Facility Locations'!$A$2:$E$1000,5,FALSE)="","",VLOOKUP($A996,'Facility Locations'!$A$2:$E$1000,5,FALSE)),"")</f>
        <v/>
      </c>
      <c r="G996" s="25" t="str">
        <f>IFERROR(VLOOKUP($A996,Counties!$A$2:$C$1000,2,FALSE),"no county listed")</f>
        <v>no county listed</v>
      </c>
      <c r="H996" s="24" t="str">
        <f>IFERROR(VLOOKUP($A996,Counties!$A$2:$C$1000,3,FALSE),"no county listed")</f>
        <v>no county listed</v>
      </c>
      <c r="I996" s="24" t="e">
        <f>VLOOKUP($G996,Rural_Urban!A997:B1995,2,FALSE)</f>
        <v>#N/A</v>
      </c>
      <c r="J996" s="24" t="e">
        <f t="shared" si="75"/>
        <v>#N/A</v>
      </c>
      <c r="K996" s="26" t="str">
        <f>IF($A996="","",_xlfn.LET(_xlpm.x,VLOOKUP($A996,Population!$A$2:$B$1000,2,FALSE),IF(_xlpm.x="","none listed",_xlpm.x)))</f>
        <v/>
      </c>
      <c r="L996" s="24" t="e">
        <f>VLOOKUP($A996,Population!$A$2:$D$1000,4,FALSE)</f>
        <v>#N/A</v>
      </c>
      <c r="M996" s="24">
        <f>VLOOKUP("Population",'Program Priorities&amp;Goals'!$B$5:$E$7,4,FALSE)</f>
        <v>0.66666666666666663</v>
      </c>
      <c r="N996" s="24" t="e">
        <f>VLOOKUP($G996,'SVI Data'!$C$2:$F$200,3,FALSE)</f>
        <v>#N/A</v>
      </c>
      <c r="O996" s="24">
        <f>VLOOKUP("SVI",'Program Priorities&amp;Goals'!$B$5:$E$7,4,FALSE)</f>
        <v>0.66666666666666663</v>
      </c>
      <c r="P996" s="23" t="e">
        <f>VLOOKUP($A996,'Partnership Readiness'!$A$2:$D$1000,5,FALSE)</f>
        <v>#N/A</v>
      </c>
      <c r="Q996" s="24">
        <f>VLOOKUP("Partnership",'Program Priorities&amp;Goals'!$B$5:$E$7,4,FALSE)</f>
        <v>0.66666666666666663</v>
      </c>
      <c r="R996" s="25">
        <f t="shared" si="76"/>
        <v>0</v>
      </c>
      <c r="S996" s="24">
        <f t="shared" si="77"/>
        <v>1</v>
      </c>
      <c r="T996" s="24" t="e">
        <f t="shared" si="78"/>
        <v>#N/A</v>
      </c>
      <c r="U996" s="27" t="e">
        <f t="shared" si="79"/>
        <v>#N/A</v>
      </c>
      <c r="V996" s="24" t="e">
        <f>IF(J996="Urban",IF(U996&lt;='Recommended Sites'!$L$17,"Include",""),IF(J996="Rural",IF(T996&lt;='Recommended Sites'!$L$18,"Include",""),""))</f>
        <v>#N/A</v>
      </c>
      <c r="W996" s="24" t="e">
        <f>IF(V996="Include",COUNTIFS($V$2:$V$999,"Include",$R$2:$R$999,"&gt;"&amp;R996)+COUNTIFS($V$2:V996,"Include",$R$2:R996,R996),"")</f>
        <v>#N/A</v>
      </c>
    </row>
    <row r="997" spans="1:23" ht="15.75" thickBot="1" x14ac:dyDescent="0.3">
      <c r="A997" s="23" t="str">
        <f>IF(Population!$A997="","",Population!$A997)</f>
        <v/>
      </c>
      <c r="B997" s="24" t="str">
        <f>IF($A997="","",IFERROR(VLOOKUP($A997,Facilities!$A$2:$B$1001,2,FALSE),""))</f>
        <v/>
      </c>
      <c r="C997" s="24" t="str">
        <f>IFERROR(IF(VLOOKUP($A997,'Facility Locations'!$A$2:$E$1000,2,FALSE)="","no address",VLOOKUP($A997,'Facility Locations'!$A$2:$E$1000,2,FALSE)),"no address")</f>
        <v>no address</v>
      </c>
      <c r="D997" s="24" t="str">
        <f>IFERROR(IF(VLOOKUP($A997,'Facility Locations'!$A$2:$E$1000,3,FALSE)="","",VLOOKUP($A997,'Facility Locations'!$A$2:$E$1000,3,FALSE)),"")</f>
        <v/>
      </c>
      <c r="E997" s="24" t="str">
        <f>IFERROR(IF(VLOOKUP($A997,'Facility Locations'!$A$2:$E$1000,4,FALSE)="","",VLOOKUP($A997,'Facility Locations'!$A$2:$E$1000,4,FALSE)),"")</f>
        <v/>
      </c>
      <c r="F997" s="24" t="str">
        <f>IFERROR(IF(VLOOKUP($A997,'Facility Locations'!$A$2:$E$1000,5,FALSE)="","",VLOOKUP($A997,'Facility Locations'!$A$2:$E$1000,5,FALSE)),"")</f>
        <v/>
      </c>
      <c r="G997" s="25" t="str">
        <f>IFERROR(VLOOKUP($A997,Counties!$A$2:$C$1000,2,FALSE),"no county listed")</f>
        <v>no county listed</v>
      </c>
      <c r="H997" s="24" t="str">
        <f>IFERROR(VLOOKUP($A997,Counties!$A$2:$C$1000,3,FALSE),"no county listed")</f>
        <v>no county listed</v>
      </c>
      <c r="I997" s="24" t="e">
        <f>VLOOKUP($G997,Rural_Urban!A998:B1996,2,FALSE)</f>
        <v>#N/A</v>
      </c>
      <c r="J997" s="24" t="e">
        <f t="shared" si="75"/>
        <v>#N/A</v>
      </c>
      <c r="K997" s="26" t="str">
        <f>IF($A997="","",_xlfn.LET(_xlpm.x,VLOOKUP($A997,Population!$A$2:$B$1000,2,FALSE),IF(_xlpm.x="","none listed",_xlpm.x)))</f>
        <v/>
      </c>
      <c r="L997" s="24" t="e">
        <f>VLOOKUP($A997,Population!$A$2:$D$1000,4,FALSE)</f>
        <v>#N/A</v>
      </c>
      <c r="M997" s="24">
        <f>VLOOKUP("Population",'Program Priorities&amp;Goals'!$B$5:$E$7,4,FALSE)</f>
        <v>0.66666666666666663</v>
      </c>
      <c r="N997" s="24" t="e">
        <f>VLOOKUP($G997,'SVI Data'!$C$2:$F$200,3,FALSE)</f>
        <v>#N/A</v>
      </c>
      <c r="O997" s="24">
        <f>VLOOKUP("SVI",'Program Priorities&amp;Goals'!$B$5:$E$7,4,FALSE)</f>
        <v>0.66666666666666663</v>
      </c>
      <c r="P997" s="23" t="e">
        <f>VLOOKUP($A997,'Partnership Readiness'!$A$2:$D$1000,5,FALSE)</f>
        <v>#N/A</v>
      </c>
      <c r="Q997" s="24">
        <f>VLOOKUP("Partnership",'Program Priorities&amp;Goals'!$B$5:$E$7,4,FALSE)</f>
        <v>0.66666666666666663</v>
      </c>
      <c r="R997" s="25">
        <f t="shared" si="76"/>
        <v>0</v>
      </c>
      <c r="S997" s="24">
        <f t="shared" si="77"/>
        <v>1</v>
      </c>
      <c r="T997" s="24" t="e">
        <f t="shared" si="78"/>
        <v>#N/A</v>
      </c>
      <c r="U997" s="27" t="e">
        <f t="shared" si="79"/>
        <v>#N/A</v>
      </c>
      <c r="V997" s="24" t="e">
        <f>IF(J997="Urban",IF(U997&lt;='Recommended Sites'!$L$17,"Include",""),IF(J997="Rural",IF(T997&lt;='Recommended Sites'!$L$18,"Include",""),""))</f>
        <v>#N/A</v>
      </c>
      <c r="W997" s="24" t="e">
        <f>IF(V997="Include",COUNTIFS($V$2:$V$999,"Include",$R$2:$R$999,"&gt;"&amp;R997)+COUNTIFS($V$2:V997,"Include",$R$2:R997,R997),"")</f>
        <v>#N/A</v>
      </c>
    </row>
    <row r="998" spans="1:23" ht="15.75" thickBot="1" x14ac:dyDescent="0.3">
      <c r="A998" s="23" t="str">
        <f>IF(Population!$A998="","",Population!$A998)</f>
        <v/>
      </c>
      <c r="B998" s="24" t="str">
        <f>IF($A998="","",IFERROR(VLOOKUP($A998,Facilities!$A$2:$B$1001,2,FALSE),""))</f>
        <v/>
      </c>
      <c r="C998" s="24" t="str">
        <f>IFERROR(IF(VLOOKUP($A998,'Facility Locations'!$A$2:$E$1000,2,FALSE)="","no address",VLOOKUP($A998,'Facility Locations'!$A$2:$E$1000,2,FALSE)),"no address")</f>
        <v>no address</v>
      </c>
      <c r="D998" s="24" t="str">
        <f>IFERROR(IF(VLOOKUP($A998,'Facility Locations'!$A$2:$E$1000,3,FALSE)="","",VLOOKUP($A998,'Facility Locations'!$A$2:$E$1000,3,FALSE)),"")</f>
        <v/>
      </c>
      <c r="E998" s="24" t="str">
        <f>IFERROR(IF(VLOOKUP($A998,'Facility Locations'!$A$2:$E$1000,4,FALSE)="","",VLOOKUP($A998,'Facility Locations'!$A$2:$E$1000,4,FALSE)),"")</f>
        <v/>
      </c>
      <c r="F998" s="24" t="str">
        <f>IFERROR(IF(VLOOKUP($A998,'Facility Locations'!$A$2:$E$1000,5,FALSE)="","",VLOOKUP($A998,'Facility Locations'!$A$2:$E$1000,5,FALSE)),"")</f>
        <v/>
      </c>
      <c r="G998" s="25" t="str">
        <f>IFERROR(VLOOKUP($A998,Counties!$A$2:$C$1000,2,FALSE),"no county listed")</f>
        <v>no county listed</v>
      </c>
      <c r="H998" s="24" t="str">
        <f>IFERROR(VLOOKUP($A998,Counties!$A$2:$C$1000,3,FALSE),"no county listed")</f>
        <v>no county listed</v>
      </c>
      <c r="I998" s="24" t="e">
        <f>VLOOKUP($G998,Rural_Urban!A999:B1997,2,FALSE)</f>
        <v>#N/A</v>
      </c>
      <c r="J998" s="24" t="e">
        <f t="shared" si="75"/>
        <v>#N/A</v>
      </c>
      <c r="K998" s="26" t="str">
        <f>IF($A998="","",_xlfn.LET(_xlpm.x,VLOOKUP($A998,Population!$A$2:$B$1000,2,FALSE),IF(_xlpm.x="","none listed",_xlpm.x)))</f>
        <v/>
      </c>
      <c r="L998" s="24" t="e">
        <f>VLOOKUP($A998,Population!$A$2:$D$1000,4,FALSE)</f>
        <v>#N/A</v>
      </c>
      <c r="M998" s="24">
        <f>VLOOKUP("Population",'Program Priorities&amp;Goals'!$B$5:$E$7,4,FALSE)</f>
        <v>0.66666666666666663</v>
      </c>
      <c r="N998" s="24" t="e">
        <f>VLOOKUP($G998,'SVI Data'!$C$2:$F$200,3,FALSE)</f>
        <v>#N/A</v>
      </c>
      <c r="O998" s="24">
        <f>VLOOKUP("SVI",'Program Priorities&amp;Goals'!$B$5:$E$7,4,FALSE)</f>
        <v>0.66666666666666663</v>
      </c>
      <c r="P998" s="23" t="e">
        <f>VLOOKUP($A998,'Partnership Readiness'!$A$2:$D$1000,5,FALSE)</f>
        <v>#N/A</v>
      </c>
      <c r="Q998" s="24">
        <f>VLOOKUP("Partnership",'Program Priorities&amp;Goals'!$B$5:$E$7,4,FALSE)</f>
        <v>0.66666666666666663</v>
      </c>
      <c r="R998" s="25">
        <f t="shared" si="76"/>
        <v>0</v>
      </c>
      <c r="S998" s="24">
        <f t="shared" si="77"/>
        <v>1</v>
      </c>
      <c r="T998" s="24" t="e">
        <f t="shared" si="78"/>
        <v>#N/A</v>
      </c>
      <c r="U998" s="27" t="e">
        <f t="shared" si="79"/>
        <v>#N/A</v>
      </c>
      <c r="V998" s="24" t="e">
        <f>IF(J998="Urban",IF(U998&lt;='Recommended Sites'!$L$17,"Include",""),IF(J998="Rural",IF(T998&lt;='Recommended Sites'!$L$18,"Include",""),""))</f>
        <v>#N/A</v>
      </c>
      <c r="W998" s="24" t="e">
        <f>IF(V998="Include",COUNTIFS($V$2:$V$999,"Include",$R$2:$R$999,"&gt;"&amp;R998)+COUNTIFS($V$2:V998,"Include",$R$2:R998,R998),"")</f>
        <v>#N/A</v>
      </c>
    </row>
    <row r="999" spans="1:23" ht="15.75" thickBot="1" x14ac:dyDescent="0.3">
      <c r="A999" s="23" t="str">
        <f>IF(Population!$A999="","",Population!$A999)</f>
        <v/>
      </c>
      <c r="B999" s="24" t="str">
        <f>IF($A999="","",IFERROR(VLOOKUP($A999,Facilities!$A$2:$B$1001,2,FALSE),""))</f>
        <v/>
      </c>
      <c r="C999" s="24" t="str">
        <f>IFERROR(IF(VLOOKUP($A999,'Facility Locations'!$A$2:$E$1000,2,FALSE)="","no address",VLOOKUP($A999,'Facility Locations'!$A$2:$E$1000,2,FALSE)),"no address")</f>
        <v>no address</v>
      </c>
      <c r="D999" s="24" t="str">
        <f>IFERROR(IF(VLOOKUP($A999,'Facility Locations'!$A$2:$E$1000,3,FALSE)="","",VLOOKUP($A999,'Facility Locations'!$A$2:$E$1000,3,FALSE)),"")</f>
        <v/>
      </c>
      <c r="E999" s="24" t="str">
        <f>IFERROR(IF(VLOOKUP($A999,'Facility Locations'!$A$2:$E$1000,4,FALSE)="","",VLOOKUP($A999,'Facility Locations'!$A$2:$E$1000,4,FALSE)),"")</f>
        <v/>
      </c>
      <c r="F999" s="24" t="str">
        <f>IFERROR(IF(VLOOKUP($A999,'Facility Locations'!$A$2:$E$1000,5,FALSE)="","",VLOOKUP($A999,'Facility Locations'!$A$2:$E$1000,5,FALSE)),"")</f>
        <v/>
      </c>
      <c r="G999" s="25" t="str">
        <f>IFERROR(VLOOKUP($A999,Counties!$A$2:$C$1000,2,FALSE),"no county listed")</f>
        <v>no county listed</v>
      </c>
      <c r="H999" s="24" t="str">
        <f>IFERROR(VLOOKUP($A999,Counties!$A$2:$C$1000,3,FALSE),"no county listed")</f>
        <v>no county listed</v>
      </c>
      <c r="I999" s="24" t="e">
        <f>VLOOKUP($G999,Rural_Urban!A1000:B1998,2,FALSE)</f>
        <v>#N/A</v>
      </c>
      <c r="J999" s="24" t="e">
        <f t="shared" si="75"/>
        <v>#N/A</v>
      </c>
      <c r="K999" s="26" t="str">
        <f>IF($A999="","",_xlfn.LET(_xlpm.x,VLOOKUP($A999,Population!$A$2:$B$1000,2,FALSE),IF(_xlpm.x="","none listed",_xlpm.x)))</f>
        <v/>
      </c>
      <c r="L999" s="24" t="e">
        <f>VLOOKUP($A999,Population!$A$2:$D$1000,4,FALSE)</f>
        <v>#N/A</v>
      </c>
      <c r="M999" s="24">
        <f>VLOOKUP("Population",'Program Priorities&amp;Goals'!$B$5:$E$7,4,FALSE)</f>
        <v>0.66666666666666663</v>
      </c>
      <c r="N999" s="24" t="e">
        <f>VLOOKUP($G999,'SVI Data'!$C$2:$F$200,3,FALSE)</f>
        <v>#N/A</v>
      </c>
      <c r="O999" s="24">
        <f>VLOOKUP("SVI",'Program Priorities&amp;Goals'!$B$5:$E$7,4,FALSE)</f>
        <v>0.66666666666666663</v>
      </c>
      <c r="P999" s="23" t="e">
        <f>VLOOKUP($A999,'Partnership Readiness'!$A$2:$D$1000,5,FALSE)</f>
        <v>#N/A</v>
      </c>
      <c r="Q999" s="24">
        <f>VLOOKUP("Partnership",'Program Priorities&amp;Goals'!$B$5:$E$7,4,FALSE)</f>
        <v>0.66666666666666663</v>
      </c>
      <c r="R999" s="25">
        <f t="shared" si="76"/>
        <v>0</v>
      </c>
      <c r="S999" s="24">
        <f t="shared" si="77"/>
        <v>1</v>
      </c>
      <c r="T999" s="24" t="e">
        <f t="shared" si="78"/>
        <v>#N/A</v>
      </c>
      <c r="U999" s="27" t="e">
        <f t="shared" si="79"/>
        <v>#N/A</v>
      </c>
      <c r="V999" s="24" t="e">
        <f>IF(J999="Urban",IF(U999&lt;='Recommended Sites'!$L$17,"Include",""),IF(J999="Rural",IF(T999&lt;='Recommended Sites'!$L$18,"Include",""),""))</f>
        <v>#N/A</v>
      </c>
      <c r="W999" s="24" t="e">
        <f>IF(V999="Include",COUNTIFS($V$2:$V$999,"Include",$R$2:$R$999,"&gt;"&amp;R999)+COUNTIFS($V$2:V999,"Include",$R$2:R999,R999),"")</f>
        <v>#N/A</v>
      </c>
    </row>
  </sheetData>
  <autoFilter ref="A1:W999" xr:uid="{0CC147FB-EF08-45C8-8CDD-E49FD429DED7}">
    <sortState xmlns:xlrd2="http://schemas.microsoft.com/office/spreadsheetml/2017/richdata2" ref="A2:W999">
      <sortCondition ref="S1:S999"/>
    </sortState>
  </autoFilter>
  <phoneticPr fontId="9" type="noConversion"/>
  <conditionalFormatting sqref="G1:H1048576">
    <cfRule type="containsText" dxfId="1" priority="2" operator="containsText" text="no county">
      <formula>NOT(ISERROR(SEARCH("no county",G1)))</formula>
    </cfRule>
  </conditionalFormatting>
  <conditionalFormatting sqref="K1:K1048576">
    <cfRule type="containsText" dxfId="0" priority="1" operator="containsText" text="none listed">
      <formula>NOT(ISERROR(SEARCH("none listed",K1)))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46F3-C616-4B48-8FE4-7B0B22884DD0}">
  <sheetPr>
    <tabColor rgb="FF00B0F0"/>
  </sheetPr>
  <dimension ref="A1:P30"/>
  <sheetViews>
    <sheetView zoomScaleNormal="100" workbookViewId="0">
      <selection activeCell="A2" sqref="A1:H1048576"/>
    </sheetView>
  </sheetViews>
  <sheetFormatPr defaultRowHeight="15" x14ac:dyDescent="0.25"/>
  <cols>
    <col min="2" max="2" width="10.7109375" customWidth="1"/>
    <col min="3" max="3" width="38.140625" bestFit="1" customWidth="1"/>
    <col min="4" max="4" width="17.5703125" customWidth="1"/>
    <col min="6" max="6" width="15" bestFit="1" customWidth="1"/>
    <col min="7" max="7" width="12.7109375" style="90" customWidth="1"/>
    <col min="10" max="10" width="25.140625" customWidth="1"/>
    <col min="11" max="11" width="34" customWidth="1"/>
    <col min="12" max="12" width="31.140625" customWidth="1"/>
    <col min="13" max="13" width="13.7109375" customWidth="1"/>
  </cols>
  <sheetData>
    <row r="1" spans="1:16" ht="21" x14ac:dyDescent="0.35">
      <c r="A1" s="137" t="s">
        <v>40</v>
      </c>
      <c r="B1" s="138"/>
      <c r="C1" s="138"/>
      <c r="D1" s="138"/>
      <c r="E1" s="138"/>
      <c r="F1" s="138"/>
      <c r="G1" s="138"/>
      <c r="H1" s="139"/>
      <c r="J1" s="140"/>
      <c r="K1" s="140"/>
      <c r="L1" s="140"/>
      <c r="M1" s="140"/>
      <c r="N1" s="5"/>
      <c r="O1" s="8"/>
      <c r="P1" s="5"/>
    </row>
    <row r="2" spans="1:16" s="7" customFormat="1" ht="31.5" x14ac:dyDescent="0.25">
      <c r="A2" s="80" t="s">
        <v>16</v>
      </c>
      <c r="B2" s="6" t="s">
        <v>36</v>
      </c>
      <c r="C2" s="6" t="s">
        <v>37</v>
      </c>
      <c r="D2" s="6" t="s">
        <v>13</v>
      </c>
      <c r="E2" s="6" t="s">
        <v>14</v>
      </c>
      <c r="F2" s="6" t="s">
        <v>38</v>
      </c>
      <c r="G2" s="81" t="s">
        <v>32</v>
      </c>
      <c r="H2" s="82" t="s">
        <v>39</v>
      </c>
      <c r="J2" s="6"/>
      <c r="K2" s="6"/>
      <c r="L2" s="6"/>
      <c r="M2" s="6"/>
      <c r="N2" s="6"/>
    </row>
    <row r="3" spans="1:16" x14ac:dyDescent="0.25">
      <c r="A3" s="83" cm="1">
        <f t="array" ref="A3:A27">_xlfn.SEQUENCE(25)</f>
        <v>1</v>
      </c>
      <c r="B3" t="str">
        <f>IFERROR(INDEX('Facility Information Combined'!A:A,MATCH(A3,'Facility Information Combined'!S:S,0)),"")</f>
        <v/>
      </c>
      <c r="C3" t="str">
        <f>IF($B3="","",VLOOKUP($B3,'Facility Information Combined'!$A:$Z,2,FALSE))</f>
        <v/>
      </c>
      <c r="D3" t="str">
        <f>IF($B3="","",VLOOKUP($B3,'Facility Information Combined'!$A:$Z,5,FALSE))</f>
        <v/>
      </c>
      <c r="E3" t="str">
        <f>IF($B3="","",VLOOKUP($B3,'Facility Information Combined'!$A:$Z,6,FALSE))</f>
        <v/>
      </c>
      <c r="F3" t="str">
        <f>IF($B3="","",VLOOKUP($B3,'Facility Information Combined'!$A:$Z,8,FALSE))</f>
        <v/>
      </c>
      <c r="G3" s="84" t="str">
        <f>IF($B3="","",VLOOKUP($B3,'Facility Information Combined'!$A:$Z,11,FALSE))</f>
        <v/>
      </c>
      <c r="H3" s="85" t="str">
        <f>IF($B3="","",VLOOKUP($B3,'Facility Information Combined'!$A:$Z,18,FALSE))</f>
        <v/>
      </c>
    </row>
    <row r="4" spans="1:16" x14ac:dyDescent="0.25">
      <c r="A4" s="83">
        <v>2</v>
      </c>
      <c r="B4" t="str">
        <f>IFERROR(INDEX('Facility Information Combined'!A:A,MATCH(A4,'Facility Information Combined'!S:S,0)),"")</f>
        <v/>
      </c>
      <c r="C4" t="str">
        <f>IF($B4="","",VLOOKUP($B4,'Facility Information Combined'!$A:$Z,2,FALSE))</f>
        <v/>
      </c>
      <c r="D4" t="str">
        <f>IF($B4="","",VLOOKUP($B4,'Facility Information Combined'!$A:$Z,5,FALSE))</f>
        <v/>
      </c>
      <c r="E4" t="str">
        <f>IF($B4="","",VLOOKUP($B4,'Facility Information Combined'!$A:$Z,6,FALSE))</f>
        <v/>
      </c>
      <c r="F4" t="str">
        <f>IF($B4="","",VLOOKUP($B4,'Facility Information Combined'!$A:$Z,8,FALSE))</f>
        <v/>
      </c>
      <c r="G4" s="84" t="str">
        <f>IF($B4="","",VLOOKUP($B4,'Facility Information Combined'!$A:$Z,11,FALSE))</f>
        <v/>
      </c>
      <c r="H4" s="85" t="str">
        <f>IF($B4="","",VLOOKUP($B4,'Facility Information Combined'!$A:$Z,18,FALSE))</f>
        <v/>
      </c>
    </row>
    <row r="5" spans="1:16" x14ac:dyDescent="0.25">
      <c r="A5" s="83">
        <v>3</v>
      </c>
      <c r="B5" t="str">
        <f>IFERROR(INDEX('Facility Information Combined'!A:A,MATCH(A5,'Facility Information Combined'!S:S,0)),"")</f>
        <v/>
      </c>
      <c r="C5" t="str">
        <f>IF($B5="","",VLOOKUP($B5,'Facility Information Combined'!$A:$Z,2,FALSE))</f>
        <v/>
      </c>
      <c r="D5" t="str">
        <f>IF($B5="","",VLOOKUP($B5,'Facility Information Combined'!$A:$Z,5,FALSE))</f>
        <v/>
      </c>
      <c r="E5" t="str">
        <f>IF($B5="","",VLOOKUP($B5,'Facility Information Combined'!$A:$Z,6,FALSE))</f>
        <v/>
      </c>
      <c r="F5" t="str">
        <f>IF($B5="","",VLOOKUP($B5,'Facility Information Combined'!$A:$Z,8,FALSE))</f>
        <v/>
      </c>
      <c r="G5" s="84" t="str">
        <f>IF($B5="","",VLOOKUP($B5,'Facility Information Combined'!$A:$Z,11,FALSE))</f>
        <v/>
      </c>
      <c r="H5" s="85" t="str">
        <f>IF($B5="","",VLOOKUP($B5,'Facility Information Combined'!$A:$Z,18,FALSE))</f>
        <v/>
      </c>
    </row>
    <row r="6" spans="1:16" x14ac:dyDescent="0.25">
      <c r="A6" s="83">
        <v>4</v>
      </c>
      <c r="B6" t="str">
        <f>IFERROR(INDEX('Facility Information Combined'!A:A,MATCH(A6,'Facility Information Combined'!S:S,0)),"")</f>
        <v/>
      </c>
      <c r="C6" t="str">
        <f>IF($B6="","",VLOOKUP($B6,'Facility Information Combined'!$A:$Z,2,FALSE))</f>
        <v/>
      </c>
      <c r="D6" t="str">
        <f>IF($B6="","",VLOOKUP($B6,'Facility Information Combined'!$A:$Z,5,FALSE))</f>
        <v/>
      </c>
      <c r="E6" t="str">
        <f>IF($B6="","",VLOOKUP($B6,'Facility Information Combined'!$A:$Z,6,FALSE))</f>
        <v/>
      </c>
      <c r="F6" t="str">
        <f>IF($B6="","",VLOOKUP($B6,'Facility Information Combined'!$A:$Z,8,FALSE))</f>
        <v/>
      </c>
      <c r="G6" s="84" t="str">
        <f>IF($B6="","",VLOOKUP($B6,'Facility Information Combined'!$A:$Z,11,FALSE))</f>
        <v/>
      </c>
      <c r="H6" s="85" t="str">
        <f>IF($B6="","",VLOOKUP($B6,'Facility Information Combined'!$A:$Z,18,FALSE))</f>
        <v/>
      </c>
    </row>
    <row r="7" spans="1:16" x14ac:dyDescent="0.25">
      <c r="A7" s="83">
        <v>5</v>
      </c>
      <c r="B7" t="str">
        <f>IFERROR(INDEX('Facility Information Combined'!A:A,MATCH(A7,'Facility Information Combined'!S:S,0)),"")</f>
        <v/>
      </c>
      <c r="C7" t="str">
        <f>IF($B7="","",VLOOKUP($B7,'Facility Information Combined'!$A:$Z,2,FALSE))</f>
        <v/>
      </c>
      <c r="D7" t="str">
        <f>IF($B7="","",VLOOKUP($B7,'Facility Information Combined'!$A:$Z,5,FALSE))</f>
        <v/>
      </c>
      <c r="E7" t="str">
        <f>IF($B7="","",VLOOKUP($B7,'Facility Information Combined'!$A:$Z,6,FALSE))</f>
        <v/>
      </c>
      <c r="F7" t="str">
        <f>IF($B7="","",VLOOKUP($B7,'Facility Information Combined'!$A:$Z,8,FALSE))</f>
        <v/>
      </c>
      <c r="G7" s="84" t="str">
        <f>IF($B7="","",VLOOKUP($B7,'Facility Information Combined'!$A:$Z,11,FALSE))</f>
        <v/>
      </c>
      <c r="H7" s="85" t="str">
        <f>IF($B7="","",VLOOKUP($B7,'Facility Information Combined'!$A:$Z,18,FALSE))</f>
        <v/>
      </c>
    </row>
    <row r="8" spans="1:16" x14ac:dyDescent="0.25">
      <c r="A8" s="83">
        <v>6</v>
      </c>
      <c r="B8" t="str">
        <f>IFERROR(INDEX('Facility Information Combined'!A:A,MATCH(A8,'Facility Information Combined'!S:S,0)),"")</f>
        <v/>
      </c>
      <c r="C8" t="str">
        <f>IF($B8="","",VLOOKUP($B8,'Facility Information Combined'!$A:$Z,2,FALSE))</f>
        <v/>
      </c>
      <c r="D8" t="str">
        <f>IF($B8="","",VLOOKUP($B8,'Facility Information Combined'!$A:$Z,5,FALSE))</f>
        <v/>
      </c>
      <c r="E8" t="str">
        <f>IF($B8="","",VLOOKUP($B8,'Facility Information Combined'!$A:$Z,6,FALSE))</f>
        <v/>
      </c>
      <c r="F8" t="str">
        <f>IF($B8="","",VLOOKUP($B8,'Facility Information Combined'!$A:$Z,8,FALSE))</f>
        <v/>
      </c>
      <c r="G8" s="84" t="str">
        <f>IF($B8="","",VLOOKUP($B8,'Facility Information Combined'!$A:$Z,11,FALSE))</f>
        <v/>
      </c>
      <c r="H8" s="85" t="str">
        <f>IF($B8="","",VLOOKUP($B8,'Facility Information Combined'!$A:$Z,18,FALSE))</f>
        <v/>
      </c>
    </row>
    <row r="9" spans="1:16" x14ac:dyDescent="0.25">
      <c r="A9" s="83">
        <v>7</v>
      </c>
      <c r="B9" t="str">
        <f>IFERROR(INDEX('Facility Information Combined'!A:A,MATCH(A9,'Facility Information Combined'!S:S,0)),"")</f>
        <v/>
      </c>
      <c r="C9" t="str">
        <f>IF($B9="","",VLOOKUP($B9,'Facility Information Combined'!$A:$Z,2,FALSE))</f>
        <v/>
      </c>
      <c r="D9" t="str">
        <f>IF($B9="","",VLOOKUP($B9,'Facility Information Combined'!$A:$Z,5,FALSE))</f>
        <v/>
      </c>
      <c r="E9" t="str">
        <f>IF($B9="","",VLOOKUP($B9,'Facility Information Combined'!$A:$Z,6,FALSE))</f>
        <v/>
      </c>
      <c r="F9" t="str">
        <f>IF($B9="","",VLOOKUP($B9,'Facility Information Combined'!$A:$Z,8,FALSE))</f>
        <v/>
      </c>
      <c r="G9" s="84" t="str">
        <f>IF($B9="","",VLOOKUP($B9,'Facility Information Combined'!$A:$Z,11,FALSE))</f>
        <v/>
      </c>
      <c r="H9" s="85" t="str">
        <f>IF($B9="","",VLOOKUP($B9,'Facility Information Combined'!$A:$Z,18,FALSE))</f>
        <v/>
      </c>
    </row>
    <row r="10" spans="1:16" x14ac:dyDescent="0.25">
      <c r="A10" s="83">
        <v>8</v>
      </c>
      <c r="B10" t="str">
        <f>IFERROR(INDEX('Facility Information Combined'!A:A,MATCH(A10,'Facility Information Combined'!S:S,0)),"")</f>
        <v/>
      </c>
      <c r="C10" t="str">
        <f>IF($B10="","",VLOOKUP($B10,'Facility Information Combined'!$A:$Z,2,FALSE))</f>
        <v/>
      </c>
      <c r="D10" t="str">
        <f>IF($B10="","",VLOOKUP($B10,'Facility Information Combined'!$A:$Z,5,FALSE))</f>
        <v/>
      </c>
      <c r="E10" t="str">
        <f>IF($B10="","",VLOOKUP($B10,'Facility Information Combined'!$A:$Z,6,FALSE))</f>
        <v/>
      </c>
      <c r="F10" t="str">
        <f>IF($B10="","",VLOOKUP($B10,'Facility Information Combined'!$A:$Z,8,FALSE))</f>
        <v/>
      </c>
      <c r="G10" s="84" t="str">
        <f>IF($B10="","",VLOOKUP($B10,'Facility Information Combined'!$A:$Z,11,FALSE))</f>
        <v/>
      </c>
      <c r="H10" s="85" t="str">
        <f>IF($B10="","",VLOOKUP($B10,'Facility Information Combined'!$A:$Z,18,FALSE))</f>
        <v/>
      </c>
    </row>
    <row r="11" spans="1:16" x14ac:dyDescent="0.25">
      <c r="A11" s="83">
        <v>9</v>
      </c>
      <c r="B11" t="str">
        <f>IFERROR(INDEX('Facility Information Combined'!A:A,MATCH(A11,'Facility Information Combined'!S:S,0)),"")</f>
        <v/>
      </c>
      <c r="C11" t="str">
        <f>IF($B11="","",VLOOKUP($B11,'Facility Information Combined'!$A:$Z,2,FALSE))</f>
        <v/>
      </c>
      <c r="D11" t="str">
        <f>IF($B11="","",VLOOKUP($B11,'Facility Information Combined'!$A:$Z,5,FALSE))</f>
        <v/>
      </c>
      <c r="E11" t="str">
        <f>IF($B11="","",VLOOKUP($B11,'Facility Information Combined'!$A:$Z,6,FALSE))</f>
        <v/>
      </c>
      <c r="F11" t="str">
        <f>IF($B11="","",VLOOKUP($B11,'Facility Information Combined'!$A:$Z,8,FALSE))</f>
        <v/>
      </c>
      <c r="G11" s="84" t="str">
        <f>IF($B11="","",VLOOKUP($B11,'Facility Information Combined'!$A:$Z,11,FALSE))</f>
        <v/>
      </c>
      <c r="H11" s="85" t="str">
        <f>IF($B11="","",VLOOKUP($B11,'Facility Information Combined'!$A:$Z,18,FALSE))</f>
        <v/>
      </c>
    </row>
    <row r="12" spans="1:16" x14ac:dyDescent="0.25">
      <c r="A12" s="83">
        <v>10</v>
      </c>
      <c r="B12" t="str">
        <f>IFERROR(INDEX('Facility Information Combined'!A:A,MATCH(A12,'Facility Information Combined'!S:S,0)),"")</f>
        <v/>
      </c>
      <c r="C12" t="str">
        <f>IF($B12="","",VLOOKUP($B12,'Facility Information Combined'!$A:$Z,2,FALSE))</f>
        <v/>
      </c>
      <c r="D12" t="str">
        <f>IF($B12="","",VLOOKUP($B12,'Facility Information Combined'!$A:$Z,5,FALSE))</f>
        <v/>
      </c>
      <c r="E12" t="str">
        <f>IF($B12="","",VLOOKUP($B12,'Facility Information Combined'!$A:$Z,6,FALSE))</f>
        <v/>
      </c>
      <c r="F12" t="str">
        <f>IF($B12="","",VLOOKUP($B12,'Facility Information Combined'!$A:$Z,8,FALSE))</f>
        <v/>
      </c>
      <c r="G12" s="84" t="str">
        <f>IF($B12="","",VLOOKUP($B12,'Facility Information Combined'!$A:$Z,11,FALSE))</f>
        <v/>
      </c>
      <c r="H12" s="85" t="str">
        <f>IF($B12="","",VLOOKUP($B12,'Facility Information Combined'!$A:$Z,18,FALSE))</f>
        <v/>
      </c>
    </row>
    <row r="13" spans="1:16" x14ac:dyDescent="0.25">
      <c r="A13" s="83">
        <v>11</v>
      </c>
      <c r="B13" t="str">
        <f>IFERROR(INDEX('Facility Information Combined'!A:A,MATCH(A13,'Facility Information Combined'!S:S,0)),"")</f>
        <v/>
      </c>
      <c r="C13" t="str">
        <f>IF($B13="","",VLOOKUP($B13,'Facility Information Combined'!$A:$Z,2,FALSE))</f>
        <v/>
      </c>
      <c r="D13" t="str">
        <f>IF($B13="","",VLOOKUP($B13,'Facility Information Combined'!$A:$Z,5,FALSE))</f>
        <v/>
      </c>
      <c r="E13" t="str">
        <f>IF($B13="","",VLOOKUP($B13,'Facility Information Combined'!$A:$Z,6,FALSE))</f>
        <v/>
      </c>
      <c r="F13" t="str">
        <f>IF($B13="","",VLOOKUP($B13,'Facility Information Combined'!$A:$Z,8,FALSE))</f>
        <v/>
      </c>
      <c r="G13" s="84" t="str">
        <f>IF($B13="","",VLOOKUP($B13,'Facility Information Combined'!$A:$Z,11,FALSE))</f>
        <v/>
      </c>
      <c r="H13" s="85" t="str">
        <f>IF($B13="","",VLOOKUP($B13,'Facility Information Combined'!$A:$Z,18,FALSE))</f>
        <v/>
      </c>
    </row>
    <row r="14" spans="1:16" x14ac:dyDescent="0.25">
      <c r="A14" s="83">
        <v>12</v>
      </c>
      <c r="B14" t="str">
        <f>IFERROR(INDEX('Facility Information Combined'!A:A,MATCH(A14,'Facility Information Combined'!S:S,0)),"")</f>
        <v/>
      </c>
      <c r="C14" t="str">
        <f>IF($B14="","",VLOOKUP($B14,'Facility Information Combined'!$A:$Z,2,FALSE))</f>
        <v/>
      </c>
      <c r="D14" t="str">
        <f>IF($B14="","",VLOOKUP($B14,'Facility Information Combined'!$A:$Z,5,FALSE))</f>
        <v/>
      </c>
      <c r="E14" t="str">
        <f>IF($B14="","",VLOOKUP($B14,'Facility Information Combined'!$A:$Z,6,FALSE))</f>
        <v/>
      </c>
      <c r="F14" t="str">
        <f>IF($B14="","",VLOOKUP($B14,'Facility Information Combined'!$A:$Z,8,FALSE))</f>
        <v/>
      </c>
      <c r="G14" s="84" t="str">
        <f>IF($B14="","",VLOOKUP($B14,'Facility Information Combined'!$A:$Z,11,FALSE))</f>
        <v/>
      </c>
      <c r="H14" s="85" t="str">
        <f>IF($B14="","",VLOOKUP($B14,'Facility Information Combined'!$A:$Z,18,FALSE))</f>
        <v/>
      </c>
    </row>
    <row r="15" spans="1:16" x14ac:dyDescent="0.25">
      <c r="A15" s="83">
        <v>13</v>
      </c>
      <c r="B15" t="str">
        <f>IFERROR(INDEX('Facility Information Combined'!A:A,MATCH(A15,'Facility Information Combined'!S:S,0)),"")</f>
        <v/>
      </c>
      <c r="C15" t="str">
        <f>IF($B15="","",VLOOKUP($B15,'Facility Information Combined'!$A:$Z,2,FALSE))</f>
        <v/>
      </c>
      <c r="D15" t="str">
        <f>IF($B15="","",VLOOKUP($B15,'Facility Information Combined'!$A:$Z,5,FALSE))</f>
        <v/>
      </c>
      <c r="E15" t="str">
        <f>IF($B15="","",VLOOKUP($B15,'Facility Information Combined'!$A:$Z,6,FALSE))</f>
        <v/>
      </c>
      <c r="F15" t="str">
        <f>IF($B15="","",VLOOKUP($B15,'Facility Information Combined'!$A:$Z,8,FALSE))</f>
        <v/>
      </c>
      <c r="G15" s="84" t="str">
        <f>IF($B15="","",VLOOKUP($B15,'Facility Information Combined'!$A:$Z,11,FALSE))</f>
        <v/>
      </c>
      <c r="H15" s="85" t="str">
        <f>IF($B15="","",VLOOKUP($B15,'Facility Information Combined'!$A:$Z,18,FALSE))</f>
        <v/>
      </c>
    </row>
    <row r="16" spans="1:16" x14ac:dyDescent="0.25">
      <c r="A16" s="83">
        <v>14</v>
      </c>
      <c r="B16" t="str">
        <f>IFERROR(INDEX('Facility Information Combined'!A:A,MATCH(A16,'Facility Information Combined'!S:S,0)),"")</f>
        <v/>
      </c>
      <c r="C16" t="str">
        <f>IF($B16="","",VLOOKUP($B16,'Facility Information Combined'!$A:$Z,2,FALSE))</f>
        <v/>
      </c>
      <c r="D16" t="str">
        <f>IF($B16="","",VLOOKUP($B16,'Facility Information Combined'!$A:$Z,5,FALSE))</f>
        <v/>
      </c>
      <c r="E16" t="str">
        <f>IF($B16="","",VLOOKUP($B16,'Facility Information Combined'!$A:$Z,6,FALSE))</f>
        <v/>
      </c>
      <c r="F16" t="str">
        <f>IF($B16="","",VLOOKUP($B16,'Facility Information Combined'!$A:$Z,8,FALSE))</f>
        <v/>
      </c>
      <c r="G16" s="84" t="str">
        <f>IF($B16="","",VLOOKUP($B16,'Facility Information Combined'!$A:$Z,11,FALSE))</f>
        <v/>
      </c>
      <c r="H16" s="85" t="str">
        <f>IF($B16="","",VLOOKUP($B16,'Facility Information Combined'!$A:$Z,18,FALSE))</f>
        <v/>
      </c>
    </row>
    <row r="17" spans="1:8" x14ac:dyDescent="0.25">
      <c r="A17" s="83">
        <v>15</v>
      </c>
      <c r="B17" t="str">
        <f>IFERROR(INDEX('Facility Information Combined'!A:A,MATCH(A17,'Facility Information Combined'!S:S,0)),"")</f>
        <v/>
      </c>
      <c r="C17" t="str">
        <f>IF($B17="","",VLOOKUP($B17,'Facility Information Combined'!$A:$Z,2,FALSE))</f>
        <v/>
      </c>
      <c r="D17" t="str">
        <f>IF($B17="","",VLOOKUP($B17,'Facility Information Combined'!$A:$Z,5,FALSE))</f>
        <v/>
      </c>
      <c r="E17" t="str">
        <f>IF($B17="","",VLOOKUP($B17,'Facility Information Combined'!$A:$Z,6,FALSE))</f>
        <v/>
      </c>
      <c r="F17" t="str">
        <f>IF($B17="","",VLOOKUP($B17,'Facility Information Combined'!$A:$Z,8,FALSE))</f>
        <v/>
      </c>
      <c r="G17" s="84" t="str">
        <f>IF($B17="","",VLOOKUP($B17,'Facility Information Combined'!$A:$Z,11,FALSE))</f>
        <v/>
      </c>
      <c r="H17" s="85" t="str">
        <f>IF($B17="","",VLOOKUP($B17,'Facility Information Combined'!$A:$Z,18,FALSE))</f>
        <v/>
      </c>
    </row>
    <row r="18" spans="1:8" x14ac:dyDescent="0.25">
      <c r="A18" s="83">
        <v>16</v>
      </c>
      <c r="B18" t="str">
        <f>IFERROR(INDEX('Facility Information Combined'!A:A,MATCH(A18,'Facility Information Combined'!S:S,0)),"")</f>
        <v/>
      </c>
      <c r="C18" t="str">
        <f>IF($B18="","",VLOOKUP($B18,'Facility Information Combined'!$A:$Z,2,FALSE))</f>
        <v/>
      </c>
      <c r="D18" t="str">
        <f>IF($B18="","",VLOOKUP($B18,'Facility Information Combined'!$A:$Z,5,FALSE))</f>
        <v/>
      </c>
      <c r="E18" t="str">
        <f>IF($B18="","",VLOOKUP($B18,'Facility Information Combined'!$A:$Z,6,FALSE))</f>
        <v/>
      </c>
      <c r="F18" t="str">
        <f>IF($B18="","",VLOOKUP($B18,'Facility Information Combined'!$A:$Z,8,FALSE))</f>
        <v/>
      </c>
      <c r="G18" s="84" t="str">
        <f>IF($B18="","",VLOOKUP($B18,'Facility Information Combined'!$A:$Z,11,FALSE))</f>
        <v/>
      </c>
      <c r="H18" s="85" t="str">
        <f>IF($B18="","",VLOOKUP($B18,'Facility Information Combined'!$A:$Z,18,FALSE))</f>
        <v/>
      </c>
    </row>
    <row r="19" spans="1:8" x14ac:dyDescent="0.25">
      <c r="A19" s="83">
        <v>17</v>
      </c>
      <c r="B19" t="str">
        <f>IFERROR(INDEX('Facility Information Combined'!A:A,MATCH(A19,'Facility Information Combined'!S:S,0)),"")</f>
        <v/>
      </c>
      <c r="C19" t="str">
        <f>IF($B19="","",VLOOKUP($B19,'Facility Information Combined'!$A:$Z,2,FALSE))</f>
        <v/>
      </c>
      <c r="D19" t="str">
        <f>IF($B19="","",VLOOKUP($B19,'Facility Information Combined'!$A:$Z,5,FALSE))</f>
        <v/>
      </c>
      <c r="E19" t="str">
        <f>IF($B19="","",VLOOKUP($B19,'Facility Information Combined'!$A:$Z,6,FALSE))</f>
        <v/>
      </c>
      <c r="F19" t="str">
        <f>IF($B19="","",VLOOKUP($B19,'Facility Information Combined'!$A:$Z,8,FALSE))</f>
        <v/>
      </c>
      <c r="G19" s="84" t="str">
        <f>IF($B19="","",VLOOKUP($B19,'Facility Information Combined'!$A:$Z,11,FALSE))</f>
        <v/>
      </c>
      <c r="H19" s="85" t="str">
        <f>IF($B19="","",VLOOKUP($B19,'Facility Information Combined'!$A:$Z,18,FALSE))</f>
        <v/>
      </c>
    </row>
    <row r="20" spans="1:8" x14ac:dyDescent="0.25">
      <c r="A20" s="83">
        <v>18</v>
      </c>
      <c r="B20" t="str">
        <f>IFERROR(INDEX('Facility Information Combined'!A:A,MATCH(A20,'Facility Information Combined'!S:S,0)),"")</f>
        <v/>
      </c>
      <c r="C20" t="str">
        <f>IF($B20="","",VLOOKUP($B20,'Facility Information Combined'!$A:$Z,2,FALSE))</f>
        <v/>
      </c>
      <c r="D20" t="str">
        <f>IF($B20="","",VLOOKUP($B20,'Facility Information Combined'!$A:$Z,5,FALSE))</f>
        <v/>
      </c>
      <c r="E20" t="str">
        <f>IF($B20="","",VLOOKUP($B20,'Facility Information Combined'!$A:$Z,6,FALSE))</f>
        <v/>
      </c>
      <c r="F20" t="str">
        <f>IF($B20="","",VLOOKUP($B20,'Facility Information Combined'!$A:$Z,8,FALSE))</f>
        <v/>
      </c>
      <c r="G20" s="84" t="str">
        <f>IF($B20="","",VLOOKUP($B20,'Facility Information Combined'!$A:$Z,11,FALSE))</f>
        <v/>
      </c>
      <c r="H20" s="85" t="str">
        <f>IF($B20="","",VLOOKUP($B20,'Facility Information Combined'!$A:$Z,18,FALSE))</f>
        <v/>
      </c>
    </row>
    <row r="21" spans="1:8" x14ac:dyDescent="0.25">
      <c r="A21" s="83">
        <v>19</v>
      </c>
      <c r="B21" t="str">
        <f>IFERROR(INDEX('Facility Information Combined'!A:A,MATCH(A21,'Facility Information Combined'!S:S,0)),"")</f>
        <v/>
      </c>
      <c r="C21" t="str">
        <f>IF($B21="","",VLOOKUP($B21,'Facility Information Combined'!$A:$Z,2,FALSE))</f>
        <v/>
      </c>
      <c r="D21" t="str">
        <f>IF($B21="","",VLOOKUP($B21,'Facility Information Combined'!$A:$Z,5,FALSE))</f>
        <v/>
      </c>
      <c r="E21" t="str">
        <f>IF($B21="","",VLOOKUP($B21,'Facility Information Combined'!$A:$Z,6,FALSE))</f>
        <v/>
      </c>
      <c r="F21" t="str">
        <f>IF($B21="","",VLOOKUP($B21,'Facility Information Combined'!$A:$Z,8,FALSE))</f>
        <v/>
      </c>
      <c r="G21" s="84" t="str">
        <f>IF($B21="","",VLOOKUP($B21,'Facility Information Combined'!$A:$Z,11,FALSE))</f>
        <v/>
      </c>
      <c r="H21" s="85" t="str">
        <f>IF($B21="","",VLOOKUP($B21,'Facility Information Combined'!$A:$Z,18,FALSE))</f>
        <v/>
      </c>
    </row>
    <row r="22" spans="1:8" x14ac:dyDescent="0.25">
      <c r="A22" s="83">
        <v>20</v>
      </c>
      <c r="B22" t="str">
        <f>IFERROR(INDEX('Facility Information Combined'!A:A,MATCH(A22,'Facility Information Combined'!S:S,0)),"")</f>
        <v/>
      </c>
      <c r="C22" t="str">
        <f>IF($B22="","",VLOOKUP($B22,'Facility Information Combined'!$A:$Z,2,FALSE))</f>
        <v/>
      </c>
      <c r="D22" t="str">
        <f>IF($B22="","",VLOOKUP($B22,'Facility Information Combined'!$A:$Z,5,FALSE))</f>
        <v/>
      </c>
      <c r="E22" t="str">
        <f>IF($B22="","",VLOOKUP($B22,'Facility Information Combined'!$A:$Z,6,FALSE))</f>
        <v/>
      </c>
      <c r="F22" t="str">
        <f>IF($B22="","",VLOOKUP($B22,'Facility Information Combined'!$A:$Z,8,FALSE))</f>
        <v/>
      </c>
      <c r="G22" s="84" t="str">
        <f>IF($B22="","",VLOOKUP($B22,'Facility Information Combined'!$A:$Z,11,FALSE))</f>
        <v/>
      </c>
      <c r="H22" s="85" t="str">
        <f>IF($B22="","",VLOOKUP($B22,'Facility Information Combined'!$A:$Z,18,FALSE))</f>
        <v/>
      </c>
    </row>
    <row r="23" spans="1:8" x14ac:dyDescent="0.25">
      <c r="A23" s="83">
        <v>21</v>
      </c>
      <c r="B23" t="str">
        <f>IFERROR(INDEX('Facility Information Combined'!A:A,MATCH(A23,'Facility Information Combined'!S:S,0)),"")</f>
        <v/>
      </c>
      <c r="C23" t="str">
        <f>IF($B23="","",VLOOKUP($B23,'Facility Information Combined'!$A:$Z,2,FALSE))</f>
        <v/>
      </c>
      <c r="D23" t="str">
        <f>IF($B23="","",VLOOKUP($B23,'Facility Information Combined'!$A:$Z,5,FALSE))</f>
        <v/>
      </c>
      <c r="E23" t="str">
        <f>IF($B23="","",VLOOKUP($B23,'Facility Information Combined'!$A:$Z,6,FALSE))</f>
        <v/>
      </c>
      <c r="F23" t="str">
        <f>IF($B23="","",VLOOKUP($B23,'Facility Information Combined'!$A:$Z,8,FALSE))</f>
        <v/>
      </c>
      <c r="G23" s="84" t="str">
        <f>IF($B23="","",VLOOKUP($B23,'Facility Information Combined'!$A:$Z,11,FALSE))</f>
        <v/>
      </c>
      <c r="H23" s="85" t="str">
        <f>IF($B23="","",VLOOKUP($B23,'Facility Information Combined'!$A:$Z,18,FALSE))</f>
        <v/>
      </c>
    </row>
    <row r="24" spans="1:8" x14ac:dyDescent="0.25">
      <c r="A24" s="83">
        <v>22</v>
      </c>
      <c r="B24" t="str">
        <f>IFERROR(INDEX('Facility Information Combined'!A:A,MATCH(A24,'Facility Information Combined'!S:S,0)),"")</f>
        <v/>
      </c>
      <c r="C24" t="str">
        <f>IF($B24="","",VLOOKUP($B24,'Facility Information Combined'!$A:$Z,2,FALSE))</f>
        <v/>
      </c>
      <c r="D24" t="str">
        <f>IF($B24="","",VLOOKUP($B24,'Facility Information Combined'!$A:$Z,5,FALSE))</f>
        <v/>
      </c>
      <c r="E24" t="str">
        <f>IF($B24="","",VLOOKUP($B24,'Facility Information Combined'!$A:$Z,6,FALSE))</f>
        <v/>
      </c>
      <c r="F24" t="str">
        <f>IF($B24="","",VLOOKUP($B24,'Facility Information Combined'!$A:$Z,8,FALSE))</f>
        <v/>
      </c>
      <c r="G24" s="84" t="str">
        <f>IF($B24="","",VLOOKUP($B24,'Facility Information Combined'!$A:$Z,11,FALSE))</f>
        <v/>
      </c>
      <c r="H24" s="85" t="str">
        <f>IF($B24="","",VLOOKUP($B24,'Facility Information Combined'!$A:$Z,18,FALSE))</f>
        <v/>
      </c>
    </row>
    <row r="25" spans="1:8" x14ac:dyDescent="0.25">
      <c r="A25" s="83">
        <v>23</v>
      </c>
      <c r="B25" t="str">
        <f>IFERROR(INDEX('Facility Information Combined'!A:A,MATCH(A25,'Facility Information Combined'!S:S,0)),"")</f>
        <v/>
      </c>
      <c r="C25" t="str">
        <f>IF($B25="","",VLOOKUP($B25,'Facility Information Combined'!$A:$Z,2,FALSE))</f>
        <v/>
      </c>
      <c r="D25" t="str">
        <f>IF($B25="","",VLOOKUP($B25,'Facility Information Combined'!$A:$Z,5,FALSE))</f>
        <v/>
      </c>
      <c r="E25" t="str">
        <f>IF($B25="","",VLOOKUP($B25,'Facility Information Combined'!$A:$Z,6,FALSE))</f>
        <v/>
      </c>
      <c r="F25" t="str">
        <f>IF($B25="","",VLOOKUP($B25,'Facility Information Combined'!$A:$Z,8,FALSE))</f>
        <v/>
      </c>
      <c r="G25" s="84" t="str">
        <f>IF($B25="","",VLOOKUP($B25,'Facility Information Combined'!$A:$Z,11,FALSE))</f>
        <v/>
      </c>
      <c r="H25" s="85" t="str">
        <f>IF($B25="","",VLOOKUP($B25,'Facility Information Combined'!$A:$Z,18,FALSE))</f>
        <v/>
      </c>
    </row>
    <row r="26" spans="1:8" x14ac:dyDescent="0.25">
      <c r="A26" s="83">
        <v>24</v>
      </c>
      <c r="B26" t="str">
        <f>IFERROR(INDEX('Facility Information Combined'!A:A,MATCH(A26,'Facility Information Combined'!S:S,0)),"")</f>
        <v/>
      </c>
      <c r="C26" t="str">
        <f>IF($B26="","",VLOOKUP($B26,'Facility Information Combined'!$A:$Z,2,FALSE))</f>
        <v/>
      </c>
      <c r="D26" t="str">
        <f>IF($B26="","",VLOOKUP($B26,'Facility Information Combined'!$A:$Z,5,FALSE))</f>
        <v/>
      </c>
      <c r="E26" t="str">
        <f>IF($B26="","",VLOOKUP($B26,'Facility Information Combined'!$A:$Z,6,FALSE))</f>
        <v/>
      </c>
      <c r="F26" t="str">
        <f>IF($B26="","",VLOOKUP($B26,'Facility Information Combined'!$A:$Z,8,FALSE))</f>
        <v/>
      </c>
      <c r="G26" s="84" t="str">
        <f>IF($B26="","",VLOOKUP($B26,'Facility Information Combined'!$A:$Z,11,FALSE))</f>
        <v/>
      </c>
      <c r="H26" s="85" t="str">
        <f>IF($B26="","",VLOOKUP($B26,'Facility Information Combined'!$A:$Z,18,FALSE))</f>
        <v/>
      </c>
    </row>
    <row r="27" spans="1:8" ht="15.75" thickBot="1" x14ac:dyDescent="0.3">
      <c r="A27" s="86">
        <v>25</v>
      </c>
      <c r="B27" s="87" t="str">
        <f>IFERROR(INDEX('Facility Information Combined'!A:A,MATCH(A27,'Facility Information Combined'!S:S,0)),"")</f>
        <v/>
      </c>
      <c r="C27" s="87" t="str">
        <f>IF($B27="","",VLOOKUP($B27,'Facility Information Combined'!$A:$Z,2,FALSE))</f>
        <v/>
      </c>
      <c r="D27" s="87" t="str">
        <f>IF($B27="","",VLOOKUP($B27,'Facility Information Combined'!$A:$Z,5,FALSE))</f>
        <v/>
      </c>
      <c r="E27" s="87" t="str">
        <f>IF($B27="","",VLOOKUP($B27,'Facility Information Combined'!$A:$Z,6,FALSE))</f>
        <v/>
      </c>
      <c r="F27" s="87" t="str">
        <f>IF($B27="","",VLOOKUP($B27,'Facility Information Combined'!$A:$Z,8,FALSE))</f>
        <v/>
      </c>
      <c r="G27" s="88" t="str">
        <f>IF($B27="","",VLOOKUP($B27,'Facility Information Combined'!$A:$Z,11,FALSE))</f>
        <v/>
      </c>
      <c r="H27" s="89" t="str">
        <f>IF($B27="","",VLOOKUP($B27,'Facility Information Combined'!$A:$Z,18,FALSE))</f>
        <v/>
      </c>
    </row>
    <row r="28" spans="1:8" x14ac:dyDescent="0.25">
      <c r="G28" s="84"/>
    </row>
    <row r="29" spans="1:8" x14ac:dyDescent="0.25">
      <c r="G29" s="84"/>
    </row>
    <row r="30" spans="1:8" x14ac:dyDescent="0.25">
      <c r="G30" s="84"/>
    </row>
  </sheetData>
  <autoFilter ref="A2:H2" xr:uid="{1ACF46F3-C616-4B48-8FE4-7B0B22884DD0}"/>
  <mergeCells count="2">
    <mergeCell ref="A1:H1"/>
    <mergeCell ref="J1:M1"/>
  </mergeCells>
  <pageMargins left="0.25" right="0.25" top="0.75" bottom="0.75" header="0.3" footer="0.3"/>
  <pageSetup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D1815-B9A7-4113-BF12-23C64BA0723F}">
  <sheetPr>
    <tabColor rgb="FF0070C0"/>
  </sheetPr>
  <dimension ref="B1:P92"/>
  <sheetViews>
    <sheetView workbookViewId="0">
      <selection activeCell="M1" sqref="M1"/>
    </sheetView>
  </sheetViews>
  <sheetFormatPr defaultRowHeight="15" x14ac:dyDescent="0.25"/>
  <cols>
    <col min="1" max="1" width="1.28515625" customWidth="1"/>
    <col min="2" max="2" width="8.140625" customWidth="1"/>
    <col min="3" max="3" width="50.28515625" bestFit="1" customWidth="1"/>
    <col min="4" max="4" width="16.85546875" customWidth="1"/>
    <col min="5" max="5" width="18.28515625" customWidth="1"/>
    <col min="6" max="6" width="15.7109375" customWidth="1"/>
    <col min="7" max="7" width="13.28515625" style="92" bestFit="1" customWidth="1"/>
    <col min="8" max="8" width="11.5703125" customWidth="1"/>
    <col min="9" max="9" width="4.28515625" customWidth="1"/>
    <col min="10" max="10" width="2.85546875" customWidth="1"/>
    <col min="11" max="11" width="18.42578125" customWidth="1"/>
    <col min="12" max="12" width="11.5703125" bestFit="1" customWidth="1"/>
    <col min="13" max="13" width="17.7109375" customWidth="1"/>
    <col min="14" max="14" width="19" customWidth="1"/>
    <col min="15" max="15" width="2.7109375" customWidth="1"/>
    <col min="16" max="16" width="28.5703125" customWidth="1"/>
  </cols>
  <sheetData>
    <row r="1" spans="2:16" ht="228" customHeight="1" thickBot="1" x14ac:dyDescent="0.3"/>
    <row r="2" spans="2:16" ht="21.75" thickBot="1" x14ac:dyDescent="0.4">
      <c r="B2" s="137" t="s">
        <v>75</v>
      </c>
      <c r="C2" s="138"/>
      <c r="D2" s="138"/>
      <c r="E2" s="138"/>
      <c r="F2" s="138"/>
      <c r="G2" s="138"/>
      <c r="H2" s="139"/>
    </row>
    <row r="3" spans="2:16" ht="31.5" x14ac:dyDescent="0.25">
      <c r="B3" s="93" t="s">
        <v>16</v>
      </c>
      <c r="C3" s="94" t="s">
        <v>47</v>
      </c>
      <c r="D3" s="94" t="s">
        <v>38</v>
      </c>
      <c r="E3" s="94" t="s">
        <v>13</v>
      </c>
      <c r="F3" s="94" t="s">
        <v>64</v>
      </c>
      <c r="G3" s="95" t="s">
        <v>32</v>
      </c>
      <c r="H3" s="96" t="s">
        <v>15</v>
      </c>
      <c r="I3" s="6"/>
      <c r="J3" s="6"/>
      <c r="K3" s="147" t="s">
        <v>88</v>
      </c>
      <c r="L3" s="148"/>
      <c r="M3" s="148"/>
      <c r="N3" s="148"/>
      <c r="O3" s="148"/>
      <c r="P3" s="149"/>
    </row>
    <row r="4" spans="2:16" ht="15.75" x14ac:dyDescent="0.25">
      <c r="B4" s="83">
        <f>IF(ROW()-3&lt;=$M$16,ROW()-3,"")</f>
        <v>1</v>
      </c>
      <c r="C4" t="str">
        <f>IF($B4="","",IFERROR(INDEX('Facility Information Combined'!$B$2:$B$999,MATCH($B4,'Facility Information Combined'!$W$2:$W$999,0)),""))</f>
        <v/>
      </c>
      <c r="D4" t="str">
        <f>IF($B4="","",IFERROR(INDEX('Facility Information Combined'!$H$2:$H$999,MATCH($B4,'Facility Information Combined'!$W$2:$W$999,0)),""))</f>
        <v/>
      </c>
      <c r="E4" t="str">
        <f>IF($B4="","",IFERROR(INDEX('Facility Information Combined'!$E$2:$E$999,MATCH($B4,'Facility Information Combined'!$W$2:$W$999,0)),""))</f>
        <v/>
      </c>
      <c r="F4" t="str">
        <f>IF($B4="","",IFERROR(INDEX('Facility Information Combined'!$J$2:$J$999,MATCH($B4,'Facility Information Combined'!$W$2:$W$999,0)),""))</f>
        <v/>
      </c>
      <c r="G4" s="92" t="str">
        <f>IF($B4="","",IFERROR(INDEX('Facility Information Combined'!$K$2:$K$999,MATCH($B4,'Facility Information Combined'!$W$2:$W$999,0)),""))</f>
        <v/>
      </c>
      <c r="H4" s="85" t="str">
        <f>IF($B4="","",IFERROR(INDEX('Facility Information Combined'!$R$2:$R$999,MATCH($B4,'Facility Information Combined'!$W$2:$W$999,0)),""))</f>
        <v/>
      </c>
      <c r="K4" s="97" t="s">
        <v>70</v>
      </c>
      <c r="L4" s="98"/>
      <c r="M4" s="98"/>
      <c r="N4" s="98"/>
      <c r="O4" s="98"/>
      <c r="P4" s="99"/>
    </row>
    <row r="5" spans="2:16" x14ac:dyDescent="0.25">
      <c r="B5" s="83">
        <f t="shared" ref="B5:B68" si="0">IF(ROW()-3&lt;=$M$16,ROW()-3,"")</f>
        <v>2</v>
      </c>
      <c r="C5" t="str">
        <f>IF($B5="","",IFERROR(INDEX('Facility Information Combined'!$B$2:$B$999,MATCH($B5,'Facility Information Combined'!$W$2:$W$999,0)),""))</f>
        <v/>
      </c>
      <c r="D5" t="str">
        <f>IF($B5="","",IFERROR(INDEX('Facility Information Combined'!$H$2:$H$999,MATCH($B5,'Facility Information Combined'!$W$2:$W$999,0)),""))</f>
        <v/>
      </c>
      <c r="E5" t="str">
        <f>IF($B5="","",IFERROR(INDEX('Facility Information Combined'!$E$2:$E$999,MATCH($B5,'Facility Information Combined'!$W$2:$W$999,0)),""))</f>
        <v/>
      </c>
      <c r="F5" t="str">
        <f>IF($B5="","",IFERROR(INDEX('Facility Information Combined'!$J$2:$J$999,MATCH($B5,'Facility Information Combined'!$W$2:$W$999,0)),""))</f>
        <v/>
      </c>
      <c r="G5" s="92" t="str">
        <f>IF($B5="","",IFERROR(INDEX('Facility Information Combined'!$K$2:$K$999,MATCH($B5,'Facility Information Combined'!$W$2:$W$999,0)),""))</f>
        <v/>
      </c>
      <c r="H5" s="85" t="str">
        <f>IF($B5="","",IFERROR(INDEX('Facility Information Combined'!$R$2:$R$999,MATCH($B5,'Facility Information Combined'!$W$2:$W$999,0)),""))</f>
        <v/>
      </c>
      <c r="K5" s="143" t="s">
        <v>53</v>
      </c>
      <c r="L5" s="144"/>
      <c r="M5" s="101">
        <f>'Program Priorities&amp;Goals'!E12</f>
        <v>0</v>
      </c>
      <c r="N5" s="98"/>
      <c r="O5" s="98"/>
      <c r="P5" s="99"/>
    </row>
    <row r="6" spans="2:16" x14ac:dyDescent="0.25">
      <c r="B6" s="83">
        <f t="shared" si="0"/>
        <v>3</v>
      </c>
      <c r="C6" t="str">
        <f>IF($B6="","",IFERROR(INDEX('Facility Information Combined'!$B$2:$B$999,MATCH($B6,'Facility Information Combined'!$W$2:$W$999,0)),""))</f>
        <v/>
      </c>
      <c r="D6" t="str">
        <f>IF($B6="","",IFERROR(INDEX('Facility Information Combined'!$H$2:$H$999,MATCH($B6,'Facility Information Combined'!$W$2:$W$999,0)),""))</f>
        <v/>
      </c>
      <c r="E6" t="str">
        <f>IF($B6="","",IFERROR(INDEX('Facility Information Combined'!$E$2:$E$999,MATCH($B6,'Facility Information Combined'!$W$2:$W$999,0)),""))</f>
        <v/>
      </c>
      <c r="F6" t="str">
        <f>IF($B6="","",IFERROR(INDEX('Facility Information Combined'!$J$2:$J$999,MATCH($B6,'Facility Information Combined'!$W$2:$W$999,0)),""))</f>
        <v/>
      </c>
      <c r="G6" s="92" t="str">
        <f>IF($B6="","",IFERROR(INDEX('Facility Information Combined'!$K$2:$K$999,MATCH($B6,'Facility Information Combined'!$W$2:$W$999,0)),""))</f>
        <v/>
      </c>
      <c r="H6" s="85" t="str">
        <f>IF($B6="","",IFERROR(INDEX('Facility Information Combined'!$R$2:$R$999,MATCH($B6,'Facility Information Combined'!$W$2:$W$999,0)),""))</f>
        <v/>
      </c>
      <c r="K6" s="100" t="s">
        <v>71</v>
      </c>
      <c r="L6" s="98"/>
      <c r="M6" s="101">
        <f>'Program Priorities&amp;Goals'!E13</f>
        <v>0</v>
      </c>
      <c r="N6" s="98"/>
      <c r="O6" s="98"/>
      <c r="P6" s="99"/>
    </row>
    <row r="7" spans="2:16" x14ac:dyDescent="0.25">
      <c r="B7" s="83">
        <f t="shared" si="0"/>
        <v>4</v>
      </c>
      <c r="C7" t="str">
        <f>IF($B7="","",IFERROR(INDEX('Facility Information Combined'!$B$2:$B$999,MATCH($B7,'Facility Information Combined'!$W$2:$W$999,0)),""))</f>
        <v/>
      </c>
      <c r="D7" t="str">
        <f>IF($B7="","",IFERROR(INDEX('Facility Information Combined'!$H$2:$H$999,MATCH($B7,'Facility Information Combined'!$W$2:$W$999,0)),""))</f>
        <v/>
      </c>
      <c r="E7" t="str">
        <f>IF($B7="","",IFERROR(INDEX('Facility Information Combined'!$E$2:$E$999,MATCH($B7,'Facility Information Combined'!$W$2:$W$999,0)),""))</f>
        <v/>
      </c>
      <c r="F7" t="str">
        <f>IF($B7="","",IFERROR(INDEX('Facility Information Combined'!$J$2:$J$999,MATCH($B7,'Facility Information Combined'!$W$2:$W$999,0)),""))</f>
        <v/>
      </c>
      <c r="G7" s="92" t="str">
        <f>IF($B7="","",IFERROR(INDEX('Facility Information Combined'!$K$2:$K$999,MATCH($B7,'Facility Information Combined'!$W$2:$W$999,0)),""))</f>
        <v/>
      </c>
      <c r="H7" s="85" t="str">
        <f>IF($B7="","",IFERROR(INDEX('Facility Information Combined'!$R$2:$R$999,MATCH($B7,'Facility Information Combined'!$W$2:$W$999,0)),""))</f>
        <v/>
      </c>
      <c r="K7" s="100" t="s">
        <v>72</v>
      </c>
      <c r="L7" s="98"/>
      <c r="M7" s="101">
        <f>'Program Priorities&amp;Goals'!E15</f>
        <v>1</v>
      </c>
      <c r="N7" s="98"/>
      <c r="O7" s="98"/>
      <c r="P7" s="99"/>
    </row>
    <row r="8" spans="2:16" x14ac:dyDescent="0.25">
      <c r="B8" s="83">
        <f t="shared" si="0"/>
        <v>5</v>
      </c>
      <c r="C8" t="str">
        <f>IF($B8="","",IFERROR(INDEX('Facility Information Combined'!$B$2:$B$999,MATCH($B8,'Facility Information Combined'!$W$2:$W$999,0)),""))</f>
        <v/>
      </c>
      <c r="D8" t="str">
        <f>IF($B8="","",IFERROR(INDEX('Facility Information Combined'!$H$2:$H$999,MATCH($B8,'Facility Information Combined'!$W$2:$W$999,0)),""))</f>
        <v/>
      </c>
      <c r="E8" t="str">
        <f>IF($B8="","",IFERROR(INDEX('Facility Information Combined'!$E$2:$E$999,MATCH($B8,'Facility Information Combined'!$W$2:$W$999,0)),""))</f>
        <v/>
      </c>
      <c r="F8" t="str">
        <f>IF($B8="","",IFERROR(INDEX('Facility Information Combined'!$J$2:$J$999,MATCH($B8,'Facility Information Combined'!$W$2:$W$999,0)),""))</f>
        <v/>
      </c>
      <c r="G8" s="92" t="str">
        <f>IF($B8="","",IFERROR(INDEX('Facility Information Combined'!$K$2:$K$999,MATCH($B8,'Facility Information Combined'!$W$2:$W$999,0)),""))</f>
        <v/>
      </c>
      <c r="H8" s="85" t="str">
        <f>IF($B8="","",IFERROR(INDEX('Facility Information Combined'!$R$2:$R$999,MATCH($B8,'Facility Information Combined'!$W$2:$W$999,0)),""))</f>
        <v/>
      </c>
      <c r="K8" s="100"/>
      <c r="L8" s="98"/>
      <c r="M8" s="98"/>
      <c r="N8" s="98"/>
      <c r="O8" s="98"/>
      <c r="P8" s="99"/>
    </row>
    <row r="9" spans="2:16" ht="15.75" x14ac:dyDescent="0.25">
      <c r="B9" s="83">
        <f t="shared" si="0"/>
        <v>6</v>
      </c>
      <c r="C9" t="str">
        <f>IF($B9="","",IFERROR(INDEX('Facility Information Combined'!$B$2:$B$999,MATCH($B9,'Facility Information Combined'!$W$2:$W$999,0)),""))</f>
        <v/>
      </c>
      <c r="D9" t="str">
        <f>IF($B9="","",IFERROR(INDEX('Facility Information Combined'!$H$2:$H$999,MATCH($B9,'Facility Information Combined'!$W$2:$W$999,0)),""))</f>
        <v/>
      </c>
      <c r="E9" t="str">
        <f>IF($B9="","",IFERROR(INDEX('Facility Information Combined'!$E$2:$E$999,MATCH($B9,'Facility Information Combined'!$W$2:$W$999,0)),""))</f>
        <v/>
      </c>
      <c r="F9" t="str">
        <f>IF($B9="","",IFERROR(INDEX('Facility Information Combined'!$J$2:$J$999,MATCH($B9,'Facility Information Combined'!$W$2:$W$999,0)),""))</f>
        <v/>
      </c>
      <c r="G9" s="92" t="str">
        <f>IF($B9="","",IFERROR(INDEX('Facility Information Combined'!$K$2:$K$999,MATCH($B9,'Facility Information Combined'!$W$2:$W$999,0)),""))</f>
        <v/>
      </c>
      <c r="H9" s="85" t="str">
        <f>IF($B9="","",IFERROR(INDEX('Facility Information Combined'!$R$2:$R$999,MATCH($B9,'Facility Information Combined'!$W$2:$W$999,0)),""))</f>
        <v/>
      </c>
      <c r="K9" s="97" t="s">
        <v>73</v>
      </c>
      <c r="L9" s="98"/>
      <c r="M9" s="98"/>
      <c r="N9" s="98"/>
      <c r="O9" s="98"/>
      <c r="P9" s="99"/>
    </row>
    <row r="10" spans="2:16" ht="18" customHeight="1" x14ac:dyDescent="0.25">
      <c r="B10" s="83">
        <f t="shared" si="0"/>
        <v>7</v>
      </c>
      <c r="C10" t="str">
        <f>IF($B10="","",IFERROR(INDEX('Facility Information Combined'!$B$2:$B$999,MATCH($B10,'Facility Information Combined'!$W$2:$W$999,0)),""))</f>
        <v/>
      </c>
      <c r="D10" t="str">
        <f>IF($B10="","",IFERROR(INDEX('Facility Information Combined'!$H$2:$H$999,MATCH($B10,'Facility Information Combined'!$W$2:$W$999,0)),""))</f>
        <v/>
      </c>
      <c r="E10" t="str">
        <f>IF($B10="","",IFERROR(INDEX('Facility Information Combined'!$E$2:$E$999,MATCH($B10,'Facility Information Combined'!$W$2:$W$999,0)),""))</f>
        <v/>
      </c>
      <c r="F10" t="str">
        <f>IF($B10="","",IFERROR(INDEX('Facility Information Combined'!$J$2:$J$999,MATCH($B10,'Facility Information Combined'!$W$2:$W$999,0)),""))</f>
        <v/>
      </c>
      <c r="G10" s="92" t="str">
        <f>IF($B10="","",IFERROR(INDEX('Facility Information Combined'!$K$2:$K$999,MATCH($B10,'Facility Information Combined'!$W$2:$W$999,0)),""))</f>
        <v/>
      </c>
      <c r="H10" s="85" t="str">
        <f>IF($B10="","",IFERROR(INDEX('Facility Information Combined'!$R$2:$R$999,MATCH($B10,'Facility Information Combined'!$W$2:$W$999,0)),""))</f>
        <v/>
      </c>
      <c r="K10" s="102" t="s">
        <v>63</v>
      </c>
      <c r="L10" s="103" t="s">
        <v>66</v>
      </c>
      <c r="M10" s="104" t="s">
        <v>65</v>
      </c>
      <c r="N10" s="103" t="s">
        <v>69</v>
      </c>
      <c r="O10" s="98"/>
      <c r="P10" s="105" t="s">
        <v>87</v>
      </c>
    </row>
    <row r="11" spans="2:16" x14ac:dyDescent="0.25">
      <c r="B11" s="83">
        <f t="shared" si="0"/>
        <v>8</v>
      </c>
      <c r="C11" t="str">
        <f>IF($B11="","",IFERROR(INDEX('Facility Information Combined'!$B$2:$B$999,MATCH($B11,'Facility Information Combined'!$W$2:$W$999,0)),""))</f>
        <v/>
      </c>
      <c r="D11" t="str">
        <f>IF($B11="","",IFERROR(INDEX('Facility Information Combined'!$H$2:$H$999,MATCH($B11,'Facility Information Combined'!$W$2:$W$999,0)),""))</f>
        <v/>
      </c>
      <c r="E11" t="str">
        <f>IF($B11="","",IFERROR(INDEX('Facility Information Combined'!$E$2:$E$999,MATCH($B11,'Facility Information Combined'!$W$2:$W$999,0)),""))</f>
        <v/>
      </c>
      <c r="F11" t="str">
        <f>IF($B11="","",IFERROR(INDEX('Facility Information Combined'!$J$2:$J$999,MATCH($B11,'Facility Information Combined'!$W$2:$W$999,0)),""))</f>
        <v/>
      </c>
      <c r="G11" s="92" t="str">
        <f>IF($B11="","",IFERROR(INDEX('Facility Information Combined'!$K$2:$K$999,MATCH($B11,'Facility Information Combined'!$W$2:$W$999,0)),""))</f>
        <v/>
      </c>
      <c r="H11" s="85" t="str">
        <f>IF($B11="","",IFERROR(INDEX('Facility Information Combined'!$R$2:$R$999,MATCH($B11,'Facility Information Combined'!$W$2:$W$999,0)),""))</f>
        <v/>
      </c>
      <c r="K11" s="100" t="s">
        <v>68</v>
      </c>
      <c r="L11" s="106">
        <f>'SVI Data'!$J$1*$M$5*$M$7</f>
        <v>0</v>
      </c>
      <c r="M11" s="107">
        <f>SUMIF($F$4:$F$28,"Urban",$G$4:$G$28)</f>
        <v>0</v>
      </c>
      <c r="N11" s="108" t="str">
        <f>IF(L11=0,"",M11/L11)</f>
        <v/>
      </c>
      <c r="O11" s="98"/>
      <c r="P11" s="109">
        <f>L11-M11</f>
        <v>0</v>
      </c>
    </row>
    <row r="12" spans="2:16" x14ac:dyDescent="0.25">
      <c r="B12" s="83">
        <f t="shared" si="0"/>
        <v>9</v>
      </c>
      <c r="C12" t="str">
        <f>IF($B12="","",IFERROR(INDEX('Facility Information Combined'!$B$2:$B$999,MATCH($B12,'Facility Information Combined'!$W$2:$W$999,0)),""))</f>
        <v/>
      </c>
      <c r="D12" t="str">
        <f>IF($B12="","",IFERROR(INDEX('Facility Information Combined'!$H$2:$H$999,MATCH($B12,'Facility Information Combined'!$W$2:$W$999,0)),""))</f>
        <v/>
      </c>
      <c r="E12" t="str">
        <f>IF($B12="","",IFERROR(INDEX('Facility Information Combined'!$E$2:$E$999,MATCH($B12,'Facility Information Combined'!$W$2:$W$999,0)),""))</f>
        <v/>
      </c>
      <c r="F12" t="str">
        <f>IF($B12="","",IFERROR(INDEX('Facility Information Combined'!$J$2:$J$999,MATCH($B12,'Facility Information Combined'!$W$2:$W$999,0)),""))</f>
        <v/>
      </c>
      <c r="G12" s="92" t="str">
        <f>IF($B12="","",IFERROR(INDEX('Facility Information Combined'!$K$2:$K$999,MATCH($B12,'Facility Information Combined'!$W$2:$W$999,0)),""))</f>
        <v/>
      </c>
      <c r="H12" s="85" t="str">
        <f>IF($B12="","",IFERROR(INDEX('Facility Information Combined'!$R$2:$R$999,MATCH($B12,'Facility Information Combined'!$W$2:$W$999,0)),""))</f>
        <v/>
      </c>
      <c r="K12" s="100" t="s">
        <v>67</v>
      </c>
      <c r="L12" s="106">
        <f>'SVI Data'!$J$1*$M$5*$M$6</f>
        <v>0</v>
      </c>
      <c r="M12" s="106">
        <f>SUMIF($F$4:$F$28,"Rural",$G$4:$G$28)</f>
        <v>0</v>
      </c>
      <c r="N12" s="110" t="str">
        <f>IF(L12=0,"",M12/L12)</f>
        <v/>
      </c>
      <c r="O12" s="98"/>
      <c r="P12" s="109">
        <f>L12-M12</f>
        <v>0</v>
      </c>
    </row>
    <row r="13" spans="2:16" x14ac:dyDescent="0.25">
      <c r="B13" s="83">
        <f t="shared" si="0"/>
        <v>10</v>
      </c>
      <c r="C13" t="str">
        <f>IF($B13="","",IFERROR(INDEX('Facility Information Combined'!$B$2:$B$999,MATCH($B13,'Facility Information Combined'!$W$2:$W$999,0)),""))</f>
        <v/>
      </c>
      <c r="D13" t="str">
        <f>IF($B13="","",IFERROR(INDEX('Facility Information Combined'!$H$2:$H$999,MATCH($B13,'Facility Information Combined'!$W$2:$W$999,0)),""))</f>
        <v/>
      </c>
      <c r="E13" t="str">
        <f>IF($B13="","",IFERROR(INDEX('Facility Information Combined'!$E$2:$E$999,MATCH($B13,'Facility Information Combined'!$W$2:$W$999,0)),""))</f>
        <v/>
      </c>
      <c r="F13" t="str">
        <f>IF($B13="","",IFERROR(INDEX('Facility Information Combined'!$J$2:$J$999,MATCH($B13,'Facility Information Combined'!$W$2:$W$999,0)),""))</f>
        <v/>
      </c>
      <c r="G13" s="92" t="str">
        <f>IF($B13="","",IFERROR(INDEX('Facility Information Combined'!$K$2:$K$999,MATCH($B13,'Facility Information Combined'!$W$2:$W$999,0)),""))</f>
        <v/>
      </c>
      <c r="H13" s="85" t="str">
        <f>IF($B13="","",IFERROR(INDEX('Facility Information Combined'!$R$2:$R$999,MATCH($B13,'Facility Information Combined'!$W$2:$W$999,0)),""))</f>
        <v/>
      </c>
      <c r="K13" s="100"/>
      <c r="L13" s="98"/>
      <c r="M13" s="98"/>
      <c r="N13" s="98"/>
      <c r="O13" s="98"/>
      <c r="P13" s="99"/>
    </row>
    <row r="14" spans="2:16" ht="16.5" customHeight="1" x14ac:dyDescent="0.25">
      <c r="B14" s="83">
        <f t="shared" si="0"/>
        <v>11</v>
      </c>
      <c r="C14" t="str">
        <f>IF($B14="","",IFERROR(INDEX('Facility Information Combined'!$B$2:$B$999,MATCH($B14,'Facility Information Combined'!$W$2:$W$999,0)),""))</f>
        <v/>
      </c>
      <c r="D14" t="str">
        <f>IF($B14="","",IFERROR(INDEX('Facility Information Combined'!$H$2:$H$999,MATCH($B14,'Facility Information Combined'!$W$2:$W$999,0)),""))</f>
        <v/>
      </c>
      <c r="E14" t="str">
        <f>IF($B14="","",IFERROR(INDEX('Facility Information Combined'!$E$2:$E$999,MATCH($B14,'Facility Information Combined'!$W$2:$W$999,0)),""))</f>
        <v/>
      </c>
      <c r="F14" t="str">
        <f>IF($B14="","",IFERROR(INDEX('Facility Information Combined'!$J$2:$J$999,MATCH($B14,'Facility Information Combined'!$W$2:$W$999,0)),""))</f>
        <v/>
      </c>
      <c r="G14" s="92" t="str">
        <f>IF($B14="","",IFERROR(INDEX('Facility Information Combined'!$K$2:$K$999,MATCH($B14,'Facility Information Combined'!$W$2:$W$999,0)),""))</f>
        <v/>
      </c>
      <c r="H14" s="85" t="str">
        <f>IF($B14="","",IFERROR(INDEX('Facility Information Combined'!$R$2:$R$999,MATCH($B14,'Facility Information Combined'!$W$2:$W$999,0)),""))</f>
        <v/>
      </c>
      <c r="K14" s="145" t="s">
        <v>74</v>
      </c>
      <c r="L14" s="146"/>
      <c r="M14" s="146"/>
      <c r="N14" s="98"/>
      <c r="O14" s="98"/>
      <c r="P14" s="99"/>
    </row>
    <row r="15" spans="2:16" x14ac:dyDescent="0.25">
      <c r="B15" s="83">
        <f t="shared" si="0"/>
        <v>12</v>
      </c>
      <c r="C15" t="str">
        <f>IF($B15="","",IFERROR(INDEX('Facility Information Combined'!$B$2:$B$999,MATCH($B15,'Facility Information Combined'!$W$2:$W$999,0)),""))</f>
        <v/>
      </c>
      <c r="D15" t="str">
        <f>IF($B15="","",IFERROR(INDEX('Facility Information Combined'!$H$2:$H$999,MATCH($B15,'Facility Information Combined'!$W$2:$W$999,0)),""))</f>
        <v/>
      </c>
      <c r="E15" t="str">
        <f>IF($B15="","",IFERROR(INDEX('Facility Information Combined'!$E$2:$E$999,MATCH($B15,'Facility Information Combined'!$W$2:$W$999,0)),""))</f>
        <v/>
      </c>
      <c r="F15" t="str">
        <f>IF($B15="","",IFERROR(INDEX('Facility Information Combined'!$J$2:$J$999,MATCH($B15,'Facility Information Combined'!$W$2:$W$999,0)),""))</f>
        <v/>
      </c>
      <c r="G15" s="92" t="str">
        <f>IF($B15="","",IFERROR(INDEX('Facility Information Combined'!$K$2:$K$999,MATCH($B15,'Facility Information Combined'!$W$2:$W$999,0)),""))</f>
        <v/>
      </c>
      <c r="H15" s="85" t="str">
        <f>IF($B15="","",IFERROR(INDEX('Facility Information Combined'!$R$2:$R$999,MATCH($B15,'Facility Information Combined'!$W$2:$W$999,0)),""))</f>
        <v/>
      </c>
      <c r="K15" s="100" t="s">
        <v>61</v>
      </c>
      <c r="L15" s="98"/>
      <c r="M15" s="98">
        <f>'Program Priorities&amp;Goals'!E16</f>
        <v>0</v>
      </c>
      <c r="N15" s="98"/>
      <c r="O15" s="98"/>
      <c r="P15" s="99"/>
    </row>
    <row r="16" spans="2:16" x14ac:dyDescent="0.25">
      <c r="B16" s="83">
        <f t="shared" si="0"/>
        <v>13</v>
      </c>
      <c r="C16" t="str">
        <f>IF($B16="","",IFERROR(INDEX('Facility Information Combined'!$B$2:$B$999,MATCH($B16,'Facility Information Combined'!$W$2:$W$999,0)),""))</f>
        <v/>
      </c>
      <c r="D16" t="str">
        <f>IF($B16="","",IFERROR(INDEX('Facility Information Combined'!$H$2:$H$999,MATCH($B16,'Facility Information Combined'!$W$2:$W$999,0)),""))</f>
        <v/>
      </c>
      <c r="E16" t="str">
        <f>IF($B16="","",IFERROR(INDEX('Facility Information Combined'!$E$2:$E$999,MATCH($B16,'Facility Information Combined'!$W$2:$W$999,0)),""))</f>
        <v/>
      </c>
      <c r="F16" t="str">
        <f>IF($B16="","",IFERROR(INDEX('Facility Information Combined'!$J$2:$J$999,MATCH($B16,'Facility Information Combined'!$W$2:$W$999,0)),""))</f>
        <v/>
      </c>
      <c r="G16" s="92" t="str">
        <f>IF($B16="","",IFERROR(INDEX('Facility Information Combined'!$K$2:$K$999,MATCH($B16,'Facility Information Combined'!$W$2:$W$999,0)),""))</f>
        <v/>
      </c>
      <c r="H16" s="85" t="str">
        <f>IF($B16="","",IFERROR(INDEX('Facility Information Combined'!$R$2:$R$999,MATCH($B16,'Facility Information Combined'!$W$2:$W$999,0)),""))</f>
        <v/>
      </c>
      <c r="K16" s="100" t="s">
        <v>75</v>
      </c>
      <c r="L16" s="98"/>
      <c r="M16" s="98">
        <f>SUM(L17:L18)</f>
        <v>22</v>
      </c>
      <c r="N16" s="98"/>
      <c r="O16" s="98"/>
      <c r="P16" s="99"/>
    </row>
    <row r="17" spans="2:16" x14ac:dyDescent="0.25">
      <c r="B17" s="83">
        <f t="shared" si="0"/>
        <v>14</v>
      </c>
      <c r="C17" t="str">
        <f>IF($B17="","",IFERROR(INDEX('Facility Information Combined'!$B$2:$B$999,MATCH($B17,'Facility Information Combined'!$W$2:$W$999,0)),""))</f>
        <v/>
      </c>
      <c r="D17" t="str">
        <f>IF($B17="","",IFERROR(INDEX('Facility Information Combined'!$H$2:$H$999,MATCH($B17,'Facility Information Combined'!$W$2:$W$999,0)),""))</f>
        <v/>
      </c>
      <c r="E17" t="str">
        <f>IF($B17="","",IFERROR(INDEX('Facility Information Combined'!$E$2:$E$999,MATCH($B17,'Facility Information Combined'!$W$2:$W$999,0)),""))</f>
        <v/>
      </c>
      <c r="F17" t="str">
        <f>IF($B17="","",IFERROR(INDEX('Facility Information Combined'!$J$2:$J$999,MATCH($B17,'Facility Information Combined'!$W$2:$W$999,0)),""))</f>
        <v/>
      </c>
      <c r="G17" s="92" t="str">
        <f>IF($B17="","",IFERROR(INDEX('Facility Information Combined'!$K$2:$K$999,MATCH($B17,'Facility Information Combined'!$W$2:$W$999,0)),""))</f>
        <v/>
      </c>
      <c r="H17" s="85" t="str">
        <f>IF($B17="","",IFERROR(INDEX('Facility Information Combined'!$R$2:$R$999,MATCH($B17,'Facility Information Combined'!$W$2:$W$999,0)),""))</f>
        <v/>
      </c>
      <c r="K17" s="100" t="s">
        <v>76</v>
      </c>
      <c r="L17" s="91">
        <v>7</v>
      </c>
      <c r="M17" s="141" t="s">
        <v>83</v>
      </c>
      <c r="N17" s="141"/>
      <c r="O17" s="141"/>
      <c r="P17" s="142"/>
    </row>
    <row r="18" spans="2:16" x14ac:dyDescent="0.25">
      <c r="B18" s="83">
        <f t="shared" si="0"/>
        <v>15</v>
      </c>
      <c r="C18" t="str">
        <f>IF($B18="","",IFERROR(INDEX('Facility Information Combined'!$B$2:$B$999,MATCH($B18,'Facility Information Combined'!$W$2:$W$999,0)),""))</f>
        <v/>
      </c>
      <c r="D18" t="str">
        <f>IF($B18="","",IFERROR(INDEX('Facility Information Combined'!$H$2:$H$999,MATCH($B18,'Facility Information Combined'!$W$2:$W$999,0)),""))</f>
        <v/>
      </c>
      <c r="E18" t="str">
        <f>IF($B18="","",IFERROR(INDEX('Facility Information Combined'!$E$2:$E$999,MATCH($B18,'Facility Information Combined'!$W$2:$W$999,0)),""))</f>
        <v/>
      </c>
      <c r="F18" t="str">
        <f>IF($B18="","",IFERROR(INDEX('Facility Information Combined'!$J$2:$J$999,MATCH($B18,'Facility Information Combined'!$W$2:$W$999,0)),""))</f>
        <v/>
      </c>
      <c r="G18" s="92" t="str">
        <f>IF($B18="","",IFERROR(INDEX('Facility Information Combined'!$K$2:$K$999,MATCH($B18,'Facility Information Combined'!$W$2:$W$999,0)),""))</f>
        <v/>
      </c>
      <c r="H18" s="85" t="str">
        <f>IF($B18="","",IFERROR(INDEX('Facility Information Combined'!$R$2:$R$999,MATCH($B18,'Facility Information Combined'!$W$2:$W$999,0)),""))</f>
        <v/>
      </c>
      <c r="K18" s="100" t="s">
        <v>77</v>
      </c>
      <c r="L18" s="91">
        <v>15</v>
      </c>
      <c r="M18" s="141" t="s">
        <v>84</v>
      </c>
      <c r="N18" s="141"/>
      <c r="O18" s="141"/>
      <c r="P18" s="142"/>
    </row>
    <row r="19" spans="2:16" ht="15.75" thickBot="1" x14ac:dyDescent="0.3">
      <c r="B19" s="83">
        <f t="shared" si="0"/>
        <v>16</v>
      </c>
      <c r="C19" t="str">
        <f>IF($B19="","",IFERROR(INDEX('Facility Information Combined'!$B$2:$B$999,MATCH($B19,'Facility Information Combined'!$W$2:$W$999,0)),""))</f>
        <v/>
      </c>
      <c r="D19" t="str">
        <f>IF($B19="","",IFERROR(INDEX('Facility Information Combined'!$H$2:$H$999,MATCH($B19,'Facility Information Combined'!$W$2:$W$999,0)),""))</f>
        <v/>
      </c>
      <c r="E19" t="str">
        <f>IF($B19="","",IFERROR(INDEX('Facility Information Combined'!$E$2:$E$999,MATCH($B19,'Facility Information Combined'!$W$2:$W$999,0)),""))</f>
        <v/>
      </c>
      <c r="F19" t="str">
        <f>IF($B19="","",IFERROR(INDEX('Facility Information Combined'!$J$2:$J$999,MATCH($B19,'Facility Information Combined'!$W$2:$W$999,0)),""))</f>
        <v/>
      </c>
      <c r="G19" s="92" t="str">
        <f>IF($B19="","",IFERROR(INDEX('Facility Information Combined'!$K$2:$K$999,MATCH($B19,'Facility Information Combined'!$W$2:$W$999,0)),""))</f>
        <v/>
      </c>
      <c r="H19" s="85" t="str">
        <f>IF($B19="","",IFERROR(INDEX('Facility Information Combined'!$R$2:$R$999,MATCH($B19,'Facility Information Combined'!$W$2:$W$999,0)),""))</f>
        <v/>
      </c>
      <c r="K19" s="111"/>
      <c r="L19" s="112"/>
      <c r="M19" s="112"/>
      <c r="N19" s="112"/>
      <c r="O19" s="112"/>
      <c r="P19" s="113"/>
    </row>
    <row r="20" spans="2:16" x14ac:dyDescent="0.25">
      <c r="B20" s="83">
        <f t="shared" si="0"/>
        <v>17</v>
      </c>
      <c r="C20" t="str">
        <f>IF($B20="","",IFERROR(INDEX('Facility Information Combined'!$B$2:$B$999,MATCH($B20,'Facility Information Combined'!$W$2:$W$999,0)),""))</f>
        <v/>
      </c>
      <c r="D20" t="str">
        <f>IF($B20="","",IFERROR(INDEX('Facility Information Combined'!$H$2:$H$999,MATCH($B20,'Facility Information Combined'!$W$2:$W$999,0)),""))</f>
        <v/>
      </c>
      <c r="E20" t="str">
        <f>IF($B20="","",IFERROR(INDEX('Facility Information Combined'!$E$2:$E$999,MATCH($B20,'Facility Information Combined'!$W$2:$W$999,0)),""))</f>
        <v/>
      </c>
      <c r="F20" t="str">
        <f>IF($B20="","",IFERROR(INDEX('Facility Information Combined'!$J$2:$J$999,MATCH($B20,'Facility Information Combined'!$W$2:$W$999,0)),""))</f>
        <v/>
      </c>
      <c r="G20" s="92" t="str">
        <f>IF($B20="","",IFERROR(INDEX('Facility Information Combined'!$K$2:$K$999,MATCH($B20,'Facility Information Combined'!$W$2:$W$999,0)),""))</f>
        <v/>
      </c>
      <c r="H20" s="85" t="str">
        <f>IF($B20="","",IFERROR(INDEX('Facility Information Combined'!$R$2:$R$999,MATCH($B20,'Facility Information Combined'!$W$2:$W$999,0)),""))</f>
        <v/>
      </c>
    </row>
    <row r="21" spans="2:16" x14ac:dyDescent="0.25">
      <c r="B21" s="83">
        <f t="shared" si="0"/>
        <v>18</v>
      </c>
      <c r="C21" t="str">
        <f>IF($B21="","",IFERROR(INDEX('Facility Information Combined'!$B$2:$B$999,MATCH($B21,'Facility Information Combined'!$W$2:$W$999,0)),""))</f>
        <v/>
      </c>
      <c r="D21" t="str">
        <f>IF($B21="","",IFERROR(INDEX('Facility Information Combined'!$H$2:$H$999,MATCH($B21,'Facility Information Combined'!$W$2:$W$999,0)),""))</f>
        <v/>
      </c>
      <c r="E21" t="str">
        <f>IF($B21="","",IFERROR(INDEX('Facility Information Combined'!$E$2:$E$999,MATCH($B21,'Facility Information Combined'!$W$2:$W$999,0)),""))</f>
        <v/>
      </c>
      <c r="F21" t="str">
        <f>IF($B21="","",IFERROR(INDEX('Facility Information Combined'!$J$2:$J$999,MATCH($B21,'Facility Information Combined'!$W$2:$W$999,0)),""))</f>
        <v/>
      </c>
      <c r="G21" s="92" t="str">
        <f>IF($B21="","",IFERROR(INDEX('Facility Information Combined'!$K$2:$K$999,MATCH($B21,'Facility Information Combined'!$W$2:$W$999,0)),""))</f>
        <v/>
      </c>
      <c r="H21" s="85" t="str">
        <f>IF($B21="","",IFERROR(INDEX('Facility Information Combined'!$R$2:$R$999,MATCH($B21,'Facility Information Combined'!$W$2:$W$999,0)),""))</f>
        <v/>
      </c>
    </row>
    <row r="22" spans="2:16" x14ac:dyDescent="0.25">
      <c r="B22" s="83">
        <f t="shared" si="0"/>
        <v>19</v>
      </c>
      <c r="C22" t="str">
        <f>IF($B22="","",IFERROR(INDEX('Facility Information Combined'!$B$2:$B$999,MATCH($B22,'Facility Information Combined'!$W$2:$W$999,0)),""))</f>
        <v/>
      </c>
      <c r="D22" t="str">
        <f>IF($B22="","",IFERROR(INDEX('Facility Information Combined'!$H$2:$H$999,MATCH($B22,'Facility Information Combined'!$W$2:$W$999,0)),""))</f>
        <v/>
      </c>
      <c r="E22" t="str">
        <f>IF($B22="","",IFERROR(INDEX('Facility Information Combined'!$E$2:$E$999,MATCH($B22,'Facility Information Combined'!$W$2:$W$999,0)),""))</f>
        <v/>
      </c>
      <c r="F22" t="str">
        <f>IF($B22="","",IFERROR(INDEX('Facility Information Combined'!$J$2:$J$999,MATCH($B22,'Facility Information Combined'!$W$2:$W$999,0)),""))</f>
        <v/>
      </c>
      <c r="G22" s="92" t="str">
        <f>IF($B22="","",IFERROR(INDEX('Facility Information Combined'!$K$2:$K$999,MATCH($B22,'Facility Information Combined'!$W$2:$W$999,0)),""))</f>
        <v/>
      </c>
      <c r="H22" s="85" t="str">
        <f>IF($B22="","",IFERROR(INDEX('Facility Information Combined'!$R$2:$R$999,MATCH($B22,'Facility Information Combined'!$W$2:$W$999,0)),""))</f>
        <v/>
      </c>
    </row>
    <row r="23" spans="2:16" x14ac:dyDescent="0.25">
      <c r="B23" s="83">
        <f t="shared" si="0"/>
        <v>20</v>
      </c>
      <c r="C23" t="str">
        <f>IF($B23="","",IFERROR(INDEX('Facility Information Combined'!$B$2:$B$999,MATCH($B23,'Facility Information Combined'!$W$2:$W$999,0)),""))</f>
        <v/>
      </c>
      <c r="D23" t="str">
        <f>IF($B23="","",IFERROR(INDEX('Facility Information Combined'!$H$2:$H$999,MATCH($B23,'Facility Information Combined'!$W$2:$W$999,0)),""))</f>
        <v/>
      </c>
      <c r="E23" t="str">
        <f>IF($B23="","",IFERROR(INDEX('Facility Information Combined'!$E$2:$E$999,MATCH($B23,'Facility Information Combined'!$W$2:$W$999,0)),""))</f>
        <v/>
      </c>
      <c r="F23" t="str">
        <f>IF($B23="","",IFERROR(INDEX('Facility Information Combined'!$J$2:$J$999,MATCH($B23,'Facility Information Combined'!$W$2:$W$999,0)),""))</f>
        <v/>
      </c>
      <c r="G23" s="92" t="str">
        <f>IF($B23="","",IFERROR(INDEX('Facility Information Combined'!$K$2:$K$999,MATCH($B23,'Facility Information Combined'!$W$2:$W$999,0)),""))</f>
        <v/>
      </c>
      <c r="H23" s="85" t="str">
        <f>IF($B23="","",IFERROR(INDEX('Facility Information Combined'!$R$2:$R$999,MATCH($B23,'Facility Information Combined'!$W$2:$W$999,0)),""))</f>
        <v/>
      </c>
    </row>
    <row r="24" spans="2:16" x14ac:dyDescent="0.25">
      <c r="B24" s="83">
        <f t="shared" si="0"/>
        <v>21</v>
      </c>
      <c r="C24" t="str">
        <f>IF($B24="","",IFERROR(INDEX('Facility Information Combined'!$B$2:$B$999,MATCH($B24,'Facility Information Combined'!$W$2:$W$999,0)),""))</f>
        <v/>
      </c>
      <c r="D24" t="str">
        <f>IF($B24="","",IFERROR(INDEX('Facility Information Combined'!$H$2:$H$999,MATCH($B24,'Facility Information Combined'!$W$2:$W$999,0)),""))</f>
        <v/>
      </c>
      <c r="E24" t="str">
        <f>IF($B24="","",IFERROR(INDEX('Facility Information Combined'!$E$2:$E$999,MATCH($B24,'Facility Information Combined'!$W$2:$W$999,0)),""))</f>
        <v/>
      </c>
      <c r="F24" t="str">
        <f>IF($B24="","",IFERROR(INDEX('Facility Information Combined'!$J$2:$J$999,MATCH($B24,'Facility Information Combined'!$W$2:$W$999,0)),""))</f>
        <v/>
      </c>
      <c r="G24" s="92" t="str">
        <f>IF($B24="","",IFERROR(INDEX('Facility Information Combined'!$K$2:$K$999,MATCH($B24,'Facility Information Combined'!$W$2:$W$999,0)),""))</f>
        <v/>
      </c>
      <c r="H24" s="85" t="str">
        <f>IF($B24="","",IFERROR(INDEX('Facility Information Combined'!$R$2:$R$999,MATCH($B24,'Facility Information Combined'!$W$2:$W$999,0)),""))</f>
        <v/>
      </c>
    </row>
    <row r="25" spans="2:16" x14ac:dyDescent="0.25">
      <c r="B25" s="83">
        <f t="shared" si="0"/>
        <v>22</v>
      </c>
      <c r="C25" t="str">
        <f>IF($B25="","",IFERROR(INDEX('Facility Information Combined'!$B$2:$B$999,MATCH($B25,'Facility Information Combined'!$W$2:$W$999,0)),""))</f>
        <v/>
      </c>
      <c r="D25" t="str">
        <f>IF($B25="","",IFERROR(INDEX('Facility Information Combined'!$H$2:$H$999,MATCH($B25,'Facility Information Combined'!$W$2:$W$999,0)),""))</f>
        <v/>
      </c>
      <c r="E25" t="str">
        <f>IF($B25="","",IFERROR(INDEX('Facility Information Combined'!$E$2:$E$999,MATCH($B25,'Facility Information Combined'!$W$2:$W$999,0)),""))</f>
        <v/>
      </c>
      <c r="F25" t="str">
        <f>IF($B25="","",IFERROR(INDEX('Facility Information Combined'!$J$2:$J$999,MATCH($B25,'Facility Information Combined'!$W$2:$W$999,0)),""))</f>
        <v/>
      </c>
      <c r="G25" s="92" t="str">
        <f>IF($B25="","",IFERROR(INDEX('Facility Information Combined'!$K$2:$K$999,MATCH($B25,'Facility Information Combined'!$W$2:$W$999,0)),""))</f>
        <v/>
      </c>
      <c r="H25" s="85" t="str">
        <f>IF($B25="","",IFERROR(INDEX('Facility Information Combined'!$R$2:$R$999,MATCH($B25,'Facility Information Combined'!$W$2:$W$999,0)),""))</f>
        <v/>
      </c>
    </row>
    <row r="26" spans="2:16" x14ac:dyDescent="0.25">
      <c r="B26" s="83" t="str">
        <f t="shared" si="0"/>
        <v/>
      </c>
      <c r="C26" t="str">
        <f>IF($B26="","",IFERROR(INDEX('Facility Information Combined'!$B$2:$B$999,MATCH($B26,'Facility Information Combined'!$W$2:$W$999,0)),""))</f>
        <v/>
      </c>
      <c r="D26" t="str">
        <f>IF($B26="","",IFERROR(INDEX('Facility Information Combined'!$H$2:$H$999,MATCH($B26,'Facility Information Combined'!$W$2:$W$999,0)),""))</f>
        <v/>
      </c>
      <c r="E26" t="str">
        <f>IF($B26="","",IFERROR(INDEX('Facility Information Combined'!$E$2:$E$999,MATCH($B26,'Facility Information Combined'!$W$2:$W$999,0)),""))</f>
        <v/>
      </c>
      <c r="F26" t="str">
        <f>IF($B26="","",IFERROR(INDEX('Facility Information Combined'!$J$2:$J$999,MATCH($B26,'Facility Information Combined'!$W$2:$W$999,0)),""))</f>
        <v/>
      </c>
      <c r="G26" s="92" t="str">
        <f>IF($B26="","",IFERROR(INDEX('Facility Information Combined'!$K$2:$K$999,MATCH($B26,'Facility Information Combined'!$W$2:$W$999,0)),""))</f>
        <v/>
      </c>
      <c r="H26" s="85" t="str">
        <f>IF($B26="","",IFERROR(INDEX('Facility Information Combined'!$R$2:$R$999,MATCH($B26,'Facility Information Combined'!$W$2:$W$999,0)),""))</f>
        <v/>
      </c>
      <c r="M26" s="1"/>
    </row>
    <row r="27" spans="2:16" x14ac:dyDescent="0.25">
      <c r="B27" s="83" t="str">
        <f t="shared" si="0"/>
        <v/>
      </c>
      <c r="C27" t="str">
        <f>IF($B27="","",IFERROR(INDEX('Facility Information Combined'!$B$2:$B$999,MATCH($B27,'Facility Information Combined'!$W$2:$W$999,0)),""))</f>
        <v/>
      </c>
      <c r="D27" t="str">
        <f>IF($B27="","",IFERROR(INDEX('Facility Information Combined'!$H$2:$H$999,MATCH($B27,'Facility Information Combined'!$W$2:$W$999,0)),""))</f>
        <v/>
      </c>
      <c r="E27" t="str">
        <f>IF($B27="","",IFERROR(INDEX('Facility Information Combined'!$E$2:$E$999,MATCH($B27,'Facility Information Combined'!$W$2:$W$999,0)),""))</f>
        <v/>
      </c>
      <c r="F27" t="str">
        <f>IF($B27="","",IFERROR(INDEX('Facility Information Combined'!$J$2:$J$999,MATCH($B27,'Facility Information Combined'!$W$2:$W$999,0)),""))</f>
        <v/>
      </c>
      <c r="G27" s="92" t="str">
        <f>IF($B27="","",IFERROR(INDEX('Facility Information Combined'!$K$2:$K$999,MATCH($B27,'Facility Information Combined'!$W$2:$W$999,0)),""))</f>
        <v/>
      </c>
      <c r="H27" s="85" t="str">
        <f>IF($B27="","",IFERROR(INDEX('Facility Information Combined'!$R$2:$R$999,MATCH($B27,'Facility Information Combined'!$W$2:$W$999,0)),""))</f>
        <v/>
      </c>
    </row>
    <row r="28" spans="2:16" x14ac:dyDescent="0.25">
      <c r="B28" s="83" t="str">
        <f t="shared" si="0"/>
        <v/>
      </c>
      <c r="C28" t="str">
        <f>IF($B28="","",IFERROR(INDEX('Facility Information Combined'!$B$2:$B$999,MATCH($B28,'Facility Information Combined'!$W$2:$W$999,0)),""))</f>
        <v/>
      </c>
      <c r="D28" t="str">
        <f>IF($B28="","",IFERROR(INDEX('Facility Information Combined'!$H$2:$H$999,MATCH($B28,'Facility Information Combined'!$W$2:$W$999,0)),""))</f>
        <v/>
      </c>
      <c r="E28" t="str">
        <f>IF($B28="","",IFERROR(INDEX('Facility Information Combined'!$E$2:$E$999,MATCH($B28,'Facility Information Combined'!$W$2:$W$999,0)),""))</f>
        <v/>
      </c>
      <c r="F28" t="str">
        <f>IF($B28="","",IFERROR(INDEX('Facility Information Combined'!$J$2:$J$999,MATCH($B28,'Facility Information Combined'!$W$2:$W$999,0)),""))</f>
        <v/>
      </c>
      <c r="G28" s="92" t="str">
        <f>IF($B28="","",IFERROR(INDEX('Facility Information Combined'!$K$2:$K$999,MATCH($B28,'Facility Information Combined'!$W$2:$W$999,0)),""))</f>
        <v/>
      </c>
      <c r="H28" s="85" t="str">
        <f>IF($B28="","",IFERROR(INDEX('Facility Information Combined'!$R$2:$R$999,MATCH($B28,'Facility Information Combined'!$W$2:$W$999,0)),""))</f>
        <v/>
      </c>
    </row>
    <row r="29" spans="2:16" x14ac:dyDescent="0.25">
      <c r="B29" s="83" t="str">
        <f t="shared" si="0"/>
        <v/>
      </c>
      <c r="C29" t="str">
        <f>IF($B29="","",IFERROR(INDEX('Facility Information Combined'!$B$2:$B$999,MATCH($B29,'Facility Information Combined'!$W$2:$W$999,0)),""))</f>
        <v/>
      </c>
      <c r="D29" t="str">
        <f>IF($B29="","",IFERROR(INDEX('Facility Information Combined'!$H$2:$H$999,MATCH($B29,'Facility Information Combined'!$W$2:$W$999,0)),""))</f>
        <v/>
      </c>
      <c r="E29" t="str">
        <f>IF($B29="","",IFERROR(INDEX('Facility Information Combined'!$E$2:$E$999,MATCH($B29,'Facility Information Combined'!$W$2:$W$999,0)),""))</f>
        <v/>
      </c>
      <c r="F29" t="str">
        <f>IF($B29="","",IFERROR(INDEX('Facility Information Combined'!$J$2:$J$999,MATCH($B29,'Facility Information Combined'!$W$2:$W$999,0)),""))</f>
        <v/>
      </c>
      <c r="G29" s="92" t="str">
        <f>IF($B29="","",IFERROR(INDEX('Facility Information Combined'!$K$2:$K$999,MATCH($B29,'Facility Information Combined'!$W$2:$W$999,0)),""))</f>
        <v/>
      </c>
      <c r="H29" s="85" t="str">
        <f>IF($B29="","",IFERROR(INDEX('Facility Information Combined'!$R$2:$R$999,MATCH($B29,'Facility Information Combined'!$W$2:$W$999,0)),""))</f>
        <v/>
      </c>
    </row>
    <row r="30" spans="2:16" x14ac:dyDescent="0.25">
      <c r="B30" s="83" t="str">
        <f t="shared" si="0"/>
        <v/>
      </c>
      <c r="C30" t="str">
        <f>IF($B30="","",IFERROR(INDEX('Facility Information Combined'!$B$2:$B$999,MATCH($B30,'Facility Information Combined'!$W$2:$W$999,0)),""))</f>
        <v/>
      </c>
      <c r="D30" t="str">
        <f>IF($B30="","",IFERROR(INDEX('Facility Information Combined'!$H$2:$H$999,MATCH($B30,'Facility Information Combined'!$W$2:$W$999,0)),""))</f>
        <v/>
      </c>
      <c r="E30" t="str">
        <f>IF($B30="","",IFERROR(INDEX('Facility Information Combined'!$E$2:$E$999,MATCH($B30,'Facility Information Combined'!$W$2:$W$999,0)),""))</f>
        <v/>
      </c>
      <c r="F30" t="str">
        <f>IF($B30="","",IFERROR(INDEX('Facility Information Combined'!$J$2:$J$999,MATCH($B30,'Facility Information Combined'!$W$2:$W$999,0)),""))</f>
        <v/>
      </c>
      <c r="G30" s="92" t="str">
        <f>IF($B30="","",IFERROR(INDEX('Facility Information Combined'!$K$2:$K$999,MATCH($B30,'Facility Information Combined'!$W$2:$W$999,0)),""))</f>
        <v/>
      </c>
      <c r="H30" s="85" t="str">
        <f>IF($B30="","",IFERROR(INDEX('Facility Information Combined'!$R$2:$R$999,MATCH($B30,'Facility Information Combined'!$W$2:$W$999,0)),""))</f>
        <v/>
      </c>
    </row>
    <row r="31" spans="2:16" x14ac:dyDescent="0.25">
      <c r="B31" s="83" t="str">
        <f t="shared" si="0"/>
        <v/>
      </c>
      <c r="C31" t="str">
        <f>IF($B31="","",IFERROR(INDEX('Facility Information Combined'!$B$2:$B$999,MATCH($B31,'Facility Information Combined'!$W$2:$W$999,0)),""))</f>
        <v/>
      </c>
      <c r="D31" t="str">
        <f>IF($B31="","",IFERROR(INDEX('Facility Information Combined'!$H$2:$H$999,MATCH($B31,'Facility Information Combined'!$W$2:$W$999,0)),""))</f>
        <v/>
      </c>
      <c r="E31" t="str">
        <f>IF($B31="","",IFERROR(INDEX('Facility Information Combined'!$E$2:$E$999,MATCH($B31,'Facility Information Combined'!$W$2:$W$999,0)),""))</f>
        <v/>
      </c>
      <c r="F31" t="str">
        <f>IF($B31="","",IFERROR(INDEX('Facility Information Combined'!$J$2:$J$999,MATCH($B31,'Facility Information Combined'!$W$2:$W$999,0)),""))</f>
        <v/>
      </c>
      <c r="G31" s="92" t="str">
        <f>IF($B31="","",IFERROR(INDEX('Facility Information Combined'!$K$2:$K$999,MATCH($B31,'Facility Information Combined'!$W$2:$W$999,0)),""))</f>
        <v/>
      </c>
      <c r="H31" s="85" t="str">
        <f>IF($B31="","",IFERROR(INDEX('Facility Information Combined'!$R$2:$R$999,MATCH($B31,'Facility Information Combined'!$W$2:$W$999,0)),""))</f>
        <v/>
      </c>
    </row>
    <row r="32" spans="2:16" x14ac:dyDescent="0.25">
      <c r="B32" s="83" t="str">
        <f t="shared" si="0"/>
        <v/>
      </c>
      <c r="C32" t="str">
        <f>IF($B32="","",IFERROR(INDEX('Facility Information Combined'!$B$2:$B$999,MATCH($B32,'Facility Information Combined'!$W$2:$W$999,0)),""))</f>
        <v/>
      </c>
      <c r="D32" t="str">
        <f>IF($B32="","",IFERROR(INDEX('Facility Information Combined'!$H$2:$H$999,MATCH($B32,'Facility Information Combined'!$W$2:$W$999,0)),""))</f>
        <v/>
      </c>
      <c r="E32" t="str">
        <f>IF($B32="","",IFERROR(INDEX('Facility Information Combined'!$E$2:$E$999,MATCH($B32,'Facility Information Combined'!$W$2:$W$999,0)),""))</f>
        <v/>
      </c>
      <c r="F32" t="str">
        <f>IF($B32="","",IFERROR(INDEX('Facility Information Combined'!$J$2:$J$999,MATCH($B32,'Facility Information Combined'!$W$2:$W$999,0)),""))</f>
        <v/>
      </c>
      <c r="G32" s="92" t="str">
        <f>IF($B32="","",IFERROR(INDEX('Facility Information Combined'!$K$2:$K$999,MATCH($B32,'Facility Information Combined'!$W$2:$W$999,0)),""))</f>
        <v/>
      </c>
      <c r="H32" s="85" t="str">
        <f>IF($B32="","",IFERROR(INDEX('Facility Information Combined'!$R$2:$R$999,MATCH($B32,'Facility Information Combined'!$W$2:$W$999,0)),""))</f>
        <v/>
      </c>
    </row>
    <row r="33" spans="2:8" x14ac:dyDescent="0.25">
      <c r="B33" s="83" t="str">
        <f t="shared" si="0"/>
        <v/>
      </c>
      <c r="C33" t="str">
        <f>IF($B33="","",IFERROR(INDEX('Facility Information Combined'!$B$2:$B$999,MATCH($B33,'Facility Information Combined'!$W$2:$W$999,0)),""))</f>
        <v/>
      </c>
      <c r="D33" t="str">
        <f>IF($B33="","",IFERROR(INDEX('Facility Information Combined'!$H$2:$H$999,MATCH($B33,'Facility Information Combined'!$W$2:$W$999,0)),""))</f>
        <v/>
      </c>
      <c r="E33" t="str">
        <f>IF($B33="","",IFERROR(INDEX('Facility Information Combined'!$E$2:$E$999,MATCH($B33,'Facility Information Combined'!$W$2:$W$999,0)),""))</f>
        <v/>
      </c>
      <c r="F33" t="str">
        <f>IF($B33="","",IFERROR(INDEX('Facility Information Combined'!$J$2:$J$999,MATCH($B33,'Facility Information Combined'!$W$2:$W$999,0)),""))</f>
        <v/>
      </c>
      <c r="G33" s="92" t="str">
        <f>IF($B33="","",IFERROR(INDEX('Facility Information Combined'!$K$2:$K$999,MATCH($B33,'Facility Information Combined'!$W$2:$W$999,0)),""))</f>
        <v/>
      </c>
      <c r="H33" s="85" t="str">
        <f>IF($B33="","",IFERROR(INDEX('Facility Information Combined'!$R$2:$R$999,MATCH($B33,'Facility Information Combined'!$W$2:$W$999,0)),""))</f>
        <v/>
      </c>
    </row>
    <row r="34" spans="2:8" x14ac:dyDescent="0.25">
      <c r="B34" s="83" t="str">
        <f t="shared" si="0"/>
        <v/>
      </c>
      <c r="C34" t="str">
        <f>IF($B34="","",IFERROR(INDEX('Facility Information Combined'!$B$2:$B$999,MATCH($B34,'Facility Information Combined'!$W$2:$W$999,0)),""))</f>
        <v/>
      </c>
      <c r="D34" t="str">
        <f>IF($B34="","",IFERROR(INDEX('Facility Information Combined'!$H$2:$H$999,MATCH($B34,'Facility Information Combined'!$W$2:$W$999,0)),""))</f>
        <v/>
      </c>
      <c r="E34" t="str">
        <f>IF($B34="","",IFERROR(INDEX('Facility Information Combined'!$E$2:$E$999,MATCH($B34,'Facility Information Combined'!$W$2:$W$999,0)),""))</f>
        <v/>
      </c>
      <c r="F34" t="str">
        <f>IF($B34="","",IFERROR(INDEX('Facility Information Combined'!$J$2:$J$999,MATCH($B34,'Facility Information Combined'!$W$2:$W$999,0)),""))</f>
        <v/>
      </c>
      <c r="G34" s="92" t="str">
        <f>IF($B34="","",IFERROR(INDEX('Facility Information Combined'!$K$2:$K$999,MATCH($B34,'Facility Information Combined'!$W$2:$W$999,0)),""))</f>
        <v/>
      </c>
      <c r="H34" s="85" t="str">
        <f>IF($B34="","",IFERROR(INDEX('Facility Information Combined'!$R$2:$R$999,MATCH($B34,'Facility Information Combined'!$W$2:$W$999,0)),""))</f>
        <v/>
      </c>
    </row>
    <row r="35" spans="2:8" x14ac:dyDescent="0.25">
      <c r="B35" s="83" t="str">
        <f t="shared" si="0"/>
        <v/>
      </c>
      <c r="C35" t="str">
        <f>IF($B35="","",IFERROR(INDEX('Facility Information Combined'!$B$2:$B$999,MATCH($B35,'Facility Information Combined'!$W$2:$W$999,0)),""))</f>
        <v/>
      </c>
      <c r="D35" t="str">
        <f>IF($B35="","",IFERROR(INDEX('Facility Information Combined'!$H$2:$H$999,MATCH($B35,'Facility Information Combined'!$W$2:$W$999,0)),""))</f>
        <v/>
      </c>
      <c r="E35" t="str">
        <f>IF($B35="","",IFERROR(INDEX('Facility Information Combined'!$E$2:$E$999,MATCH($B35,'Facility Information Combined'!$W$2:$W$999,0)),""))</f>
        <v/>
      </c>
      <c r="F35" t="str">
        <f>IF($B35="","",IFERROR(INDEX('Facility Information Combined'!$J$2:$J$999,MATCH($B35,'Facility Information Combined'!$W$2:$W$999,0)),""))</f>
        <v/>
      </c>
      <c r="G35" s="92" t="str">
        <f>IF($B35="","",IFERROR(INDEX('Facility Information Combined'!$K$2:$K$999,MATCH($B35,'Facility Information Combined'!$W$2:$W$999,0)),""))</f>
        <v/>
      </c>
      <c r="H35" s="85" t="str">
        <f>IF($B35="","",IFERROR(INDEX('Facility Information Combined'!$R$2:$R$999,MATCH($B35,'Facility Information Combined'!$W$2:$W$999,0)),""))</f>
        <v/>
      </c>
    </row>
    <row r="36" spans="2:8" x14ac:dyDescent="0.25">
      <c r="B36" s="83" t="str">
        <f t="shared" si="0"/>
        <v/>
      </c>
      <c r="C36" t="str">
        <f>IF($B36="","",IFERROR(INDEX('Facility Information Combined'!$B$2:$B$999,MATCH($B36,'Facility Information Combined'!$W$2:$W$999,0)),""))</f>
        <v/>
      </c>
      <c r="D36" t="str">
        <f>IF($B36="","",IFERROR(INDEX('Facility Information Combined'!$H$2:$H$999,MATCH($B36,'Facility Information Combined'!$W$2:$W$999,0)),""))</f>
        <v/>
      </c>
      <c r="E36" t="str">
        <f>IF($B36="","",IFERROR(INDEX('Facility Information Combined'!$E$2:$E$999,MATCH($B36,'Facility Information Combined'!$W$2:$W$999,0)),""))</f>
        <v/>
      </c>
      <c r="F36" t="str">
        <f>IF($B36="","",IFERROR(INDEX('Facility Information Combined'!$J$2:$J$999,MATCH($B36,'Facility Information Combined'!$W$2:$W$999,0)),""))</f>
        <v/>
      </c>
      <c r="G36" s="92" t="str">
        <f>IF($B36="","",IFERROR(INDEX('Facility Information Combined'!$K$2:$K$999,MATCH($B36,'Facility Information Combined'!$W$2:$W$999,0)),""))</f>
        <v/>
      </c>
      <c r="H36" s="85" t="str">
        <f>IF($B36="","",IFERROR(INDEX('Facility Information Combined'!$R$2:$R$999,MATCH($B36,'Facility Information Combined'!$W$2:$W$999,0)),""))</f>
        <v/>
      </c>
    </row>
    <row r="37" spans="2:8" x14ac:dyDescent="0.25">
      <c r="B37" s="83" t="str">
        <f t="shared" si="0"/>
        <v/>
      </c>
      <c r="C37" t="str">
        <f>IF($B37="","",IFERROR(INDEX('Facility Information Combined'!$B$2:$B$999,MATCH($B37,'Facility Information Combined'!$W$2:$W$999,0)),""))</f>
        <v/>
      </c>
      <c r="D37" t="str">
        <f>IF($B37="","",IFERROR(INDEX('Facility Information Combined'!$H$2:$H$999,MATCH($B37,'Facility Information Combined'!$W$2:$W$999,0)),""))</f>
        <v/>
      </c>
      <c r="E37" t="str">
        <f>IF($B37="","",IFERROR(INDEX('Facility Information Combined'!$E$2:$E$999,MATCH($B37,'Facility Information Combined'!$W$2:$W$999,0)),""))</f>
        <v/>
      </c>
      <c r="F37" t="str">
        <f>IF($B37="","",IFERROR(INDEX('Facility Information Combined'!$J$2:$J$999,MATCH($B37,'Facility Information Combined'!$W$2:$W$999,0)),""))</f>
        <v/>
      </c>
      <c r="G37" s="92" t="str">
        <f>IF($B37="","",IFERROR(INDEX('Facility Information Combined'!$K$2:$K$999,MATCH($B37,'Facility Information Combined'!$W$2:$W$999,0)),""))</f>
        <v/>
      </c>
      <c r="H37" s="85" t="str">
        <f>IF($B37="","",IFERROR(INDEX('Facility Information Combined'!$R$2:$R$999,MATCH($B37,'Facility Information Combined'!$W$2:$W$999,0)),""))</f>
        <v/>
      </c>
    </row>
    <row r="38" spans="2:8" x14ac:dyDescent="0.25">
      <c r="B38" s="83" t="str">
        <f t="shared" si="0"/>
        <v/>
      </c>
      <c r="C38" t="str">
        <f>IF($B38="","",IFERROR(INDEX('Facility Information Combined'!$B$2:$B$999,MATCH($B38,'Facility Information Combined'!$W$2:$W$999,0)),""))</f>
        <v/>
      </c>
      <c r="D38" t="str">
        <f>IF($B38="","",IFERROR(INDEX('Facility Information Combined'!$H$2:$H$999,MATCH($B38,'Facility Information Combined'!$W$2:$W$999,0)),""))</f>
        <v/>
      </c>
      <c r="E38" t="str">
        <f>IF($B38="","",IFERROR(INDEX('Facility Information Combined'!$E$2:$E$999,MATCH($B38,'Facility Information Combined'!$W$2:$W$999,0)),""))</f>
        <v/>
      </c>
      <c r="F38" t="str">
        <f>IF($B38="","",IFERROR(INDEX('Facility Information Combined'!$J$2:$J$999,MATCH($B38,'Facility Information Combined'!$W$2:$W$999,0)),""))</f>
        <v/>
      </c>
      <c r="G38" s="92" t="str">
        <f>IF($B38="","",IFERROR(INDEX('Facility Information Combined'!$K$2:$K$999,MATCH($B38,'Facility Information Combined'!$W$2:$W$999,0)),""))</f>
        <v/>
      </c>
      <c r="H38" s="85" t="str">
        <f>IF($B38="","",IFERROR(INDEX('Facility Information Combined'!$R$2:$R$999,MATCH($B38,'Facility Information Combined'!$W$2:$W$999,0)),""))</f>
        <v/>
      </c>
    </row>
    <row r="39" spans="2:8" x14ac:dyDescent="0.25">
      <c r="B39" s="83" t="str">
        <f t="shared" si="0"/>
        <v/>
      </c>
      <c r="C39" t="str">
        <f>IF($B39="","",IFERROR(INDEX('Facility Information Combined'!$B$2:$B$999,MATCH($B39,'Facility Information Combined'!$W$2:$W$999,0)),""))</f>
        <v/>
      </c>
      <c r="D39" t="str">
        <f>IF($B39="","",IFERROR(INDEX('Facility Information Combined'!$H$2:$H$999,MATCH($B39,'Facility Information Combined'!$W$2:$W$999,0)),""))</f>
        <v/>
      </c>
      <c r="E39" t="str">
        <f>IF($B39="","",IFERROR(INDEX('Facility Information Combined'!$E$2:$E$999,MATCH($B39,'Facility Information Combined'!$W$2:$W$999,0)),""))</f>
        <v/>
      </c>
      <c r="F39" t="str">
        <f>IF($B39="","",IFERROR(INDEX('Facility Information Combined'!$J$2:$J$999,MATCH($B39,'Facility Information Combined'!$W$2:$W$999,0)),""))</f>
        <v/>
      </c>
      <c r="G39" s="92" t="str">
        <f>IF($B39="","",IFERROR(INDEX('Facility Information Combined'!$K$2:$K$999,MATCH($B39,'Facility Information Combined'!$W$2:$W$999,0)),""))</f>
        <v/>
      </c>
      <c r="H39" s="85" t="str">
        <f>IF($B39="","",IFERROR(INDEX('Facility Information Combined'!$R$2:$R$999,MATCH($B39,'Facility Information Combined'!$W$2:$W$999,0)),""))</f>
        <v/>
      </c>
    </row>
    <row r="40" spans="2:8" x14ac:dyDescent="0.25">
      <c r="B40" s="83" t="str">
        <f t="shared" si="0"/>
        <v/>
      </c>
      <c r="C40" t="str">
        <f>IF($B40="","",IFERROR(INDEX('Facility Information Combined'!$B$2:$B$999,MATCH($B40,'Facility Information Combined'!$W$2:$W$999,0)),""))</f>
        <v/>
      </c>
      <c r="D40" t="str">
        <f>IF($B40="","",IFERROR(INDEX('Facility Information Combined'!$H$2:$H$999,MATCH($B40,'Facility Information Combined'!$W$2:$W$999,0)),""))</f>
        <v/>
      </c>
      <c r="E40" t="str">
        <f>IF($B40="","",IFERROR(INDEX('Facility Information Combined'!$E$2:$E$999,MATCH($B40,'Facility Information Combined'!$W$2:$W$999,0)),""))</f>
        <v/>
      </c>
      <c r="F40" t="str">
        <f>IF($B40="","",IFERROR(INDEX('Facility Information Combined'!$J$2:$J$999,MATCH($B40,'Facility Information Combined'!$W$2:$W$999,0)),""))</f>
        <v/>
      </c>
      <c r="G40" s="92" t="str">
        <f>IF($B40="","",IFERROR(INDEX('Facility Information Combined'!$K$2:$K$999,MATCH($B40,'Facility Information Combined'!$W$2:$W$999,0)),""))</f>
        <v/>
      </c>
      <c r="H40" s="85" t="str">
        <f>IF($B40="","",IFERROR(INDEX('Facility Information Combined'!$R$2:$R$999,MATCH($B40,'Facility Information Combined'!$W$2:$W$999,0)),""))</f>
        <v/>
      </c>
    </row>
    <row r="41" spans="2:8" x14ac:dyDescent="0.25">
      <c r="B41" s="83" t="str">
        <f t="shared" si="0"/>
        <v/>
      </c>
      <c r="C41" t="str">
        <f>IF($B41="","",IFERROR(INDEX('Facility Information Combined'!$B$2:$B$999,MATCH($B41,'Facility Information Combined'!$W$2:$W$999,0)),""))</f>
        <v/>
      </c>
      <c r="D41" t="str">
        <f>IF($B41="","",IFERROR(INDEX('Facility Information Combined'!$H$2:$H$999,MATCH($B41,'Facility Information Combined'!$W$2:$W$999,0)),""))</f>
        <v/>
      </c>
      <c r="E41" t="str">
        <f>IF($B41="","",IFERROR(INDEX('Facility Information Combined'!$E$2:$E$999,MATCH($B41,'Facility Information Combined'!$W$2:$W$999,0)),""))</f>
        <v/>
      </c>
      <c r="F41" t="str">
        <f>IF($B41="","",IFERROR(INDEX('Facility Information Combined'!$J$2:$J$999,MATCH($B41,'Facility Information Combined'!$W$2:$W$999,0)),""))</f>
        <v/>
      </c>
      <c r="G41" s="92" t="str">
        <f>IF($B41="","",IFERROR(INDEX('Facility Information Combined'!$K$2:$K$999,MATCH($B41,'Facility Information Combined'!$W$2:$W$999,0)),""))</f>
        <v/>
      </c>
      <c r="H41" s="85" t="str">
        <f>IF($B41="","",IFERROR(INDEX('Facility Information Combined'!$R$2:$R$999,MATCH($B41,'Facility Information Combined'!$W$2:$W$999,0)),""))</f>
        <v/>
      </c>
    </row>
    <row r="42" spans="2:8" x14ac:dyDescent="0.25">
      <c r="B42" s="83" t="str">
        <f t="shared" si="0"/>
        <v/>
      </c>
      <c r="C42" t="str">
        <f>IF($B42="","",IFERROR(INDEX('Facility Information Combined'!$B$2:$B$999,MATCH($B42,'Facility Information Combined'!$W$2:$W$999,0)),""))</f>
        <v/>
      </c>
      <c r="D42" t="str">
        <f>IF($B42="","",IFERROR(INDEX('Facility Information Combined'!$H$2:$H$999,MATCH($B42,'Facility Information Combined'!$W$2:$W$999,0)),""))</f>
        <v/>
      </c>
      <c r="E42" t="str">
        <f>IF($B42="","",IFERROR(INDEX('Facility Information Combined'!$E$2:$E$999,MATCH($B42,'Facility Information Combined'!$W$2:$W$999,0)),""))</f>
        <v/>
      </c>
      <c r="F42" t="str">
        <f>IF($B42="","",IFERROR(INDEX('Facility Information Combined'!$J$2:$J$999,MATCH($B42,'Facility Information Combined'!$W$2:$W$999,0)),""))</f>
        <v/>
      </c>
      <c r="G42" s="92" t="str">
        <f>IF($B42="","",IFERROR(INDEX('Facility Information Combined'!$K$2:$K$999,MATCH($B42,'Facility Information Combined'!$W$2:$W$999,0)),""))</f>
        <v/>
      </c>
      <c r="H42" s="85" t="str">
        <f>IF($B42="","",IFERROR(INDEX('Facility Information Combined'!$R$2:$R$999,MATCH($B42,'Facility Information Combined'!$W$2:$W$999,0)),""))</f>
        <v/>
      </c>
    </row>
    <row r="43" spans="2:8" x14ac:dyDescent="0.25">
      <c r="B43" s="83" t="str">
        <f t="shared" si="0"/>
        <v/>
      </c>
      <c r="C43" t="str">
        <f>IF($B43="","",IFERROR(INDEX('Facility Information Combined'!$B$2:$B$999,MATCH($B43,'Facility Information Combined'!$W$2:$W$999,0)),""))</f>
        <v/>
      </c>
      <c r="D43" t="str">
        <f>IF($B43="","",IFERROR(INDEX('Facility Information Combined'!$H$2:$H$999,MATCH($B43,'Facility Information Combined'!$W$2:$W$999,0)),""))</f>
        <v/>
      </c>
      <c r="E43" t="str">
        <f>IF($B43="","",IFERROR(INDEX('Facility Information Combined'!$E$2:$E$999,MATCH($B43,'Facility Information Combined'!$W$2:$W$999,0)),""))</f>
        <v/>
      </c>
      <c r="F43" t="str">
        <f>IF($B43="","",IFERROR(INDEX('Facility Information Combined'!$J$2:$J$999,MATCH($B43,'Facility Information Combined'!$W$2:$W$999,0)),""))</f>
        <v/>
      </c>
      <c r="G43" s="92" t="str">
        <f>IF($B43="","",IFERROR(INDEX('Facility Information Combined'!$K$2:$K$999,MATCH($B43,'Facility Information Combined'!$W$2:$W$999,0)),""))</f>
        <v/>
      </c>
      <c r="H43" s="85" t="str">
        <f>IF($B43="","",IFERROR(INDEX('Facility Information Combined'!$R$2:$R$999,MATCH($B43,'Facility Information Combined'!$W$2:$W$999,0)),""))</f>
        <v/>
      </c>
    </row>
    <row r="44" spans="2:8" x14ac:dyDescent="0.25">
      <c r="B44" s="83" t="str">
        <f t="shared" si="0"/>
        <v/>
      </c>
      <c r="C44" t="str">
        <f>IF($B44="","",IFERROR(INDEX('Facility Information Combined'!$B$2:$B$999,MATCH($B44,'Facility Information Combined'!$W$2:$W$999,0)),""))</f>
        <v/>
      </c>
      <c r="D44" t="str">
        <f>IF($B44="","",IFERROR(INDEX('Facility Information Combined'!$H$2:$H$999,MATCH($B44,'Facility Information Combined'!$W$2:$W$999,0)),""))</f>
        <v/>
      </c>
      <c r="E44" t="str">
        <f>IF($B44="","",IFERROR(INDEX('Facility Information Combined'!$E$2:$E$999,MATCH($B44,'Facility Information Combined'!$W$2:$W$999,0)),""))</f>
        <v/>
      </c>
      <c r="F44" t="str">
        <f>IF($B44="","",IFERROR(INDEX('Facility Information Combined'!$J$2:$J$999,MATCH($B44,'Facility Information Combined'!$W$2:$W$999,0)),""))</f>
        <v/>
      </c>
      <c r="G44" s="92" t="str">
        <f>IF($B44="","",IFERROR(INDEX('Facility Information Combined'!$K$2:$K$999,MATCH($B44,'Facility Information Combined'!$W$2:$W$999,0)),""))</f>
        <v/>
      </c>
      <c r="H44" s="85" t="str">
        <f>IF($B44="","",IFERROR(INDEX('Facility Information Combined'!$R$2:$R$999,MATCH($B44,'Facility Information Combined'!$W$2:$W$999,0)),""))</f>
        <v/>
      </c>
    </row>
    <row r="45" spans="2:8" x14ac:dyDescent="0.25">
      <c r="B45" s="83" t="str">
        <f t="shared" si="0"/>
        <v/>
      </c>
      <c r="C45" t="str">
        <f>IF($B45="","",IFERROR(INDEX('Facility Information Combined'!$B$2:$B$999,MATCH($B45,'Facility Information Combined'!$W$2:$W$999,0)),""))</f>
        <v/>
      </c>
      <c r="D45" t="str">
        <f>IF($B45="","",IFERROR(INDEX('Facility Information Combined'!$H$2:$H$999,MATCH($B45,'Facility Information Combined'!$W$2:$W$999,0)),""))</f>
        <v/>
      </c>
      <c r="E45" t="str">
        <f>IF($B45="","",IFERROR(INDEX('Facility Information Combined'!$E$2:$E$999,MATCH($B45,'Facility Information Combined'!$W$2:$W$999,0)),""))</f>
        <v/>
      </c>
      <c r="F45" t="str">
        <f>IF($B45="","",IFERROR(INDEX('Facility Information Combined'!$J$2:$J$999,MATCH($B45,'Facility Information Combined'!$W$2:$W$999,0)),""))</f>
        <v/>
      </c>
      <c r="G45" s="92" t="str">
        <f>IF($B45="","",IFERROR(INDEX('Facility Information Combined'!$K$2:$K$999,MATCH($B45,'Facility Information Combined'!$W$2:$W$999,0)),""))</f>
        <v/>
      </c>
      <c r="H45" s="85" t="str">
        <f>IF($B45="","",IFERROR(INDEX('Facility Information Combined'!$R$2:$R$999,MATCH($B45,'Facility Information Combined'!$W$2:$W$999,0)),""))</f>
        <v/>
      </c>
    </row>
    <row r="46" spans="2:8" x14ac:dyDescent="0.25">
      <c r="B46" s="83" t="str">
        <f t="shared" si="0"/>
        <v/>
      </c>
      <c r="C46" t="str">
        <f>IF($B46="","",IFERROR(INDEX('Facility Information Combined'!$B$2:$B$999,MATCH($B46,'Facility Information Combined'!$W$2:$W$999,0)),""))</f>
        <v/>
      </c>
      <c r="D46" t="str">
        <f>IF($B46="","",IFERROR(INDEX('Facility Information Combined'!$H$2:$H$999,MATCH($B46,'Facility Information Combined'!$W$2:$W$999,0)),""))</f>
        <v/>
      </c>
      <c r="E46" t="str">
        <f>IF($B46="","",IFERROR(INDEX('Facility Information Combined'!$E$2:$E$999,MATCH($B46,'Facility Information Combined'!$W$2:$W$999,0)),""))</f>
        <v/>
      </c>
      <c r="F46" t="str">
        <f>IF($B46="","",IFERROR(INDEX('Facility Information Combined'!$J$2:$J$999,MATCH($B46,'Facility Information Combined'!$W$2:$W$999,0)),""))</f>
        <v/>
      </c>
      <c r="G46" s="92" t="str">
        <f>IF($B46="","",IFERROR(INDEX('Facility Information Combined'!$K$2:$K$999,MATCH($B46,'Facility Information Combined'!$W$2:$W$999,0)),""))</f>
        <v/>
      </c>
      <c r="H46" s="85" t="str">
        <f>IF($B46="","",IFERROR(INDEX('Facility Information Combined'!$R$2:$R$999,MATCH($B46,'Facility Information Combined'!$W$2:$W$999,0)),""))</f>
        <v/>
      </c>
    </row>
    <row r="47" spans="2:8" x14ac:dyDescent="0.25">
      <c r="B47" s="83" t="str">
        <f t="shared" si="0"/>
        <v/>
      </c>
      <c r="C47" t="str">
        <f>IF($B47="","",IFERROR(INDEX('Facility Information Combined'!$B$2:$B$999,MATCH($B47,'Facility Information Combined'!$W$2:$W$999,0)),""))</f>
        <v/>
      </c>
      <c r="D47" t="str">
        <f>IF($B47="","",IFERROR(INDEX('Facility Information Combined'!$H$2:$H$999,MATCH($B47,'Facility Information Combined'!$W$2:$W$999,0)),""))</f>
        <v/>
      </c>
      <c r="E47" t="str">
        <f>IF($B47="","",IFERROR(INDEX('Facility Information Combined'!$E$2:$E$999,MATCH($B47,'Facility Information Combined'!$W$2:$W$999,0)),""))</f>
        <v/>
      </c>
      <c r="F47" t="str">
        <f>IF($B47="","",IFERROR(INDEX('Facility Information Combined'!$J$2:$J$999,MATCH($B47,'Facility Information Combined'!$W$2:$W$999,0)),""))</f>
        <v/>
      </c>
      <c r="G47" s="92" t="str">
        <f>IF($B47="","",IFERROR(INDEX('Facility Information Combined'!$K$2:$K$999,MATCH($B47,'Facility Information Combined'!$W$2:$W$999,0)),""))</f>
        <v/>
      </c>
      <c r="H47" s="85" t="str">
        <f>IF($B47="","",IFERROR(INDEX('Facility Information Combined'!$R$2:$R$999,MATCH($B47,'Facility Information Combined'!$W$2:$W$999,0)),""))</f>
        <v/>
      </c>
    </row>
    <row r="48" spans="2:8" x14ac:dyDescent="0.25">
      <c r="B48" s="83" t="str">
        <f t="shared" si="0"/>
        <v/>
      </c>
      <c r="C48" t="str">
        <f>IF($B48="","",IFERROR(INDEX('Facility Information Combined'!$B$2:$B$999,MATCH($B48,'Facility Information Combined'!$W$2:$W$999,0)),""))</f>
        <v/>
      </c>
      <c r="D48" t="str">
        <f>IF($B48="","",IFERROR(INDEX('Facility Information Combined'!$H$2:$H$999,MATCH($B48,'Facility Information Combined'!$W$2:$W$999,0)),""))</f>
        <v/>
      </c>
      <c r="E48" t="str">
        <f>IF($B48="","",IFERROR(INDEX('Facility Information Combined'!$E$2:$E$999,MATCH($B48,'Facility Information Combined'!$W$2:$W$999,0)),""))</f>
        <v/>
      </c>
      <c r="F48" t="str">
        <f>IF($B48="","",IFERROR(INDEX('Facility Information Combined'!$J$2:$J$999,MATCH($B48,'Facility Information Combined'!$W$2:$W$999,0)),""))</f>
        <v/>
      </c>
      <c r="G48" s="92" t="str">
        <f>IF($B48="","",IFERROR(INDEX('Facility Information Combined'!$K$2:$K$999,MATCH($B48,'Facility Information Combined'!$W$2:$W$999,0)),""))</f>
        <v/>
      </c>
      <c r="H48" s="85" t="str">
        <f>IF($B48="","",IFERROR(INDEX('Facility Information Combined'!$R$2:$R$999,MATCH($B48,'Facility Information Combined'!$W$2:$W$999,0)),""))</f>
        <v/>
      </c>
    </row>
    <row r="49" spans="2:8" x14ac:dyDescent="0.25">
      <c r="B49" s="83" t="str">
        <f t="shared" si="0"/>
        <v/>
      </c>
      <c r="C49" t="str">
        <f>IF($B49="","",IFERROR(INDEX('Facility Information Combined'!$B$2:$B$999,MATCH($B49,'Facility Information Combined'!$W$2:$W$999,0)),""))</f>
        <v/>
      </c>
      <c r="D49" t="str">
        <f>IF($B49="","",IFERROR(INDEX('Facility Information Combined'!$H$2:$H$999,MATCH($B49,'Facility Information Combined'!$W$2:$W$999,0)),""))</f>
        <v/>
      </c>
      <c r="E49" t="str">
        <f>IF($B49="","",IFERROR(INDEX('Facility Information Combined'!$E$2:$E$999,MATCH($B49,'Facility Information Combined'!$W$2:$W$999,0)),""))</f>
        <v/>
      </c>
      <c r="F49" t="str">
        <f>IF($B49="","",IFERROR(INDEX('Facility Information Combined'!$J$2:$J$999,MATCH($B49,'Facility Information Combined'!$W$2:$W$999,0)),""))</f>
        <v/>
      </c>
      <c r="G49" s="92" t="str">
        <f>IF($B49="","",IFERROR(INDEX('Facility Information Combined'!$K$2:$K$999,MATCH($B49,'Facility Information Combined'!$W$2:$W$999,0)),""))</f>
        <v/>
      </c>
      <c r="H49" s="85" t="str">
        <f>IF($B49="","",IFERROR(INDEX('Facility Information Combined'!$R$2:$R$999,MATCH($B49,'Facility Information Combined'!$W$2:$W$999,0)),""))</f>
        <v/>
      </c>
    </row>
    <row r="50" spans="2:8" x14ac:dyDescent="0.25">
      <c r="B50" s="83" t="str">
        <f t="shared" si="0"/>
        <v/>
      </c>
      <c r="C50" t="str">
        <f>IF($B50="","",IFERROR(INDEX('Facility Information Combined'!$B$2:$B$999,MATCH($B50,'Facility Information Combined'!$W$2:$W$999,0)),""))</f>
        <v/>
      </c>
      <c r="D50" t="str">
        <f>IF($B50="","",IFERROR(INDEX('Facility Information Combined'!$H$2:$H$999,MATCH($B50,'Facility Information Combined'!$W$2:$W$999,0)),""))</f>
        <v/>
      </c>
      <c r="E50" t="str">
        <f>IF($B50="","",IFERROR(INDEX('Facility Information Combined'!$E$2:$E$999,MATCH($B50,'Facility Information Combined'!$W$2:$W$999,0)),""))</f>
        <v/>
      </c>
      <c r="F50" t="str">
        <f>IF($B50="","",IFERROR(INDEX('Facility Information Combined'!$J$2:$J$999,MATCH($B50,'Facility Information Combined'!$W$2:$W$999,0)),""))</f>
        <v/>
      </c>
      <c r="G50" s="92" t="str">
        <f>IF($B50="","",IFERROR(INDEX('Facility Information Combined'!$K$2:$K$999,MATCH($B50,'Facility Information Combined'!$W$2:$W$999,0)),""))</f>
        <v/>
      </c>
      <c r="H50" s="85" t="str">
        <f>IF($B50="","",IFERROR(INDEX('Facility Information Combined'!$R$2:$R$999,MATCH($B50,'Facility Information Combined'!$W$2:$W$999,0)),""))</f>
        <v/>
      </c>
    </row>
    <row r="51" spans="2:8" x14ac:dyDescent="0.25">
      <c r="B51" s="83" t="str">
        <f t="shared" si="0"/>
        <v/>
      </c>
      <c r="C51" t="str">
        <f>IF($B51="","",IFERROR(INDEX('Facility Information Combined'!$B$2:$B$999,MATCH($B51,'Facility Information Combined'!$W$2:$W$999,0)),""))</f>
        <v/>
      </c>
      <c r="D51" t="str">
        <f>IF($B51="","",IFERROR(INDEX('Facility Information Combined'!$H$2:$H$999,MATCH($B51,'Facility Information Combined'!$W$2:$W$999,0)),""))</f>
        <v/>
      </c>
      <c r="E51" t="str">
        <f>IF($B51="","",IFERROR(INDEX('Facility Information Combined'!$E$2:$E$999,MATCH($B51,'Facility Information Combined'!$W$2:$W$999,0)),""))</f>
        <v/>
      </c>
      <c r="F51" t="str">
        <f>IF($B51="","",IFERROR(INDEX('Facility Information Combined'!$J$2:$J$999,MATCH($B51,'Facility Information Combined'!$W$2:$W$999,0)),""))</f>
        <v/>
      </c>
      <c r="G51" s="92" t="str">
        <f>IF($B51="","",IFERROR(INDEX('Facility Information Combined'!$K$2:$K$999,MATCH($B51,'Facility Information Combined'!$W$2:$W$999,0)),""))</f>
        <v/>
      </c>
      <c r="H51" s="85" t="str">
        <f>IF($B51="","",IFERROR(INDEX('Facility Information Combined'!$R$2:$R$999,MATCH($B51,'Facility Information Combined'!$W$2:$W$999,0)),""))</f>
        <v/>
      </c>
    </row>
    <row r="52" spans="2:8" x14ac:dyDescent="0.25">
      <c r="B52" s="83" t="str">
        <f t="shared" si="0"/>
        <v/>
      </c>
      <c r="C52" t="str">
        <f>IF($B52="","",IFERROR(INDEX('Facility Information Combined'!$B$2:$B$999,MATCH($B52,'Facility Information Combined'!$W$2:$W$999,0)),""))</f>
        <v/>
      </c>
      <c r="D52" t="str">
        <f>IF($B52="","",IFERROR(INDEX('Facility Information Combined'!$H$2:$H$999,MATCH($B52,'Facility Information Combined'!$W$2:$W$999,0)),""))</f>
        <v/>
      </c>
      <c r="E52" t="str">
        <f>IF($B52="","",IFERROR(INDEX('Facility Information Combined'!$E$2:$E$999,MATCH($B52,'Facility Information Combined'!$W$2:$W$999,0)),""))</f>
        <v/>
      </c>
      <c r="F52" t="str">
        <f>IF($B52="","",IFERROR(INDEX('Facility Information Combined'!$J$2:$J$999,MATCH($B52,'Facility Information Combined'!$W$2:$W$999,0)),""))</f>
        <v/>
      </c>
      <c r="G52" s="92" t="str">
        <f>IF($B52="","",IFERROR(INDEX('Facility Information Combined'!$K$2:$K$999,MATCH($B52,'Facility Information Combined'!$W$2:$W$999,0)),""))</f>
        <v/>
      </c>
      <c r="H52" s="85" t="str">
        <f>IF($B52="","",IFERROR(INDEX('Facility Information Combined'!$R$2:$R$999,MATCH($B52,'Facility Information Combined'!$W$2:$W$999,0)),""))</f>
        <v/>
      </c>
    </row>
    <row r="53" spans="2:8" x14ac:dyDescent="0.25">
      <c r="B53" s="83" t="str">
        <f t="shared" si="0"/>
        <v/>
      </c>
      <c r="C53" t="str">
        <f>IF($B53="","",IFERROR(INDEX('Facility Information Combined'!$B$2:$B$999,MATCH($B53,'Facility Information Combined'!$W$2:$W$999,0)),""))</f>
        <v/>
      </c>
      <c r="D53" t="str">
        <f>IF($B53="","",IFERROR(INDEX('Facility Information Combined'!$H$2:$H$999,MATCH($B53,'Facility Information Combined'!$W$2:$W$999,0)),""))</f>
        <v/>
      </c>
      <c r="E53" t="str">
        <f>IF($B53="","",IFERROR(INDEX('Facility Information Combined'!$E$2:$E$999,MATCH($B53,'Facility Information Combined'!$W$2:$W$999,0)),""))</f>
        <v/>
      </c>
      <c r="F53" t="str">
        <f>IF($B53="","",IFERROR(INDEX('Facility Information Combined'!$J$2:$J$999,MATCH($B53,'Facility Information Combined'!$W$2:$W$999,0)),""))</f>
        <v/>
      </c>
      <c r="G53" s="92" t="str">
        <f>IF($B53="","",IFERROR(INDEX('Facility Information Combined'!$K$2:$K$999,MATCH($B53,'Facility Information Combined'!$W$2:$W$999,0)),""))</f>
        <v/>
      </c>
      <c r="H53" s="85" t="str">
        <f>IF($B53="","",IFERROR(INDEX('Facility Information Combined'!$R$2:$R$999,MATCH($B53,'Facility Information Combined'!$W$2:$W$999,0)),""))</f>
        <v/>
      </c>
    </row>
    <row r="54" spans="2:8" x14ac:dyDescent="0.25">
      <c r="B54" s="83" t="str">
        <f t="shared" si="0"/>
        <v/>
      </c>
      <c r="C54" t="str">
        <f>IF($B54="","",IFERROR(INDEX('Facility Information Combined'!$B$2:$B$999,MATCH($B54,'Facility Information Combined'!$W$2:$W$999,0)),""))</f>
        <v/>
      </c>
      <c r="D54" t="str">
        <f>IF($B54="","",IFERROR(INDEX('Facility Information Combined'!$H$2:$H$999,MATCH($B54,'Facility Information Combined'!$W$2:$W$999,0)),""))</f>
        <v/>
      </c>
      <c r="E54" t="str">
        <f>IF($B54="","",IFERROR(INDEX('Facility Information Combined'!$E$2:$E$999,MATCH($B54,'Facility Information Combined'!$W$2:$W$999,0)),""))</f>
        <v/>
      </c>
      <c r="F54" t="str">
        <f>IF($B54="","",IFERROR(INDEX('Facility Information Combined'!$J$2:$J$999,MATCH($B54,'Facility Information Combined'!$W$2:$W$999,0)),""))</f>
        <v/>
      </c>
      <c r="G54" s="92" t="str">
        <f>IF($B54="","",IFERROR(INDEX('Facility Information Combined'!$K$2:$K$999,MATCH($B54,'Facility Information Combined'!$W$2:$W$999,0)),""))</f>
        <v/>
      </c>
      <c r="H54" s="85" t="str">
        <f>IF($B54="","",IFERROR(INDEX('Facility Information Combined'!$R$2:$R$999,MATCH($B54,'Facility Information Combined'!$W$2:$W$999,0)),""))</f>
        <v/>
      </c>
    </row>
    <row r="55" spans="2:8" x14ac:dyDescent="0.25">
      <c r="B55" s="83" t="str">
        <f t="shared" si="0"/>
        <v/>
      </c>
      <c r="C55" t="str">
        <f>IF($B55="","",IFERROR(INDEX('Facility Information Combined'!$B$2:$B$999,MATCH($B55,'Facility Information Combined'!$W$2:$W$999,0)),""))</f>
        <v/>
      </c>
      <c r="D55" t="str">
        <f>IF($B55="","",IFERROR(INDEX('Facility Information Combined'!$H$2:$H$999,MATCH($B55,'Facility Information Combined'!$W$2:$W$999,0)),""))</f>
        <v/>
      </c>
      <c r="E55" t="str">
        <f>IF($B55="","",IFERROR(INDEX('Facility Information Combined'!$E$2:$E$999,MATCH($B55,'Facility Information Combined'!$W$2:$W$999,0)),""))</f>
        <v/>
      </c>
      <c r="F55" t="str">
        <f>IF($B55="","",IFERROR(INDEX('Facility Information Combined'!$J$2:$J$999,MATCH($B55,'Facility Information Combined'!$W$2:$W$999,0)),""))</f>
        <v/>
      </c>
      <c r="G55" s="92" t="str">
        <f>IF($B55="","",IFERROR(INDEX('Facility Information Combined'!$K$2:$K$999,MATCH($B55,'Facility Information Combined'!$W$2:$W$999,0)),""))</f>
        <v/>
      </c>
      <c r="H55" s="85" t="str">
        <f>IF($B55="","",IFERROR(INDEX('Facility Information Combined'!$R$2:$R$999,MATCH($B55,'Facility Information Combined'!$W$2:$W$999,0)),""))</f>
        <v/>
      </c>
    </row>
    <row r="56" spans="2:8" x14ac:dyDescent="0.25">
      <c r="B56" s="83" t="str">
        <f t="shared" si="0"/>
        <v/>
      </c>
      <c r="C56" t="str">
        <f>IF($B56="","",IFERROR(INDEX('Facility Information Combined'!$B$2:$B$999,MATCH($B56,'Facility Information Combined'!$W$2:$W$999,0)),""))</f>
        <v/>
      </c>
      <c r="D56" t="str">
        <f>IF($B56="","",IFERROR(INDEX('Facility Information Combined'!$H$2:$H$999,MATCH($B56,'Facility Information Combined'!$W$2:$W$999,0)),""))</f>
        <v/>
      </c>
      <c r="E56" t="str">
        <f>IF($B56="","",IFERROR(INDEX('Facility Information Combined'!$E$2:$E$999,MATCH($B56,'Facility Information Combined'!$W$2:$W$999,0)),""))</f>
        <v/>
      </c>
      <c r="F56" t="str">
        <f>IF($B56="","",IFERROR(INDEX('Facility Information Combined'!$J$2:$J$999,MATCH($B56,'Facility Information Combined'!$W$2:$W$999,0)),""))</f>
        <v/>
      </c>
      <c r="G56" s="92" t="str">
        <f>IF($B56="","",IFERROR(INDEX('Facility Information Combined'!$K$2:$K$999,MATCH($B56,'Facility Information Combined'!$W$2:$W$999,0)),""))</f>
        <v/>
      </c>
      <c r="H56" s="85" t="str">
        <f>IF($B56="","",IFERROR(INDEX('Facility Information Combined'!$R$2:$R$999,MATCH($B56,'Facility Information Combined'!$W$2:$W$999,0)),""))</f>
        <v/>
      </c>
    </row>
    <row r="57" spans="2:8" x14ac:dyDescent="0.25">
      <c r="B57" s="83" t="str">
        <f t="shared" si="0"/>
        <v/>
      </c>
      <c r="C57" t="str">
        <f>IF($B57="","",IFERROR(INDEX('Facility Information Combined'!$B$2:$B$999,MATCH($B57,'Facility Information Combined'!$W$2:$W$999,0)),""))</f>
        <v/>
      </c>
      <c r="D57" t="str">
        <f>IF($B57="","",IFERROR(INDEX('Facility Information Combined'!$H$2:$H$999,MATCH($B57,'Facility Information Combined'!$W$2:$W$999,0)),""))</f>
        <v/>
      </c>
      <c r="E57" t="str">
        <f>IF($B57="","",IFERROR(INDEX('Facility Information Combined'!$E$2:$E$999,MATCH($B57,'Facility Information Combined'!$W$2:$W$999,0)),""))</f>
        <v/>
      </c>
      <c r="F57" t="str">
        <f>IF($B57="","",IFERROR(INDEX('Facility Information Combined'!$J$2:$J$999,MATCH($B57,'Facility Information Combined'!$W$2:$W$999,0)),""))</f>
        <v/>
      </c>
      <c r="G57" s="92" t="str">
        <f>IF($B57="","",IFERROR(INDEX('Facility Information Combined'!$K$2:$K$999,MATCH($B57,'Facility Information Combined'!$W$2:$W$999,0)),""))</f>
        <v/>
      </c>
      <c r="H57" s="85" t="str">
        <f>IF($B57="","",IFERROR(INDEX('Facility Information Combined'!$R$2:$R$999,MATCH($B57,'Facility Information Combined'!$W$2:$W$999,0)),""))</f>
        <v/>
      </c>
    </row>
    <row r="58" spans="2:8" x14ac:dyDescent="0.25">
      <c r="B58" s="83" t="str">
        <f t="shared" si="0"/>
        <v/>
      </c>
      <c r="C58" t="str">
        <f>IF($B58="","",IFERROR(INDEX('Facility Information Combined'!$B$2:$B$999,MATCH($B58,'Facility Information Combined'!$W$2:$W$999,0)),""))</f>
        <v/>
      </c>
      <c r="D58" t="str">
        <f>IF($B58="","",IFERROR(INDEX('Facility Information Combined'!$H$2:$H$999,MATCH($B58,'Facility Information Combined'!$W$2:$W$999,0)),""))</f>
        <v/>
      </c>
      <c r="E58" t="str">
        <f>IF($B58="","",IFERROR(INDEX('Facility Information Combined'!$E$2:$E$999,MATCH($B58,'Facility Information Combined'!$W$2:$W$999,0)),""))</f>
        <v/>
      </c>
      <c r="F58" t="str">
        <f>IF($B58="","",IFERROR(INDEX('Facility Information Combined'!$J$2:$J$999,MATCH($B58,'Facility Information Combined'!$W$2:$W$999,0)),""))</f>
        <v/>
      </c>
      <c r="G58" s="92" t="str">
        <f>IF($B58="","",IFERROR(INDEX('Facility Information Combined'!$K$2:$K$999,MATCH($B58,'Facility Information Combined'!$W$2:$W$999,0)),""))</f>
        <v/>
      </c>
      <c r="H58" s="85" t="str">
        <f>IF($B58="","",IFERROR(INDEX('Facility Information Combined'!$R$2:$R$999,MATCH($B58,'Facility Information Combined'!$W$2:$W$999,0)),""))</f>
        <v/>
      </c>
    </row>
    <row r="59" spans="2:8" x14ac:dyDescent="0.25">
      <c r="B59" s="83" t="str">
        <f t="shared" si="0"/>
        <v/>
      </c>
      <c r="C59" t="str">
        <f>IF($B59="","",IFERROR(INDEX('Facility Information Combined'!$B$2:$B$999,MATCH($B59,'Facility Information Combined'!$W$2:$W$999,0)),""))</f>
        <v/>
      </c>
      <c r="D59" t="str">
        <f>IF($B59="","",IFERROR(INDEX('Facility Information Combined'!$H$2:$H$999,MATCH($B59,'Facility Information Combined'!$W$2:$W$999,0)),""))</f>
        <v/>
      </c>
      <c r="E59" t="str">
        <f>IF($B59="","",IFERROR(INDEX('Facility Information Combined'!$E$2:$E$999,MATCH($B59,'Facility Information Combined'!$W$2:$W$999,0)),""))</f>
        <v/>
      </c>
      <c r="F59" t="str">
        <f>IF($B59="","",IFERROR(INDEX('Facility Information Combined'!$J$2:$J$999,MATCH($B59,'Facility Information Combined'!$W$2:$W$999,0)),""))</f>
        <v/>
      </c>
      <c r="G59" s="92" t="str">
        <f>IF($B59="","",IFERROR(INDEX('Facility Information Combined'!$K$2:$K$999,MATCH($B59,'Facility Information Combined'!$W$2:$W$999,0)),""))</f>
        <v/>
      </c>
      <c r="H59" s="85" t="str">
        <f>IF($B59="","",IFERROR(INDEX('Facility Information Combined'!$R$2:$R$999,MATCH($B59,'Facility Information Combined'!$W$2:$W$999,0)),""))</f>
        <v/>
      </c>
    </row>
    <row r="60" spans="2:8" x14ac:dyDescent="0.25">
      <c r="B60" s="83" t="str">
        <f t="shared" si="0"/>
        <v/>
      </c>
      <c r="C60" t="str">
        <f>IF($B60="","",IFERROR(INDEX('Facility Information Combined'!$B$2:$B$999,MATCH($B60,'Facility Information Combined'!$W$2:$W$999,0)),""))</f>
        <v/>
      </c>
      <c r="D60" t="str">
        <f>IF($B60="","",IFERROR(INDEX('Facility Information Combined'!$H$2:$H$999,MATCH($B60,'Facility Information Combined'!$W$2:$W$999,0)),""))</f>
        <v/>
      </c>
      <c r="E60" t="str">
        <f>IF($B60="","",IFERROR(INDEX('Facility Information Combined'!$E$2:$E$999,MATCH($B60,'Facility Information Combined'!$W$2:$W$999,0)),""))</f>
        <v/>
      </c>
      <c r="F60" t="str">
        <f>IF($B60="","",IFERROR(INDEX('Facility Information Combined'!$J$2:$J$999,MATCH($B60,'Facility Information Combined'!$W$2:$W$999,0)),""))</f>
        <v/>
      </c>
      <c r="G60" s="92" t="str">
        <f>IF($B60="","",IFERROR(INDEX('Facility Information Combined'!$K$2:$K$999,MATCH($B60,'Facility Information Combined'!$W$2:$W$999,0)),""))</f>
        <v/>
      </c>
      <c r="H60" s="85" t="str">
        <f>IF($B60="","",IFERROR(INDEX('Facility Information Combined'!$R$2:$R$999,MATCH($B60,'Facility Information Combined'!$W$2:$W$999,0)),""))</f>
        <v/>
      </c>
    </row>
    <row r="61" spans="2:8" x14ac:dyDescent="0.25">
      <c r="B61" s="83" t="str">
        <f t="shared" si="0"/>
        <v/>
      </c>
      <c r="C61" t="str">
        <f>IF($B61="","",IFERROR(INDEX('Facility Information Combined'!$B$2:$B$999,MATCH($B61,'Facility Information Combined'!$W$2:$W$999,0)),""))</f>
        <v/>
      </c>
      <c r="D61" t="str">
        <f>IF($B61="","",IFERROR(INDEX('Facility Information Combined'!$H$2:$H$999,MATCH($B61,'Facility Information Combined'!$W$2:$W$999,0)),""))</f>
        <v/>
      </c>
      <c r="E61" t="str">
        <f>IF($B61="","",IFERROR(INDEX('Facility Information Combined'!$E$2:$E$999,MATCH($B61,'Facility Information Combined'!$W$2:$W$999,0)),""))</f>
        <v/>
      </c>
      <c r="F61" t="str">
        <f>IF($B61="","",IFERROR(INDEX('Facility Information Combined'!$J$2:$J$999,MATCH($B61,'Facility Information Combined'!$W$2:$W$999,0)),""))</f>
        <v/>
      </c>
      <c r="G61" s="92" t="str">
        <f>IF($B61="","",IFERROR(INDEX('Facility Information Combined'!$K$2:$K$999,MATCH($B61,'Facility Information Combined'!$W$2:$W$999,0)),""))</f>
        <v/>
      </c>
      <c r="H61" s="85" t="str">
        <f>IF($B61="","",IFERROR(INDEX('Facility Information Combined'!$R$2:$R$999,MATCH($B61,'Facility Information Combined'!$W$2:$W$999,0)),""))</f>
        <v/>
      </c>
    </row>
    <row r="62" spans="2:8" x14ac:dyDescent="0.25">
      <c r="B62" s="83" t="str">
        <f t="shared" si="0"/>
        <v/>
      </c>
      <c r="C62" t="str">
        <f>IF($B62="","",IFERROR(INDEX('Facility Information Combined'!$B$2:$B$999,MATCH($B62,'Facility Information Combined'!$W$2:$W$999,0)),""))</f>
        <v/>
      </c>
      <c r="D62" t="str">
        <f>IF($B62="","",IFERROR(INDEX('Facility Information Combined'!$H$2:$H$999,MATCH($B62,'Facility Information Combined'!$W$2:$W$999,0)),""))</f>
        <v/>
      </c>
      <c r="E62" t="str">
        <f>IF($B62="","",IFERROR(INDEX('Facility Information Combined'!$E$2:$E$999,MATCH($B62,'Facility Information Combined'!$W$2:$W$999,0)),""))</f>
        <v/>
      </c>
      <c r="F62" t="str">
        <f>IF($B62="","",IFERROR(INDEX('Facility Information Combined'!$J$2:$J$999,MATCH($B62,'Facility Information Combined'!$W$2:$W$999,0)),""))</f>
        <v/>
      </c>
      <c r="G62" s="92" t="str">
        <f>IF($B62="","",IFERROR(INDEX('Facility Information Combined'!$K$2:$K$999,MATCH($B62,'Facility Information Combined'!$W$2:$W$999,0)),""))</f>
        <v/>
      </c>
      <c r="H62" s="85" t="str">
        <f>IF($B62="","",IFERROR(INDEX('Facility Information Combined'!$R$2:$R$999,MATCH($B62,'Facility Information Combined'!$W$2:$W$999,0)),""))</f>
        <v/>
      </c>
    </row>
    <row r="63" spans="2:8" x14ac:dyDescent="0.25">
      <c r="B63" s="83" t="str">
        <f t="shared" si="0"/>
        <v/>
      </c>
      <c r="C63" t="str">
        <f>IF($B63="","",IFERROR(INDEX('Facility Information Combined'!$B$2:$B$999,MATCH($B63,'Facility Information Combined'!$W$2:$W$999,0)),""))</f>
        <v/>
      </c>
      <c r="D63" t="str">
        <f>IF($B63="","",IFERROR(INDEX('Facility Information Combined'!$H$2:$H$999,MATCH($B63,'Facility Information Combined'!$W$2:$W$999,0)),""))</f>
        <v/>
      </c>
      <c r="E63" t="str">
        <f>IF($B63="","",IFERROR(INDEX('Facility Information Combined'!$E$2:$E$999,MATCH($B63,'Facility Information Combined'!$W$2:$W$999,0)),""))</f>
        <v/>
      </c>
      <c r="F63" t="str">
        <f>IF($B63="","",IFERROR(INDEX('Facility Information Combined'!$J$2:$J$999,MATCH($B63,'Facility Information Combined'!$W$2:$W$999,0)),""))</f>
        <v/>
      </c>
      <c r="G63" s="92" t="str">
        <f>IF($B63="","",IFERROR(INDEX('Facility Information Combined'!$K$2:$K$999,MATCH($B63,'Facility Information Combined'!$W$2:$W$999,0)),""))</f>
        <v/>
      </c>
      <c r="H63" s="85" t="str">
        <f>IF($B63="","",IFERROR(INDEX('Facility Information Combined'!$R$2:$R$999,MATCH($B63,'Facility Information Combined'!$W$2:$W$999,0)),""))</f>
        <v/>
      </c>
    </row>
    <row r="64" spans="2:8" x14ac:dyDescent="0.25">
      <c r="B64" s="83" t="str">
        <f t="shared" si="0"/>
        <v/>
      </c>
      <c r="C64" t="str">
        <f>IF($B64="","",IFERROR(INDEX('Facility Information Combined'!$B$2:$B$999,MATCH($B64,'Facility Information Combined'!$W$2:$W$999,0)),""))</f>
        <v/>
      </c>
      <c r="D64" t="str">
        <f>IF($B64="","",IFERROR(INDEX('Facility Information Combined'!$H$2:$H$999,MATCH($B64,'Facility Information Combined'!$W$2:$W$999,0)),""))</f>
        <v/>
      </c>
      <c r="E64" t="str">
        <f>IF($B64="","",IFERROR(INDEX('Facility Information Combined'!$E$2:$E$999,MATCH($B64,'Facility Information Combined'!$W$2:$W$999,0)),""))</f>
        <v/>
      </c>
      <c r="F64" t="str">
        <f>IF($B64="","",IFERROR(INDEX('Facility Information Combined'!$J$2:$J$999,MATCH($B64,'Facility Information Combined'!$W$2:$W$999,0)),""))</f>
        <v/>
      </c>
      <c r="G64" s="92" t="str">
        <f>IF($B64="","",IFERROR(INDEX('Facility Information Combined'!$K$2:$K$999,MATCH($B64,'Facility Information Combined'!$W$2:$W$999,0)),""))</f>
        <v/>
      </c>
      <c r="H64" s="85" t="str">
        <f>IF($B64="","",IFERROR(INDEX('Facility Information Combined'!$R$2:$R$999,MATCH($B64,'Facility Information Combined'!$W$2:$W$999,0)),""))</f>
        <v/>
      </c>
    </row>
    <row r="65" spans="2:8" x14ac:dyDescent="0.25">
      <c r="B65" s="83" t="str">
        <f t="shared" si="0"/>
        <v/>
      </c>
      <c r="C65" t="str">
        <f>IF($B65="","",IFERROR(INDEX('Facility Information Combined'!$B$2:$B$999,MATCH($B65,'Facility Information Combined'!$W$2:$W$999,0)),""))</f>
        <v/>
      </c>
      <c r="D65" t="str">
        <f>IF($B65="","",IFERROR(INDEX('Facility Information Combined'!$H$2:$H$999,MATCH($B65,'Facility Information Combined'!$W$2:$W$999,0)),""))</f>
        <v/>
      </c>
      <c r="E65" t="str">
        <f>IF($B65="","",IFERROR(INDEX('Facility Information Combined'!$E$2:$E$999,MATCH($B65,'Facility Information Combined'!$W$2:$W$999,0)),""))</f>
        <v/>
      </c>
      <c r="F65" t="str">
        <f>IF($B65="","",IFERROR(INDEX('Facility Information Combined'!$J$2:$J$999,MATCH($B65,'Facility Information Combined'!$W$2:$W$999,0)),""))</f>
        <v/>
      </c>
      <c r="G65" s="92" t="str">
        <f>IF($B65="","",IFERROR(INDEX('Facility Information Combined'!$K$2:$K$999,MATCH($B65,'Facility Information Combined'!$W$2:$W$999,0)),""))</f>
        <v/>
      </c>
      <c r="H65" s="85" t="str">
        <f>IF($B65="","",IFERROR(INDEX('Facility Information Combined'!$R$2:$R$999,MATCH($B65,'Facility Information Combined'!$W$2:$W$999,0)),""))</f>
        <v/>
      </c>
    </row>
    <row r="66" spans="2:8" x14ac:dyDescent="0.25">
      <c r="B66" s="83" t="str">
        <f t="shared" si="0"/>
        <v/>
      </c>
      <c r="C66" t="str">
        <f>IF($B66="","",IFERROR(INDEX('Facility Information Combined'!$B$2:$B$999,MATCH($B66,'Facility Information Combined'!$W$2:$W$999,0)),""))</f>
        <v/>
      </c>
      <c r="D66" t="str">
        <f>IF($B66="","",IFERROR(INDEX('Facility Information Combined'!$H$2:$H$999,MATCH($B66,'Facility Information Combined'!$W$2:$W$999,0)),""))</f>
        <v/>
      </c>
      <c r="E66" t="str">
        <f>IF($B66="","",IFERROR(INDEX('Facility Information Combined'!$E$2:$E$999,MATCH($B66,'Facility Information Combined'!$W$2:$W$999,0)),""))</f>
        <v/>
      </c>
      <c r="F66" t="str">
        <f>IF($B66="","",IFERROR(INDEX('Facility Information Combined'!$J$2:$J$999,MATCH($B66,'Facility Information Combined'!$W$2:$W$999,0)),""))</f>
        <v/>
      </c>
      <c r="G66" s="92" t="str">
        <f>IF($B66="","",IFERROR(INDEX('Facility Information Combined'!$K$2:$K$999,MATCH($B66,'Facility Information Combined'!$W$2:$W$999,0)),""))</f>
        <v/>
      </c>
      <c r="H66" s="85" t="str">
        <f>IF($B66="","",IFERROR(INDEX('Facility Information Combined'!$R$2:$R$999,MATCH($B66,'Facility Information Combined'!$W$2:$W$999,0)),""))</f>
        <v/>
      </c>
    </row>
    <row r="67" spans="2:8" x14ac:dyDescent="0.25">
      <c r="B67" s="83" t="str">
        <f t="shared" si="0"/>
        <v/>
      </c>
      <c r="C67" t="str">
        <f>IF($B67="","",IFERROR(INDEX('Facility Information Combined'!$B$2:$B$999,MATCH($B67,'Facility Information Combined'!$W$2:$W$999,0)),""))</f>
        <v/>
      </c>
      <c r="D67" t="str">
        <f>IF($B67="","",IFERROR(INDEX('Facility Information Combined'!$H$2:$H$999,MATCH($B67,'Facility Information Combined'!$W$2:$W$999,0)),""))</f>
        <v/>
      </c>
      <c r="E67" t="str">
        <f>IF($B67="","",IFERROR(INDEX('Facility Information Combined'!$E$2:$E$999,MATCH($B67,'Facility Information Combined'!$W$2:$W$999,0)),""))</f>
        <v/>
      </c>
      <c r="F67" t="str">
        <f>IF($B67="","",IFERROR(INDEX('Facility Information Combined'!$J$2:$J$999,MATCH($B67,'Facility Information Combined'!$W$2:$W$999,0)),""))</f>
        <v/>
      </c>
      <c r="G67" s="92" t="str">
        <f>IF($B67="","",IFERROR(INDEX('Facility Information Combined'!$K$2:$K$999,MATCH($B67,'Facility Information Combined'!$W$2:$W$999,0)),""))</f>
        <v/>
      </c>
      <c r="H67" s="85" t="str">
        <f>IF($B67="","",IFERROR(INDEX('Facility Information Combined'!$R$2:$R$999,MATCH($B67,'Facility Information Combined'!$W$2:$W$999,0)),""))</f>
        <v/>
      </c>
    </row>
    <row r="68" spans="2:8" x14ac:dyDescent="0.25">
      <c r="B68" s="83" t="str">
        <f t="shared" si="0"/>
        <v/>
      </c>
      <c r="C68" t="str">
        <f>IF($B68="","",IFERROR(INDEX('Facility Information Combined'!$B$2:$B$999,MATCH($B68,'Facility Information Combined'!$W$2:$W$999,0)),""))</f>
        <v/>
      </c>
      <c r="D68" t="str">
        <f>IF($B68="","",IFERROR(INDEX('Facility Information Combined'!$H$2:$H$999,MATCH($B68,'Facility Information Combined'!$W$2:$W$999,0)),""))</f>
        <v/>
      </c>
      <c r="E68" t="str">
        <f>IF($B68="","",IFERROR(INDEX('Facility Information Combined'!$E$2:$E$999,MATCH($B68,'Facility Information Combined'!$W$2:$W$999,0)),""))</f>
        <v/>
      </c>
      <c r="F68" t="str">
        <f>IF($B68="","",IFERROR(INDEX('Facility Information Combined'!$J$2:$J$999,MATCH($B68,'Facility Information Combined'!$W$2:$W$999,0)),""))</f>
        <v/>
      </c>
      <c r="G68" s="92" t="str">
        <f>IF($B68="","",IFERROR(INDEX('Facility Information Combined'!$K$2:$K$999,MATCH($B68,'Facility Information Combined'!$W$2:$W$999,0)),""))</f>
        <v/>
      </c>
      <c r="H68" s="85" t="str">
        <f>IF($B68="","",IFERROR(INDEX('Facility Information Combined'!$R$2:$R$999,MATCH($B68,'Facility Information Combined'!$W$2:$W$999,0)),""))</f>
        <v/>
      </c>
    </row>
    <row r="69" spans="2:8" x14ac:dyDescent="0.25">
      <c r="B69" s="83" t="str">
        <f t="shared" ref="B69:B92" si="1">IF(ROW()-3&lt;=$M$16,ROW()-3,"")</f>
        <v/>
      </c>
      <c r="C69" t="str">
        <f>IF($B69="","",IFERROR(INDEX('Facility Information Combined'!$B$2:$B$999,MATCH($B69,'Facility Information Combined'!$W$2:$W$999,0)),""))</f>
        <v/>
      </c>
      <c r="D69" t="str">
        <f>IF($B69="","",IFERROR(INDEX('Facility Information Combined'!$H$2:$H$999,MATCH($B69,'Facility Information Combined'!$W$2:$W$999,0)),""))</f>
        <v/>
      </c>
      <c r="E69" t="str">
        <f>IF($B69="","",IFERROR(INDEX('Facility Information Combined'!$E$2:$E$999,MATCH($B69,'Facility Information Combined'!$W$2:$W$999,0)),""))</f>
        <v/>
      </c>
      <c r="F69" t="str">
        <f>IF($B69="","",IFERROR(INDEX('Facility Information Combined'!$J$2:$J$999,MATCH($B69,'Facility Information Combined'!$W$2:$W$999,0)),""))</f>
        <v/>
      </c>
      <c r="G69" s="92" t="str">
        <f>IF($B69="","",IFERROR(INDEX('Facility Information Combined'!$K$2:$K$999,MATCH($B69,'Facility Information Combined'!$W$2:$W$999,0)),""))</f>
        <v/>
      </c>
      <c r="H69" s="85" t="str">
        <f>IF($B69="","",IFERROR(INDEX('Facility Information Combined'!$R$2:$R$999,MATCH($B69,'Facility Information Combined'!$W$2:$W$999,0)),""))</f>
        <v/>
      </c>
    </row>
    <row r="70" spans="2:8" x14ac:dyDescent="0.25">
      <c r="B70" s="83" t="str">
        <f t="shared" si="1"/>
        <v/>
      </c>
      <c r="C70" t="str">
        <f>IF($B70="","",IFERROR(INDEX('Facility Information Combined'!$B$2:$B$999,MATCH($B70,'Facility Information Combined'!$W$2:$W$999,0)),""))</f>
        <v/>
      </c>
      <c r="D70" t="str">
        <f>IF($B70="","",IFERROR(INDEX('Facility Information Combined'!$H$2:$H$999,MATCH($B70,'Facility Information Combined'!$W$2:$W$999,0)),""))</f>
        <v/>
      </c>
      <c r="E70" t="str">
        <f>IF($B70="","",IFERROR(INDEX('Facility Information Combined'!$E$2:$E$999,MATCH($B70,'Facility Information Combined'!$W$2:$W$999,0)),""))</f>
        <v/>
      </c>
      <c r="F70" t="str">
        <f>IF($B70="","",IFERROR(INDEX('Facility Information Combined'!$J$2:$J$999,MATCH($B70,'Facility Information Combined'!$W$2:$W$999,0)),""))</f>
        <v/>
      </c>
      <c r="G70" s="92" t="str">
        <f>IF($B70="","",IFERROR(INDEX('Facility Information Combined'!$K$2:$K$999,MATCH($B70,'Facility Information Combined'!$W$2:$W$999,0)),""))</f>
        <v/>
      </c>
      <c r="H70" s="85" t="str">
        <f>IF($B70="","",IFERROR(INDEX('Facility Information Combined'!$R$2:$R$999,MATCH($B70,'Facility Information Combined'!$W$2:$W$999,0)),""))</f>
        <v/>
      </c>
    </row>
    <row r="71" spans="2:8" x14ac:dyDescent="0.25">
      <c r="B71" s="83" t="str">
        <f t="shared" si="1"/>
        <v/>
      </c>
      <c r="C71" t="str">
        <f>IF($B71="","",IFERROR(INDEX('Facility Information Combined'!$B$2:$B$999,MATCH($B71,'Facility Information Combined'!$W$2:$W$999,0)),""))</f>
        <v/>
      </c>
      <c r="D71" t="str">
        <f>IF($B71="","",IFERROR(INDEX('Facility Information Combined'!$H$2:$H$999,MATCH($B71,'Facility Information Combined'!$W$2:$W$999,0)),""))</f>
        <v/>
      </c>
      <c r="E71" t="str">
        <f>IF($B71="","",IFERROR(INDEX('Facility Information Combined'!$E$2:$E$999,MATCH($B71,'Facility Information Combined'!$W$2:$W$999,0)),""))</f>
        <v/>
      </c>
      <c r="F71" t="str">
        <f>IF($B71="","",IFERROR(INDEX('Facility Information Combined'!$J$2:$J$999,MATCH($B71,'Facility Information Combined'!$W$2:$W$999,0)),""))</f>
        <v/>
      </c>
      <c r="G71" s="92" t="str">
        <f>IF($B71="","",IFERROR(INDEX('Facility Information Combined'!$K$2:$K$999,MATCH($B71,'Facility Information Combined'!$W$2:$W$999,0)),""))</f>
        <v/>
      </c>
      <c r="H71" s="85" t="str">
        <f>IF($B71="","",IFERROR(INDEX('Facility Information Combined'!$R$2:$R$999,MATCH($B71,'Facility Information Combined'!$W$2:$W$999,0)),""))</f>
        <v/>
      </c>
    </row>
    <row r="72" spans="2:8" x14ac:dyDescent="0.25">
      <c r="B72" s="83" t="str">
        <f t="shared" si="1"/>
        <v/>
      </c>
      <c r="C72" t="str">
        <f>IF($B72="","",IFERROR(INDEX('Facility Information Combined'!$B$2:$B$999,MATCH($B72,'Facility Information Combined'!$W$2:$W$999,0)),""))</f>
        <v/>
      </c>
      <c r="D72" t="str">
        <f>IF($B72="","",IFERROR(INDEX('Facility Information Combined'!$H$2:$H$999,MATCH($B72,'Facility Information Combined'!$W$2:$W$999,0)),""))</f>
        <v/>
      </c>
      <c r="E72" t="str">
        <f>IF($B72="","",IFERROR(INDEX('Facility Information Combined'!$E$2:$E$999,MATCH($B72,'Facility Information Combined'!$W$2:$W$999,0)),""))</f>
        <v/>
      </c>
      <c r="F72" t="str">
        <f>IF($B72="","",IFERROR(INDEX('Facility Information Combined'!$J$2:$J$999,MATCH($B72,'Facility Information Combined'!$W$2:$W$999,0)),""))</f>
        <v/>
      </c>
      <c r="G72" s="92" t="str">
        <f>IF($B72="","",IFERROR(INDEX('Facility Information Combined'!$K$2:$K$999,MATCH($B72,'Facility Information Combined'!$W$2:$W$999,0)),""))</f>
        <v/>
      </c>
      <c r="H72" s="85" t="str">
        <f>IF($B72="","",IFERROR(INDEX('Facility Information Combined'!$R$2:$R$999,MATCH($B72,'Facility Information Combined'!$W$2:$W$999,0)),""))</f>
        <v/>
      </c>
    </row>
    <row r="73" spans="2:8" x14ac:dyDescent="0.25">
      <c r="B73" s="83" t="str">
        <f t="shared" si="1"/>
        <v/>
      </c>
      <c r="C73" t="str">
        <f>IF($B73="","",IFERROR(INDEX('Facility Information Combined'!$B$2:$B$999,MATCH($B73,'Facility Information Combined'!$W$2:$W$999,0)),""))</f>
        <v/>
      </c>
      <c r="D73" t="str">
        <f>IF($B73="","",IFERROR(INDEX('Facility Information Combined'!$H$2:$H$999,MATCH($B73,'Facility Information Combined'!$W$2:$W$999,0)),""))</f>
        <v/>
      </c>
      <c r="E73" t="str">
        <f>IF($B73="","",IFERROR(INDEX('Facility Information Combined'!$E$2:$E$999,MATCH($B73,'Facility Information Combined'!$W$2:$W$999,0)),""))</f>
        <v/>
      </c>
      <c r="F73" t="str">
        <f>IF($B73="","",IFERROR(INDEX('Facility Information Combined'!$J$2:$J$999,MATCH($B73,'Facility Information Combined'!$W$2:$W$999,0)),""))</f>
        <v/>
      </c>
      <c r="G73" s="92" t="str">
        <f>IF($B73="","",IFERROR(INDEX('Facility Information Combined'!$K$2:$K$999,MATCH($B73,'Facility Information Combined'!$W$2:$W$999,0)),""))</f>
        <v/>
      </c>
      <c r="H73" s="85" t="str">
        <f>IF($B73="","",IFERROR(INDEX('Facility Information Combined'!$R$2:$R$999,MATCH($B73,'Facility Information Combined'!$W$2:$W$999,0)),""))</f>
        <v/>
      </c>
    </row>
    <row r="74" spans="2:8" x14ac:dyDescent="0.25">
      <c r="B74" s="83" t="str">
        <f t="shared" si="1"/>
        <v/>
      </c>
      <c r="C74" t="str">
        <f>IF($B74="","",IFERROR(INDEX('Facility Information Combined'!$B$2:$B$999,MATCH($B74,'Facility Information Combined'!$W$2:$W$999,0)),""))</f>
        <v/>
      </c>
      <c r="D74" t="str">
        <f>IF($B74="","",IFERROR(INDEX('Facility Information Combined'!$H$2:$H$999,MATCH($B74,'Facility Information Combined'!$W$2:$W$999,0)),""))</f>
        <v/>
      </c>
      <c r="E74" t="str">
        <f>IF($B74="","",IFERROR(INDEX('Facility Information Combined'!$E$2:$E$999,MATCH($B74,'Facility Information Combined'!$W$2:$W$999,0)),""))</f>
        <v/>
      </c>
      <c r="F74" t="str">
        <f>IF($B74="","",IFERROR(INDEX('Facility Information Combined'!$J$2:$J$999,MATCH($B74,'Facility Information Combined'!$W$2:$W$999,0)),""))</f>
        <v/>
      </c>
      <c r="G74" s="92" t="str">
        <f>IF($B74="","",IFERROR(INDEX('Facility Information Combined'!$K$2:$K$999,MATCH($B74,'Facility Information Combined'!$W$2:$W$999,0)),""))</f>
        <v/>
      </c>
      <c r="H74" s="85" t="str">
        <f>IF($B74="","",IFERROR(INDEX('Facility Information Combined'!$R$2:$R$999,MATCH($B74,'Facility Information Combined'!$W$2:$W$999,0)),""))</f>
        <v/>
      </c>
    </row>
    <row r="75" spans="2:8" x14ac:dyDescent="0.25">
      <c r="B75" s="83" t="str">
        <f t="shared" si="1"/>
        <v/>
      </c>
      <c r="C75" t="str">
        <f>IF($B75="","",IFERROR(INDEX('Facility Information Combined'!$B$2:$B$999,MATCH($B75,'Facility Information Combined'!$W$2:$W$999,0)),""))</f>
        <v/>
      </c>
      <c r="D75" t="str">
        <f>IF($B75="","",IFERROR(INDEX('Facility Information Combined'!$H$2:$H$999,MATCH($B75,'Facility Information Combined'!$W$2:$W$999,0)),""))</f>
        <v/>
      </c>
      <c r="E75" t="str">
        <f>IF($B75="","",IFERROR(INDEX('Facility Information Combined'!$E$2:$E$999,MATCH($B75,'Facility Information Combined'!$W$2:$W$999,0)),""))</f>
        <v/>
      </c>
      <c r="F75" t="str">
        <f>IF($B75="","",IFERROR(INDEX('Facility Information Combined'!$J$2:$J$999,MATCH($B75,'Facility Information Combined'!$W$2:$W$999,0)),""))</f>
        <v/>
      </c>
      <c r="G75" s="92" t="str">
        <f>IF($B75="","",IFERROR(INDEX('Facility Information Combined'!$K$2:$K$999,MATCH($B75,'Facility Information Combined'!$W$2:$W$999,0)),""))</f>
        <v/>
      </c>
      <c r="H75" s="85" t="str">
        <f>IF($B75="","",IFERROR(INDEX('Facility Information Combined'!$R$2:$R$999,MATCH($B75,'Facility Information Combined'!$W$2:$W$999,0)),""))</f>
        <v/>
      </c>
    </row>
    <row r="76" spans="2:8" x14ac:dyDescent="0.25">
      <c r="B76" s="83" t="str">
        <f t="shared" si="1"/>
        <v/>
      </c>
      <c r="C76" t="str">
        <f>IF($B76="","",IFERROR(INDEX('Facility Information Combined'!$B$2:$B$999,MATCH($B76,'Facility Information Combined'!$W$2:$W$999,0)),""))</f>
        <v/>
      </c>
      <c r="D76" t="str">
        <f>IF($B76="","",IFERROR(INDEX('Facility Information Combined'!$H$2:$H$999,MATCH($B76,'Facility Information Combined'!$W$2:$W$999,0)),""))</f>
        <v/>
      </c>
      <c r="E76" t="str">
        <f>IF($B76="","",IFERROR(INDEX('Facility Information Combined'!$E$2:$E$999,MATCH($B76,'Facility Information Combined'!$W$2:$W$999,0)),""))</f>
        <v/>
      </c>
      <c r="F76" t="str">
        <f>IF($B76="","",IFERROR(INDEX('Facility Information Combined'!$J$2:$J$999,MATCH($B76,'Facility Information Combined'!$W$2:$W$999,0)),""))</f>
        <v/>
      </c>
      <c r="G76" s="92" t="str">
        <f>IF($B76="","",IFERROR(INDEX('Facility Information Combined'!$K$2:$K$999,MATCH($B76,'Facility Information Combined'!$W$2:$W$999,0)),""))</f>
        <v/>
      </c>
      <c r="H76" s="85" t="str">
        <f>IF($B76="","",IFERROR(INDEX('Facility Information Combined'!$R$2:$R$999,MATCH($B76,'Facility Information Combined'!$W$2:$W$999,0)),""))</f>
        <v/>
      </c>
    </row>
    <row r="77" spans="2:8" x14ac:dyDescent="0.25">
      <c r="B77" s="83" t="str">
        <f t="shared" si="1"/>
        <v/>
      </c>
      <c r="C77" t="str">
        <f>IF($B77="","",IFERROR(INDEX('Facility Information Combined'!$B$2:$B$999,MATCH($B77,'Facility Information Combined'!$W$2:$W$999,0)),""))</f>
        <v/>
      </c>
      <c r="D77" t="str">
        <f>IF($B77="","",IFERROR(INDEX('Facility Information Combined'!$H$2:$H$999,MATCH($B77,'Facility Information Combined'!$W$2:$W$999,0)),""))</f>
        <v/>
      </c>
      <c r="E77" t="str">
        <f>IF($B77="","",IFERROR(INDEX('Facility Information Combined'!$E$2:$E$999,MATCH($B77,'Facility Information Combined'!$W$2:$W$999,0)),""))</f>
        <v/>
      </c>
      <c r="F77" t="str">
        <f>IF($B77="","",IFERROR(INDEX('Facility Information Combined'!$J$2:$J$999,MATCH($B77,'Facility Information Combined'!$W$2:$W$999,0)),""))</f>
        <v/>
      </c>
      <c r="G77" s="92" t="str">
        <f>IF($B77="","",IFERROR(INDEX('Facility Information Combined'!$K$2:$K$999,MATCH($B77,'Facility Information Combined'!$W$2:$W$999,0)),""))</f>
        <v/>
      </c>
      <c r="H77" s="85" t="str">
        <f>IF($B77="","",IFERROR(INDEX('Facility Information Combined'!$R$2:$R$999,MATCH($B77,'Facility Information Combined'!$W$2:$W$999,0)),""))</f>
        <v/>
      </c>
    </row>
    <row r="78" spans="2:8" x14ac:dyDescent="0.25">
      <c r="B78" s="83" t="str">
        <f t="shared" si="1"/>
        <v/>
      </c>
      <c r="C78" t="str">
        <f>IF($B78="","",IFERROR(INDEX('Facility Information Combined'!$B$2:$B$999,MATCH($B78,'Facility Information Combined'!$W$2:$W$999,0)),""))</f>
        <v/>
      </c>
      <c r="D78" t="str">
        <f>IF($B78="","",IFERROR(INDEX('Facility Information Combined'!$H$2:$H$999,MATCH($B78,'Facility Information Combined'!$W$2:$W$999,0)),""))</f>
        <v/>
      </c>
      <c r="E78" t="str">
        <f>IF($B78="","",IFERROR(INDEX('Facility Information Combined'!$E$2:$E$999,MATCH($B78,'Facility Information Combined'!$W$2:$W$999,0)),""))</f>
        <v/>
      </c>
      <c r="F78" t="str">
        <f>IF($B78="","",IFERROR(INDEX('Facility Information Combined'!$J$2:$J$999,MATCH($B78,'Facility Information Combined'!$W$2:$W$999,0)),""))</f>
        <v/>
      </c>
      <c r="G78" s="92" t="str">
        <f>IF($B78="","",IFERROR(INDEX('Facility Information Combined'!$K$2:$K$999,MATCH($B78,'Facility Information Combined'!$W$2:$W$999,0)),""))</f>
        <v/>
      </c>
      <c r="H78" s="85" t="str">
        <f>IF($B78="","",IFERROR(INDEX('Facility Information Combined'!$R$2:$R$999,MATCH($B78,'Facility Information Combined'!$W$2:$W$999,0)),""))</f>
        <v/>
      </c>
    </row>
    <row r="79" spans="2:8" x14ac:dyDescent="0.25">
      <c r="B79" s="83" t="str">
        <f t="shared" si="1"/>
        <v/>
      </c>
      <c r="C79" t="str">
        <f>IF($B79="","",IFERROR(INDEX('Facility Information Combined'!$B$2:$B$999,MATCH($B79,'Facility Information Combined'!$W$2:$W$999,0)),""))</f>
        <v/>
      </c>
      <c r="D79" t="str">
        <f>IF($B79="","",IFERROR(INDEX('Facility Information Combined'!$H$2:$H$999,MATCH($B79,'Facility Information Combined'!$W$2:$W$999,0)),""))</f>
        <v/>
      </c>
      <c r="E79" t="str">
        <f>IF($B79="","",IFERROR(INDEX('Facility Information Combined'!$E$2:$E$999,MATCH($B79,'Facility Information Combined'!$W$2:$W$999,0)),""))</f>
        <v/>
      </c>
      <c r="F79" t="str">
        <f>IF($B79="","",IFERROR(INDEX('Facility Information Combined'!$J$2:$J$999,MATCH($B79,'Facility Information Combined'!$W$2:$W$999,0)),""))</f>
        <v/>
      </c>
      <c r="G79" s="92" t="str">
        <f>IF($B79="","",IFERROR(INDEX('Facility Information Combined'!$K$2:$K$999,MATCH($B79,'Facility Information Combined'!$W$2:$W$999,0)),""))</f>
        <v/>
      </c>
      <c r="H79" s="85" t="str">
        <f>IF($B79="","",IFERROR(INDEX('Facility Information Combined'!$R$2:$R$999,MATCH($B79,'Facility Information Combined'!$W$2:$W$999,0)),""))</f>
        <v/>
      </c>
    </row>
    <row r="80" spans="2:8" x14ac:dyDescent="0.25">
      <c r="B80" s="83" t="str">
        <f t="shared" si="1"/>
        <v/>
      </c>
      <c r="C80" t="str">
        <f>IF($B80="","",IFERROR(INDEX('Facility Information Combined'!$B$2:$B$999,MATCH($B80,'Facility Information Combined'!$W$2:$W$999,0)),""))</f>
        <v/>
      </c>
      <c r="D80" t="str">
        <f>IF($B80="","",IFERROR(INDEX('Facility Information Combined'!$H$2:$H$999,MATCH($B80,'Facility Information Combined'!$W$2:$W$999,0)),""))</f>
        <v/>
      </c>
      <c r="E80" t="str">
        <f>IF($B80="","",IFERROR(INDEX('Facility Information Combined'!$E$2:$E$999,MATCH($B80,'Facility Information Combined'!$W$2:$W$999,0)),""))</f>
        <v/>
      </c>
      <c r="F80" t="str">
        <f>IF($B80="","",IFERROR(INDEX('Facility Information Combined'!$J$2:$J$999,MATCH($B80,'Facility Information Combined'!$W$2:$W$999,0)),""))</f>
        <v/>
      </c>
      <c r="G80" s="92" t="str">
        <f>IF($B80="","",IFERROR(INDEX('Facility Information Combined'!$K$2:$K$999,MATCH($B80,'Facility Information Combined'!$W$2:$W$999,0)),""))</f>
        <v/>
      </c>
      <c r="H80" s="85" t="str">
        <f>IF($B80="","",IFERROR(INDEX('Facility Information Combined'!$R$2:$R$999,MATCH($B80,'Facility Information Combined'!$W$2:$W$999,0)),""))</f>
        <v/>
      </c>
    </row>
    <row r="81" spans="2:8" x14ac:dyDescent="0.25">
      <c r="B81" s="83" t="str">
        <f t="shared" si="1"/>
        <v/>
      </c>
      <c r="C81" t="str">
        <f>IF($B81="","",IFERROR(INDEX('Facility Information Combined'!$B$2:$B$999,MATCH($B81,'Facility Information Combined'!$W$2:$W$999,0)),""))</f>
        <v/>
      </c>
      <c r="D81" t="str">
        <f>IF($B81="","",IFERROR(INDEX('Facility Information Combined'!$H$2:$H$999,MATCH($B81,'Facility Information Combined'!$W$2:$W$999,0)),""))</f>
        <v/>
      </c>
      <c r="E81" t="str">
        <f>IF($B81="","",IFERROR(INDEX('Facility Information Combined'!$E$2:$E$999,MATCH($B81,'Facility Information Combined'!$W$2:$W$999,0)),""))</f>
        <v/>
      </c>
      <c r="F81" t="str">
        <f>IF($B81="","",IFERROR(INDEX('Facility Information Combined'!$J$2:$J$999,MATCH($B81,'Facility Information Combined'!$W$2:$W$999,0)),""))</f>
        <v/>
      </c>
      <c r="G81" s="92" t="str">
        <f>IF($B81="","",IFERROR(INDEX('Facility Information Combined'!$K$2:$K$999,MATCH($B81,'Facility Information Combined'!$W$2:$W$999,0)),""))</f>
        <v/>
      </c>
      <c r="H81" s="85" t="str">
        <f>IF($B81="","",IFERROR(INDEX('Facility Information Combined'!$R$2:$R$999,MATCH($B81,'Facility Information Combined'!$W$2:$W$999,0)),""))</f>
        <v/>
      </c>
    </row>
    <row r="82" spans="2:8" x14ac:dyDescent="0.25">
      <c r="B82" s="83" t="str">
        <f t="shared" si="1"/>
        <v/>
      </c>
      <c r="C82" t="str">
        <f>IF($B82="","",IFERROR(INDEX('Facility Information Combined'!$B$2:$B$999,MATCH($B82,'Facility Information Combined'!$W$2:$W$999,0)),""))</f>
        <v/>
      </c>
      <c r="D82" t="str">
        <f>IF($B82="","",IFERROR(INDEX('Facility Information Combined'!$H$2:$H$999,MATCH($B82,'Facility Information Combined'!$W$2:$W$999,0)),""))</f>
        <v/>
      </c>
      <c r="E82" t="str">
        <f>IF($B82="","",IFERROR(INDEX('Facility Information Combined'!$E$2:$E$999,MATCH($B82,'Facility Information Combined'!$W$2:$W$999,0)),""))</f>
        <v/>
      </c>
      <c r="F82" t="str">
        <f>IF($B82="","",IFERROR(INDEX('Facility Information Combined'!$J$2:$J$999,MATCH($B82,'Facility Information Combined'!$W$2:$W$999,0)),""))</f>
        <v/>
      </c>
      <c r="G82" s="92" t="str">
        <f>IF($B82="","",IFERROR(INDEX('Facility Information Combined'!$K$2:$K$999,MATCH($B82,'Facility Information Combined'!$W$2:$W$999,0)),""))</f>
        <v/>
      </c>
      <c r="H82" s="85" t="str">
        <f>IF($B82="","",IFERROR(INDEX('Facility Information Combined'!$R$2:$R$999,MATCH($B82,'Facility Information Combined'!$W$2:$W$999,0)),""))</f>
        <v/>
      </c>
    </row>
    <row r="83" spans="2:8" x14ac:dyDescent="0.25">
      <c r="B83" s="83" t="str">
        <f t="shared" si="1"/>
        <v/>
      </c>
      <c r="C83" t="str">
        <f>IF($B83="","",IFERROR(INDEX('Facility Information Combined'!$B$2:$B$999,MATCH($B83,'Facility Information Combined'!$W$2:$W$999,0)),""))</f>
        <v/>
      </c>
      <c r="D83" t="str">
        <f>IF($B83="","",IFERROR(INDEX('Facility Information Combined'!$H$2:$H$999,MATCH($B83,'Facility Information Combined'!$W$2:$W$999,0)),""))</f>
        <v/>
      </c>
      <c r="E83" t="str">
        <f>IF($B83="","",IFERROR(INDEX('Facility Information Combined'!$E$2:$E$999,MATCH($B83,'Facility Information Combined'!$W$2:$W$999,0)),""))</f>
        <v/>
      </c>
      <c r="F83" t="str">
        <f>IF($B83="","",IFERROR(INDEX('Facility Information Combined'!$J$2:$J$999,MATCH($B83,'Facility Information Combined'!$W$2:$W$999,0)),""))</f>
        <v/>
      </c>
      <c r="G83" s="92" t="str">
        <f>IF($B83="","",IFERROR(INDEX('Facility Information Combined'!$K$2:$K$999,MATCH($B83,'Facility Information Combined'!$W$2:$W$999,0)),""))</f>
        <v/>
      </c>
      <c r="H83" s="85" t="str">
        <f>IF($B83="","",IFERROR(INDEX('Facility Information Combined'!$R$2:$R$999,MATCH($B83,'Facility Information Combined'!$W$2:$W$999,0)),""))</f>
        <v/>
      </c>
    </row>
    <row r="84" spans="2:8" x14ac:dyDescent="0.25">
      <c r="B84" s="83" t="str">
        <f t="shared" si="1"/>
        <v/>
      </c>
      <c r="C84" t="str">
        <f>IF($B84="","",IFERROR(INDEX('Facility Information Combined'!$B$2:$B$999,MATCH($B84,'Facility Information Combined'!$W$2:$W$999,0)),""))</f>
        <v/>
      </c>
      <c r="D84" t="str">
        <f>IF($B84="","",IFERROR(INDEX('Facility Information Combined'!$H$2:$H$999,MATCH($B84,'Facility Information Combined'!$W$2:$W$999,0)),""))</f>
        <v/>
      </c>
      <c r="E84" t="str">
        <f>IF($B84="","",IFERROR(INDEX('Facility Information Combined'!$E$2:$E$999,MATCH($B84,'Facility Information Combined'!$W$2:$W$999,0)),""))</f>
        <v/>
      </c>
      <c r="F84" t="str">
        <f>IF($B84="","",IFERROR(INDEX('Facility Information Combined'!$J$2:$J$999,MATCH($B84,'Facility Information Combined'!$W$2:$W$999,0)),""))</f>
        <v/>
      </c>
      <c r="G84" s="92" t="str">
        <f>IF($B84="","",IFERROR(INDEX('Facility Information Combined'!$K$2:$K$999,MATCH($B84,'Facility Information Combined'!$W$2:$W$999,0)),""))</f>
        <v/>
      </c>
      <c r="H84" s="85" t="str">
        <f>IF($B84="","",IFERROR(INDEX('Facility Information Combined'!$R$2:$R$999,MATCH($B84,'Facility Information Combined'!$W$2:$W$999,0)),""))</f>
        <v/>
      </c>
    </row>
    <row r="85" spans="2:8" x14ac:dyDescent="0.25">
      <c r="B85" s="83" t="str">
        <f t="shared" si="1"/>
        <v/>
      </c>
      <c r="C85" t="str">
        <f>IF($B85="","",IFERROR(INDEX('Facility Information Combined'!$B$2:$B$999,MATCH($B85,'Facility Information Combined'!$W$2:$W$999,0)),""))</f>
        <v/>
      </c>
      <c r="D85" t="str">
        <f>IF($B85="","",IFERROR(INDEX('Facility Information Combined'!$H$2:$H$999,MATCH($B85,'Facility Information Combined'!$W$2:$W$999,0)),""))</f>
        <v/>
      </c>
      <c r="E85" t="str">
        <f>IF($B85="","",IFERROR(INDEX('Facility Information Combined'!$E$2:$E$999,MATCH($B85,'Facility Information Combined'!$W$2:$W$999,0)),""))</f>
        <v/>
      </c>
      <c r="F85" t="str">
        <f>IF($B85="","",IFERROR(INDEX('Facility Information Combined'!$J$2:$J$999,MATCH($B85,'Facility Information Combined'!$W$2:$W$999,0)),""))</f>
        <v/>
      </c>
      <c r="G85" s="92" t="str">
        <f>IF($B85="","",IFERROR(INDEX('Facility Information Combined'!$K$2:$K$999,MATCH($B85,'Facility Information Combined'!$W$2:$W$999,0)),""))</f>
        <v/>
      </c>
      <c r="H85" s="85" t="str">
        <f>IF($B85="","",IFERROR(INDEX('Facility Information Combined'!$R$2:$R$999,MATCH($B85,'Facility Information Combined'!$W$2:$W$999,0)),""))</f>
        <v/>
      </c>
    </row>
    <row r="86" spans="2:8" x14ac:dyDescent="0.25">
      <c r="B86" s="83" t="str">
        <f t="shared" si="1"/>
        <v/>
      </c>
      <c r="C86" t="str">
        <f>IF($B86="","",IFERROR(INDEX('Facility Information Combined'!$B$2:$B$999,MATCH($B86,'Facility Information Combined'!$W$2:$W$999,0)),""))</f>
        <v/>
      </c>
      <c r="D86" t="str">
        <f>IF($B86="","",IFERROR(INDEX('Facility Information Combined'!$H$2:$H$999,MATCH($B86,'Facility Information Combined'!$W$2:$W$999,0)),""))</f>
        <v/>
      </c>
      <c r="E86" t="str">
        <f>IF($B86="","",IFERROR(INDEX('Facility Information Combined'!$E$2:$E$999,MATCH($B86,'Facility Information Combined'!$W$2:$W$999,0)),""))</f>
        <v/>
      </c>
      <c r="F86" t="str">
        <f>IF($B86="","",IFERROR(INDEX('Facility Information Combined'!$J$2:$J$999,MATCH($B86,'Facility Information Combined'!$W$2:$W$999,0)),""))</f>
        <v/>
      </c>
      <c r="G86" s="92" t="str">
        <f>IF($B86="","",IFERROR(INDEX('Facility Information Combined'!$K$2:$K$999,MATCH($B86,'Facility Information Combined'!$W$2:$W$999,0)),""))</f>
        <v/>
      </c>
      <c r="H86" s="85" t="str">
        <f>IF($B86="","",IFERROR(INDEX('Facility Information Combined'!$R$2:$R$999,MATCH($B86,'Facility Information Combined'!$W$2:$W$999,0)),""))</f>
        <v/>
      </c>
    </row>
    <row r="87" spans="2:8" x14ac:dyDescent="0.25">
      <c r="B87" s="83" t="str">
        <f t="shared" si="1"/>
        <v/>
      </c>
      <c r="C87" t="str">
        <f>IF($B87="","",IFERROR(INDEX('Facility Information Combined'!$B$2:$B$999,MATCH($B87,'Facility Information Combined'!$W$2:$W$999,0)),""))</f>
        <v/>
      </c>
      <c r="D87" t="str">
        <f>IF($B87="","",IFERROR(INDEX('Facility Information Combined'!$H$2:$H$999,MATCH($B87,'Facility Information Combined'!$W$2:$W$999,0)),""))</f>
        <v/>
      </c>
      <c r="E87" t="str">
        <f>IF($B87="","",IFERROR(INDEX('Facility Information Combined'!$E$2:$E$999,MATCH($B87,'Facility Information Combined'!$W$2:$W$999,0)),""))</f>
        <v/>
      </c>
      <c r="F87" t="str">
        <f>IF($B87="","",IFERROR(INDEX('Facility Information Combined'!$J$2:$J$999,MATCH($B87,'Facility Information Combined'!$W$2:$W$999,0)),""))</f>
        <v/>
      </c>
      <c r="G87" s="92" t="str">
        <f>IF($B87="","",IFERROR(INDEX('Facility Information Combined'!$K$2:$K$999,MATCH($B87,'Facility Information Combined'!$W$2:$W$999,0)),""))</f>
        <v/>
      </c>
      <c r="H87" s="85" t="str">
        <f>IF($B87="","",IFERROR(INDEX('Facility Information Combined'!$R$2:$R$999,MATCH($B87,'Facility Information Combined'!$W$2:$W$999,0)),""))</f>
        <v/>
      </c>
    </row>
    <row r="88" spans="2:8" x14ac:dyDescent="0.25">
      <c r="B88" s="83" t="str">
        <f t="shared" si="1"/>
        <v/>
      </c>
      <c r="C88" t="str">
        <f>IF($B88="","",IFERROR(INDEX('Facility Information Combined'!$B$2:$B$999,MATCH($B88,'Facility Information Combined'!$W$2:$W$999,0)),""))</f>
        <v/>
      </c>
      <c r="D88" t="str">
        <f>IF($B88="","",IFERROR(INDEX('Facility Information Combined'!$H$2:$H$999,MATCH($B88,'Facility Information Combined'!$W$2:$W$999,0)),""))</f>
        <v/>
      </c>
      <c r="E88" t="str">
        <f>IF($B88="","",IFERROR(INDEX('Facility Information Combined'!$E$2:$E$999,MATCH($B88,'Facility Information Combined'!$W$2:$W$999,0)),""))</f>
        <v/>
      </c>
      <c r="F88" t="str">
        <f>IF($B88="","",IFERROR(INDEX('Facility Information Combined'!$J$2:$J$999,MATCH($B88,'Facility Information Combined'!$W$2:$W$999,0)),""))</f>
        <v/>
      </c>
      <c r="G88" s="92" t="str">
        <f>IF($B88="","",IFERROR(INDEX('Facility Information Combined'!$K$2:$K$999,MATCH($B88,'Facility Information Combined'!$W$2:$W$999,0)),""))</f>
        <v/>
      </c>
      <c r="H88" s="85" t="str">
        <f>IF($B88="","",IFERROR(INDEX('Facility Information Combined'!$R$2:$R$999,MATCH($B88,'Facility Information Combined'!$W$2:$W$999,0)),""))</f>
        <v/>
      </c>
    </row>
    <row r="89" spans="2:8" x14ac:dyDescent="0.25">
      <c r="B89" s="83" t="str">
        <f t="shared" si="1"/>
        <v/>
      </c>
      <c r="C89" t="str">
        <f>IF($B89="","",IFERROR(INDEX('Facility Information Combined'!$B$2:$B$999,MATCH($B89,'Facility Information Combined'!$W$2:$W$999,0)),""))</f>
        <v/>
      </c>
      <c r="D89" t="str">
        <f>IF($B89="","",IFERROR(INDEX('Facility Information Combined'!$H$2:$H$999,MATCH($B89,'Facility Information Combined'!$W$2:$W$999,0)),""))</f>
        <v/>
      </c>
      <c r="E89" t="str">
        <f>IF($B89="","",IFERROR(INDEX('Facility Information Combined'!$E$2:$E$999,MATCH($B89,'Facility Information Combined'!$W$2:$W$999,0)),""))</f>
        <v/>
      </c>
      <c r="F89" t="str">
        <f>IF($B89="","",IFERROR(INDEX('Facility Information Combined'!$J$2:$J$999,MATCH($B89,'Facility Information Combined'!$W$2:$W$999,0)),""))</f>
        <v/>
      </c>
      <c r="G89" s="92" t="str">
        <f>IF($B89="","",IFERROR(INDEX('Facility Information Combined'!$K$2:$K$999,MATCH($B89,'Facility Information Combined'!$W$2:$W$999,0)),""))</f>
        <v/>
      </c>
      <c r="H89" s="85" t="str">
        <f>IF($B89="","",IFERROR(INDEX('Facility Information Combined'!$R$2:$R$999,MATCH($B89,'Facility Information Combined'!$W$2:$W$999,0)),""))</f>
        <v/>
      </c>
    </row>
    <row r="90" spans="2:8" ht="15.75" thickBot="1" x14ac:dyDescent="0.3">
      <c r="B90" s="86" t="str">
        <f t="shared" si="1"/>
        <v/>
      </c>
      <c r="C90" s="87" t="str">
        <f>IF($B90="","",IFERROR(INDEX('Facility Information Combined'!$B$2:$B$999,MATCH($B90,'Facility Information Combined'!$W$2:$W$999,0)),""))</f>
        <v/>
      </c>
      <c r="D90" s="87" t="str">
        <f>IF($B90="","",IFERROR(INDEX('Facility Information Combined'!$H$2:$H$999,MATCH($B90,'Facility Information Combined'!$W$2:$W$999,0)),""))</f>
        <v/>
      </c>
      <c r="E90" s="87" t="str">
        <f>IF($B90="","",IFERROR(INDEX('Facility Information Combined'!$E$2:$E$999,MATCH($B90,'Facility Information Combined'!$W$2:$W$999,0)),""))</f>
        <v/>
      </c>
      <c r="F90" s="87" t="str">
        <f>IF($B90="","",IFERROR(INDEX('Facility Information Combined'!$J$2:$J$999,MATCH($B90,'Facility Information Combined'!$W$2:$W$999,0)),""))</f>
        <v/>
      </c>
      <c r="G90" s="114" t="str">
        <f>IF($B90="","",IFERROR(INDEX('Facility Information Combined'!$K$2:$K$999,MATCH($B90,'Facility Information Combined'!$W$2:$W$999,0)),""))</f>
        <v/>
      </c>
      <c r="H90" s="89" t="str">
        <f>IF($B90="","",IFERROR(INDEX('Facility Information Combined'!$R$2:$R$999,MATCH($B90,'Facility Information Combined'!$W$2:$W$999,0)),""))</f>
        <v/>
      </c>
    </row>
    <row r="91" spans="2:8" x14ac:dyDescent="0.25">
      <c r="B91" t="str">
        <f t="shared" si="1"/>
        <v/>
      </c>
      <c r="C91" t="str">
        <f>IF($B91="","",IFERROR(INDEX('Facility Information Combined'!$B$2:$B$999,MATCH($B91,'Facility Information Combined'!$W$2:$W$999,0)),""))</f>
        <v/>
      </c>
      <c r="D91" t="str">
        <f>IF($B91="","",IFERROR(INDEX('Facility Information Combined'!$H$2:$H$999,MATCH($B91,'Facility Information Combined'!$W$2:$W$999,0)),""))</f>
        <v/>
      </c>
      <c r="E91" t="str">
        <f>IF($B91="","",IFERROR(INDEX('Facility Information Combined'!$E$2:$E$999,MATCH($B91,'Facility Information Combined'!$W$2:$W$999,0)),""))</f>
        <v/>
      </c>
      <c r="F91" t="str">
        <f>IF($B91="","",IFERROR(INDEX('Facility Information Combined'!$J$2:$J$999,MATCH($B91,'Facility Information Combined'!$W$2:$W$999,0)),""))</f>
        <v/>
      </c>
      <c r="G91" s="92" t="str">
        <f>IF($B91="","",IFERROR(INDEX('Facility Information Combined'!$K$2:$K$999,MATCH($B91,'Facility Information Combined'!$W$2:$W$999,0)),""))</f>
        <v/>
      </c>
      <c r="H91" t="str">
        <f>IF($B91="","",IFERROR(INDEX('Facility Information Combined'!$R$2:$R$999,MATCH($B91,'Facility Information Combined'!$W$2:$W$999,0)),""))</f>
        <v/>
      </c>
    </row>
    <row r="92" spans="2:8" x14ac:dyDescent="0.25">
      <c r="B92" t="str">
        <f t="shared" si="1"/>
        <v/>
      </c>
      <c r="C92" t="str">
        <f>IF($B92="","",IFERROR(INDEX('Facility Information Combined'!$B$2:$B$999,MATCH($B92,'Facility Information Combined'!$W$2:$W$999,0)),""))</f>
        <v/>
      </c>
      <c r="D92" t="str">
        <f>IF($B92="","",IFERROR(INDEX('Facility Information Combined'!$H$2:$H$999,MATCH($B92,'Facility Information Combined'!$W$2:$W$999,0)),""))</f>
        <v/>
      </c>
      <c r="E92" t="str">
        <f>IF($B92="","",IFERROR(INDEX('Facility Information Combined'!$E$2:$E$999,MATCH($B92,'Facility Information Combined'!$W$2:$W$999,0)),""))</f>
        <v/>
      </c>
      <c r="F92" t="str">
        <f>IF($B92="","",IFERROR(INDEX('Facility Information Combined'!$J$2:$J$999,MATCH($B92,'Facility Information Combined'!$W$2:$W$999,0)),""))</f>
        <v/>
      </c>
      <c r="G92" s="92" t="str">
        <f>IF($B92="","",IFERROR(INDEX('Facility Information Combined'!$K$2:$K$999,MATCH($B92,'Facility Information Combined'!$W$2:$W$999,0)),""))</f>
        <v/>
      </c>
      <c r="H92" t="str">
        <f>IF($B92="","",IFERROR(INDEX('Facility Information Combined'!$R$2:$R$999,MATCH($B92,'Facility Information Combined'!$W$2:$W$999,0)),""))</f>
        <v/>
      </c>
    </row>
  </sheetData>
  <mergeCells count="6">
    <mergeCell ref="M17:P17"/>
    <mergeCell ref="M18:P18"/>
    <mergeCell ref="B2:H2"/>
    <mergeCell ref="K5:L5"/>
    <mergeCell ref="K14:M14"/>
    <mergeCell ref="K3:P3"/>
  </mergeCells>
  <conditionalFormatting sqref="N11:N12">
    <cfRule type="dataBar" priority="1">
      <dataBar>
        <cfvo type="num" val="0"/>
        <cfvo type="num" val="1"/>
        <color theme="9" tint="0.59999389629810485"/>
      </dataBar>
      <extLst>
        <ext xmlns:x14="http://schemas.microsoft.com/office/spreadsheetml/2009/9/main" uri="{B025F937-C7B1-47D3-B67F-A62EFF666E3E}">
          <x14:id>{6421D84A-1081-4E48-9BB8-BCE9276CCB15}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21D84A-1081-4E48-9BB8-BCE9276CCB15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N11:N12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84629-F571-4817-A1FB-A44673ADC64B}">
  <sheetPr>
    <tabColor rgb="FF00B050"/>
  </sheetPr>
  <dimension ref="B1:E21"/>
  <sheetViews>
    <sheetView tabSelected="1" workbookViewId="0">
      <selection activeCell="I13" sqref="I13"/>
    </sheetView>
  </sheetViews>
  <sheetFormatPr defaultRowHeight="15" x14ac:dyDescent="0.25"/>
  <cols>
    <col min="1" max="1" width="9.140625" style="28"/>
    <col min="2" max="2" width="9.5703125" style="28" customWidth="1"/>
    <col min="3" max="3" width="60.28515625" style="28" customWidth="1"/>
    <col min="4" max="4" width="13.7109375" style="28" customWidth="1"/>
    <col min="5" max="5" width="16.140625" style="28" customWidth="1"/>
    <col min="6" max="16384" width="9.140625" style="28"/>
  </cols>
  <sheetData>
    <row r="1" spans="2:5" ht="15.75" thickBot="1" x14ac:dyDescent="0.3"/>
    <row r="2" spans="2:5" ht="21" x14ac:dyDescent="0.35">
      <c r="B2" s="121" t="s">
        <v>57</v>
      </c>
      <c r="C2" s="122"/>
      <c r="D2" s="122"/>
      <c r="E2" s="123"/>
    </row>
    <row r="3" spans="2:5" ht="27" customHeight="1" x14ac:dyDescent="0.25">
      <c r="B3" s="124" t="s">
        <v>58</v>
      </c>
      <c r="C3" s="125"/>
      <c r="D3" s="125"/>
      <c r="E3" s="126"/>
    </row>
    <row r="4" spans="2:5" s="32" customFormat="1" ht="30.75" thickBot="1" x14ac:dyDescent="0.3">
      <c r="B4" s="29" t="s">
        <v>31</v>
      </c>
      <c r="C4" s="30" t="s">
        <v>17</v>
      </c>
      <c r="D4" s="30" t="s">
        <v>18</v>
      </c>
      <c r="E4" s="31" t="s">
        <v>19</v>
      </c>
    </row>
    <row r="5" spans="2:5" s="32" customFormat="1" ht="30" customHeight="1" thickTop="1" thickBot="1" x14ac:dyDescent="0.3">
      <c r="B5" s="44" t="s">
        <v>32</v>
      </c>
      <c r="C5" s="45" t="s">
        <v>54</v>
      </c>
      <c r="D5" s="33"/>
      <c r="E5" s="46">
        <f>(4-$D5) / 6</f>
        <v>0.66666666666666663</v>
      </c>
    </row>
    <row r="6" spans="2:5" s="32" customFormat="1" ht="31.5" thickTop="1" thickBot="1" x14ac:dyDescent="0.3">
      <c r="B6" s="44" t="s">
        <v>33</v>
      </c>
      <c r="C6" s="45" t="s">
        <v>55</v>
      </c>
      <c r="D6" s="33"/>
      <c r="E6" s="46">
        <f t="shared" ref="E6:E7" si="0">(4-$D6) / 6</f>
        <v>0.66666666666666663</v>
      </c>
    </row>
    <row r="7" spans="2:5" s="32" customFormat="1" ht="31.5" thickTop="1" thickBot="1" x14ac:dyDescent="0.3">
      <c r="B7" s="44" t="s">
        <v>34</v>
      </c>
      <c r="C7" s="45" t="s">
        <v>56</v>
      </c>
      <c r="D7" s="33"/>
      <c r="E7" s="46">
        <f t="shared" si="0"/>
        <v>0.66666666666666663</v>
      </c>
    </row>
    <row r="8" spans="2:5" ht="16.5" thickTop="1" thickBot="1" x14ac:dyDescent="0.3">
      <c r="B8" s="34"/>
      <c r="C8" s="35"/>
      <c r="D8" s="35"/>
      <c r="E8" s="36"/>
    </row>
    <row r="9" spans="2:5" ht="15.75" thickBot="1" x14ac:dyDescent="0.3"/>
    <row r="10" spans="2:5" ht="21" x14ac:dyDescent="0.35">
      <c r="B10" s="121" t="s">
        <v>49</v>
      </c>
      <c r="C10" s="122"/>
      <c r="D10" s="122"/>
      <c r="E10" s="123"/>
    </row>
    <row r="11" spans="2:5" ht="36" customHeight="1" thickBot="1" x14ac:dyDescent="0.3">
      <c r="B11" s="128" t="s">
        <v>59</v>
      </c>
      <c r="C11" s="129"/>
      <c r="D11" s="129"/>
      <c r="E11" s="130"/>
    </row>
    <row r="12" spans="2:5" ht="32.25" customHeight="1" thickTop="1" thickBot="1" x14ac:dyDescent="0.3">
      <c r="B12" s="37">
        <v>1</v>
      </c>
      <c r="C12" s="131" t="s">
        <v>50</v>
      </c>
      <c r="D12" s="131"/>
      <c r="E12" s="38"/>
    </row>
    <row r="13" spans="2:5" ht="22.5" customHeight="1" thickTop="1" thickBot="1" x14ac:dyDescent="0.3">
      <c r="B13" s="39">
        <v>2</v>
      </c>
      <c r="C13" s="132" t="s">
        <v>51</v>
      </c>
      <c r="D13" s="132"/>
      <c r="E13" s="38"/>
    </row>
    <row r="14" spans="2:5" ht="25.5" customHeight="1" thickTop="1" thickBot="1" x14ac:dyDescent="0.3">
      <c r="B14" s="40"/>
      <c r="C14" s="133" t="s">
        <v>52</v>
      </c>
      <c r="D14" s="133"/>
      <c r="E14" s="41"/>
    </row>
    <row r="15" spans="2:5" ht="24.75" customHeight="1" thickTop="1" thickBot="1" x14ac:dyDescent="0.3">
      <c r="B15" s="39">
        <v>3</v>
      </c>
      <c r="C15" s="132" t="s">
        <v>48</v>
      </c>
      <c r="D15" s="132"/>
      <c r="E15" s="47">
        <f>100%-E13</f>
        <v>1</v>
      </c>
    </row>
    <row r="16" spans="2:5" ht="36.75" customHeight="1" thickTop="1" thickBot="1" x14ac:dyDescent="0.3">
      <c r="B16" s="42">
        <v>4</v>
      </c>
      <c r="C16" s="134" t="s">
        <v>60</v>
      </c>
      <c r="D16" s="134"/>
      <c r="E16" s="43"/>
    </row>
    <row r="17" spans="2:5" x14ac:dyDescent="0.25">
      <c r="B17" s="127"/>
      <c r="C17" s="127"/>
      <c r="D17" s="127"/>
      <c r="E17" s="127"/>
    </row>
    <row r="21" spans="2:5" x14ac:dyDescent="0.25">
      <c r="C21" s="32"/>
    </row>
  </sheetData>
  <mergeCells count="10">
    <mergeCell ref="B2:E2"/>
    <mergeCell ref="B3:E3"/>
    <mergeCell ref="B10:E10"/>
    <mergeCell ref="B17:E17"/>
    <mergeCell ref="B11:E11"/>
    <mergeCell ref="C12:D12"/>
    <mergeCell ref="C13:D13"/>
    <mergeCell ref="C14:D14"/>
    <mergeCell ref="C15:D15"/>
    <mergeCell ref="C16:D16"/>
  </mergeCells>
  <dataValidations count="1">
    <dataValidation type="whole" allowBlank="1" showInputMessage="1" showErrorMessage="1" error="The value must be a whole number between 1 and 3" prompt="1= lowest priority_x000a_3= highest priority" sqref="D5:D7" xr:uid="{CFE03110-8B6E-42B1-AEC2-6DD8267401B2}">
      <formula1>1</formula1>
      <formula2>3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3A51D-7DDA-40A5-8EC0-4B8CD1629D36}">
  <sheetPr>
    <tabColor rgb="FF00B050"/>
  </sheetPr>
  <dimension ref="A1:E1002"/>
  <sheetViews>
    <sheetView workbookViewId="0">
      <selection activeCell="M19" sqref="M19"/>
    </sheetView>
  </sheetViews>
  <sheetFormatPr defaultRowHeight="15" x14ac:dyDescent="0.25"/>
  <cols>
    <col min="1" max="1" width="9.140625" style="28" customWidth="1"/>
    <col min="2" max="2" width="7" style="28" customWidth="1"/>
    <col min="3" max="3" width="29" style="28" customWidth="1"/>
    <col min="4" max="4" width="53.42578125" style="32" customWidth="1"/>
    <col min="5" max="5" width="41.140625" style="52" customWidth="1"/>
    <col min="6" max="16384" width="9.140625" style="28"/>
  </cols>
  <sheetData>
    <row r="1" spans="1:5" ht="30.75" thickBot="1" x14ac:dyDescent="0.3">
      <c r="A1" s="48" t="s">
        <v>21</v>
      </c>
      <c r="B1" s="48" t="s">
        <v>41</v>
      </c>
      <c r="C1" s="48" t="s">
        <v>45</v>
      </c>
      <c r="D1" s="48" t="s">
        <v>42</v>
      </c>
      <c r="E1" s="50" t="s">
        <v>46</v>
      </c>
    </row>
    <row r="2" spans="1:5" ht="16.5" thickTop="1" thickBot="1" x14ac:dyDescent="0.3">
      <c r="A2" s="49"/>
      <c r="B2" s="49"/>
      <c r="C2" s="49"/>
      <c r="D2" s="53"/>
      <c r="E2" s="51" t="str">
        <f>CONCATENATE($B2," ",$D2)</f>
        <v xml:space="preserve"> </v>
      </c>
    </row>
    <row r="3" spans="1:5" ht="16.5" thickTop="1" thickBot="1" x14ac:dyDescent="0.3">
      <c r="A3" s="49"/>
      <c r="B3" s="49"/>
      <c r="C3" s="49"/>
      <c r="D3" s="53"/>
      <c r="E3" s="51" t="str">
        <f t="shared" ref="E3:E65" si="0">CONCATENATE($B3," ",$D3)</f>
        <v xml:space="preserve"> </v>
      </c>
    </row>
    <row r="4" spans="1:5" ht="16.5" thickTop="1" thickBot="1" x14ac:dyDescent="0.3">
      <c r="A4" s="49"/>
      <c r="B4" s="49"/>
      <c r="C4" s="49"/>
      <c r="D4" s="53"/>
      <c r="E4" s="51" t="str">
        <f t="shared" si="0"/>
        <v xml:space="preserve"> </v>
      </c>
    </row>
    <row r="5" spans="1:5" ht="16.5" thickTop="1" thickBot="1" x14ac:dyDescent="0.3">
      <c r="A5" s="49"/>
      <c r="B5" s="49"/>
      <c r="C5" s="49"/>
      <c r="D5" s="53"/>
      <c r="E5" s="51" t="str">
        <f t="shared" si="0"/>
        <v xml:space="preserve"> </v>
      </c>
    </row>
    <row r="6" spans="1:5" ht="16.5" thickTop="1" thickBot="1" x14ac:dyDescent="0.3">
      <c r="A6" s="49"/>
      <c r="B6" s="49"/>
      <c r="C6" s="49"/>
      <c r="D6" s="53"/>
      <c r="E6" s="51" t="str">
        <f t="shared" si="0"/>
        <v xml:space="preserve"> </v>
      </c>
    </row>
    <row r="7" spans="1:5" ht="16.5" thickTop="1" thickBot="1" x14ac:dyDescent="0.3">
      <c r="A7" s="49"/>
      <c r="B7" s="49"/>
      <c r="C7" s="49"/>
      <c r="D7" s="53"/>
      <c r="E7" s="51" t="str">
        <f t="shared" si="0"/>
        <v xml:space="preserve"> </v>
      </c>
    </row>
    <row r="8" spans="1:5" ht="16.5" thickTop="1" thickBot="1" x14ac:dyDescent="0.3">
      <c r="A8" s="49"/>
      <c r="B8" s="49"/>
      <c r="C8" s="49"/>
      <c r="D8" s="53"/>
      <c r="E8" s="51" t="str">
        <f t="shared" si="0"/>
        <v xml:space="preserve"> </v>
      </c>
    </row>
    <row r="9" spans="1:5" ht="16.5" thickTop="1" thickBot="1" x14ac:dyDescent="0.3">
      <c r="A9" s="49"/>
      <c r="B9" s="49"/>
      <c r="C9" s="49"/>
      <c r="D9" s="53"/>
      <c r="E9" s="51" t="str">
        <f t="shared" si="0"/>
        <v xml:space="preserve"> </v>
      </c>
    </row>
    <row r="10" spans="1:5" ht="16.5" thickTop="1" thickBot="1" x14ac:dyDescent="0.3">
      <c r="A10" s="49"/>
      <c r="B10" s="49"/>
      <c r="C10" s="49"/>
      <c r="D10" s="53"/>
      <c r="E10" s="51" t="str">
        <f t="shared" si="0"/>
        <v xml:space="preserve"> </v>
      </c>
    </row>
    <row r="11" spans="1:5" ht="16.5" thickTop="1" thickBot="1" x14ac:dyDescent="0.3">
      <c r="A11" s="49"/>
      <c r="B11" s="49"/>
      <c r="C11" s="49"/>
      <c r="D11" s="53"/>
      <c r="E11" s="51" t="str">
        <f t="shared" si="0"/>
        <v xml:space="preserve"> </v>
      </c>
    </row>
    <row r="12" spans="1:5" ht="16.5" thickTop="1" thickBot="1" x14ac:dyDescent="0.3">
      <c r="A12" s="49"/>
      <c r="B12" s="49"/>
      <c r="C12" s="49"/>
      <c r="D12" s="53"/>
      <c r="E12" s="51" t="str">
        <f t="shared" si="0"/>
        <v xml:space="preserve"> </v>
      </c>
    </row>
    <row r="13" spans="1:5" ht="16.5" thickTop="1" thickBot="1" x14ac:dyDescent="0.3">
      <c r="A13" s="49"/>
      <c r="B13" s="49"/>
      <c r="C13" s="49"/>
      <c r="D13" s="53"/>
      <c r="E13" s="51" t="str">
        <f t="shared" si="0"/>
        <v xml:space="preserve"> </v>
      </c>
    </row>
    <row r="14" spans="1:5" ht="16.5" thickTop="1" thickBot="1" x14ac:dyDescent="0.3">
      <c r="A14" s="49"/>
      <c r="B14" s="49"/>
      <c r="C14" s="49"/>
      <c r="D14" s="53"/>
      <c r="E14" s="51" t="str">
        <f t="shared" si="0"/>
        <v xml:space="preserve"> </v>
      </c>
    </row>
    <row r="15" spans="1:5" ht="16.5" thickTop="1" thickBot="1" x14ac:dyDescent="0.3">
      <c r="A15" s="49"/>
      <c r="B15" s="49"/>
      <c r="C15" s="49"/>
      <c r="D15" s="53"/>
      <c r="E15" s="51" t="str">
        <f t="shared" si="0"/>
        <v xml:space="preserve"> </v>
      </c>
    </row>
    <row r="16" spans="1:5" ht="16.5" thickTop="1" thickBot="1" x14ac:dyDescent="0.3">
      <c r="A16" s="49"/>
      <c r="B16" s="49"/>
      <c r="C16" s="49"/>
      <c r="D16" s="53"/>
      <c r="E16" s="51" t="str">
        <f t="shared" si="0"/>
        <v xml:space="preserve"> </v>
      </c>
    </row>
    <row r="17" spans="1:5" ht="16.5" thickTop="1" thickBot="1" x14ac:dyDescent="0.3">
      <c r="A17" s="49"/>
      <c r="B17" s="49"/>
      <c r="C17" s="49"/>
      <c r="D17" s="53"/>
      <c r="E17" s="51" t="str">
        <f t="shared" si="0"/>
        <v xml:space="preserve"> </v>
      </c>
    </row>
    <row r="18" spans="1:5" ht="16.5" thickTop="1" thickBot="1" x14ac:dyDescent="0.3">
      <c r="A18" s="49"/>
      <c r="B18" s="49"/>
      <c r="C18" s="49"/>
      <c r="D18" s="53"/>
      <c r="E18" s="51" t="str">
        <f t="shared" si="0"/>
        <v xml:space="preserve"> </v>
      </c>
    </row>
    <row r="19" spans="1:5" ht="16.5" thickTop="1" thickBot="1" x14ac:dyDescent="0.3">
      <c r="A19" s="49"/>
      <c r="B19" s="49"/>
      <c r="C19" s="49"/>
      <c r="D19" s="53"/>
      <c r="E19" s="51" t="str">
        <f t="shared" si="0"/>
        <v xml:space="preserve"> </v>
      </c>
    </row>
    <row r="20" spans="1:5" ht="16.5" thickTop="1" thickBot="1" x14ac:dyDescent="0.3">
      <c r="A20" s="49"/>
      <c r="B20" s="49"/>
      <c r="C20" s="49"/>
      <c r="D20" s="53"/>
      <c r="E20" s="51" t="str">
        <f t="shared" si="0"/>
        <v xml:space="preserve"> </v>
      </c>
    </row>
    <row r="21" spans="1:5" ht="16.5" thickTop="1" thickBot="1" x14ac:dyDescent="0.3">
      <c r="A21" s="49"/>
      <c r="B21" s="49"/>
      <c r="C21" s="49"/>
      <c r="D21" s="53"/>
      <c r="E21" s="51" t="str">
        <f t="shared" si="0"/>
        <v xml:space="preserve"> </v>
      </c>
    </row>
    <row r="22" spans="1:5" ht="16.5" thickTop="1" thickBot="1" x14ac:dyDescent="0.3">
      <c r="A22" s="49"/>
      <c r="B22" s="49"/>
      <c r="C22" s="49"/>
      <c r="D22" s="53"/>
      <c r="E22" s="51" t="str">
        <f t="shared" si="0"/>
        <v xml:space="preserve"> </v>
      </c>
    </row>
    <row r="23" spans="1:5" ht="16.5" thickTop="1" thickBot="1" x14ac:dyDescent="0.3">
      <c r="A23" s="49"/>
      <c r="B23" s="49"/>
      <c r="C23" s="49"/>
      <c r="D23" s="53"/>
      <c r="E23" s="51" t="str">
        <f t="shared" si="0"/>
        <v xml:space="preserve"> </v>
      </c>
    </row>
    <row r="24" spans="1:5" ht="16.5" thickTop="1" thickBot="1" x14ac:dyDescent="0.3">
      <c r="A24" s="49"/>
      <c r="B24" s="49"/>
      <c r="C24" s="49"/>
      <c r="D24" s="53"/>
      <c r="E24" s="51" t="str">
        <f t="shared" si="0"/>
        <v xml:space="preserve"> </v>
      </c>
    </row>
    <row r="25" spans="1:5" ht="16.5" thickTop="1" thickBot="1" x14ac:dyDescent="0.3">
      <c r="A25" s="49"/>
      <c r="B25" s="49"/>
      <c r="C25" s="49"/>
      <c r="D25" s="53"/>
      <c r="E25" s="51" t="str">
        <f t="shared" si="0"/>
        <v xml:space="preserve"> </v>
      </c>
    </row>
    <row r="26" spans="1:5" ht="16.5" thickTop="1" thickBot="1" x14ac:dyDescent="0.3">
      <c r="A26" s="49"/>
      <c r="B26" s="49"/>
      <c r="C26" s="49"/>
      <c r="D26" s="53"/>
      <c r="E26" s="51" t="str">
        <f t="shared" si="0"/>
        <v xml:space="preserve"> </v>
      </c>
    </row>
    <row r="27" spans="1:5" ht="16.5" thickTop="1" thickBot="1" x14ac:dyDescent="0.3">
      <c r="A27" s="49"/>
      <c r="B27" s="49"/>
      <c r="C27" s="49"/>
      <c r="D27" s="53"/>
      <c r="E27" s="51" t="str">
        <f t="shared" si="0"/>
        <v xml:space="preserve"> </v>
      </c>
    </row>
    <row r="28" spans="1:5" ht="16.5" thickTop="1" thickBot="1" x14ac:dyDescent="0.3">
      <c r="A28" s="49"/>
      <c r="B28" s="49"/>
      <c r="C28" s="49"/>
      <c r="D28" s="53"/>
      <c r="E28" s="51" t="str">
        <f t="shared" si="0"/>
        <v xml:space="preserve"> </v>
      </c>
    </row>
    <row r="29" spans="1:5" ht="16.5" thickTop="1" thickBot="1" x14ac:dyDescent="0.3">
      <c r="A29" s="49"/>
      <c r="B29" s="49"/>
      <c r="C29" s="49"/>
      <c r="D29" s="53"/>
      <c r="E29" s="51" t="str">
        <f t="shared" si="0"/>
        <v xml:space="preserve"> </v>
      </c>
    </row>
    <row r="30" spans="1:5" ht="16.5" thickTop="1" thickBot="1" x14ac:dyDescent="0.3">
      <c r="A30" s="49"/>
      <c r="B30" s="49"/>
      <c r="C30" s="49"/>
      <c r="D30" s="53"/>
      <c r="E30" s="51" t="str">
        <f t="shared" si="0"/>
        <v xml:space="preserve"> </v>
      </c>
    </row>
    <row r="31" spans="1:5" ht="16.5" thickTop="1" thickBot="1" x14ac:dyDescent="0.3">
      <c r="A31" s="49"/>
      <c r="B31" s="49"/>
      <c r="C31" s="49"/>
      <c r="D31" s="53"/>
      <c r="E31" s="51" t="str">
        <f t="shared" si="0"/>
        <v xml:space="preserve"> </v>
      </c>
    </row>
    <row r="32" spans="1:5" ht="16.5" thickTop="1" thickBot="1" x14ac:dyDescent="0.3">
      <c r="A32" s="49"/>
      <c r="B32" s="49"/>
      <c r="C32" s="49"/>
      <c r="D32" s="53"/>
      <c r="E32" s="51" t="str">
        <f t="shared" si="0"/>
        <v xml:space="preserve"> </v>
      </c>
    </row>
    <row r="33" spans="1:5" ht="16.5" thickTop="1" thickBot="1" x14ac:dyDescent="0.3">
      <c r="A33" s="49"/>
      <c r="B33" s="49"/>
      <c r="C33" s="49"/>
      <c r="D33" s="53"/>
      <c r="E33" s="51" t="str">
        <f t="shared" si="0"/>
        <v xml:space="preserve"> </v>
      </c>
    </row>
    <row r="34" spans="1:5" ht="16.5" thickTop="1" thickBot="1" x14ac:dyDescent="0.3">
      <c r="A34" s="49"/>
      <c r="B34" s="49"/>
      <c r="C34" s="49"/>
      <c r="D34" s="53"/>
      <c r="E34" s="51" t="str">
        <f t="shared" si="0"/>
        <v xml:space="preserve"> </v>
      </c>
    </row>
    <row r="35" spans="1:5" ht="16.5" thickTop="1" thickBot="1" x14ac:dyDescent="0.3">
      <c r="A35" s="49"/>
      <c r="B35" s="49"/>
      <c r="C35" s="49"/>
      <c r="D35" s="53"/>
      <c r="E35" s="51" t="str">
        <f t="shared" si="0"/>
        <v xml:space="preserve"> </v>
      </c>
    </row>
    <row r="36" spans="1:5" ht="16.5" thickTop="1" thickBot="1" x14ac:dyDescent="0.3">
      <c r="A36" s="49"/>
      <c r="B36" s="49"/>
      <c r="C36" s="49"/>
      <c r="D36" s="53"/>
      <c r="E36" s="51" t="str">
        <f t="shared" si="0"/>
        <v xml:space="preserve"> </v>
      </c>
    </row>
    <row r="37" spans="1:5" ht="16.5" thickTop="1" thickBot="1" x14ac:dyDescent="0.3">
      <c r="A37" s="49"/>
      <c r="B37" s="49"/>
      <c r="C37" s="49"/>
      <c r="D37" s="53"/>
      <c r="E37" s="51" t="str">
        <f t="shared" si="0"/>
        <v xml:space="preserve"> </v>
      </c>
    </row>
    <row r="38" spans="1:5" ht="16.5" thickTop="1" thickBot="1" x14ac:dyDescent="0.3">
      <c r="A38" s="49"/>
      <c r="B38" s="49"/>
      <c r="C38" s="49"/>
      <c r="D38" s="53"/>
      <c r="E38" s="51" t="str">
        <f t="shared" si="0"/>
        <v xml:space="preserve"> </v>
      </c>
    </row>
    <row r="39" spans="1:5" ht="16.5" thickTop="1" thickBot="1" x14ac:dyDescent="0.3">
      <c r="A39" s="49"/>
      <c r="B39" s="49"/>
      <c r="C39" s="49"/>
      <c r="D39" s="53"/>
      <c r="E39" s="51" t="str">
        <f t="shared" si="0"/>
        <v xml:space="preserve"> </v>
      </c>
    </row>
    <row r="40" spans="1:5" ht="16.5" thickTop="1" thickBot="1" x14ac:dyDescent="0.3">
      <c r="A40" s="49"/>
      <c r="B40" s="49"/>
      <c r="C40" s="49"/>
      <c r="D40" s="53"/>
      <c r="E40" s="51" t="str">
        <f t="shared" si="0"/>
        <v xml:space="preserve"> </v>
      </c>
    </row>
    <row r="41" spans="1:5" ht="16.5" thickTop="1" thickBot="1" x14ac:dyDescent="0.3">
      <c r="A41" s="49"/>
      <c r="B41" s="49"/>
      <c r="C41" s="49"/>
      <c r="D41" s="53"/>
      <c r="E41" s="51" t="str">
        <f t="shared" si="0"/>
        <v xml:space="preserve"> </v>
      </c>
    </row>
    <row r="42" spans="1:5" ht="16.5" thickTop="1" thickBot="1" x14ac:dyDescent="0.3">
      <c r="A42" s="49"/>
      <c r="B42" s="49"/>
      <c r="C42" s="49"/>
      <c r="D42" s="53"/>
      <c r="E42" s="51" t="str">
        <f t="shared" si="0"/>
        <v xml:space="preserve"> </v>
      </c>
    </row>
    <row r="43" spans="1:5" ht="16.5" thickTop="1" thickBot="1" x14ac:dyDescent="0.3">
      <c r="A43" s="49"/>
      <c r="B43" s="49"/>
      <c r="C43" s="49"/>
      <c r="D43" s="53"/>
      <c r="E43" s="51" t="str">
        <f t="shared" si="0"/>
        <v xml:space="preserve"> </v>
      </c>
    </row>
    <row r="44" spans="1:5" ht="16.5" thickTop="1" thickBot="1" x14ac:dyDescent="0.3">
      <c r="A44" s="49"/>
      <c r="B44" s="49"/>
      <c r="C44" s="49"/>
      <c r="D44" s="53"/>
      <c r="E44" s="51" t="str">
        <f t="shared" si="0"/>
        <v xml:space="preserve"> </v>
      </c>
    </row>
    <row r="45" spans="1:5" ht="16.5" thickTop="1" thickBot="1" x14ac:dyDescent="0.3">
      <c r="A45" s="49"/>
      <c r="B45" s="49"/>
      <c r="C45" s="49"/>
      <c r="D45" s="53"/>
      <c r="E45" s="51" t="str">
        <f t="shared" si="0"/>
        <v xml:space="preserve"> </v>
      </c>
    </row>
    <row r="46" spans="1:5" ht="16.5" thickTop="1" thickBot="1" x14ac:dyDescent="0.3">
      <c r="A46" s="49"/>
      <c r="B46" s="49"/>
      <c r="C46" s="49"/>
      <c r="D46" s="53"/>
      <c r="E46" s="51" t="str">
        <f t="shared" si="0"/>
        <v xml:space="preserve"> </v>
      </c>
    </row>
    <row r="47" spans="1:5" ht="16.5" thickTop="1" thickBot="1" x14ac:dyDescent="0.3">
      <c r="A47" s="49"/>
      <c r="B47" s="49"/>
      <c r="C47" s="49"/>
      <c r="D47" s="53"/>
      <c r="E47" s="51" t="str">
        <f t="shared" si="0"/>
        <v xml:space="preserve"> </v>
      </c>
    </row>
    <row r="48" spans="1:5" ht="16.5" thickTop="1" thickBot="1" x14ac:dyDescent="0.3">
      <c r="A48" s="49"/>
      <c r="B48" s="49"/>
      <c r="C48" s="49"/>
      <c r="D48" s="53"/>
      <c r="E48" s="51" t="str">
        <f t="shared" si="0"/>
        <v xml:space="preserve"> </v>
      </c>
    </row>
    <row r="49" spans="1:5" ht="16.5" thickTop="1" thickBot="1" x14ac:dyDescent="0.3">
      <c r="A49" s="49"/>
      <c r="B49" s="49"/>
      <c r="C49" s="49"/>
      <c r="D49" s="53"/>
      <c r="E49" s="51" t="str">
        <f t="shared" si="0"/>
        <v xml:space="preserve"> </v>
      </c>
    </row>
    <row r="50" spans="1:5" ht="16.5" thickTop="1" thickBot="1" x14ac:dyDescent="0.3">
      <c r="A50" s="49"/>
      <c r="B50" s="49"/>
      <c r="C50" s="49"/>
      <c r="D50" s="53"/>
      <c r="E50" s="51" t="str">
        <f t="shared" si="0"/>
        <v xml:space="preserve"> </v>
      </c>
    </row>
    <row r="51" spans="1:5" ht="16.5" thickTop="1" thickBot="1" x14ac:dyDescent="0.3">
      <c r="A51" s="49"/>
      <c r="B51" s="49"/>
      <c r="C51" s="49"/>
      <c r="D51" s="53"/>
      <c r="E51" s="51" t="str">
        <f t="shared" si="0"/>
        <v xml:space="preserve"> </v>
      </c>
    </row>
    <row r="52" spans="1:5" ht="16.5" thickTop="1" thickBot="1" x14ac:dyDescent="0.3">
      <c r="A52" s="49"/>
      <c r="B52" s="49"/>
      <c r="C52" s="49"/>
      <c r="D52" s="53"/>
      <c r="E52" s="51" t="str">
        <f t="shared" si="0"/>
        <v xml:space="preserve"> </v>
      </c>
    </row>
    <row r="53" spans="1:5" ht="16.5" thickTop="1" thickBot="1" x14ac:dyDescent="0.3">
      <c r="A53" s="49"/>
      <c r="B53" s="49"/>
      <c r="C53" s="49"/>
      <c r="D53" s="53"/>
      <c r="E53" s="51" t="str">
        <f t="shared" si="0"/>
        <v xml:space="preserve"> </v>
      </c>
    </row>
    <row r="54" spans="1:5" ht="16.5" thickTop="1" thickBot="1" x14ac:dyDescent="0.3">
      <c r="A54" s="49"/>
      <c r="B54" s="49"/>
      <c r="C54" s="49"/>
      <c r="D54" s="53"/>
      <c r="E54" s="51" t="str">
        <f t="shared" si="0"/>
        <v xml:space="preserve"> </v>
      </c>
    </row>
    <row r="55" spans="1:5" ht="16.5" thickTop="1" thickBot="1" x14ac:dyDescent="0.3">
      <c r="A55" s="49"/>
      <c r="B55" s="49"/>
      <c r="C55" s="49"/>
      <c r="D55" s="53"/>
      <c r="E55" s="51" t="str">
        <f t="shared" si="0"/>
        <v xml:space="preserve"> </v>
      </c>
    </row>
    <row r="56" spans="1:5" ht="16.5" thickTop="1" thickBot="1" x14ac:dyDescent="0.3">
      <c r="A56" s="49"/>
      <c r="B56" s="49"/>
      <c r="C56" s="49"/>
      <c r="D56" s="53"/>
      <c r="E56" s="51" t="str">
        <f t="shared" si="0"/>
        <v xml:space="preserve"> </v>
      </c>
    </row>
    <row r="57" spans="1:5" ht="16.5" thickTop="1" thickBot="1" x14ac:dyDescent="0.3">
      <c r="A57" s="49"/>
      <c r="B57" s="49"/>
      <c r="C57" s="49"/>
      <c r="D57" s="53"/>
      <c r="E57" s="51" t="str">
        <f t="shared" si="0"/>
        <v xml:space="preserve"> </v>
      </c>
    </row>
    <row r="58" spans="1:5" ht="16.5" thickTop="1" thickBot="1" x14ac:dyDescent="0.3">
      <c r="A58" s="49"/>
      <c r="B58" s="49"/>
      <c r="C58" s="49"/>
      <c r="D58" s="53"/>
      <c r="E58" s="51" t="str">
        <f t="shared" si="0"/>
        <v xml:space="preserve"> </v>
      </c>
    </row>
    <row r="59" spans="1:5" ht="16.5" thickTop="1" thickBot="1" x14ac:dyDescent="0.3">
      <c r="A59" s="49"/>
      <c r="B59" s="49"/>
      <c r="C59" s="49"/>
      <c r="D59" s="53"/>
      <c r="E59" s="51" t="str">
        <f t="shared" si="0"/>
        <v xml:space="preserve"> </v>
      </c>
    </row>
    <row r="60" spans="1:5" ht="16.5" thickTop="1" thickBot="1" x14ac:dyDescent="0.3">
      <c r="A60" s="49"/>
      <c r="B60" s="49"/>
      <c r="C60" s="49"/>
      <c r="D60" s="53"/>
      <c r="E60" s="51" t="str">
        <f t="shared" si="0"/>
        <v xml:space="preserve"> </v>
      </c>
    </row>
    <row r="61" spans="1:5" ht="16.5" thickTop="1" thickBot="1" x14ac:dyDescent="0.3">
      <c r="A61" s="49"/>
      <c r="B61" s="49"/>
      <c r="C61" s="49"/>
      <c r="D61" s="53"/>
      <c r="E61" s="51" t="str">
        <f t="shared" si="0"/>
        <v xml:space="preserve"> </v>
      </c>
    </row>
    <row r="62" spans="1:5" ht="16.5" thickTop="1" thickBot="1" x14ac:dyDescent="0.3">
      <c r="A62" s="49"/>
      <c r="B62" s="49"/>
      <c r="C62" s="49"/>
      <c r="D62" s="53"/>
      <c r="E62" s="51" t="str">
        <f t="shared" si="0"/>
        <v xml:space="preserve"> </v>
      </c>
    </row>
    <row r="63" spans="1:5" ht="16.5" thickTop="1" thickBot="1" x14ac:dyDescent="0.3">
      <c r="A63" s="49"/>
      <c r="B63" s="49"/>
      <c r="C63" s="49"/>
      <c r="D63" s="53"/>
      <c r="E63" s="51" t="str">
        <f t="shared" si="0"/>
        <v xml:space="preserve"> </v>
      </c>
    </row>
    <row r="64" spans="1:5" ht="16.5" thickTop="1" thickBot="1" x14ac:dyDescent="0.3">
      <c r="A64" s="49"/>
      <c r="B64" s="49"/>
      <c r="C64" s="49"/>
      <c r="D64" s="53"/>
      <c r="E64" s="51" t="str">
        <f t="shared" si="0"/>
        <v xml:space="preserve"> </v>
      </c>
    </row>
    <row r="65" spans="1:5" ht="16.5" thickTop="1" thickBot="1" x14ac:dyDescent="0.3">
      <c r="A65" s="49"/>
      <c r="B65" s="49"/>
      <c r="C65" s="49"/>
      <c r="D65" s="53"/>
      <c r="E65" s="51" t="str">
        <f t="shared" si="0"/>
        <v xml:space="preserve"> </v>
      </c>
    </row>
    <row r="66" spans="1:5" ht="16.5" thickTop="1" thickBot="1" x14ac:dyDescent="0.3">
      <c r="A66" s="49"/>
      <c r="B66" s="49"/>
      <c r="C66" s="49"/>
      <c r="D66" s="53"/>
      <c r="E66" s="51"/>
    </row>
    <row r="67" spans="1:5" ht="16.5" thickTop="1" thickBot="1" x14ac:dyDescent="0.3">
      <c r="A67" s="49"/>
      <c r="B67" s="49"/>
      <c r="C67" s="49"/>
      <c r="D67" s="53"/>
      <c r="E67" s="51"/>
    </row>
    <row r="68" spans="1:5" ht="16.5" thickTop="1" thickBot="1" x14ac:dyDescent="0.3">
      <c r="A68" s="49"/>
      <c r="B68" s="49"/>
      <c r="C68" s="49"/>
      <c r="D68" s="53"/>
      <c r="E68" s="51"/>
    </row>
    <row r="69" spans="1:5" ht="16.5" thickTop="1" thickBot="1" x14ac:dyDescent="0.3">
      <c r="A69" s="49"/>
      <c r="B69" s="49"/>
      <c r="C69" s="49"/>
      <c r="D69" s="53"/>
      <c r="E69" s="51"/>
    </row>
    <row r="70" spans="1:5" ht="16.5" thickTop="1" thickBot="1" x14ac:dyDescent="0.3">
      <c r="A70" s="49"/>
      <c r="B70" s="49"/>
      <c r="C70" s="49"/>
      <c r="D70" s="53"/>
      <c r="E70" s="51"/>
    </row>
    <row r="71" spans="1:5" ht="16.5" thickTop="1" thickBot="1" x14ac:dyDescent="0.3">
      <c r="A71" s="49"/>
      <c r="B71" s="49"/>
      <c r="C71" s="49"/>
      <c r="D71" s="53"/>
      <c r="E71" s="51"/>
    </row>
    <row r="72" spans="1:5" ht="16.5" thickTop="1" thickBot="1" x14ac:dyDescent="0.3">
      <c r="A72" s="49"/>
      <c r="B72" s="49"/>
      <c r="C72" s="49"/>
      <c r="D72" s="53"/>
      <c r="E72" s="51"/>
    </row>
    <row r="73" spans="1:5" ht="16.5" thickTop="1" thickBot="1" x14ac:dyDescent="0.3">
      <c r="A73" s="49"/>
      <c r="B73" s="49"/>
      <c r="C73" s="49"/>
      <c r="D73" s="53"/>
      <c r="E73" s="51"/>
    </row>
    <row r="74" spans="1:5" ht="16.5" thickTop="1" thickBot="1" x14ac:dyDescent="0.3">
      <c r="A74" s="49"/>
      <c r="B74" s="49"/>
      <c r="C74" s="49"/>
      <c r="D74" s="53"/>
      <c r="E74" s="51"/>
    </row>
    <row r="75" spans="1:5" ht="16.5" thickTop="1" thickBot="1" x14ac:dyDescent="0.3">
      <c r="A75" s="49"/>
      <c r="B75" s="49"/>
      <c r="C75" s="49"/>
      <c r="D75" s="53"/>
      <c r="E75" s="51"/>
    </row>
    <row r="76" spans="1:5" ht="16.5" thickTop="1" thickBot="1" x14ac:dyDescent="0.3">
      <c r="A76" s="49"/>
      <c r="B76" s="49"/>
      <c r="C76" s="49"/>
      <c r="D76" s="53"/>
      <c r="E76" s="51"/>
    </row>
    <row r="77" spans="1:5" ht="16.5" thickTop="1" thickBot="1" x14ac:dyDescent="0.3">
      <c r="A77" s="49"/>
      <c r="B77" s="49"/>
      <c r="C77" s="49"/>
      <c r="D77" s="53"/>
      <c r="E77" s="51"/>
    </row>
    <row r="78" spans="1:5" ht="16.5" thickTop="1" thickBot="1" x14ac:dyDescent="0.3">
      <c r="A78" s="49"/>
      <c r="B78" s="49"/>
      <c r="C78" s="49"/>
      <c r="D78" s="53"/>
      <c r="E78" s="51"/>
    </row>
    <row r="79" spans="1:5" ht="16.5" thickTop="1" thickBot="1" x14ac:dyDescent="0.3">
      <c r="A79" s="49"/>
      <c r="B79" s="49"/>
      <c r="C79" s="49"/>
      <c r="D79" s="53"/>
      <c r="E79" s="51"/>
    </row>
    <row r="80" spans="1:5" ht="16.5" thickTop="1" thickBot="1" x14ac:dyDescent="0.3">
      <c r="A80" s="49"/>
      <c r="B80" s="49"/>
      <c r="C80" s="49"/>
      <c r="D80" s="53"/>
      <c r="E80" s="51"/>
    </row>
    <row r="81" spans="1:5" ht="16.5" thickTop="1" thickBot="1" x14ac:dyDescent="0.3">
      <c r="A81" s="49"/>
      <c r="B81" s="49"/>
      <c r="C81" s="49"/>
      <c r="D81" s="53"/>
      <c r="E81" s="51"/>
    </row>
    <row r="82" spans="1:5" ht="16.5" thickTop="1" thickBot="1" x14ac:dyDescent="0.3">
      <c r="A82" s="49"/>
      <c r="B82" s="49"/>
      <c r="C82" s="49"/>
      <c r="D82" s="53"/>
      <c r="E82" s="51"/>
    </row>
    <row r="83" spans="1:5" ht="16.5" thickTop="1" thickBot="1" x14ac:dyDescent="0.3">
      <c r="A83" s="49"/>
      <c r="B83" s="49"/>
      <c r="C83" s="49"/>
      <c r="D83" s="53"/>
      <c r="E83" s="51"/>
    </row>
    <row r="84" spans="1:5" ht="16.5" thickTop="1" thickBot="1" x14ac:dyDescent="0.3">
      <c r="A84" s="49"/>
      <c r="B84" s="49"/>
      <c r="C84" s="49"/>
      <c r="D84" s="53"/>
      <c r="E84" s="51"/>
    </row>
    <row r="85" spans="1:5" ht="16.5" thickTop="1" thickBot="1" x14ac:dyDescent="0.3">
      <c r="A85" s="49"/>
      <c r="B85" s="49"/>
      <c r="C85" s="49"/>
      <c r="D85" s="53"/>
      <c r="E85" s="51"/>
    </row>
    <row r="86" spans="1:5" ht="16.5" thickTop="1" thickBot="1" x14ac:dyDescent="0.3">
      <c r="A86" s="49"/>
      <c r="B86" s="49"/>
      <c r="C86" s="49"/>
      <c r="D86" s="53"/>
      <c r="E86" s="51"/>
    </row>
    <row r="87" spans="1:5" ht="16.5" thickTop="1" thickBot="1" x14ac:dyDescent="0.3">
      <c r="A87" s="49"/>
      <c r="B87" s="49"/>
      <c r="C87" s="49"/>
      <c r="D87" s="53"/>
      <c r="E87" s="51"/>
    </row>
    <row r="88" spans="1:5" ht="16.5" thickTop="1" thickBot="1" x14ac:dyDescent="0.3">
      <c r="A88" s="49"/>
      <c r="B88" s="49"/>
      <c r="C88" s="49"/>
      <c r="D88" s="53"/>
      <c r="E88" s="51"/>
    </row>
    <row r="89" spans="1:5" ht="16.5" thickTop="1" thickBot="1" x14ac:dyDescent="0.3">
      <c r="A89" s="49"/>
      <c r="B89" s="49"/>
      <c r="C89" s="49"/>
      <c r="D89" s="53"/>
      <c r="E89" s="51"/>
    </row>
    <row r="90" spans="1:5" ht="16.5" thickTop="1" thickBot="1" x14ac:dyDescent="0.3">
      <c r="A90" s="49"/>
      <c r="B90" s="49"/>
      <c r="C90" s="49"/>
      <c r="D90" s="53"/>
      <c r="E90" s="51"/>
    </row>
    <row r="91" spans="1:5" ht="16.5" thickTop="1" thickBot="1" x14ac:dyDescent="0.3">
      <c r="A91" s="49"/>
      <c r="B91" s="49"/>
      <c r="C91" s="49"/>
      <c r="D91" s="53"/>
      <c r="E91" s="51"/>
    </row>
    <row r="92" spans="1:5" ht="16.5" thickTop="1" thickBot="1" x14ac:dyDescent="0.3">
      <c r="A92" s="49"/>
      <c r="B92" s="49"/>
      <c r="C92" s="49"/>
      <c r="D92" s="53"/>
      <c r="E92" s="51"/>
    </row>
    <row r="93" spans="1:5" ht="16.5" thickTop="1" thickBot="1" x14ac:dyDescent="0.3">
      <c r="A93" s="49"/>
      <c r="B93" s="49"/>
      <c r="C93" s="49"/>
      <c r="D93" s="53"/>
      <c r="E93" s="51"/>
    </row>
    <row r="94" spans="1:5" ht="16.5" thickTop="1" thickBot="1" x14ac:dyDescent="0.3">
      <c r="A94" s="49"/>
      <c r="B94" s="49"/>
      <c r="C94" s="49"/>
      <c r="D94" s="53"/>
      <c r="E94" s="51"/>
    </row>
    <row r="95" spans="1:5" ht="16.5" thickTop="1" thickBot="1" x14ac:dyDescent="0.3">
      <c r="A95" s="49"/>
      <c r="B95" s="49"/>
      <c r="C95" s="49"/>
      <c r="D95" s="53"/>
      <c r="E95" s="51"/>
    </row>
    <row r="96" spans="1:5" ht="16.5" thickTop="1" thickBot="1" x14ac:dyDescent="0.3">
      <c r="A96" s="49"/>
      <c r="B96" s="49"/>
      <c r="C96" s="49"/>
      <c r="D96" s="53"/>
      <c r="E96" s="51"/>
    </row>
    <row r="97" spans="1:5" ht="16.5" thickTop="1" thickBot="1" x14ac:dyDescent="0.3">
      <c r="A97" s="49"/>
      <c r="B97" s="49"/>
      <c r="C97" s="49"/>
      <c r="D97" s="53"/>
      <c r="E97" s="51"/>
    </row>
    <row r="98" spans="1:5" ht="16.5" thickTop="1" thickBot="1" x14ac:dyDescent="0.3">
      <c r="A98" s="49"/>
      <c r="B98" s="49"/>
      <c r="C98" s="49"/>
      <c r="D98" s="53"/>
      <c r="E98" s="51"/>
    </row>
    <row r="99" spans="1:5" ht="16.5" thickTop="1" thickBot="1" x14ac:dyDescent="0.3">
      <c r="A99" s="49"/>
      <c r="B99" s="49"/>
      <c r="C99" s="49"/>
      <c r="D99" s="53"/>
      <c r="E99" s="51"/>
    </row>
    <row r="100" spans="1:5" ht="16.5" thickTop="1" thickBot="1" x14ac:dyDescent="0.3">
      <c r="A100" s="49"/>
      <c r="B100" s="49"/>
      <c r="C100" s="49"/>
      <c r="D100" s="53"/>
      <c r="E100" s="51"/>
    </row>
    <row r="101" spans="1:5" ht="16.5" thickTop="1" thickBot="1" x14ac:dyDescent="0.3">
      <c r="A101" s="49"/>
      <c r="B101" s="49"/>
      <c r="C101" s="49"/>
      <c r="D101" s="53"/>
      <c r="E101" s="51"/>
    </row>
    <row r="102" spans="1:5" ht="16.5" thickTop="1" thickBot="1" x14ac:dyDescent="0.3">
      <c r="A102" s="49"/>
      <c r="B102" s="49"/>
      <c r="C102" s="49"/>
      <c r="D102" s="53"/>
      <c r="E102" s="51"/>
    </row>
    <row r="103" spans="1:5" ht="16.5" thickTop="1" thickBot="1" x14ac:dyDescent="0.3">
      <c r="A103" s="49"/>
      <c r="B103" s="49"/>
      <c r="C103" s="49"/>
      <c r="D103" s="53"/>
      <c r="E103" s="51"/>
    </row>
    <row r="104" spans="1:5" ht="16.5" thickTop="1" thickBot="1" x14ac:dyDescent="0.3">
      <c r="A104" s="49"/>
      <c r="B104" s="49"/>
      <c r="C104" s="49"/>
      <c r="D104" s="53"/>
      <c r="E104" s="51"/>
    </row>
    <row r="105" spans="1:5" ht="16.5" thickTop="1" thickBot="1" x14ac:dyDescent="0.3">
      <c r="A105" s="49"/>
      <c r="B105" s="49"/>
      <c r="C105" s="49"/>
      <c r="D105" s="53"/>
      <c r="E105" s="51"/>
    </row>
    <row r="106" spans="1:5" ht="16.5" thickTop="1" thickBot="1" x14ac:dyDescent="0.3">
      <c r="A106" s="49"/>
      <c r="B106" s="49"/>
      <c r="C106" s="49"/>
      <c r="D106" s="53"/>
      <c r="E106" s="51"/>
    </row>
    <row r="107" spans="1:5" ht="16.5" thickTop="1" thickBot="1" x14ac:dyDescent="0.3">
      <c r="A107" s="49"/>
      <c r="B107" s="49"/>
      <c r="C107" s="49"/>
      <c r="D107" s="53"/>
      <c r="E107" s="51"/>
    </row>
    <row r="108" spans="1:5" ht="16.5" thickTop="1" thickBot="1" x14ac:dyDescent="0.3">
      <c r="A108" s="49"/>
      <c r="B108" s="49"/>
      <c r="C108" s="49"/>
      <c r="D108" s="53"/>
      <c r="E108" s="51"/>
    </row>
    <row r="109" spans="1:5" ht="16.5" thickTop="1" thickBot="1" x14ac:dyDescent="0.3">
      <c r="A109" s="49"/>
      <c r="B109" s="49"/>
      <c r="C109" s="49"/>
      <c r="D109" s="53"/>
      <c r="E109" s="51"/>
    </row>
    <row r="110" spans="1:5" ht="16.5" thickTop="1" thickBot="1" x14ac:dyDescent="0.3">
      <c r="A110" s="49"/>
      <c r="B110" s="49"/>
      <c r="C110" s="49"/>
      <c r="D110" s="53"/>
      <c r="E110" s="51"/>
    </row>
    <row r="111" spans="1:5" ht="16.5" thickTop="1" thickBot="1" x14ac:dyDescent="0.3">
      <c r="A111" s="49"/>
      <c r="B111" s="49"/>
      <c r="C111" s="49"/>
      <c r="D111" s="53"/>
      <c r="E111" s="51"/>
    </row>
    <row r="112" spans="1:5" ht="16.5" thickTop="1" thickBot="1" x14ac:dyDescent="0.3">
      <c r="A112" s="49"/>
      <c r="B112" s="49"/>
      <c r="C112" s="49"/>
      <c r="D112" s="53"/>
      <c r="E112" s="51"/>
    </row>
    <row r="113" spans="1:5" ht="16.5" thickTop="1" thickBot="1" x14ac:dyDescent="0.3">
      <c r="A113" s="49"/>
      <c r="B113" s="49"/>
      <c r="C113" s="49"/>
      <c r="D113" s="53"/>
      <c r="E113" s="51"/>
    </row>
    <row r="114" spans="1:5" ht="16.5" thickTop="1" thickBot="1" x14ac:dyDescent="0.3">
      <c r="A114" s="49"/>
      <c r="B114" s="49"/>
      <c r="C114" s="49"/>
      <c r="D114" s="53"/>
      <c r="E114" s="51"/>
    </row>
    <row r="115" spans="1:5" ht="16.5" thickTop="1" thickBot="1" x14ac:dyDescent="0.3">
      <c r="A115" s="49"/>
      <c r="B115" s="49"/>
      <c r="C115" s="49"/>
      <c r="D115" s="53"/>
      <c r="E115" s="51"/>
    </row>
    <row r="116" spans="1:5" ht="16.5" thickTop="1" thickBot="1" x14ac:dyDescent="0.3">
      <c r="A116" s="49"/>
      <c r="B116" s="49"/>
      <c r="C116" s="49"/>
      <c r="D116" s="53"/>
      <c r="E116" s="51"/>
    </row>
    <row r="117" spans="1:5" ht="16.5" thickTop="1" thickBot="1" x14ac:dyDescent="0.3">
      <c r="A117" s="49"/>
      <c r="B117" s="49"/>
      <c r="C117" s="49"/>
      <c r="D117" s="53"/>
      <c r="E117" s="51"/>
    </row>
    <row r="118" spans="1:5" ht="16.5" thickTop="1" thickBot="1" x14ac:dyDescent="0.3">
      <c r="A118" s="49"/>
      <c r="B118" s="49"/>
      <c r="C118" s="49"/>
      <c r="D118" s="53"/>
      <c r="E118" s="51"/>
    </row>
    <row r="119" spans="1:5" ht="16.5" thickTop="1" thickBot="1" x14ac:dyDescent="0.3">
      <c r="A119" s="49"/>
      <c r="B119" s="49"/>
      <c r="C119" s="49"/>
      <c r="D119" s="53"/>
      <c r="E119" s="51"/>
    </row>
    <row r="120" spans="1:5" ht="16.5" thickTop="1" thickBot="1" x14ac:dyDescent="0.3">
      <c r="A120" s="49"/>
      <c r="B120" s="49"/>
      <c r="C120" s="49"/>
      <c r="D120" s="53"/>
      <c r="E120" s="51"/>
    </row>
    <row r="121" spans="1:5" ht="16.5" thickTop="1" thickBot="1" x14ac:dyDescent="0.3">
      <c r="A121" s="49"/>
      <c r="B121" s="49"/>
      <c r="C121" s="49"/>
      <c r="D121" s="53"/>
      <c r="E121" s="51"/>
    </row>
    <row r="122" spans="1:5" ht="16.5" thickTop="1" thickBot="1" x14ac:dyDescent="0.3">
      <c r="A122" s="49"/>
      <c r="B122" s="49"/>
      <c r="C122" s="49"/>
      <c r="D122" s="53"/>
      <c r="E122" s="51"/>
    </row>
    <row r="123" spans="1:5" ht="16.5" thickTop="1" thickBot="1" x14ac:dyDescent="0.3">
      <c r="A123" s="49"/>
      <c r="B123" s="49"/>
      <c r="C123" s="49"/>
      <c r="D123" s="53"/>
      <c r="E123" s="51"/>
    </row>
    <row r="124" spans="1:5" ht="16.5" thickTop="1" thickBot="1" x14ac:dyDescent="0.3">
      <c r="A124" s="49"/>
      <c r="B124" s="49"/>
      <c r="C124" s="49"/>
      <c r="D124" s="53"/>
      <c r="E124" s="51"/>
    </row>
    <row r="125" spans="1:5" ht="16.5" thickTop="1" thickBot="1" x14ac:dyDescent="0.3">
      <c r="A125" s="49"/>
      <c r="B125" s="49"/>
      <c r="C125" s="49"/>
      <c r="D125" s="53"/>
      <c r="E125" s="51"/>
    </row>
    <row r="126" spans="1:5" ht="16.5" thickTop="1" thickBot="1" x14ac:dyDescent="0.3">
      <c r="A126" s="49"/>
      <c r="B126" s="49"/>
      <c r="C126" s="49"/>
      <c r="D126" s="53"/>
      <c r="E126" s="51"/>
    </row>
    <row r="127" spans="1:5" ht="16.5" thickTop="1" thickBot="1" x14ac:dyDescent="0.3">
      <c r="A127" s="49"/>
      <c r="B127" s="49"/>
      <c r="C127" s="49"/>
      <c r="D127" s="53"/>
      <c r="E127" s="51"/>
    </row>
    <row r="128" spans="1:5" ht="16.5" thickTop="1" thickBot="1" x14ac:dyDescent="0.3">
      <c r="A128" s="49"/>
      <c r="B128" s="49"/>
      <c r="C128" s="49"/>
      <c r="D128" s="53"/>
      <c r="E128" s="51"/>
    </row>
    <row r="129" spans="1:5" ht="16.5" thickTop="1" thickBot="1" x14ac:dyDescent="0.3">
      <c r="A129" s="49"/>
      <c r="B129" s="49"/>
      <c r="C129" s="49"/>
      <c r="D129" s="53"/>
      <c r="E129" s="51"/>
    </row>
    <row r="130" spans="1:5" ht="16.5" thickTop="1" thickBot="1" x14ac:dyDescent="0.3">
      <c r="A130" s="49"/>
      <c r="B130" s="49"/>
      <c r="C130" s="49"/>
      <c r="D130" s="53"/>
      <c r="E130" s="51"/>
    </row>
    <row r="131" spans="1:5" ht="16.5" thickTop="1" thickBot="1" x14ac:dyDescent="0.3">
      <c r="A131" s="49"/>
      <c r="B131" s="49"/>
      <c r="C131" s="49"/>
      <c r="D131" s="53"/>
      <c r="E131" s="51"/>
    </row>
    <row r="132" spans="1:5" ht="16.5" thickTop="1" thickBot="1" x14ac:dyDescent="0.3">
      <c r="A132" s="49"/>
      <c r="B132" s="49"/>
      <c r="C132" s="49"/>
      <c r="D132" s="53"/>
      <c r="E132" s="51"/>
    </row>
    <row r="133" spans="1:5" ht="16.5" thickTop="1" thickBot="1" x14ac:dyDescent="0.3">
      <c r="A133" s="49"/>
      <c r="B133" s="49"/>
      <c r="C133" s="49"/>
      <c r="D133" s="53"/>
      <c r="E133" s="51"/>
    </row>
    <row r="134" spans="1:5" ht="16.5" thickTop="1" thickBot="1" x14ac:dyDescent="0.3">
      <c r="A134" s="49"/>
      <c r="B134" s="49"/>
      <c r="C134" s="49"/>
      <c r="D134" s="53"/>
      <c r="E134" s="51"/>
    </row>
    <row r="135" spans="1:5" ht="16.5" thickTop="1" thickBot="1" x14ac:dyDescent="0.3">
      <c r="A135" s="49"/>
      <c r="B135" s="49"/>
      <c r="C135" s="49"/>
      <c r="D135" s="53"/>
      <c r="E135" s="51"/>
    </row>
    <row r="136" spans="1:5" ht="16.5" thickTop="1" thickBot="1" x14ac:dyDescent="0.3">
      <c r="A136" s="49"/>
      <c r="B136" s="49"/>
      <c r="C136" s="49"/>
      <c r="D136" s="53"/>
      <c r="E136" s="51"/>
    </row>
    <row r="137" spans="1:5" ht="16.5" thickTop="1" thickBot="1" x14ac:dyDescent="0.3">
      <c r="A137" s="49"/>
      <c r="B137" s="49"/>
      <c r="C137" s="49"/>
      <c r="D137" s="53"/>
      <c r="E137" s="51"/>
    </row>
    <row r="138" spans="1:5" ht="16.5" thickTop="1" thickBot="1" x14ac:dyDescent="0.3">
      <c r="A138" s="49"/>
      <c r="B138" s="49"/>
      <c r="C138" s="49"/>
      <c r="D138" s="53"/>
      <c r="E138" s="51"/>
    </row>
    <row r="139" spans="1:5" ht="16.5" thickTop="1" thickBot="1" x14ac:dyDescent="0.3">
      <c r="A139" s="49"/>
      <c r="B139" s="49"/>
      <c r="C139" s="49"/>
      <c r="D139" s="53"/>
      <c r="E139" s="51"/>
    </row>
    <row r="140" spans="1:5" ht="16.5" thickTop="1" thickBot="1" x14ac:dyDescent="0.3">
      <c r="A140" s="49"/>
      <c r="B140" s="49"/>
      <c r="C140" s="49"/>
      <c r="D140" s="53"/>
      <c r="E140" s="51"/>
    </row>
    <row r="141" spans="1:5" ht="16.5" thickTop="1" thickBot="1" x14ac:dyDescent="0.3">
      <c r="A141" s="49"/>
      <c r="B141" s="49"/>
      <c r="C141" s="49"/>
      <c r="D141" s="53"/>
      <c r="E141" s="51"/>
    </row>
    <row r="142" spans="1:5" ht="16.5" thickTop="1" thickBot="1" x14ac:dyDescent="0.3">
      <c r="A142" s="49"/>
      <c r="B142" s="49"/>
      <c r="C142" s="49"/>
      <c r="D142" s="53"/>
      <c r="E142" s="51"/>
    </row>
    <row r="143" spans="1:5" ht="16.5" thickTop="1" thickBot="1" x14ac:dyDescent="0.3">
      <c r="A143" s="49"/>
      <c r="B143" s="49"/>
      <c r="C143" s="49"/>
      <c r="D143" s="53"/>
      <c r="E143" s="51"/>
    </row>
    <row r="144" spans="1:5" ht="16.5" thickTop="1" thickBot="1" x14ac:dyDescent="0.3">
      <c r="A144" s="49"/>
      <c r="B144" s="49"/>
      <c r="C144" s="49"/>
      <c r="D144" s="53"/>
      <c r="E144" s="51"/>
    </row>
    <row r="145" spans="1:5" ht="16.5" thickTop="1" thickBot="1" x14ac:dyDescent="0.3">
      <c r="A145" s="49"/>
      <c r="B145" s="49"/>
      <c r="C145" s="49"/>
      <c r="D145" s="53"/>
      <c r="E145" s="51"/>
    </row>
    <row r="146" spans="1:5" ht="16.5" thickTop="1" thickBot="1" x14ac:dyDescent="0.3">
      <c r="A146" s="49"/>
      <c r="B146" s="49"/>
      <c r="C146" s="49"/>
      <c r="D146" s="53"/>
      <c r="E146" s="51"/>
    </row>
    <row r="147" spans="1:5" ht="16.5" thickTop="1" thickBot="1" x14ac:dyDescent="0.3">
      <c r="A147" s="49"/>
      <c r="B147" s="49"/>
      <c r="C147" s="49"/>
      <c r="D147" s="53"/>
      <c r="E147" s="51"/>
    </row>
    <row r="148" spans="1:5" ht="16.5" thickTop="1" thickBot="1" x14ac:dyDescent="0.3">
      <c r="A148" s="49"/>
      <c r="B148" s="49"/>
      <c r="C148" s="49"/>
      <c r="D148" s="53"/>
      <c r="E148" s="51"/>
    </row>
    <row r="149" spans="1:5" ht="16.5" thickTop="1" thickBot="1" x14ac:dyDescent="0.3">
      <c r="A149" s="49"/>
      <c r="B149" s="49"/>
      <c r="C149" s="49"/>
      <c r="D149" s="53"/>
      <c r="E149" s="51"/>
    </row>
    <row r="150" spans="1:5" ht="16.5" thickTop="1" thickBot="1" x14ac:dyDescent="0.3">
      <c r="A150" s="49"/>
      <c r="B150" s="49"/>
      <c r="C150" s="49"/>
      <c r="D150" s="53"/>
      <c r="E150" s="51"/>
    </row>
    <row r="151" spans="1:5" ht="16.5" thickTop="1" thickBot="1" x14ac:dyDescent="0.3">
      <c r="A151" s="49"/>
      <c r="B151" s="49"/>
      <c r="C151" s="49"/>
      <c r="D151" s="53"/>
      <c r="E151" s="51"/>
    </row>
    <row r="152" spans="1:5" ht="16.5" thickTop="1" thickBot="1" x14ac:dyDescent="0.3">
      <c r="A152" s="49"/>
      <c r="B152" s="49"/>
      <c r="C152" s="49"/>
      <c r="D152" s="53"/>
      <c r="E152" s="51"/>
    </row>
    <row r="153" spans="1:5" ht="16.5" thickTop="1" thickBot="1" x14ac:dyDescent="0.3">
      <c r="A153" s="49"/>
      <c r="B153" s="49"/>
      <c r="C153" s="49"/>
      <c r="D153" s="53"/>
      <c r="E153" s="51"/>
    </row>
    <row r="154" spans="1:5" ht="16.5" thickTop="1" thickBot="1" x14ac:dyDescent="0.3">
      <c r="A154" s="49"/>
      <c r="B154" s="49"/>
      <c r="C154" s="49"/>
      <c r="D154" s="53"/>
      <c r="E154" s="51"/>
    </row>
    <row r="155" spans="1:5" ht="16.5" thickTop="1" thickBot="1" x14ac:dyDescent="0.3">
      <c r="A155" s="49"/>
      <c r="B155" s="49"/>
      <c r="C155" s="49"/>
      <c r="D155" s="53"/>
      <c r="E155" s="51"/>
    </row>
    <row r="156" spans="1:5" ht="16.5" thickTop="1" thickBot="1" x14ac:dyDescent="0.3">
      <c r="A156" s="49"/>
      <c r="B156" s="49"/>
      <c r="C156" s="49"/>
      <c r="D156" s="53"/>
      <c r="E156" s="51"/>
    </row>
    <row r="157" spans="1:5" ht="16.5" thickTop="1" thickBot="1" x14ac:dyDescent="0.3">
      <c r="A157" s="49"/>
      <c r="B157" s="49"/>
      <c r="C157" s="49"/>
      <c r="D157" s="53"/>
      <c r="E157" s="51"/>
    </row>
    <row r="158" spans="1:5" ht="16.5" thickTop="1" thickBot="1" x14ac:dyDescent="0.3">
      <c r="A158" s="49"/>
      <c r="B158" s="49"/>
      <c r="C158" s="49"/>
      <c r="D158" s="53"/>
      <c r="E158" s="51"/>
    </row>
    <row r="159" spans="1:5" ht="16.5" thickTop="1" thickBot="1" x14ac:dyDescent="0.3">
      <c r="A159" s="49"/>
      <c r="B159" s="49"/>
      <c r="C159" s="49"/>
      <c r="D159" s="53"/>
      <c r="E159" s="51"/>
    </row>
    <row r="160" spans="1:5" ht="16.5" thickTop="1" thickBot="1" x14ac:dyDescent="0.3">
      <c r="A160" s="49"/>
      <c r="B160" s="49"/>
      <c r="C160" s="49"/>
      <c r="D160" s="53"/>
      <c r="E160" s="51"/>
    </row>
    <row r="161" spans="1:5" ht="16.5" thickTop="1" thickBot="1" x14ac:dyDescent="0.3">
      <c r="A161" s="49"/>
      <c r="B161" s="49"/>
      <c r="C161" s="49"/>
      <c r="D161" s="53"/>
      <c r="E161" s="51"/>
    </row>
    <row r="162" spans="1:5" ht="16.5" thickTop="1" thickBot="1" x14ac:dyDescent="0.3">
      <c r="A162" s="49"/>
      <c r="B162" s="49"/>
      <c r="C162" s="49"/>
      <c r="D162" s="53"/>
      <c r="E162" s="51"/>
    </row>
    <row r="163" spans="1:5" ht="16.5" thickTop="1" thickBot="1" x14ac:dyDescent="0.3">
      <c r="A163" s="49"/>
      <c r="B163" s="49"/>
      <c r="C163" s="49"/>
      <c r="D163" s="53"/>
      <c r="E163" s="51"/>
    </row>
    <row r="164" spans="1:5" ht="16.5" thickTop="1" thickBot="1" x14ac:dyDescent="0.3">
      <c r="A164" s="49"/>
      <c r="B164" s="49"/>
      <c r="C164" s="49"/>
      <c r="D164" s="53"/>
      <c r="E164" s="51"/>
    </row>
    <row r="165" spans="1:5" ht="16.5" thickTop="1" thickBot="1" x14ac:dyDescent="0.3">
      <c r="A165" s="49"/>
      <c r="B165" s="49"/>
      <c r="C165" s="49"/>
      <c r="D165" s="53"/>
      <c r="E165" s="51"/>
    </row>
    <row r="166" spans="1:5" ht="16.5" thickTop="1" thickBot="1" x14ac:dyDescent="0.3">
      <c r="A166" s="49"/>
      <c r="B166" s="49"/>
      <c r="C166" s="49"/>
      <c r="D166" s="53"/>
      <c r="E166" s="51"/>
    </row>
    <row r="167" spans="1:5" ht="16.5" thickTop="1" thickBot="1" x14ac:dyDescent="0.3">
      <c r="A167" s="49"/>
      <c r="B167" s="49"/>
      <c r="C167" s="49"/>
      <c r="D167" s="53"/>
      <c r="E167" s="51"/>
    </row>
    <row r="168" spans="1:5" ht="16.5" thickTop="1" thickBot="1" x14ac:dyDescent="0.3">
      <c r="A168" s="49"/>
      <c r="B168" s="49"/>
      <c r="C168" s="49"/>
      <c r="D168" s="53"/>
      <c r="E168" s="51"/>
    </row>
    <row r="169" spans="1:5" ht="16.5" thickTop="1" thickBot="1" x14ac:dyDescent="0.3">
      <c r="A169" s="49"/>
      <c r="B169" s="49"/>
      <c r="C169" s="49"/>
      <c r="D169" s="53"/>
      <c r="E169" s="51"/>
    </row>
    <row r="170" spans="1:5" ht="16.5" thickTop="1" thickBot="1" x14ac:dyDescent="0.3">
      <c r="A170" s="49"/>
      <c r="B170" s="49"/>
      <c r="C170" s="49"/>
      <c r="D170" s="53"/>
      <c r="E170" s="51"/>
    </row>
    <row r="171" spans="1:5" ht="16.5" thickTop="1" thickBot="1" x14ac:dyDescent="0.3">
      <c r="A171" s="49"/>
      <c r="B171" s="49"/>
      <c r="C171" s="49"/>
      <c r="D171" s="53"/>
      <c r="E171" s="51"/>
    </row>
    <row r="172" spans="1:5" ht="16.5" thickTop="1" thickBot="1" x14ac:dyDescent="0.3">
      <c r="A172" s="49"/>
      <c r="B172" s="49"/>
      <c r="C172" s="49"/>
      <c r="D172" s="53"/>
      <c r="E172" s="51"/>
    </row>
    <row r="173" spans="1:5" ht="16.5" thickTop="1" thickBot="1" x14ac:dyDescent="0.3">
      <c r="A173" s="49"/>
      <c r="B173" s="49"/>
      <c r="C173" s="49"/>
      <c r="D173" s="53"/>
      <c r="E173" s="51"/>
    </row>
    <row r="174" spans="1:5" ht="16.5" thickTop="1" thickBot="1" x14ac:dyDescent="0.3">
      <c r="A174" s="49"/>
      <c r="B174" s="49"/>
      <c r="C174" s="49"/>
      <c r="D174" s="53"/>
      <c r="E174" s="51"/>
    </row>
    <row r="175" spans="1:5" ht="16.5" thickTop="1" thickBot="1" x14ac:dyDescent="0.3">
      <c r="A175" s="49"/>
      <c r="B175" s="49"/>
      <c r="C175" s="49"/>
      <c r="D175" s="53"/>
      <c r="E175" s="51"/>
    </row>
    <row r="176" spans="1:5" ht="16.5" thickTop="1" thickBot="1" x14ac:dyDescent="0.3">
      <c r="A176" s="49"/>
      <c r="B176" s="49"/>
      <c r="C176" s="49"/>
      <c r="D176" s="53"/>
      <c r="E176" s="51"/>
    </row>
    <row r="177" spans="1:5" ht="16.5" thickTop="1" thickBot="1" x14ac:dyDescent="0.3">
      <c r="A177" s="49"/>
      <c r="B177" s="49"/>
      <c r="C177" s="49"/>
      <c r="D177" s="53"/>
      <c r="E177" s="51"/>
    </row>
    <row r="178" spans="1:5" ht="16.5" thickTop="1" thickBot="1" x14ac:dyDescent="0.3">
      <c r="A178" s="49"/>
      <c r="B178" s="49"/>
      <c r="C178" s="49"/>
      <c r="D178" s="53"/>
      <c r="E178" s="51"/>
    </row>
    <row r="179" spans="1:5" ht="16.5" thickTop="1" thickBot="1" x14ac:dyDescent="0.3">
      <c r="A179" s="49"/>
      <c r="B179" s="49"/>
      <c r="C179" s="49"/>
      <c r="D179" s="53"/>
      <c r="E179" s="51"/>
    </row>
    <row r="180" spans="1:5" ht="16.5" thickTop="1" thickBot="1" x14ac:dyDescent="0.3">
      <c r="A180" s="49"/>
      <c r="B180" s="49"/>
      <c r="C180" s="49"/>
      <c r="D180" s="53"/>
      <c r="E180" s="51"/>
    </row>
    <row r="181" spans="1:5" ht="16.5" thickTop="1" thickBot="1" x14ac:dyDescent="0.3">
      <c r="A181" s="49"/>
      <c r="B181" s="49"/>
      <c r="C181" s="49"/>
      <c r="D181" s="53"/>
      <c r="E181" s="51"/>
    </row>
    <row r="182" spans="1:5" ht="16.5" thickTop="1" thickBot="1" x14ac:dyDescent="0.3">
      <c r="A182" s="49"/>
      <c r="B182" s="49"/>
      <c r="C182" s="49"/>
      <c r="D182" s="53"/>
      <c r="E182" s="51"/>
    </row>
    <row r="183" spans="1:5" ht="16.5" thickTop="1" thickBot="1" x14ac:dyDescent="0.3">
      <c r="A183" s="49"/>
      <c r="B183" s="49"/>
      <c r="C183" s="49"/>
      <c r="D183" s="53"/>
      <c r="E183" s="51"/>
    </row>
    <row r="184" spans="1:5" ht="16.5" thickTop="1" thickBot="1" x14ac:dyDescent="0.3">
      <c r="A184" s="49"/>
      <c r="B184" s="49"/>
      <c r="C184" s="49"/>
      <c r="D184" s="53"/>
      <c r="E184" s="51"/>
    </row>
    <row r="185" spans="1:5" ht="16.5" thickTop="1" thickBot="1" x14ac:dyDescent="0.3">
      <c r="A185" s="49"/>
      <c r="B185" s="49"/>
      <c r="C185" s="49"/>
      <c r="D185" s="53"/>
      <c r="E185" s="51"/>
    </row>
    <row r="186" spans="1:5" ht="16.5" thickTop="1" thickBot="1" x14ac:dyDescent="0.3">
      <c r="A186" s="49"/>
      <c r="B186" s="49"/>
      <c r="C186" s="49"/>
      <c r="D186" s="53"/>
      <c r="E186" s="51"/>
    </row>
    <row r="187" spans="1:5" ht="16.5" thickTop="1" thickBot="1" x14ac:dyDescent="0.3">
      <c r="A187" s="49"/>
      <c r="B187" s="49"/>
      <c r="C187" s="49"/>
      <c r="D187" s="53"/>
      <c r="E187" s="51"/>
    </row>
    <row r="188" spans="1:5" ht="16.5" thickTop="1" thickBot="1" x14ac:dyDescent="0.3">
      <c r="A188" s="49"/>
      <c r="B188" s="49"/>
      <c r="C188" s="49"/>
      <c r="D188" s="53"/>
      <c r="E188" s="51"/>
    </row>
    <row r="189" spans="1:5" ht="16.5" thickTop="1" thickBot="1" x14ac:dyDescent="0.3">
      <c r="A189" s="49"/>
      <c r="B189" s="49"/>
      <c r="C189" s="49"/>
      <c r="D189" s="53"/>
      <c r="E189" s="51"/>
    </row>
    <row r="190" spans="1:5" ht="16.5" thickTop="1" thickBot="1" x14ac:dyDescent="0.3">
      <c r="A190" s="49"/>
      <c r="B190" s="49"/>
      <c r="C190" s="49"/>
      <c r="D190" s="53"/>
      <c r="E190" s="51"/>
    </row>
    <row r="191" spans="1:5" ht="16.5" thickTop="1" thickBot="1" x14ac:dyDescent="0.3">
      <c r="A191" s="49"/>
      <c r="B191" s="49"/>
      <c r="C191" s="49"/>
      <c r="D191" s="53"/>
      <c r="E191" s="51"/>
    </row>
    <row r="192" spans="1:5" ht="16.5" thickTop="1" thickBot="1" x14ac:dyDescent="0.3">
      <c r="A192" s="49"/>
      <c r="B192" s="49"/>
      <c r="C192" s="49"/>
      <c r="D192" s="53"/>
      <c r="E192" s="51"/>
    </row>
    <row r="193" spans="1:5" ht="16.5" thickTop="1" thickBot="1" x14ac:dyDescent="0.3">
      <c r="A193" s="49"/>
      <c r="B193" s="49"/>
      <c r="C193" s="49"/>
      <c r="D193" s="53"/>
      <c r="E193" s="51"/>
    </row>
    <row r="194" spans="1:5" ht="16.5" thickTop="1" thickBot="1" x14ac:dyDescent="0.3">
      <c r="A194" s="49"/>
      <c r="B194" s="49"/>
      <c r="C194" s="49"/>
      <c r="D194" s="53"/>
      <c r="E194" s="51"/>
    </row>
    <row r="195" spans="1:5" ht="16.5" thickTop="1" thickBot="1" x14ac:dyDescent="0.3">
      <c r="A195" s="49"/>
      <c r="B195" s="49"/>
      <c r="C195" s="49"/>
      <c r="D195" s="53"/>
      <c r="E195" s="51"/>
    </row>
    <row r="196" spans="1:5" ht="16.5" thickTop="1" thickBot="1" x14ac:dyDescent="0.3">
      <c r="A196" s="49"/>
      <c r="B196" s="49"/>
      <c r="C196" s="49"/>
      <c r="D196" s="53"/>
      <c r="E196" s="51"/>
    </row>
    <row r="197" spans="1:5" ht="16.5" thickTop="1" thickBot="1" x14ac:dyDescent="0.3">
      <c r="A197" s="49"/>
      <c r="B197" s="49"/>
      <c r="C197" s="49"/>
      <c r="D197" s="53"/>
      <c r="E197" s="51"/>
    </row>
    <row r="198" spans="1:5" ht="16.5" thickTop="1" thickBot="1" x14ac:dyDescent="0.3">
      <c r="A198" s="49"/>
      <c r="B198" s="49"/>
      <c r="C198" s="49"/>
      <c r="D198" s="53"/>
      <c r="E198" s="51"/>
    </row>
    <row r="199" spans="1:5" ht="16.5" thickTop="1" thickBot="1" x14ac:dyDescent="0.3">
      <c r="A199" s="49"/>
      <c r="B199" s="49"/>
      <c r="C199" s="49"/>
      <c r="D199" s="53"/>
      <c r="E199" s="51"/>
    </row>
    <row r="200" spans="1:5" ht="16.5" thickTop="1" thickBot="1" x14ac:dyDescent="0.3">
      <c r="A200" s="49"/>
      <c r="B200" s="49"/>
      <c r="C200" s="49"/>
      <c r="D200" s="53"/>
      <c r="E200" s="51"/>
    </row>
    <row r="201" spans="1:5" ht="16.5" thickTop="1" thickBot="1" x14ac:dyDescent="0.3">
      <c r="A201" s="49"/>
      <c r="B201" s="49"/>
      <c r="C201" s="49"/>
      <c r="D201" s="53"/>
      <c r="E201" s="51"/>
    </row>
    <row r="202" spans="1:5" ht="16.5" thickTop="1" thickBot="1" x14ac:dyDescent="0.3">
      <c r="A202" s="49"/>
      <c r="B202" s="49"/>
      <c r="C202" s="49"/>
      <c r="D202" s="53"/>
      <c r="E202" s="51"/>
    </row>
    <row r="203" spans="1:5" ht="16.5" thickTop="1" thickBot="1" x14ac:dyDescent="0.3">
      <c r="A203" s="49"/>
      <c r="B203" s="49"/>
      <c r="C203" s="49"/>
      <c r="D203" s="53"/>
      <c r="E203" s="51"/>
    </row>
    <row r="204" spans="1:5" ht="16.5" thickTop="1" thickBot="1" x14ac:dyDescent="0.3">
      <c r="A204" s="49"/>
      <c r="B204" s="49"/>
      <c r="C204" s="49"/>
      <c r="D204" s="53"/>
      <c r="E204" s="51"/>
    </row>
    <row r="205" spans="1:5" ht="16.5" thickTop="1" thickBot="1" x14ac:dyDescent="0.3">
      <c r="A205" s="49"/>
      <c r="B205" s="49"/>
      <c r="C205" s="49"/>
      <c r="D205" s="53"/>
      <c r="E205" s="51"/>
    </row>
    <row r="206" spans="1:5" ht="16.5" thickTop="1" thickBot="1" x14ac:dyDescent="0.3">
      <c r="A206" s="49"/>
      <c r="B206" s="49"/>
      <c r="C206" s="49"/>
      <c r="D206" s="53"/>
      <c r="E206" s="51"/>
    </row>
    <row r="207" spans="1:5" ht="16.5" thickTop="1" thickBot="1" x14ac:dyDescent="0.3">
      <c r="A207" s="49"/>
      <c r="B207" s="49"/>
      <c r="C207" s="49"/>
      <c r="D207" s="53"/>
      <c r="E207" s="51"/>
    </row>
    <row r="208" spans="1:5" ht="16.5" thickTop="1" thickBot="1" x14ac:dyDescent="0.3">
      <c r="A208" s="49"/>
      <c r="B208" s="49"/>
      <c r="C208" s="49"/>
      <c r="D208" s="53"/>
      <c r="E208" s="51"/>
    </row>
    <row r="209" spans="1:5" ht="16.5" thickTop="1" thickBot="1" x14ac:dyDescent="0.3">
      <c r="A209" s="49"/>
      <c r="B209" s="49"/>
      <c r="C209" s="49"/>
      <c r="D209" s="53"/>
      <c r="E209" s="51"/>
    </row>
    <row r="210" spans="1:5" ht="16.5" thickTop="1" thickBot="1" x14ac:dyDescent="0.3">
      <c r="A210" s="49"/>
      <c r="B210" s="49"/>
      <c r="C210" s="49"/>
      <c r="D210" s="53"/>
      <c r="E210" s="51"/>
    </row>
    <row r="211" spans="1:5" ht="16.5" thickTop="1" thickBot="1" x14ac:dyDescent="0.3">
      <c r="A211" s="49"/>
      <c r="B211" s="49"/>
      <c r="C211" s="49"/>
      <c r="D211" s="53"/>
      <c r="E211" s="51"/>
    </row>
    <row r="212" spans="1:5" ht="16.5" thickTop="1" thickBot="1" x14ac:dyDescent="0.3">
      <c r="A212" s="49"/>
      <c r="B212" s="49"/>
      <c r="C212" s="49"/>
      <c r="D212" s="53"/>
      <c r="E212" s="51"/>
    </row>
    <row r="213" spans="1:5" ht="16.5" thickTop="1" thickBot="1" x14ac:dyDescent="0.3">
      <c r="A213" s="49"/>
      <c r="B213" s="49"/>
      <c r="C213" s="49"/>
      <c r="D213" s="53"/>
      <c r="E213" s="51"/>
    </row>
    <row r="214" spans="1:5" ht="16.5" thickTop="1" thickBot="1" x14ac:dyDescent="0.3">
      <c r="A214" s="49"/>
      <c r="B214" s="49"/>
      <c r="C214" s="49"/>
      <c r="D214" s="53"/>
      <c r="E214" s="51"/>
    </row>
    <row r="215" spans="1:5" ht="16.5" thickTop="1" thickBot="1" x14ac:dyDescent="0.3">
      <c r="A215" s="49"/>
      <c r="B215" s="49"/>
      <c r="C215" s="49"/>
      <c r="D215" s="53"/>
      <c r="E215" s="51"/>
    </row>
    <row r="216" spans="1:5" ht="16.5" thickTop="1" thickBot="1" x14ac:dyDescent="0.3">
      <c r="A216" s="49"/>
      <c r="B216" s="49"/>
      <c r="C216" s="49"/>
      <c r="D216" s="53"/>
      <c r="E216" s="51"/>
    </row>
    <row r="217" spans="1:5" ht="16.5" thickTop="1" thickBot="1" x14ac:dyDescent="0.3">
      <c r="A217" s="49"/>
      <c r="B217" s="49"/>
      <c r="C217" s="49"/>
      <c r="D217" s="53"/>
      <c r="E217" s="51"/>
    </row>
    <row r="218" spans="1:5" ht="16.5" thickTop="1" thickBot="1" x14ac:dyDescent="0.3">
      <c r="A218" s="49"/>
      <c r="B218" s="49"/>
      <c r="C218" s="49"/>
      <c r="D218" s="53"/>
      <c r="E218" s="51"/>
    </row>
    <row r="219" spans="1:5" ht="16.5" thickTop="1" thickBot="1" x14ac:dyDescent="0.3">
      <c r="A219" s="49"/>
      <c r="B219" s="49"/>
      <c r="C219" s="49"/>
      <c r="D219" s="53"/>
      <c r="E219" s="51"/>
    </row>
    <row r="220" spans="1:5" ht="16.5" thickTop="1" thickBot="1" x14ac:dyDescent="0.3">
      <c r="A220" s="49"/>
      <c r="B220" s="49"/>
      <c r="C220" s="49"/>
      <c r="D220" s="53"/>
      <c r="E220" s="51"/>
    </row>
    <row r="221" spans="1:5" ht="16.5" thickTop="1" thickBot="1" x14ac:dyDescent="0.3">
      <c r="A221" s="49"/>
      <c r="B221" s="49"/>
      <c r="C221" s="49"/>
      <c r="D221" s="53"/>
      <c r="E221" s="51"/>
    </row>
    <row r="222" spans="1:5" ht="16.5" thickTop="1" thickBot="1" x14ac:dyDescent="0.3">
      <c r="A222" s="49"/>
      <c r="B222" s="49"/>
      <c r="C222" s="49"/>
      <c r="D222" s="53"/>
      <c r="E222" s="51"/>
    </row>
    <row r="223" spans="1:5" ht="16.5" thickTop="1" thickBot="1" x14ac:dyDescent="0.3">
      <c r="A223" s="49"/>
      <c r="B223" s="49"/>
      <c r="C223" s="49"/>
      <c r="D223" s="53"/>
      <c r="E223" s="51"/>
    </row>
    <row r="224" spans="1:5" ht="16.5" thickTop="1" thickBot="1" x14ac:dyDescent="0.3">
      <c r="A224" s="49"/>
      <c r="B224" s="49"/>
      <c r="C224" s="49"/>
      <c r="D224" s="53"/>
      <c r="E224" s="51"/>
    </row>
    <row r="225" spans="1:5" ht="16.5" thickTop="1" thickBot="1" x14ac:dyDescent="0.3">
      <c r="A225" s="49"/>
      <c r="B225" s="49"/>
      <c r="C225" s="49"/>
      <c r="D225" s="53"/>
      <c r="E225" s="51"/>
    </row>
    <row r="226" spans="1:5" ht="16.5" thickTop="1" thickBot="1" x14ac:dyDescent="0.3">
      <c r="A226" s="49"/>
      <c r="B226" s="49"/>
      <c r="C226" s="49"/>
      <c r="D226" s="53"/>
      <c r="E226" s="51"/>
    </row>
    <row r="227" spans="1:5" ht="16.5" thickTop="1" thickBot="1" x14ac:dyDescent="0.3">
      <c r="A227" s="49"/>
      <c r="B227" s="49"/>
      <c r="C227" s="49"/>
      <c r="D227" s="53"/>
      <c r="E227" s="51"/>
    </row>
    <row r="228" spans="1:5" ht="16.5" thickTop="1" thickBot="1" x14ac:dyDescent="0.3">
      <c r="A228" s="49"/>
      <c r="B228" s="49"/>
      <c r="C228" s="49"/>
      <c r="D228" s="53"/>
      <c r="E228" s="51"/>
    </row>
    <row r="229" spans="1:5" ht="16.5" thickTop="1" thickBot="1" x14ac:dyDescent="0.3">
      <c r="A229" s="49"/>
      <c r="B229" s="49"/>
      <c r="C229" s="49"/>
      <c r="D229" s="53"/>
      <c r="E229" s="51"/>
    </row>
    <row r="230" spans="1:5" ht="16.5" thickTop="1" thickBot="1" x14ac:dyDescent="0.3">
      <c r="A230" s="49"/>
      <c r="B230" s="49"/>
      <c r="C230" s="49"/>
      <c r="D230" s="53"/>
      <c r="E230" s="51"/>
    </row>
    <row r="231" spans="1:5" ht="16.5" thickTop="1" thickBot="1" x14ac:dyDescent="0.3">
      <c r="A231" s="49"/>
      <c r="B231" s="49"/>
      <c r="C231" s="49"/>
      <c r="D231" s="53"/>
      <c r="E231" s="51"/>
    </row>
    <row r="232" spans="1:5" ht="16.5" thickTop="1" thickBot="1" x14ac:dyDescent="0.3">
      <c r="A232" s="49"/>
      <c r="B232" s="49"/>
      <c r="C232" s="49"/>
      <c r="D232" s="53"/>
      <c r="E232" s="51"/>
    </row>
    <row r="233" spans="1:5" ht="16.5" thickTop="1" thickBot="1" x14ac:dyDescent="0.3">
      <c r="A233" s="49"/>
      <c r="B233" s="49"/>
      <c r="C233" s="49"/>
      <c r="D233" s="53"/>
      <c r="E233" s="51"/>
    </row>
    <row r="234" spans="1:5" ht="16.5" thickTop="1" thickBot="1" x14ac:dyDescent="0.3">
      <c r="A234" s="49"/>
      <c r="B234" s="49"/>
      <c r="C234" s="49"/>
      <c r="D234" s="53"/>
      <c r="E234" s="51"/>
    </row>
    <row r="235" spans="1:5" ht="16.5" thickTop="1" thickBot="1" x14ac:dyDescent="0.3">
      <c r="A235" s="49"/>
      <c r="B235" s="49"/>
      <c r="C235" s="49"/>
      <c r="D235" s="53"/>
      <c r="E235" s="51"/>
    </row>
    <row r="236" spans="1:5" ht="16.5" thickTop="1" thickBot="1" x14ac:dyDescent="0.3">
      <c r="A236" s="49"/>
      <c r="B236" s="49"/>
      <c r="C236" s="49"/>
      <c r="D236" s="53"/>
      <c r="E236" s="51"/>
    </row>
    <row r="237" spans="1:5" ht="16.5" thickTop="1" thickBot="1" x14ac:dyDescent="0.3">
      <c r="A237" s="49"/>
      <c r="B237" s="49"/>
      <c r="C237" s="49"/>
      <c r="D237" s="53"/>
      <c r="E237" s="51"/>
    </row>
    <row r="238" spans="1:5" ht="16.5" thickTop="1" thickBot="1" x14ac:dyDescent="0.3">
      <c r="A238" s="49"/>
      <c r="B238" s="49"/>
      <c r="C238" s="49"/>
      <c r="D238" s="53"/>
      <c r="E238" s="51"/>
    </row>
    <row r="239" spans="1:5" ht="16.5" thickTop="1" thickBot="1" x14ac:dyDescent="0.3">
      <c r="A239" s="49"/>
      <c r="B239" s="49"/>
      <c r="C239" s="49"/>
      <c r="D239" s="53"/>
      <c r="E239" s="51"/>
    </row>
    <row r="240" spans="1:5" ht="16.5" thickTop="1" thickBot="1" x14ac:dyDescent="0.3">
      <c r="A240" s="49"/>
      <c r="B240" s="49"/>
      <c r="C240" s="49"/>
      <c r="D240" s="53"/>
      <c r="E240" s="51"/>
    </row>
    <row r="241" spans="1:5" ht="16.5" thickTop="1" thickBot="1" x14ac:dyDescent="0.3">
      <c r="A241" s="49"/>
      <c r="B241" s="49"/>
      <c r="C241" s="49"/>
      <c r="D241" s="53"/>
      <c r="E241" s="51"/>
    </row>
    <row r="242" spans="1:5" ht="16.5" thickTop="1" thickBot="1" x14ac:dyDescent="0.3">
      <c r="A242" s="49"/>
      <c r="B242" s="49"/>
      <c r="C242" s="49"/>
      <c r="D242" s="53"/>
      <c r="E242" s="51"/>
    </row>
    <row r="243" spans="1:5" ht="16.5" thickTop="1" thickBot="1" x14ac:dyDescent="0.3">
      <c r="A243" s="49"/>
      <c r="B243" s="49"/>
      <c r="C243" s="49"/>
      <c r="D243" s="53"/>
      <c r="E243" s="51"/>
    </row>
    <row r="244" spans="1:5" ht="16.5" thickTop="1" thickBot="1" x14ac:dyDescent="0.3">
      <c r="A244" s="49"/>
      <c r="B244" s="49"/>
      <c r="C244" s="49"/>
      <c r="D244" s="53"/>
      <c r="E244" s="51"/>
    </row>
    <row r="245" spans="1:5" ht="16.5" thickTop="1" thickBot="1" x14ac:dyDescent="0.3">
      <c r="A245" s="49"/>
      <c r="B245" s="49"/>
      <c r="C245" s="49"/>
      <c r="D245" s="53"/>
      <c r="E245" s="51"/>
    </row>
    <row r="246" spans="1:5" ht="16.5" thickTop="1" thickBot="1" x14ac:dyDescent="0.3">
      <c r="A246" s="49"/>
      <c r="B246" s="49"/>
      <c r="C246" s="49"/>
      <c r="D246" s="53"/>
      <c r="E246" s="51"/>
    </row>
    <row r="247" spans="1:5" ht="16.5" thickTop="1" thickBot="1" x14ac:dyDescent="0.3">
      <c r="A247" s="49"/>
      <c r="B247" s="49"/>
      <c r="C247" s="49"/>
      <c r="D247" s="53"/>
      <c r="E247" s="51"/>
    </row>
    <row r="248" spans="1:5" ht="16.5" thickTop="1" thickBot="1" x14ac:dyDescent="0.3">
      <c r="A248" s="49"/>
      <c r="B248" s="49"/>
      <c r="C248" s="49"/>
      <c r="D248" s="53"/>
      <c r="E248" s="51"/>
    </row>
    <row r="249" spans="1:5" ht="16.5" thickTop="1" thickBot="1" x14ac:dyDescent="0.3">
      <c r="A249" s="49"/>
      <c r="B249" s="49"/>
      <c r="C249" s="49"/>
      <c r="D249" s="53"/>
      <c r="E249" s="51"/>
    </row>
    <row r="250" spans="1:5" ht="16.5" thickTop="1" thickBot="1" x14ac:dyDescent="0.3">
      <c r="A250" s="49"/>
      <c r="B250" s="49"/>
      <c r="C250" s="49"/>
      <c r="D250" s="53"/>
      <c r="E250" s="51"/>
    </row>
    <row r="251" spans="1:5" ht="16.5" thickTop="1" thickBot="1" x14ac:dyDescent="0.3">
      <c r="A251" s="49"/>
      <c r="B251" s="49"/>
      <c r="C251" s="49"/>
      <c r="D251" s="53"/>
      <c r="E251" s="51"/>
    </row>
    <row r="252" spans="1:5" ht="16.5" thickTop="1" thickBot="1" x14ac:dyDescent="0.3">
      <c r="A252" s="49"/>
      <c r="B252" s="49"/>
      <c r="C252" s="49"/>
      <c r="D252" s="53"/>
      <c r="E252" s="51"/>
    </row>
    <row r="253" spans="1:5" ht="16.5" thickTop="1" thickBot="1" x14ac:dyDescent="0.3">
      <c r="A253" s="49"/>
      <c r="B253" s="49"/>
      <c r="C253" s="49"/>
      <c r="D253" s="53"/>
      <c r="E253" s="51"/>
    </row>
    <row r="254" spans="1:5" ht="16.5" thickTop="1" thickBot="1" x14ac:dyDescent="0.3">
      <c r="A254" s="49"/>
      <c r="B254" s="49"/>
      <c r="C254" s="49"/>
      <c r="D254" s="53"/>
      <c r="E254" s="51"/>
    </row>
    <row r="255" spans="1:5" ht="16.5" thickTop="1" thickBot="1" x14ac:dyDescent="0.3">
      <c r="A255" s="49"/>
      <c r="B255" s="49"/>
      <c r="C255" s="49"/>
      <c r="D255" s="53"/>
      <c r="E255" s="51"/>
    </row>
    <row r="256" spans="1:5" ht="16.5" thickTop="1" thickBot="1" x14ac:dyDescent="0.3">
      <c r="A256" s="49"/>
      <c r="B256" s="49"/>
      <c r="C256" s="49"/>
      <c r="D256" s="53"/>
      <c r="E256" s="51"/>
    </row>
    <row r="257" spans="1:5" ht="16.5" thickTop="1" thickBot="1" x14ac:dyDescent="0.3">
      <c r="A257" s="49"/>
      <c r="B257" s="49"/>
      <c r="C257" s="49"/>
      <c r="D257" s="53"/>
      <c r="E257" s="51"/>
    </row>
    <row r="258" spans="1:5" ht="16.5" thickTop="1" thickBot="1" x14ac:dyDescent="0.3">
      <c r="A258" s="49"/>
      <c r="B258" s="49"/>
      <c r="C258" s="49"/>
      <c r="D258" s="53"/>
      <c r="E258" s="51"/>
    </row>
    <row r="259" spans="1:5" ht="16.5" thickTop="1" thickBot="1" x14ac:dyDescent="0.3">
      <c r="A259" s="49"/>
      <c r="B259" s="49"/>
      <c r="C259" s="49"/>
      <c r="D259" s="53"/>
      <c r="E259" s="51"/>
    </row>
    <row r="260" spans="1:5" ht="16.5" thickTop="1" thickBot="1" x14ac:dyDescent="0.3">
      <c r="A260" s="49"/>
      <c r="B260" s="49"/>
      <c r="C260" s="49"/>
      <c r="D260" s="53"/>
      <c r="E260" s="51"/>
    </row>
    <row r="261" spans="1:5" ht="16.5" thickTop="1" thickBot="1" x14ac:dyDescent="0.3">
      <c r="A261" s="49"/>
      <c r="B261" s="49"/>
      <c r="C261" s="49"/>
      <c r="D261" s="53"/>
      <c r="E261" s="51"/>
    </row>
    <row r="262" spans="1:5" ht="16.5" thickTop="1" thickBot="1" x14ac:dyDescent="0.3">
      <c r="A262" s="49"/>
      <c r="B262" s="49"/>
      <c r="C262" s="49"/>
      <c r="D262" s="53"/>
      <c r="E262" s="51"/>
    </row>
    <row r="263" spans="1:5" ht="16.5" thickTop="1" thickBot="1" x14ac:dyDescent="0.3">
      <c r="A263" s="49"/>
      <c r="B263" s="49"/>
      <c r="C263" s="49"/>
      <c r="D263" s="53"/>
      <c r="E263" s="51"/>
    </row>
    <row r="264" spans="1:5" ht="16.5" thickTop="1" thickBot="1" x14ac:dyDescent="0.3">
      <c r="A264" s="49"/>
      <c r="B264" s="49"/>
      <c r="C264" s="49"/>
      <c r="D264" s="53"/>
      <c r="E264" s="51"/>
    </row>
    <row r="265" spans="1:5" ht="16.5" thickTop="1" thickBot="1" x14ac:dyDescent="0.3">
      <c r="A265" s="49"/>
      <c r="B265" s="49"/>
      <c r="C265" s="49"/>
      <c r="D265" s="53"/>
      <c r="E265" s="51"/>
    </row>
    <row r="266" spans="1:5" ht="16.5" thickTop="1" thickBot="1" x14ac:dyDescent="0.3">
      <c r="A266" s="49"/>
      <c r="B266" s="49"/>
      <c r="C266" s="49"/>
      <c r="D266" s="53"/>
      <c r="E266" s="51"/>
    </row>
    <row r="267" spans="1:5" ht="16.5" thickTop="1" thickBot="1" x14ac:dyDescent="0.3">
      <c r="A267" s="49"/>
      <c r="B267" s="49"/>
      <c r="C267" s="49"/>
      <c r="D267" s="53"/>
      <c r="E267" s="51"/>
    </row>
    <row r="268" spans="1:5" ht="16.5" thickTop="1" thickBot="1" x14ac:dyDescent="0.3">
      <c r="A268" s="49"/>
      <c r="B268" s="49"/>
      <c r="C268" s="49"/>
      <c r="D268" s="53"/>
      <c r="E268" s="51"/>
    </row>
    <row r="269" spans="1:5" ht="16.5" thickTop="1" thickBot="1" x14ac:dyDescent="0.3">
      <c r="A269" s="49"/>
      <c r="B269" s="49"/>
      <c r="C269" s="49"/>
      <c r="D269" s="53"/>
      <c r="E269" s="51"/>
    </row>
    <row r="270" spans="1:5" ht="16.5" thickTop="1" thickBot="1" x14ac:dyDescent="0.3">
      <c r="A270" s="49"/>
      <c r="B270" s="49"/>
      <c r="C270" s="49"/>
      <c r="D270" s="53"/>
      <c r="E270" s="51"/>
    </row>
    <row r="271" spans="1:5" ht="16.5" thickTop="1" thickBot="1" x14ac:dyDescent="0.3">
      <c r="A271" s="49"/>
      <c r="B271" s="49"/>
      <c r="C271" s="49"/>
      <c r="D271" s="53"/>
      <c r="E271" s="51"/>
    </row>
    <row r="272" spans="1:5" ht="16.5" thickTop="1" thickBot="1" x14ac:dyDescent="0.3">
      <c r="A272" s="49"/>
      <c r="B272" s="49"/>
      <c r="C272" s="49"/>
      <c r="D272" s="53"/>
      <c r="E272" s="51"/>
    </row>
    <row r="273" spans="1:5" ht="16.5" thickTop="1" thickBot="1" x14ac:dyDescent="0.3">
      <c r="A273" s="49"/>
      <c r="B273" s="49"/>
      <c r="C273" s="49"/>
      <c r="D273" s="53"/>
      <c r="E273" s="51"/>
    </row>
    <row r="274" spans="1:5" ht="16.5" thickTop="1" thickBot="1" x14ac:dyDescent="0.3">
      <c r="A274" s="49"/>
      <c r="B274" s="49"/>
      <c r="C274" s="49"/>
      <c r="D274" s="53"/>
      <c r="E274" s="51"/>
    </row>
    <row r="275" spans="1:5" ht="16.5" thickTop="1" thickBot="1" x14ac:dyDescent="0.3">
      <c r="A275" s="49"/>
      <c r="B275" s="49"/>
      <c r="C275" s="49"/>
      <c r="D275" s="53"/>
      <c r="E275" s="51"/>
    </row>
    <row r="276" spans="1:5" ht="16.5" thickTop="1" thickBot="1" x14ac:dyDescent="0.3">
      <c r="A276" s="49"/>
      <c r="B276" s="49"/>
      <c r="C276" s="49"/>
      <c r="D276" s="53"/>
      <c r="E276" s="51"/>
    </row>
    <row r="277" spans="1:5" ht="16.5" thickTop="1" thickBot="1" x14ac:dyDescent="0.3">
      <c r="A277" s="49"/>
      <c r="B277" s="49"/>
      <c r="C277" s="49"/>
      <c r="D277" s="53"/>
      <c r="E277" s="51"/>
    </row>
    <row r="278" spans="1:5" ht="16.5" thickTop="1" thickBot="1" x14ac:dyDescent="0.3">
      <c r="A278" s="49"/>
      <c r="B278" s="49"/>
      <c r="C278" s="49"/>
      <c r="D278" s="53"/>
      <c r="E278" s="51"/>
    </row>
    <row r="279" spans="1:5" ht="16.5" thickTop="1" thickBot="1" x14ac:dyDescent="0.3">
      <c r="A279" s="49"/>
      <c r="B279" s="49"/>
      <c r="C279" s="49"/>
      <c r="D279" s="53"/>
      <c r="E279" s="51"/>
    </row>
    <row r="280" spans="1:5" ht="16.5" thickTop="1" thickBot="1" x14ac:dyDescent="0.3">
      <c r="A280" s="49"/>
      <c r="B280" s="49"/>
      <c r="C280" s="49"/>
      <c r="D280" s="53"/>
      <c r="E280" s="51"/>
    </row>
    <row r="281" spans="1:5" ht="16.5" thickTop="1" thickBot="1" x14ac:dyDescent="0.3">
      <c r="A281" s="49"/>
      <c r="B281" s="49"/>
      <c r="C281" s="49"/>
      <c r="D281" s="53"/>
      <c r="E281" s="51"/>
    </row>
    <row r="282" spans="1:5" ht="16.5" thickTop="1" thickBot="1" x14ac:dyDescent="0.3">
      <c r="A282" s="49"/>
      <c r="B282" s="49"/>
      <c r="C282" s="49"/>
      <c r="D282" s="53"/>
      <c r="E282" s="51"/>
    </row>
    <row r="283" spans="1:5" ht="16.5" thickTop="1" thickBot="1" x14ac:dyDescent="0.3">
      <c r="A283" s="49"/>
      <c r="B283" s="49"/>
      <c r="C283" s="49"/>
      <c r="D283" s="53"/>
      <c r="E283" s="51"/>
    </row>
    <row r="284" spans="1:5" ht="16.5" thickTop="1" thickBot="1" x14ac:dyDescent="0.3">
      <c r="A284" s="49"/>
      <c r="B284" s="49"/>
      <c r="C284" s="49"/>
      <c r="D284" s="53"/>
      <c r="E284" s="51"/>
    </row>
    <row r="285" spans="1:5" ht="16.5" thickTop="1" thickBot="1" x14ac:dyDescent="0.3">
      <c r="A285" s="49"/>
      <c r="B285" s="49"/>
      <c r="C285" s="49"/>
      <c r="D285" s="53"/>
      <c r="E285" s="51"/>
    </row>
    <row r="286" spans="1:5" ht="16.5" thickTop="1" thickBot="1" x14ac:dyDescent="0.3">
      <c r="A286" s="49"/>
      <c r="B286" s="49"/>
      <c r="C286" s="49"/>
      <c r="D286" s="53"/>
      <c r="E286" s="51"/>
    </row>
    <row r="287" spans="1:5" ht="16.5" thickTop="1" thickBot="1" x14ac:dyDescent="0.3">
      <c r="A287" s="49"/>
      <c r="B287" s="49"/>
      <c r="C287" s="49"/>
      <c r="D287" s="53"/>
      <c r="E287" s="51"/>
    </row>
    <row r="288" spans="1:5" ht="16.5" thickTop="1" thickBot="1" x14ac:dyDescent="0.3">
      <c r="A288" s="49"/>
      <c r="B288" s="49"/>
      <c r="C288" s="49"/>
      <c r="D288" s="53"/>
      <c r="E288" s="51"/>
    </row>
    <row r="289" spans="1:5" ht="16.5" thickTop="1" thickBot="1" x14ac:dyDescent="0.3">
      <c r="A289" s="49"/>
      <c r="B289" s="49"/>
      <c r="C289" s="49"/>
      <c r="D289" s="53"/>
      <c r="E289" s="51"/>
    </row>
    <row r="290" spans="1:5" ht="16.5" thickTop="1" thickBot="1" x14ac:dyDescent="0.3">
      <c r="A290" s="49"/>
      <c r="B290" s="49"/>
      <c r="C290" s="49"/>
      <c r="D290" s="53"/>
      <c r="E290" s="51"/>
    </row>
    <row r="291" spans="1:5" ht="16.5" thickTop="1" thickBot="1" x14ac:dyDescent="0.3">
      <c r="A291" s="49"/>
      <c r="B291" s="49"/>
      <c r="C291" s="49"/>
      <c r="D291" s="53"/>
      <c r="E291" s="51"/>
    </row>
    <row r="292" spans="1:5" ht="16.5" thickTop="1" thickBot="1" x14ac:dyDescent="0.3">
      <c r="A292" s="49"/>
      <c r="B292" s="49"/>
      <c r="C292" s="49"/>
      <c r="D292" s="53"/>
      <c r="E292" s="51"/>
    </row>
    <row r="293" spans="1:5" ht="16.5" thickTop="1" thickBot="1" x14ac:dyDescent="0.3">
      <c r="A293" s="49"/>
      <c r="B293" s="49"/>
      <c r="C293" s="49"/>
      <c r="D293" s="53"/>
      <c r="E293" s="51"/>
    </row>
    <row r="294" spans="1:5" ht="16.5" thickTop="1" thickBot="1" x14ac:dyDescent="0.3">
      <c r="A294" s="49"/>
      <c r="B294" s="49"/>
      <c r="C294" s="49"/>
      <c r="D294" s="53"/>
      <c r="E294" s="51"/>
    </row>
    <row r="295" spans="1:5" ht="16.5" thickTop="1" thickBot="1" x14ac:dyDescent="0.3">
      <c r="A295" s="49"/>
      <c r="B295" s="49"/>
      <c r="C295" s="49"/>
      <c r="D295" s="53"/>
      <c r="E295" s="51"/>
    </row>
    <row r="296" spans="1:5" ht="16.5" thickTop="1" thickBot="1" x14ac:dyDescent="0.3">
      <c r="A296" s="49"/>
      <c r="B296" s="49"/>
      <c r="C296" s="49"/>
      <c r="D296" s="53"/>
      <c r="E296" s="51"/>
    </row>
    <row r="297" spans="1:5" ht="16.5" thickTop="1" thickBot="1" x14ac:dyDescent="0.3">
      <c r="A297" s="49"/>
      <c r="B297" s="49"/>
      <c r="C297" s="49"/>
      <c r="D297" s="53"/>
      <c r="E297" s="51"/>
    </row>
    <row r="298" spans="1:5" ht="16.5" thickTop="1" thickBot="1" x14ac:dyDescent="0.3">
      <c r="A298" s="49"/>
      <c r="B298" s="49"/>
      <c r="C298" s="49"/>
      <c r="D298" s="53"/>
      <c r="E298" s="51"/>
    </row>
    <row r="299" spans="1:5" ht="16.5" thickTop="1" thickBot="1" x14ac:dyDescent="0.3">
      <c r="A299" s="49"/>
      <c r="B299" s="49"/>
      <c r="C299" s="49"/>
      <c r="D299" s="53"/>
      <c r="E299" s="51"/>
    </row>
    <row r="300" spans="1:5" ht="16.5" thickTop="1" thickBot="1" x14ac:dyDescent="0.3">
      <c r="A300" s="49"/>
      <c r="B300" s="49"/>
      <c r="C300" s="49"/>
      <c r="D300" s="53"/>
      <c r="E300" s="51"/>
    </row>
    <row r="301" spans="1:5" ht="16.5" thickTop="1" thickBot="1" x14ac:dyDescent="0.3">
      <c r="A301" s="49"/>
      <c r="B301" s="49"/>
      <c r="C301" s="49"/>
      <c r="D301" s="53"/>
      <c r="E301" s="51"/>
    </row>
    <row r="302" spans="1:5" ht="16.5" thickTop="1" thickBot="1" x14ac:dyDescent="0.3">
      <c r="A302" s="49"/>
      <c r="B302" s="49"/>
      <c r="C302" s="49"/>
      <c r="D302" s="53"/>
      <c r="E302" s="51"/>
    </row>
    <row r="303" spans="1:5" ht="16.5" thickTop="1" thickBot="1" x14ac:dyDescent="0.3">
      <c r="A303" s="49"/>
      <c r="B303" s="49"/>
      <c r="C303" s="49"/>
      <c r="D303" s="53"/>
      <c r="E303" s="51"/>
    </row>
    <row r="304" spans="1:5" ht="16.5" thickTop="1" thickBot="1" x14ac:dyDescent="0.3">
      <c r="A304" s="49"/>
      <c r="B304" s="49"/>
      <c r="C304" s="49"/>
      <c r="D304" s="53"/>
      <c r="E304" s="51"/>
    </row>
    <row r="305" spans="1:5" ht="16.5" thickTop="1" thickBot="1" x14ac:dyDescent="0.3">
      <c r="A305" s="49"/>
      <c r="B305" s="49"/>
      <c r="C305" s="49"/>
      <c r="D305" s="53"/>
      <c r="E305" s="51"/>
    </row>
    <row r="306" spans="1:5" ht="16.5" thickTop="1" thickBot="1" x14ac:dyDescent="0.3">
      <c r="A306" s="49"/>
      <c r="B306" s="49"/>
      <c r="C306" s="49"/>
      <c r="D306" s="53"/>
      <c r="E306" s="51"/>
    </row>
    <row r="307" spans="1:5" ht="16.5" thickTop="1" thickBot="1" x14ac:dyDescent="0.3">
      <c r="A307" s="49"/>
      <c r="B307" s="49"/>
      <c r="C307" s="49"/>
      <c r="D307" s="53"/>
      <c r="E307" s="51"/>
    </row>
    <row r="308" spans="1:5" ht="16.5" thickTop="1" thickBot="1" x14ac:dyDescent="0.3">
      <c r="A308" s="49"/>
      <c r="B308" s="49"/>
      <c r="C308" s="49"/>
      <c r="D308" s="53"/>
      <c r="E308" s="51"/>
    </row>
    <row r="309" spans="1:5" ht="16.5" thickTop="1" thickBot="1" x14ac:dyDescent="0.3">
      <c r="A309" s="49"/>
      <c r="B309" s="49"/>
      <c r="C309" s="49"/>
      <c r="D309" s="53"/>
      <c r="E309" s="51"/>
    </row>
    <row r="310" spans="1:5" ht="16.5" thickTop="1" thickBot="1" x14ac:dyDescent="0.3">
      <c r="A310" s="49"/>
      <c r="B310" s="49"/>
      <c r="C310" s="49"/>
      <c r="D310" s="53"/>
      <c r="E310" s="51"/>
    </row>
    <row r="311" spans="1:5" ht="16.5" thickTop="1" thickBot="1" x14ac:dyDescent="0.3">
      <c r="A311" s="49"/>
      <c r="B311" s="49"/>
      <c r="C311" s="49"/>
      <c r="D311" s="53"/>
      <c r="E311" s="51"/>
    </row>
    <row r="312" spans="1:5" ht="16.5" thickTop="1" thickBot="1" x14ac:dyDescent="0.3">
      <c r="A312" s="49"/>
      <c r="B312" s="49"/>
      <c r="C312" s="49"/>
      <c r="D312" s="53"/>
      <c r="E312" s="51"/>
    </row>
    <row r="313" spans="1:5" ht="16.5" thickTop="1" thickBot="1" x14ac:dyDescent="0.3">
      <c r="A313" s="49"/>
      <c r="B313" s="49"/>
      <c r="C313" s="49"/>
      <c r="D313" s="53"/>
      <c r="E313" s="51"/>
    </row>
    <row r="314" spans="1:5" ht="16.5" thickTop="1" thickBot="1" x14ac:dyDescent="0.3">
      <c r="A314" s="49"/>
      <c r="B314" s="49"/>
      <c r="C314" s="49"/>
      <c r="D314" s="53"/>
      <c r="E314" s="51"/>
    </row>
    <row r="315" spans="1:5" ht="16.5" thickTop="1" thickBot="1" x14ac:dyDescent="0.3">
      <c r="A315" s="49"/>
      <c r="B315" s="49"/>
      <c r="C315" s="49"/>
      <c r="D315" s="53"/>
      <c r="E315" s="51"/>
    </row>
    <row r="316" spans="1:5" ht="16.5" thickTop="1" thickBot="1" x14ac:dyDescent="0.3">
      <c r="A316" s="49"/>
      <c r="B316" s="49"/>
      <c r="C316" s="49"/>
      <c r="D316" s="53"/>
      <c r="E316" s="51"/>
    </row>
    <row r="317" spans="1:5" ht="16.5" thickTop="1" thickBot="1" x14ac:dyDescent="0.3">
      <c r="A317" s="49"/>
      <c r="B317" s="49"/>
      <c r="C317" s="49"/>
      <c r="D317" s="53"/>
      <c r="E317" s="51"/>
    </row>
    <row r="318" spans="1:5" ht="16.5" thickTop="1" thickBot="1" x14ac:dyDescent="0.3">
      <c r="A318" s="49"/>
      <c r="B318" s="49"/>
      <c r="C318" s="49"/>
      <c r="D318" s="53"/>
      <c r="E318" s="51"/>
    </row>
    <row r="319" spans="1:5" ht="16.5" thickTop="1" thickBot="1" x14ac:dyDescent="0.3">
      <c r="A319" s="49"/>
      <c r="B319" s="49"/>
      <c r="C319" s="49"/>
      <c r="D319" s="53"/>
      <c r="E319" s="51"/>
    </row>
    <row r="320" spans="1:5" ht="16.5" thickTop="1" thickBot="1" x14ac:dyDescent="0.3">
      <c r="A320" s="49"/>
      <c r="B320" s="49"/>
      <c r="C320" s="49"/>
      <c r="D320" s="53"/>
      <c r="E320" s="51"/>
    </row>
    <row r="321" spans="1:5" ht="16.5" thickTop="1" thickBot="1" x14ac:dyDescent="0.3">
      <c r="A321" s="49"/>
      <c r="B321" s="49"/>
      <c r="C321" s="49"/>
      <c r="D321" s="53"/>
      <c r="E321" s="51"/>
    </row>
    <row r="322" spans="1:5" ht="16.5" thickTop="1" thickBot="1" x14ac:dyDescent="0.3">
      <c r="A322" s="49"/>
      <c r="B322" s="49"/>
      <c r="C322" s="49"/>
      <c r="D322" s="53"/>
      <c r="E322" s="51"/>
    </row>
    <row r="323" spans="1:5" ht="16.5" thickTop="1" thickBot="1" x14ac:dyDescent="0.3">
      <c r="A323" s="49"/>
      <c r="B323" s="49"/>
      <c r="C323" s="49"/>
      <c r="D323" s="53"/>
      <c r="E323" s="51"/>
    </row>
    <row r="324" spans="1:5" ht="16.5" thickTop="1" thickBot="1" x14ac:dyDescent="0.3">
      <c r="A324" s="49"/>
      <c r="B324" s="49"/>
      <c r="C324" s="49"/>
      <c r="D324" s="53"/>
      <c r="E324" s="51"/>
    </row>
    <row r="325" spans="1:5" ht="16.5" thickTop="1" thickBot="1" x14ac:dyDescent="0.3">
      <c r="A325" s="49"/>
      <c r="B325" s="49"/>
      <c r="C325" s="49"/>
      <c r="D325" s="53"/>
      <c r="E325" s="51"/>
    </row>
    <row r="326" spans="1:5" ht="16.5" thickTop="1" thickBot="1" x14ac:dyDescent="0.3">
      <c r="A326" s="49"/>
      <c r="B326" s="49"/>
      <c r="C326" s="49"/>
      <c r="D326" s="53"/>
      <c r="E326" s="51"/>
    </row>
    <row r="327" spans="1:5" ht="16.5" thickTop="1" thickBot="1" x14ac:dyDescent="0.3">
      <c r="A327" s="49"/>
      <c r="B327" s="49"/>
      <c r="C327" s="49"/>
      <c r="D327" s="53"/>
      <c r="E327" s="51"/>
    </row>
    <row r="328" spans="1:5" ht="16.5" thickTop="1" thickBot="1" x14ac:dyDescent="0.3">
      <c r="A328" s="49"/>
      <c r="B328" s="49"/>
      <c r="C328" s="49"/>
      <c r="D328" s="53"/>
      <c r="E328" s="51"/>
    </row>
    <row r="329" spans="1:5" ht="16.5" thickTop="1" thickBot="1" x14ac:dyDescent="0.3">
      <c r="A329" s="49"/>
      <c r="B329" s="49"/>
      <c r="C329" s="49"/>
      <c r="D329" s="53"/>
      <c r="E329" s="51"/>
    </row>
    <row r="330" spans="1:5" ht="16.5" thickTop="1" thickBot="1" x14ac:dyDescent="0.3">
      <c r="A330" s="49"/>
      <c r="B330" s="49"/>
      <c r="C330" s="49"/>
      <c r="D330" s="53"/>
      <c r="E330" s="51"/>
    </row>
    <row r="331" spans="1:5" ht="16.5" thickTop="1" thickBot="1" x14ac:dyDescent="0.3">
      <c r="A331" s="49"/>
      <c r="B331" s="49"/>
      <c r="C331" s="49"/>
      <c r="D331" s="53"/>
      <c r="E331" s="51"/>
    </row>
    <row r="332" spans="1:5" ht="16.5" thickTop="1" thickBot="1" x14ac:dyDescent="0.3">
      <c r="A332" s="49"/>
      <c r="B332" s="49"/>
      <c r="C332" s="49"/>
      <c r="D332" s="53"/>
      <c r="E332" s="51"/>
    </row>
    <row r="333" spans="1:5" ht="16.5" thickTop="1" thickBot="1" x14ac:dyDescent="0.3">
      <c r="A333" s="49"/>
      <c r="B333" s="49"/>
      <c r="C333" s="49"/>
      <c r="D333" s="53"/>
      <c r="E333" s="51"/>
    </row>
    <row r="334" spans="1:5" ht="16.5" thickTop="1" thickBot="1" x14ac:dyDescent="0.3">
      <c r="A334" s="49"/>
      <c r="B334" s="49"/>
      <c r="C334" s="49"/>
      <c r="D334" s="53"/>
      <c r="E334" s="51"/>
    </row>
    <row r="335" spans="1:5" ht="16.5" thickTop="1" thickBot="1" x14ac:dyDescent="0.3">
      <c r="A335" s="49"/>
      <c r="B335" s="49"/>
      <c r="C335" s="49"/>
      <c r="D335" s="53"/>
      <c r="E335" s="51"/>
    </row>
    <row r="336" spans="1:5" ht="16.5" thickTop="1" thickBot="1" x14ac:dyDescent="0.3">
      <c r="A336" s="49"/>
      <c r="B336" s="49"/>
      <c r="C336" s="49"/>
      <c r="D336" s="53"/>
      <c r="E336" s="51"/>
    </row>
    <row r="337" spans="1:5" ht="16.5" thickTop="1" thickBot="1" x14ac:dyDescent="0.3">
      <c r="A337" s="49"/>
      <c r="B337" s="49"/>
      <c r="C337" s="49"/>
      <c r="D337" s="53"/>
      <c r="E337" s="51"/>
    </row>
    <row r="338" spans="1:5" ht="16.5" thickTop="1" thickBot="1" x14ac:dyDescent="0.3">
      <c r="A338" s="49"/>
      <c r="B338" s="49"/>
      <c r="C338" s="49"/>
      <c r="D338" s="53"/>
      <c r="E338" s="51"/>
    </row>
    <row r="339" spans="1:5" ht="16.5" thickTop="1" thickBot="1" x14ac:dyDescent="0.3">
      <c r="A339" s="49"/>
      <c r="B339" s="49"/>
      <c r="C339" s="49"/>
      <c r="D339" s="53"/>
      <c r="E339" s="51"/>
    </row>
    <row r="340" spans="1:5" ht="16.5" thickTop="1" thickBot="1" x14ac:dyDescent="0.3">
      <c r="A340" s="49"/>
      <c r="B340" s="49"/>
      <c r="C340" s="49"/>
      <c r="D340" s="53"/>
      <c r="E340" s="51"/>
    </row>
    <row r="341" spans="1:5" ht="16.5" thickTop="1" thickBot="1" x14ac:dyDescent="0.3">
      <c r="A341" s="49"/>
      <c r="B341" s="49"/>
      <c r="C341" s="49"/>
      <c r="D341" s="53"/>
      <c r="E341" s="51"/>
    </row>
    <row r="342" spans="1:5" ht="16.5" thickTop="1" thickBot="1" x14ac:dyDescent="0.3">
      <c r="A342" s="49"/>
      <c r="B342" s="49"/>
      <c r="C342" s="49"/>
      <c r="D342" s="53"/>
      <c r="E342" s="51"/>
    </row>
    <row r="343" spans="1:5" ht="16.5" thickTop="1" thickBot="1" x14ac:dyDescent="0.3">
      <c r="A343" s="49"/>
      <c r="B343" s="49"/>
      <c r="C343" s="49"/>
      <c r="D343" s="53"/>
      <c r="E343" s="51"/>
    </row>
    <row r="344" spans="1:5" ht="16.5" thickTop="1" thickBot="1" x14ac:dyDescent="0.3">
      <c r="A344" s="49"/>
      <c r="B344" s="49"/>
      <c r="C344" s="49"/>
      <c r="D344" s="53"/>
      <c r="E344" s="51"/>
    </row>
    <row r="345" spans="1:5" ht="16.5" thickTop="1" thickBot="1" x14ac:dyDescent="0.3">
      <c r="A345" s="49"/>
      <c r="B345" s="49"/>
      <c r="C345" s="49"/>
      <c r="D345" s="53"/>
      <c r="E345" s="51"/>
    </row>
    <row r="346" spans="1:5" ht="16.5" thickTop="1" thickBot="1" x14ac:dyDescent="0.3">
      <c r="A346" s="49"/>
      <c r="B346" s="49"/>
      <c r="C346" s="49"/>
      <c r="D346" s="53"/>
      <c r="E346" s="51"/>
    </row>
    <row r="347" spans="1:5" ht="16.5" thickTop="1" thickBot="1" x14ac:dyDescent="0.3">
      <c r="A347" s="49"/>
      <c r="B347" s="49"/>
      <c r="C347" s="49"/>
      <c r="D347" s="53"/>
      <c r="E347" s="51"/>
    </row>
    <row r="348" spans="1:5" ht="16.5" thickTop="1" thickBot="1" x14ac:dyDescent="0.3">
      <c r="A348" s="49"/>
      <c r="B348" s="49"/>
      <c r="C348" s="49"/>
      <c r="D348" s="53"/>
      <c r="E348" s="51"/>
    </row>
    <row r="349" spans="1:5" ht="16.5" thickTop="1" thickBot="1" x14ac:dyDescent="0.3">
      <c r="A349" s="49"/>
      <c r="B349" s="49"/>
      <c r="C349" s="49"/>
      <c r="D349" s="53"/>
      <c r="E349" s="51"/>
    </row>
    <row r="350" spans="1:5" ht="16.5" thickTop="1" thickBot="1" x14ac:dyDescent="0.3">
      <c r="A350" s="49"/>
      <c r="B350" s="49"/>
      <c r="C350" s="49"/>
      <c r="D350" s="53"/>
      <c r="E350" s="51"/>
    </row>
    <row r="351" spans="1:5" ht="16.5" thickTop="1" thickBot="1" x14ac:dyDescent="0.3">
      <c r="A351" s="49"/>
      <c r="B351" s="49"/>
      <c r="C351" s="49"/>
      <c r="D351" s="53"/>
      <c r="E351" s="51"/>
    </row>
    <row r="352" spans="1:5" ht="16.5" thickTop="1" thickBot="1" x14ac:dyDescent="0.3">
      <c r="A352" s="49"/>
      <c r="B352" s="49"/>
      <c r="C352" s="49"/>
      <c r="D352" s="53"/>
      <c r="E352" s="51"/>
    </row>
    <row r="353" spans="1:5" ht="16.5" thickTop="1" thickBot="1" x14ac:dyDescent="0.3">
      <c r="A353" s="49"/>
      <c r="B353" s="49"/>
      <c r="C353" s="49"/>
      <c r="D353" s="53"/>
      <c r="E353" s="51"/>
    </row>
    <row r="354" spans="1:5" ht="16.5" thickTop="1" thickBot="1" x14ac:dyDescent="0.3">
      <c r="A354" s="49"/>
      <c r="B354" s="49"/>
      <c r="C354" s="49"/>
      <c r="D354" s="53"/>
      <c r="E354" s="51"/>
    </row>
    <row r="355" spans="1:5" ht="16.5" thickTop="1" thickBot="1" x14ac:dyDescent="0.3">
      <c r="A355" s="49"/>
      <c r="B355" s="49"/>
      <c r="C355" s="49"/>
      <c r="D355" s="53"/>
      <c r="E355" s="51"/>
    </row>
    <row r="356" spans="1:5" ht="16.5" thickTop="1" thickBot="1" x14ac:dyDescent="0.3">
      <c r="A356" s="49"/>
      <c r="B356" s="49"/>
      <c r="C356" s="49"/>
      <c r="D356" s="53"/>
      <c r="E356" s="51"/>
    </row>
    <row r="357" spans="1:5" ht="16.5" thickTop="1" thickBot="1" x14ac:dyDescent="0.3">
      <c r="A357" s="49"/>
      <c r="B357" s="49"/>
      <c r="C357" s="49"/>
      <c r="D357" s="53"/>
      <c r="E357" s="51"/>
    </row>
    <row r="358" spans="1:5" ht="16.5" thickTop="1" thickBot="1" x14ac:dyDescent="0.3">
      <c r="A358" s="49"/>
      <c r="B358" s="49"/>
      <c r="C358" s="49"/>
      <c r="D358" s="53"/>
      <c r="E358" s="51"/>
    </row>
    <row r="359" spans="1:5" ht="16.5" thickTop="1" thickBot="1" x14ac:dyDescent="0.3">
      <c r="A359" s="49"/>
      <c r="B359" s="49"/>
      <c r="C359" s="49"/>
      <c r="D359" s="53"/>
      <c r="E359" s="51"/>
    </row>
    <row r="360" spans="1:5" ht="16.5" thickTop="1" thickBot="1" x14ac:dyDescent="0.3">
      <c r="A360" s="49"/>
      <c r="B360" s="49"/>
      <c r="C360" s="49"/>
      <c r="D360" s="53"/>
      <c r="E360" s="51"/>
    </row>
    <row r="361" spans="1:5" ht="16.5" thickTop="1" thickBot="1" x14ac:dyDescent="0.3">
      <c r="A361" s="49"/>
      <c r="B361" s="49"/>
      <c r="C361" s="49"/>
      <c r="D361" s="53"/>
      <c r="E361" s="51"/>
    </row>
    <row r="362" spans="1:5" ht="16.5" thickTop="1" thickBot="1" x14ac:dyDescent="0.3">
      <c r="A362" s="49"/>
      <c r="B362" s="49"/>
      <c r="C362" s="49"/>
      <c r="D362" s="53"/>
      <c r="E362" s="51"/>
    </row>
    <row r="363" spans="1:5" ht="16.5" thickTop="1" thickBot="1" x14ac:dyDescent="0.3">
      <c r="A363" s="49"/>
      <c r="B363" s="49"/>
      <c r="C363" s="49"/>
      <c r="D363" s="53"/>
      <c r="E363" s="51"/>
    </row>
    <row r="364" spans="1:5" ht="16.5" thickTop="1" thickBot="1" x14ac:dyDescent="0.3">
      <c r="A364" s="49"/>
      <c r="B364" s="49"/>
      <c r="C364" s="49"/>
      <c r="D364" s="53"/>
      <c r="E364" s="51"/>
    </row>
    <row r="365" spans="1:5" ht="16.5" thickTop="1" thickBot="1" x14ac:dyDescent="0.3">
      <c r="A365" s="49"/>
      <c r="B365" s="49"/>
      <c r="C365" s="49"/>
      <c r="D365" s="53"/>
      <c r="E365" s="51"/>
    </row>
    <row r="366" spans="1:5" ht="16.5" thickTop="1" thickBot="1" x14ac:dyDescent="0.3">
      <c r="A366" s="49"/>
      <c r="B366" s="49"/>
      <c r="C366" s="49"/>
      <c r="D366" s="53"/>
      <c r="E366" s="51"/>
    </row>
    <row r="367" spans="1:5" ht="16.5" thickTop="1" thickBot="1" x14ac:dyDescent="0.3">
      <c r="A367" s="49"/>
      <c r="B367" s="49"/>
      <c r="C367" s="49"/>
      <c r="D367" s="53"/>
      <c r="E367" s="51"/>
    </row>
    <row r="368" spans="1:5" ht="16.5" thickTop="1" thickBot="1" x14ac:dyDescent="0.3">
      <c r="A368" s="49"/>
      <c r="B368" s="49"/>
      <c r="C368" s="49"/>
      <c r="D368" s="53"/>
      <c r="E368" s="51"/>
    </row>
    <row r="369" spans="1:5" ht="16.5" thickTop="1" thickBot="1" x14ac:dyDescent="0.3">
      <c r="A369" s="49"/>
      <c r="B369" s="49"/>
      <c r="C369" s="49"/>
      <c r="D369" s="53"/>
      <c r="E369" s="51"/>
    </row>
    <row r="370" spans="1:5" ht="16.5" thickTop="1" thickBot="1" x14ac:dyDescent="0.3">
      <c r="A370" s="49"/>
      <c r="B370" s="49"/>
      <c r="C370" s="49"/>
      <c r="D370" s="53"/>
      <c r="E370" s="51"/>
    </row>
    <row r="371" spans="1:5" ht="16.5" thickTop="1" thickBot="1" x14ac:dyDescent="0.3">
      <c r="A371" s="49"/>
      <c r="B371" s="49"/>
      <c r="C371" s="49"/>
      <c r="D371" s="53"/>
      <c r="E371" s="51"/>
    </row>
    <row r="372" spans="1:5" ht="16.5" thickTop="1" thickBot="1" x14ac:dyDescent="0.3">
      <c r="A372" s="49"/>
      <c r="B372" s="49"/>
      <c r="C372" s="49"/>
      <c r="D372" s="53"/>
      <c r="E372" s="51"/>
    </row>
    <row r="373" spans="1:5" ht="16.5" thickTop="1" thickBot="1" x14ac:dyDescent="0.3">
      <c r="A373" s="49"/>
      <c r="B373" s="49"/>
      <c r="C373" s="49"/>
      <c r="D373" s="53"/>
      <c r="E373" s="51"/>
    </row>
    <row r="374" spans="1:5" ht="16.5" thickTop="1" thickBot="1" x14ac:dyDescent="0.3">
      <c r="A374" s="49"/>
      <c r="B374" s="49"/>
      <c r="C374" s="49"/>
      <c r="D374" s="53"/>
      <c r="E374" s="51"/>
    </row>
    <row r="375" spans="1:5" ht="16.5" thickTop="1" thickBot="1" x14ac:dyDescent="0.3">
      <c r="A375" s="49"/>
      <c r="B375" s="49"/>
      <c r="C375" s="49"/>
      <c r="D375" s="53"/>
      <c r="E375" s="51"/>
    </row>
    <row r="376" spans="1:5" ht="16.5" thickTop="1" thickBot="1" x14ac:dyDescent="0.3">
      <c r="A376" s="49"/>
      <c r="B376" s="49"/>
      <c r="C376" s="49"/>
      <c r="D376" s="53"/>
      <c r="E376" s="51"/>
    </row>
    <row r="377" spans="1:5" ht="16.5" thickTop="1" thickBot="1" x14ac:dyDescent="0.3">
      <c r="A377" s="49"/>
      <c r="B377" s="49"/>
      <c r="C377" s="49"/>
      <c r="D377" s="53"/>
      <c r="E377" s="51"/>
    </row>
    <row r="378" spans="1:5" ht="16.5" thickTop="1" thickBot="1" x14ac:dyDescent="0.3">
      <c r="A378" s="49"/>
      <c r="B378" s="49"/>
      <c r="C378" s="49"/>
      <c r="D378" s="53"/>
      <c r="E378" s="51"/>
    </row>
    <row r="379" spans="1:5" ht="16.5" thickTop="1" thickBot="1" x14ac:dyDescent="0.3">
      <c r="A379" s="49"/>
      <c r="B379" s="49"/>
      <c r="C379" s="49"/>
      <c r="D379" s="53"/>
      <c r="E379" s="51"/>
    </row>
    <row r="380" spans="1:5" ht="16.5" thickTop="1" thickBot="1" x14ac:dyDescent="0.3">
      <c r="A380" s="49"/>
      <c r="B380" s="49"/>
      <c r="C380" s="49"/>
      <c r="D380" s="53"/>
      <c r="E380" s="51"/>
    </row>
    <row r="381" spans="1:5" ht="16.5" thickTop="1" thickBot="1" x14ac:dyDescent="0.3">
      <c r="A381" s="49"/>
      <c r="B381" s="49"/>
      <c r="C381" s="49"/>
      <c r="D381" s="53"/>
      <c r="E381" s="51"/>
    </row>
    <row r="382" spans="1:5" ht="16.5" thickTop="1" thickBot="1" x14ac:dyDescent="0.3">
      <c r="A382" s="49"/>
      <c r="B382" s="49"/>
      <c r="C382" s="49"/>
      <c r="D382" s="53"/>
      <c r="E382" s="51"/>
    </row>
    <row r="383" spans="1:5" ht="16.5" thickTop="1" thickBot="1" x14ac:dyDescent="0.3">
      <c r="A383" s="49"/>
      <c r="B383" s="49"/>
      <c r="C383" s="49"/>
      <c r="D383" s="53"/>
      <c r="E383" s="51"/>
    </row>
    <row r="384" spans="1:5" ht="16.5" thickTop="1" thickBot="1" x14ac:dyDescent="0.3">
      <c r="A384" s="49"/>
      <c r="B384" s="49"/>
      <c r="C384" s="49"/>
      <c r="D384" s="53"/>
      <c r="E384" s="51"/>
    </row>
    <row r="385" spans="1:5" ht="16.5" thickTop="1" thickBot="1" x14ac:dyDescent="0.3">
      <c r="A385" s="49"/>
      <c r="B385" s="49"/>
      <c r="C385" s="49"/>
      <c r="D385" s="53"/>
      <c r="E385" s="51"/>
    </row>
    <row r="386" spans="1:5" ht="16.5" thickTop="1" thickBot="1" x14ac:dyDescent="0.3">
      <c r="A386" s="49"/>
      <c r="B386" s="49"/>
      <c r="C386" s="49"/>
      <c r="D386" s="53"/>
      <c r="E386" s="51"/>
    </row>
    <row r="387" spans="1:5" ht="16.5" thickTop="1" thickBot="1" x14ac:dyDescent="0.3">
      <c r="A387" s="49"/>
      <c r="B387" s="49"/>
      <c r="C387" s="49"/>
      <c r="D387" s="53"/>
      <c r="E387" s="51"/>
    </row>
    <row r="388" spans="1:5" ht="16.5" thickTop="1" thickBot="1" x14ac:dyDescent="0.3">
      <c r="A388" s="49"/>
      <c r="B388" s="49"/>
      <c r="C388" s="49"/>
      <c r="D388" s="53"/>
      <c r="E388" s="51"/>
    </row>
    <row r="389" spans="1:5" ht="16.5" thickTop="1" thickBot="1" x14ac:dyDescent="0.3">
      <c r="A389" s="49"/>
      <c r="B389" s="49"/>
      <c r="C389" s="49"/>
      <c r="D389" s="53"/>
      <c r="E389" s="51"/>
    </row>
    <row r="390" spans="1:5" ht="16.5" thickTop="1" thickBot="1" x14ac:dyDescent="0.3">
      <c r="A390" s="49"/>
      <c r="B390" s="49"/>
      <c r="C390" s="49"/>
      <c r="D390" s="53"/>
      <c r="E390" s="51"/>
    </row>
    <row r="391" spans="1:5" ht="16.5" thickTop="1" thickBot="1" x14ac:dyDescent="0.3">
      <c r="A391" s="49"/>
      <c r="B391" s="49"/>
      <c r="C391" s="49"/>
      <c r="D391" s="53"/>
      <c r="E391" s="51"/>
    </row>
    <row r="392" spans="1:5" ht="16.5" thickTop="1" thickBot="1" x14ac:dyDescent="0.3">
      <c r="A392" s="49"/>
      <c r="B392" s="49"/>
      <c r="C392" s="49"/>
      <c r="D392" s="53"/>
      <c r="E392" s="51"/>
    </row>
    <row r="393" spans="1:5" ht="16.5" thickTop="1" thickBot="1" x14ac:dyDescent="0.3">
      <c r="A393" s="49"/>
      <c r="B393" s="49"/>
      <c r="C393" s="49"/>
      <c r="D393" s="53"/>
      <c r="E393" s="51"/>
    </row>
    <row r="394" spans="1:5" ht="16.5" thickTop="1" thickBot="1" x14ac:dyDescent="0.3">
      <c r="A394" s="49"/>
      <c r="B394" s="49"/>
      <c r="C394" s="49"/>
      <c r="D394" s="53"/>
      <c r="E394" s="51"/>
    </row>
    <row r="395" spans="1:5" ht="16.5" thickTop="1" thickBot="1" x14ac:dyDescent="0.3">
      <c r="A395" s="49"/>
      <c r="B395" s="49"/>
      <c r="C395" s="49"/>
      <c r="D395" s="53"/>
      <c r="E395" s="51"/>
    </row>
    <row r="396" spans="1:5" ht="16.5" thickTop="1" thickBot="1" x14ac:dyDescent="0.3">
      <c r="A396" s="49"/>
      <c r="B396" s="49"/>
      <c r="C396" s="49"/>
      <c r="D396" s="53"/>
      <c r="E396" s="51"/>
    </row>
    <row r="397" spans="1:5" ht="16.5" thickTop="1" thickBot="1" x14ac:dyDescent="0.3">
      <c r="A397" s="49"/>
      <c r="B397" s="49"/>
      <c r="C397" s="49"/>
      <c r="D397" s="53"/>
      <c r="E397" s="51"/>
    </row>
    <row r="398" spans="1:5" ht="16.5" thickTop="1" thickBot="1" x14ac:dyDescent="0.3">
      <c r="A398" s="49"/>
      <c r="B398" s="49"/>
      <c r="C398" s="49"/>
      <c r="D398" s="53"/>
      <c r="E398" s="51"/>
    </row>
    <row r="399" spans="1:5" ht="16.5" thickTop="1" thickBot="1" x14ac:dyDescent="0.3">
      <c r="A399" s="49"/>
      <c r="B399" s="49"/>
      <c r="C399" s="49"/>
      <c r="D399" s="53"/>
      <c r="E399" s="51"/>
    </row>
    <row r="400" spans="1:5" ht="16.5" thickTop="1" thickBot="1" x14ac:dyDescent="0.3">
      <c r="A400" s="49"/>
      <c r="B400" s="49"/>
      <c r="C400" s="49"/>
      <c r="D400" s="53"/>
      <c r="E400" s="51"/>
    </row>
    <row r="401" spans="1:5" ht="16.5" thickTop="1" thickBot="1" x14ac:dyDescent="0.3">
      <c r="A401" s="49"/>
      <c r="B401" s="49"/>
      <c r="C401" s="49"/>
      <c r="D401" s="53"/>
      <c r="E401" s="51"/>
    </row>
    <row r="402" spans="1:5" ht="16.5" thickTop="1" thickBot="1" x14ac:dyDescent="0.3">
      <c r="A402" s="49"/>
      <c r="B402" s="49"/>
      <c r="C402" s="49"/>
      <c r="D402" s="53"/>
      <c r="E402" s="51"/>
    </row>
    <row r="403" spans="1:5" ht="16.5" thickTop="1" thickBot="1" x14ac:dyDescent="0.3">
      <c r="A403" s="49"/>
      <c r="B403" s="49"/>
      <c r="C403" s="49"/>
      <c r="D403" s="53"/>
      <c r="E403" s="51"/>
    </row>
    <row r="404" spans="1:5" ht="16.5" thickTop="1" thickBot="1" x14ac:dyDescent="0.3">
      <c r="A404" s="49"/>
      <c r="B404" s="49"/>
      <c r="C404" s="49"/>
      <c r="D404" s="53"/>
      <c r="E404" s="51"/>
    </row>
    <row r="405" spans="1:5" ht="16.5" thickTop="1" thickBot="1" x14ac:dyDescent="0.3">
      <c r="A405" s="49"/>
      <c r="B405" s="49"/>
      <c r="C405" s="49"/>
      <c r="D405" s="53"/>
      <c r="E405" s="51"/>
    </row>
    <row r="406" spans="1:5" ht="16.5" thickTop="1" thickBot="1" x14ac:dyDescent="0.3">
      <c r="A406" s="49"/>
      <c r="B406" s="49"/>
      <c r="C406" s="49"/>
      <c r="D406" s="53"/>
      <c r="E406" s="51"/>
    </row>
    <row r="407" spans="1:5" ht="16.5" thickTop="1" thickBot="1" x14ac:dyDescent="0.3">
      <c r="A407" s="49"/>
      <c r="B407" s="49"/>
      <c r="C407" s="49"/>
      <c r="D407" s="53"/>
      <c r="E407" s="51"/>
    </row>
    <row r="408" spans="1:5" ht="16.5" thickTop="1" thickBot="1" x14ac:dyDescent="0.3">
      <c r="A408" s="49"/>
      <c r="B408" s="49"/>
      <c r="C408" s="49"/>
      <c r="D408" s="53"/>
      <c r="E408" s="51"/>
    </row>
    <row r="409" spans="1:5" ht="16.5" thickTop="1" thickBot="1" x14ac:dyDescent="0.3">
      <c r="A409" s="49"/>
      <c r="B409" s="49"/>
      <c r="C409" s="49"/>
      <c r="D409" s="53"/>
      <c r="E409" s="51"/>
    </row>
    <row r="410" spans="1:5" ht="16.5" thickTop="1" thickBot="1" x14ac:dyDescent="0.3">
      <c r="A410" s="49"/>
      <c r="B410" s="49"/>
      <c r="C410" s="49"/>
      <c r="D410" s="53"/>
      <c r="E410" s="51"/>
    </row>
    <row r="411" spans="1:5" ht="16.5" thickTop="1" thickBot="1" x14ac:dyDescent="0.3">
      <c r="A411" s="49"/>
      <c r="B411" s="49"/>
      <c r="C411" s="49"/>
      <c r="D411" s="53"/>
      <c r="E411" s="51"/>
    </row>
    <row r="412" spans="1:5" ht="16.5" thickTop="1" thickBot="1" x14ac:dyDescent="0.3">
      <c r="A412" s="49"/>
      <c r="B412" s="49"/>
      <c r="C412" s="49"/>
      <c r="D412" s="53"/>
      <c r="E412" s="51"/>
    </row>
    <row r="413" spans="1:5" ht="16.5" thickTop="1" thickBot="1" x14ac:dyDescent="0.3">
      <c r="A413" s="49"/>
      <c r="B413" s="49"/>
      <c r="C413" s="49"/>
      <c r="D413" s="53"/>
      <c r="E413" s="51"/>
    </row>
    <row r="414" spans="1:5" ht="16.5" thickTop="1" thickBot="1" x14ac:dyDescent="0.3">
      <c r="A414" s="49"/>
      <c r="B414" s="49"/>
      <c r="C414" s="49"/>
      <c r="D414" s="53"/>
      <c r="E414" s="51"/>
    </row>
    <row r="415" spans="1:5" ht="16.5" thickTop="1" thickBot="1" x14ac:dyDescent="0.3">
      <c r="A415" s="49"/>
      <c r="B415" s="49"/>
      <c r="C415" s="49"/>
      <c r="D415" s="53"/>
      <c r="E415" s="51"/>
    </row>
    <row r="416" spans="1:5" ht="16.5" thickTop="1" thickBot="1" x14ac:dyDescent="0.3">
      <c r="A416" s="49"/>
      <c r="B416" s="49"/>
      <c r="C416" s="49"/>
      <c r="D416" s="53"/>
      <c r="E416" s="51"/>
    </row>
    <row r="417" spans="1:5" ht="16.5" thickTop="1" thickBot="1" x14ac:dyDescent="0.3">
      <c r="A417" s="49"/>
      <c r="B417" s="49"/>
      <c r="C417" s="49"/>
      <c r="D417" s="53"/>
      <c r="E417" s="51"/>
    </row>
    <row r="418" spans="1:5" ht="16.5" thickTop="1" thickBot="1" x14ac:dyDescent="0.3">
      <c r="A418" s="49"/>
      <c r="B418" s="49"/>
      <c r="C418" s="49"/>
      <c r="D418" s="53"/>
      <c r="E418" s="51"/>
    </row>
    <row r="419" spans="1:5" ht="16.5" thickTop="1" thickBot="1" x14ac:dyDescent="0.3">
      <c r="A419" s="49"/>
      <c r="B419" s="49"/>
      <c r="C419" s="49"/>
      <c r="D419" s="53"/>
      <c r="E419" s="51"/>
    </row>
    <row r="420" spans="1:5" ht="16.5" thickTop="1" thickBot="1" x14ac:dyDescent="0.3">
      <c r="A420" s="49"/>
      <c r="B420" s="49"/>
      <c r="C420" s="49"/>
      <c r="D420" s="53"/>
      <c r="E420" s="51"/>
    </row>
    <row r="421" spans="1:5" ht="16.5" thickTop="1" thickBot="1" x14ac:dyDescent="0.3">
      <c r="A421" s="49"/>
      <c r="B421" s="49"/>
      <c r="C421" s="49"/>
      <c r="D421" s="53"/>
      <c r="E421" s="51"/>
    </row>
    <row r="422" spans="1:5" ht="16.5" thickTop="1" thickBot="1" x14ac:dyDescent="0.3">
      <c r="A422" s="49"/>
      <c r="B422" s="49"/>
      <c r="C422" s="49"/>
      <c r="D422" s="53"/>
      <c r="E422" s="51"/>
    </row>
    <row r="423" spans="1:5" ht="16.5" thickTop="1" thickBot="1" x14ac:dyDescent="0.3">
      <c r="A423" s="49"/>
      <c r="B423" s="49"/>
      <c r="C423" s="49"/>
      <c r="D423" s="53"/>
      <c r="E423" s="51"/>
    </row>
    <row r="424" spans="1:5" ht="16.5" thickTop="1" thickBot="1" x14ac:dyDescent="0.3">
      <c r="A424" s="49"/>
      <c r="B424" s="49"/>
      <c r="C424" s="49"/>
      <c r="D424" s="53"/>
      <c r="E424" s="51"/>
    </row>
    <row r="425" spans="1:5" ht="16.5" thickTop="1" thickBot="1" x14ac:dyDescent="0.3">
      <c r="A425" s="49"/>
      <c r="B425" s="49"/>
      <c r="C425" s="49"/>
      <c r="D425" s="53"/>
      <c r="E425" s="51"/>
    </row>
    <row r="426" spans="1:5" ht="16.5" thickTop="1" thickBot="1" x14ac:dyDescent="0.3">
      <c r="A426" s="49"/>
      <c r="B426" s="49"/>
      <c r="C426" s="49"/>
      <c r="D426" s="53"/>
      <c r="E426" s="51"/>
    </row>
    <row r="427" spans="1:5" ht="16.5" thickTop="1" thickBot="1" x14ac:dyDescent="0.3">
      <c r="A427" s="49"/>
      <c r="B427" s="49"/>
      <c r="C427" s="49"/>
      <c r="D427" s="53"/>
      <c r="E427" s="51"/>
    </row>
    <row r="428" spans="1:5" ht="16.5" thickTop="1" thickBot="1" x14ac:dyDescent="0.3">
      <c r="A428" s="49"/>
      <c r="B428" s="49"/>
      <c r="C428" s="49"/>
      <c r="D428" s="53"/>
      <c r="E428" s="51"/>
    </row>
    <row r="429" spans="1:5" ht="16.5" thickTop="1" thickBot="1" x14ac:dyDescent="0.3">
      <c r="A429" s="49"/>
      <c r="B429" s="49"/>
      <c r="C429" s="49"/>
      <c r="D429" s="53"/>
      <c r="E429" s="51"/>
    </row>
    <row r="430" spans="1:5" ht="16.5" thickTop="1" thickBot="1" x14ac:dyDescent="0.3">
      <c r="A430" s="49"/>
      <c r="B430" s="49"/>
      <c r="C430" s="49"/>
      <c r="D430" s="53"/>
      <c r="E430" s="51"/>
    </row>
    <row r="431" spans="1:5" ht="16.5" thickTop="1" thickBot="1" x14ac:dyDescent="0.3">
      <c r="A431" s="49"/>
      <c r="B431" s="49"/>
      <c r="C431" s="49"/>
      <c r="D431" s="53"/>
      <c r="E431" s="51"/>
    </row>
    <row r="432" spans="1:5" ht="16.5" thickTop="1" thickBot="1" x14ac:dyDescent="0.3">
      <c r="A432" s="49"/>
      <c r="B432" s="49"/>
      <c r="C432" s="49"/>
      <c r="D432" s="53"/>
      <c r="E432" s="51"/>
    </row>
    <row r="433" spans="1:5" ht="16.5" thickTop="1" thickBot="1" x14ac:dyDescent="0.3">
      <c r="A433" s="49"/>
      <c r="B433" s="49"/>
      <c r="C433" s="49"/>
      <c r="D433" s="53"/>
      <c r="E433" s="51"/>
    </row>
    <row r="434" spans="1:5" ht="16.5" thickTop="1" thickBot="1" x14ac:dyDescent="0.3">
      <c r="A434" s="49"/>
      <c r="B434" s="49"/>
      <c r="C434" s="49"/>
      <c r="D434" s="53"/>
      <c r="E434" s="51"/>
    </row>
    <row r="435" spans="1:5" ht="16.5" thickTop="1" thickBot="1" x14ac:dyDescent="0.3">
      <c r="A435" s="49"/>
      <c r="B435" s="49"/>
      <c r="C435" s="49"/>
      <c r="D435" s="53"/>
      <c r="E435" s="51"/>
    </row>
    <row r="436" spans="1:5" ht="16.5" thickTop="1" thickBot="1" x14ac:dyDescent="0.3">
      <c r="A436" s="49"/>
      <c r="B436" s="49"/>
      <c r="C436" s="49"/>
      <c r="D436" s="53"/>
      <c r="E436" s="51"/>
    </row>
    <row r="437" spans="1:5" ht="16.5" thickTop="1" thickBot="1" x14ac:dyDescent="0.3">
      <c r="A437" s="49"/>
      <c r="B437" s="49"/>
      <c r="C437" s="49"/>
      <c r="D437" s="53"/>
      <c r="E437" s="51"/>
    </row>
    <row r="438" spans="1:5" ht="16.5" thickTop="1" thickBot="1" x14ac:dyDescent="0.3">
      <c r="A438" s="49"/>
      <c r="B438" s="49"/>
      <c r="C438" s="49"/>
      <c r="D438" s="53"/>
      <c r="E438" s="51"/>
    </row>
    <row r="439" spans="1:5" ht="16.5" thickTop="1" thickBot="1" x14ac:dyDescent="0.3">
      <c r="A439" s="49"/>
      <c r="B439" s="49"/>
      <c r="C439" s="49"/>
      <c r="D439" s="53"/>
      <c r="E439" s="51"/>
    </row>
    <row r="440" spans="1:5" ht="16.5" thickTop="1" thickBot="1" x14ac:dyDescent="0.3">
      <c r="A440" s="49"/>
      <c r="B440" s="49"/>
      <c r="C440" s="49"/>
      <c r="D440" s="53"/>
      <c r="E440" s="51"/>
    </row>
    <row r="441" spans="1:5" ht="16.5" thickTop="1" thickBot="1" x14ac:dyDescent="0.3">
      <c r="A441" s="49"/>
      <c r="B441" s="49"/>
      <c r="C441" s="49"/>
      <c r="D441" s="53"/>
      <c r="E441" s="51"/>
    </row>
    <row r="442" spans="1:5" ht="16.5" thickTop="1" thickBot="1" x14ac:dyDescent="0.3">
      <c r="A442" s="49"/>
      <c r="B442" s="49"/>
      <c r="C442" s="49"/>
      <c r="D442" s="53"/>
      <c r="E442" s="51"/>
    </row>
    <row r="443" spans="1:5" ht="16.5" thickTop="1" thickBot="1" x14ac:dyDescent="0.3">
      <c r="A443" s="49"/>
      <c r="B443" s="49"/>
      <c r="C443" s="49"/>
      <c r="D443" s="53"/>
      <c r="E443" s="51"/>
    </row>
    <row r="444" spans="1:5" ht="16.5" thickTop="1" thickBot="1" x14ac:dyDescent="0.3">
      <c r="A444" s="49"/>
      <c r="B444" s="49"/>
      <c r="C444" s="49"/>
      <c r="D444" s="53"/>
      <c r="E444" s="51"/>
    </row>
    <row r="445" spans="1:5" ht="16.5" thickTop="1" thickBot="1" x14ac:dyDescent="0.3">
      <c r="A445" s="49"/>
      <c r="B445" s="49"/>
      <c r="C445" s="49"/>
      <c r="D445" s="53"/>
      <c r="E445" s="51"/>
    </row>
    <row r="446" spans="1:5" ht="16.5" thickTop="1" thickBot="1" x14ac:dyDescent="0.3">
      <c r="A446" s="49"/>
      <c r="B446" s="49"/>
      <c r="C446" s="49"/>
      <c r="D446" s="53"/>
      <c r="E446" s="51"/>
    </row>
    <row r="447" spans="1:5" ht="16.5" thickTop="1" thickBot="1" x14ac:dyDescent="0.3">
      <c r="A447" s="49"/>
      <c r="B447" s="49"/>
      <c r="C447" s="49"/>
      <c r="D447" s="53"/>
      <c r="E447" s="51"/>
    </row>
    <row r="448" spans="1:5" ht="16.5" thickTop="1" thickBot="1" x14ac:dyDescent="0.3">
      <c r="A448" s="49"/>
      <c r="B448" s="49"/>
      <c r="C448" s="49"/>
      <c r="D448" s="53"/>
      <c r="E448" s="51"/>
    </row>
    <row r="449" spans="1:5" ht="16.5" thickTop="1" thickBot="1" x14ac:dyDescent="0.3">
      <c r="A449" s="49"/>
      <c r="B449" s="49"/>
      <c r="C449" s="49"/>
      <c r="D449" s="53"/>
      <c r="E449" s="51"/>
    </row>
    <row r="450" spans="1:5" ht="16.5" thickTop="1" thickBot="1" x14ac:dyDescent="0.3">
      <c r="A450" s="49"/>
      <c r="B450" s="49"/>
      <c r="C450" s="49"/>
      <c r="D450" s="53"/>
      <c r="E450" s="51"/>
    </row>
    <row r="451" spans="1:5" ht="16.5" thickTop="1" thickBot="1" x14ac:dyDescent="0.3">
      <c r="A451" s="49"/>
      <c r="B451" s="49"/>
      <c r="C451" s="49"/>
      <c r="D451" s="53"/>
      <c r="E451" s="51"/>
    </row>
    <row r="452" spans="1:5" ht="16.5" thickTop="1" thickBot="1" x14ac:dyDescent="0.3">
      <c r="A452" s="49"/>
      <c r="B452" s="49"/>
      <c r="C452" s="49"/>
      <c r="D452" s="53"/>
      <c r="E452" s="51"/>
    </row>
    <row r="453" spans="1:5" ht="16.5" thickTop="1" thickBot="1" x14ac:dyDescent="0.3">
      <c r="A453" s="49"/>
      <c r="B453" s="49"/>
      <c r="C453" s="49"/>
      <c r="D453" s="53"/>
      <c r="E453" s="51"/>
    </row>
    <row r="454" spans="1:5" ht="16.5" thickTop="1" thickBot="1" x14ac:dyDescent="0.3">
      <c r="A454" s="49"/>
      <c r="B454" s="49"/>
      <c r="C454" s="49"/>
      <c r="D454" s="53"/>
      <c r="E454" s="51"/>
    </row>
    <row r="455" spans="1:5" ht="16.5" thickTop="1" thickBot="1" x14ac:dyDescent="0.3">
      <c r="A455" s="49"/>
      <c r="B455" s="49"/>
      <c r="C455" s="49"/>
      <c r="D455" s="53"/>
      <c r="E455" s="51"/>
    </row>
    <row r="456" spans="1:5" ht="16.5" thickTop="1" thickBot="1" x14ac:dyDescent="0.3">
      <c r="A456" s="49"/>
      <c r="B456" s="49"/>
      <c r="C456" s="49"/>
      <c r="D456" s="53"/>
      <c r="E456" s="51"/>
    </row>
    <row r="457" spans="1:5" ht="16.5" thickTop="1" thickBot="1" x14ac:dyDescent="0.3">
      <c r="A457" s="49"/>
      <c r="B457" s="49"/>
      <c r="C457" s="49"/>
      <c r="D457" s="53"/>
      <c r="E457" s="51"/>
    </row>
    <row r="458" spans="1:5" ht="16.5" thickTop="1" thickBot="1" x14ac:dyDescent="0.3">
      <c r="A458" s="49"/>
      <c r="B458" s="49"/>
      <c r="C458" s="49"/>
      <c r="D458" s="53"/>
      <c r="E458" s="51"/>
    </row>
    <row r="459" spans="1:5" ht="16.5" thickTop="1" thickBot="1" x14ac:dyDescent="0.3">
      <c r="A459" s="49"/>
      <c r="B459" s="49"/>
      <c r="C459" s="49"/>
      <c r="D459" s="53"/>
      <c r="E459" s="51"/>
    </row>
    <row r="460" spans="1:5" ht="16.5" thickTop="1" thickBot="1" x14ac:dyDescent="0.3">
      <c r="A460" s="49"/>
      <c r="B460" s="49"/>
      <c r="C460" s="49"/>
      <c r="D460" s="53"/>
      <c r="E460" s="51"/>
    </row>
    <row r="461" spans="1:5" ht="16.5" thickTop="1" thickBot="1" x14ac:dyDescent="0.3">
      <c r="A461" s="49"/>
      <c r="B461" s="49"/>
      <c r="C461" s="49"/>
      <c r="D461" s="53"/>
      <c r="E461" s="51"/>
    </row>
    <row r="462" spans="1:5" ht="16.5" thickTop="1" thickBot="1" x14ac:dyDescent="0.3">
      <c r="A462" s="49"/>
      <c r="B462" s="49"/>
      <c r="C462" s="49"/>
      <c r="D462" s="53"/>
      <c r="E462" s="51"/>
    </row>
    <row r="463" spans="1:5" ht="16.5" thickTop="1" thickBot="1" x14ac:dyDescent="0.3">
      <c r="A463" s="49"/>
      <c r="B463" s="49"/>
      <c r="C463" s="49"/>
      <c r="D463" s="53"/>
      <c r="E463" s="51"/>
    </row>
    <row r="464" spans="1:5" ht="16.5" thickTop="1" thickBot="1" x14ac:dyDescent="0.3">
      <c r="A464" s="49"/>
      <c r="B464" s="49"/>
      <c r="C464" s="49"/>
      <c r="D464" s="53"/>
      <c r="E464" s="51"/>
    </row>
    <row r="465" spans="1:5" ht="16.5" thickTop="1" thickBot="1" x14ac:dyDescent="0.3">
      <c r="A465" s="49"/>
      <c r="B465" s="49"/>
      <c r="C465" s="49"/>
      <c r="D465" s="53"/>
      <c r="E465" s="51"/>
    </row>
    <row r="466" spans="1:5" ht="16.5" thickTop="1" thickBot="1" x14ac:dyDescent="0.3">
      <c r="A466" s="49"/>
      <c r="B466" s="49"/>
      <c r="C466" s="49"/>
      <c r="D466" s="53"/>
      <c r="E466" s="51"/>
    </row>
    <row r="467" spans="1:5" ht="16.5" thickTop="1" thickBot="1" x14ac:dyDescent="0.3">
      <c r="A467" s="49"/>
      <c r="B467" s="49"/>
      <c r="C467" s="49"/>
      <c r="D467" s="53"/>
      <c r="E467" s="51"/>
    </row>
    <row r="468" spans="1:5" ht="16.5" thickTop="1" thickBot="1" x14ac:dyDescent="0.3">
      <c r="A468" s="49"/>
      <c r="B468" s="49"/>
      <c r="C468" s="49"/>
      <c r="D468" s="53"/>
      <c r="E468" s="51"/>
    </row>
    <row r="469" spans="1:5" ht="16.5" thickTop="1" thickBot="1" x14ac:dyDescent="0.3">
      <c r="A469" s="49"/>
      <c r="B469" s="49"/>
      <c r="C469" s="49"/>
      <c r="D469" s="53"/>
      <c r="E469" s="51"/>
    </row>
    <row r="470" spans="1:5" ht="16.5" thickTop="1" thickBot="1" x14ac:dyDescent="0.3">
      <c r="A470" s="49"/>
      <c r="B470" s="49"/>
      <c r="C470" s="49"/>
      <c r="D470" s="53"/>
      <c r="E470" s="51"/>
    </row>
    <row r="471" spans="1:5" ht="16.5" thickTop="1" thickBot="1" x14ac:dyDescent="0.3">
      <c r="A471" s="49"/>
      <c r="B471" s="49"/>
      <c r="C471" s="49"/>
      <c r="D471" s="53"/>
      <c r="E471" s="51"/>
    </row>
    <row r="472" spans="1:5" ht="16.5" thickTop="1" thickBot="1" x14ac:dyDescent="0.3">
      <c r="A472" s="49"/>
      <c r="B472" s="49"/>
      <c r="C472" s="49"/>
      <c r="D472" s="53"/>
      <c r="E472" s="51"/>
    </row>
    <row r="473" spans="1:5" ht="16.5" thickTop="1" thickBot="1" x14ac:dyDescent="0.3">
      <c r="A473" s="49"/>
      <c r="B473" s="49"/>
      <c r="C473" s="49"/>
      <c r="D473" s="53"/>
      <c r="E473" s="51"/>
    </row>
    <row r="474" spans="1:5" ht="16.5" thickTop="1" thickBot="1" x14ac:dyDescent="0.3">
      <c r="A474" s="49"/>
      <c r="B474" s="49"/>
      <c r="C474" s="49"/>
      <c r="D474" s="53"/>
      <c r="E474" s="51"/>
    </row>
    <row r="475" spans="1:5" ht="16.5" thickTop="1" thickBot="1" x14ac:dyDescent="0.3">
      <c r="A475" s="49"/>
      <c r="B475" s="49"/>
      <c r="C475" s="49"/>
      <c r="D475" s="53"/>
      <c r="E475" s="51"/>
    </row>
    <row r="476" spans="1:5" ht="16.5" thickTop="1" thickBot="1" x14ac:dyDescent="0.3">
      <c r="A476" s="49"/>
      <c r="B476" s="49"/>
      <c r="C476" s="49"/>
      <c r="D476" s="53"/>
      <c r="E476" s="51"/>
    </row>
    <row r="477" spans="1:5" ht="16.5" thickTop="1" thickBot="1" x14ac:dyDescent="0.3">
      <c r="A477" s="49"/>
      <c r="B477" s="49"/>
      <c r="C477" s="49"/>
      <c r="D477" s="53"/>
      <c r="E477" s="51"/>
    </row>
    <row r="478" spans="1:5" ht="16.5" thickTop="1" thickBot="1" x14ac:dyDescent="0.3">
      <c r="A478" s="49"/>
      <c r="B478" s="49"/>
      <c r="C478" s="49"/>
      <c r="D478" s="53"/>
      <c r="E478" s="51"/>
    </row>
    <row r="479" spans="1:5" ht="16.5" thickTop="1" thickBot="1" x14ac:dyDescent="0.3">
      <c r="A479" s="49"/>
      <c r="B479" s="49"/>
      <c r="C479" s="49"/>
      <c r="D479" s="53"/>
      <c r="E479" s="51"/>
    </row>
    <row r="480" spans="1:5" ht="16.5" thickTop="1" thickBot="1" x14ac:dyDescent="0.3">
      <c r="A480" s="49"/>
      <c r="B480" s="49"/>
      <c r="C480" s="49"/>
      <c r="D480" s="53"/>
      <c r="E480" s="51"/>
    </row>
    <row r="481" spans="1:5" ht="16.5" thickTop="1" thickBot="1" x14ac:dyDescent="0.3">
      <c r="A481" s="49"/>
      <c r="B481" s="49"/>
      <c r="C481" s="49"/>
      <c r="D481" s="53"/>
      <c r="E481" s="51"/>
    </row>
    <row r="482" spans="1:5" ht="16.5" thickTop="1" thickBot="1" x14ac:dyDescent="0.3">
      <c r="A482" s="49"/>
      <c r="B482" s="49"/>
      <c r="C482" s="49"/>
      <c r="D482" s="53"/>
      <c r="E482" s="51"/>
    </row>
    <row r="483" spans="1:5" ht="16.5" thickTop="1" thickBot="1" x14ac:dyDescent="0.3">
      <c r="A483" s="49"/>
      <c r="B483" s="49"/>
      <c r="C483" s="49"/>
      <c r="D483" s="53"/>
      <c r="E483" s="51"/>
    </row>
    <row r="484" spans="1:5" ht="16.5" thickTop="1" thickBot="1" x14ac:dyDescent="0.3">
      <c r="A484" s="49"/>
      <c r="B484" s="49"/>
      <c r="C484" s="49"/>
      <c r="D484" s="53"/>
      <c r="E484" s="51"/>
    </row>
    <row r="485" spans="1:5" ht="16.5" thickTop="1" thickBot="1" x14ac:dyDescent="0.3">
      <c r="A485" s="49"/>
      <c r="B485" s="49"/>
      <c r="C485" s="49"/>
      <c r="D485" s="53"/>
      <c r="E485" s="51"/>
    </row>
    <row r="486" spans="1:5" ht="16.5" thickTop="1" thickBot="1" x14ac:dyDescent="0.3">
      <c r="A486" s="49"/>
      <c r="B486" s="49"/>
      <c r="C486" s="49"/>
      <c r="D486" s="53"/>
      <c r="E486" s="51"/>
    </row>
    <row r="487" spans="1:5" ht="16.5" thickTop="1" thickBot="1" x14ac:dyDescent="0.3">
      <c r="A487" s="49"/>
      <c r="B487" s="49"/>
      <c r="C487" s="49"/>
      <c r="D487" s="53"/>
      <c r="E487" s="51"/>
    </row>
    <row r="488" spans="1:5" ht="16.5" thickTop="1" thickBot="1" x14ac:dyDescent="0.3">
      <c r="A488" s="49"/>
      <c r="B488" s="49"/>
      <c r="C488" s="49"/>
      <c r="D488" s="53"/>
      <c r="E488" s="51"/>
    </row>
    <row r="489" spans="1:5" ht="16.5" thickTop="1" thickBot="1" x14ac:dyDescent="0.3">
      <c r="A489" s="49"/>
      <c r="B489" s="49"/>
      <c r="C489" s="49"/>
      <c r="D489" s="53"/>
      <c r="E489" s="51"/>
    </row>
    <row r="490" spans="1:5" ht="16.5" thickTop="1" thickBot="1" x14ac:dyDescent="0.3">
      <c r="A490" s="49"/>
      <c r="B490" s="49"/>
      <c r="C490" s="49"/>
      <c r="D490" s="53"/>
      <c r="E490" s="51"/>
    </row>
    <row r="491" spans="1:5" ht="16.5" thickTop="1" thickBot="1" x14ac:dyDescent="0.3">
      <c r="A491" s="49"/>
      <c r="B491" s="49"/>
      <c r="C491" s="49"/>
      <c r="D491" s="53"/>
      <c r="E491" s="51"/>
    </row>
    <row r="492" spans="1:5" ht="16.5" thickTop="1" thickBot="1" x14ac:dyDescent="0.3">
      <c r="A492" s="49"/>
      <c r="B492" s="49"/>
      <c r="C492" s="49"/>
      <c r="D492" s="53"/>
      <c r="E492" s="51"/>
    </row>
    <row r="493" spans="1:5" ht="16.5" thickTop="1" thickBot="1" x14ac:dyDescent="0.3">
      <c r="A493" s="49"/>
      <c r="B493" s="49"/>
      <c r="C493" s="49"/>
      <c r="D493" s="53"/>
      <c r="E493" s="51"/>
    </row>
    <row r="494" spans="1:5" ht="16.5" thickTop="1" thickBot="1" x14ac:dyDescent="0.3">
      <c r="A494" s="49"/>
      <c r="B494" s="49"/>
      <c r="C494" s="49"/>
      <c r="D494" s="53"/>
      <c r="E494" s="51"/>
    </row>
    <row r="495" spans="1:5" ht="16.5" thickTop="1" thickBot="1" x14ac:dyDescent="0.3">
      <c r="A495" s="49"/>
      <c r="B495" s="49"/>
      <c r="C495" s="49"/>
      <c r="D495" s="53"/>
      <c r="E495" s="51"/>
    </row>
    <row r="496" spans="1:5" ht="16.5" thickTop="1" thickBot="1" x14ac:dyDescent="0.3">
      <c r="A496" s="49"/>
      <c r="B496" s="49"/>
      <c r="C496" s="49"/>
      <c r="D496" s="53"/>
      <c r="E496" s="51"/>
    </row>
    <row r="497" spans="1:5" ht="16.5" thickTop="1" thickBot="1" x14ac:dyDescent="0.3">
      <c r="A497" s="49"/>
      <c r="B497" s="49"/>
      <c r="C497" s="49"/>
      <c r="D497" s="53"/>
      <c r="E497" s="51"/>
    </row>
    <row r="498" spans="1:5" ht="16.5" thickTop="1" thickBot="1" x14ac:dyDescent="0.3">
      <c r="A498" s="49"/>
      <c r="B498" s="49"/>
      <c r="C498" s="49"/>
      <c r="D498" s="53"/>
      <c r="E498" s="51"/>
    </row>
    <row r="499" spans="1:5" ht="16.5" thickTop="1" thickBot="1" x14ac:dyDescent="0.3">
      <c r="A499" s="49"/>
      <c r="B499" s="49"/>
      <c r="C499" s="49"/>
      <c r="D499" s="53"/>
      <c r="E499" s="51"/>
    </row>
    <row r="500" spans="1:5" ht="16.5" thickTop="1" thickBot="1" x14ac:dyDescent="0.3">
      <c r="A500" s="49"/>
      <c r="B500" s="49"/>
      <c r="C500" s="49"/>
      <c r="D500" s="53"/>
      <c r="E500" s="51"/>
    </row>
    <row r="501" spans="1:5" ht="16.5" thickTop="1" thickBot="1" x14ac:dyDescent="0.3">
      <c r="A501" s="49"/>
      <c r="B501" s="49"/>
      <c r="C501" s="49"/>
      <c r="D501" s="53"/>
      <c r="E501" s="51"/>
    </row>
    <row r="502" spans="1:5" ht="16.5" thickTop="1" thickBot="1" x14ac:dyDescent="0.3">
      <c r="A502" s="49"/>
      <c r="B502" s="49"/>
      <c r="C502" s="49"/>
      <c r="D502" s="53"/>
      <c r="E502" s="51"/>
    </row>
    <row r="503" spans="1:5" ht="16.5" thickTop="1" thickBot="1" x14ac:dyDescent="0.3">
      <c r="A503" s="49"/>
      <c r="B503" s="49"/>
      <c r="C503" s="49"/>
      <c r="D503" s="53"/>
      <c r="E503" s="51"/>
    </row>
    <row r="504" spans="1:5" ht="16.5" thickTop="1" thickBot="1" x14ac:dyDescent="0.3">
      <c r="A504" s="49"/>
      <c r="B504" s="49"/>
      <c r="C504" s="49"/>
      <c r="D504" s="53"/>
      <c r="E504" s="51"/>
    </row>
    <row r="505" spans="1:5" ht="16.5" thickTop="1" thickBot="1" x14ac:dyDescent="0.3">
      <c r="A505" s="49"/>
      <c r="B505" s="49"/>
      <c r="C505" s="49"/>
      <c r="D505" s="53"/>
      <c r="E505" s="51"/>
    </row>
    <row r="506" spans="1:5" ht="16.5" thickTop="1" thickBot="1" x14ac:dyDescent="0.3">
      <c r="A506" s="49"/>
      <c r="B506" s="49"/>
      <c r="C506" s="49"/>
      <c r="D506" s="53"/>
      <c r="E506" s="51"/>
    </row>
    <row r="507" spans="1:5" ht="16.5" thickTop="1" thickBot="1" x14ac:dyDescent="0.3">
      <c r="A507" s="49"/>
      <c r="B507" s="49"/>
      <c r="C507" s="49"/>
      <c r="D507" s="53"/>
      <c r="E507" s="51"/>
    </row>
    <row r="508" spans="1:5" ht="16.5" thickTop="1" thickBot="1" x14ac:dyDescent="0.3">
      <c r="A508" s="49"/>
      <c r="B508" s="49"/>
      <c r="C508" s="49"/>
      <c r="D508" s="53"/>
      <c r="E508" s="51"/>
    </row>
    <row r="509" spans="1:5" ht="16.5" thickTop="1" thickBot="1" x14ac:dyDescent="0.3">
      <c r="A509" s="49"/>
      <c r="B509" s="49"/>
      <c r="C509" s="49"/>
      <c r="D509" s="53"/>
      <c r="E509" s="51"/>
    </row>
    <row r="510" spans="1:5" ht="16.5" thickTop="1" thickBot="1" x14ac:dyDescent="0.3">
      <c r="A510" s="49"/>
      <c r="B510" s="49"/>
      <c r="C510" s="49"/>
      <c r="D510" s="53"/>
      <c r="E510" s="51"/>
    </row>
    <row r="511" spans="1:5" ht="16.5" thickTop="1" thickBot="1" x14ac:dyDescent="0.3">
      <c r="A511" s="49"/>
      <c r="B511" s="49"/>
      <c r="C511" s="49"/>
      <c r="D511" s="53"/>
      <c r="E511" s="51"/>
    </row>
    <row r="512" spans="1:5" ht="16.5" thickTop="1" thickBot="1" x14ac:dyDescent="0.3">
      <c r="A512" s="49"/>
      <c r="B512" s="49"/>
      <c r="C512" s="49"/>
      <c r="D512" s="53"/>
      <c r="E512" s="51"/>
    </row>
    <row r="513" spans="1:5" ht="16.5" thickTop="1" thickBot="1" x14ac:dyDescent="0.3">
      <c r="A513" s="49"/>
      <c r="B513" s="49"/>
      <c r="C513" s="49"/>
      <c r="D513" s="53"/>
      <c r="E513" s="51"/>
    </row>
    <row r="514" spans="1:5" ht="16.5" thickTop="1" thickBot="1" x14ac:dyDescent="0.3">
      <c r="A514" s="49"/>
      <c r="B514" s="49"/>
      <c r="C514" s="49"/>
      <c r="D514" s="53"/>
      <c r="E514" s="51"/>
    </row>
    <row r="515" spans="1:5" ht="16.5" thickTop="1" thickBot="1" x14ac:dyDescent="0.3">
      <c r="A515" s="49"/>
      <c r="B515" s="49"/>
      <c r="C515" s="49"/>
      <c r="D515" s="53"/>
      <c r="E515" s="51"/>
    </row>
    <row r="516" spans="1:5" ht="16.5" thickTop="1" thickBot="1" x14ac:dyDescent="0.3">
      <c r="A516" s="49"/>
      <c r="B516" s="49"/>
      <c r="C516" s="49"/>
      <c r="D516" s="53"/>
      <c r="E516" s="51"/>
    </row>
    <row r="517" spans="1:5" ht="16.5" thickTop="1" thickBot="1" x14ac:dyDescent="0.3">
      <c r="A517" s="49"/>
      <c r="B517" s="49"/>
      <c r="C517" s="49"/>
      <c r="D517" s="53"/>
      <c r="E517" s="51"/>
    </row>
    <row r="518" spans="1:5" ht="16.5" thickTop="1" thickBot="1" x14ac:dyDescent="0.3">
      <c r="A518" s="49"/>
      <c r="B518" s="49"/>
      <c r="C518" s="49"/>
      <c r="D518" s="53"/>
      <c r="E518" s="51"/>
    </row>
    <row r="519" spans="1:5" ht="16.5" thickTop="1" thickBot="1" x14ac:dyDescent="0.3">
      <c r="A519" s="49"/>
      <c r="B519" s="49"/>
      <c r="C519" s="49"/>
      <c r="D519" s="53"/>
      <c r="E519" s="51"/>
    </row>
    <row r="520" spans="1:5" ht="16.5" thickTop="1" thickBot="1" x14ac:dyDescent="0.3">
      <c r="A520" s="49"/>
      <c r="B520" s="49"/>
      <c r="C520" s="49"/>
      <c r="D520" s="53"/>
      <c r="E520" s="51"/>
    </row>
    <row r="521" spans="1:5" ht="16.5" thickTop="1" thickBot="1" x14ac:dyDescent="0.3">
      <c r="A521" s="49"/>
      <c r="B521" s="49"/>
      <c r="C521" s="49"/>
      <c r="D521" s="53"/>
      <c r="E521" s="51"/>
    </row>
    <row r="522" spans="1:5" ht="16.5" thickTop="1" thickBot="1" x14ac:dyDescent="0.3">
      <c r="A522" s="49"/>
      <c r="B522" s="49"/>
      <c r="C522" s="49"/>
      <c r="D522" s="53"/>
      <c r="E522" s="51"/>
    </row>
    <row r="523" spans="1:5" ht="16.5" thickTop="1" thickBot="1" x14ac:dyDescent="0.3">
      <c r="A523" s="49"/>
      <c r="B523" s="49"/>
      <c r="C523" s="49"/>
      <c r="D523" s="53"/>
      <c r="E523" s="51"/>
    </row>
    <row r="524" spans="1:5" ht="16.5" thickTop="1" thickBot="1" x14ac:dyDescent="0.3">
      <c r="A524" s="49"/>
      <c r="B524" s="49"/>
      <c r="C524" s="49"/>
      <c r="D524" s="53"/>
      <c r="E524" s="51"/>
    </row>
    <row r="525" spans="1:5" ht="16.5" thickTop="1" thickBot="1" x14ac:dyDescent="0.3">
      <c r="A525" s="49"/>
      <c r="B525" s="49"/>
      <c r="C525" s="49"/>
      <c r="D525" s="53"/>
      <c r="E525" s="51"/>
    </row>
    <row r="526" spans="1:5" ht="16.5" thickTop="1" thickBot="1" x14ac:dyDescent="0.3">
      <c r="A526" s="49"/>
      <c r="B526" s="49"/>
      <c r="C526" s="49"/>
      <c r="D526" s="53"/>
      <c r="E526" s="51"/>
    </row>
    <row r="527" spans="1:5" ht="16.5" thickTop="1" thickBot="1" x14ac:dyDescent="0.3">
      <c r="A527" s="49"/>
      <c r="B527" s="49"/>
      <c r="C527" s="49"/>
      <c r="D527" s="53"/>
      <c r="E527" s="51"/>
    </row>
    <row r="528" spans="1:5" ht="16.5" thickTop="1" thickBot="1" x14ac:dyDescent="0.3">
      <c r="A528" s="49"/>
      <c r="B528" s="49"/>
      <c r="C528" s="49"/>
      <c r="D528" s="53"/>
      <c r="E528" s="51"/>
    </row>
    <row r="529" spans="1:5" ht="16.5" thickTop="1" thickBot="1" x14ac:dyDescent="0.3">
      <c r="A529" s="49"/>
      <c r="B529" s="49"/>
      <c r="C529" s="49"/>
      <c r="D529" s="53"/>
      <c r="E529" s="51"/>
    </row>
    <row r="530" spans="1:5" ht="16.5" thickTop="1" thickBot="1" x14ac:dyDescent="0.3">
      <c r="A530" s="49"/>
      <c r="B530" s="49"/>
      <c r="C530" s="49"/>
      <c r="D530" s="53"/>
      <c r="E530" s="51"/>
    </row>
    <row r="531" spans="1:5" ht="16.5" thickTop="1" thickBot="1" x14ac:dyDescent="0.3">
      <c r="A531" s="49"/>
      <c r="B531" s="49"/>
      <c r="C531" s="49"/>
      <c r="D531" s="53"/>
      <c r="E531" s="51"/>
    </row>
    <row r="532" spans="1:5" ht="16.5" thickTop="1" thickBot="1" x14ac:dyDescent="0.3">
      <c r="A532" s="49"/>
      <c r="B532" s="49"/>
      <c r="C532" s="49"/>
      <c r="D532" s="53"/>
      <c r="E532" s="51"/>
    </row>
    <row r="533" spans="1:5" ht="16.5" thickTop="1" thickBot="1" x14ac:dyDescent="0.3">
      <c r="A533" s="49"/>
      <c r="B533" s="49"/>
      <c r="C533" s="49"/>
      <c r="D533" s="53"/>
      <c r="E533" s="51"/>
    </row>
    <row r="534" spans="1:5" ht="16.5" thickTop="1" thickBot="1" x14ac:dyDescent="0.3">
      <c r="A534" s="49"/>
      <c r="B534" s="49"/>
      <c r="C534" s="49"/>
      <c r="D534" s="53"/>
      <c r="E534" s="51"/>
    </row>
    <row r="535" spans="1:5" ht="16.5" thickTop="1" thickBot="1" x14ac:dyDescent="0.3">
      <c r="A535" s="49"/>
      <c r="B535" s="49"/>
      <c r="C535" s="49"/>
      <c r="D535" s="53"/>
      <c r="E535" s="51"/>
    </row>
    <row r="536" spans="1:5" ht="16.5" thickTop="1" thickBot="1" x14ac:dyDescent="0.3">
      <c r="A536" s="49"/>
      <c r="B536" s="49"/>
      <c r="C536" s="49"/>
      <c r="D536" s="53"/>
      <c r="E536" s="51"/>
    </row>
    <row r="537" spans="1:5" ht="16.5" thickTop="1" thickBot="1" x14ac:dyDescent="0.3">
      <c r="A537" s="49"/>
      <c r="B537" s="49"/>
      <c r="C537" s="49"/>
      <c r="D537" s="53"/>
      <c r="E537" s="51"/>
    </row>
    <row r="538" spans="1:5" ht="16.5" thickTop="1" thickBot="1" x14ac:dyDescent="0.3">
      <c r="A538" s="49"/>
      <c r="B538" s="49"/>
      <c r="C538" s="49"/>
      <c r="D538" s="53"/>
      <c r="E538" s="51"/>
    </row>
    <row r="539" spans="1:5" ht="16.5" thickTop="1" thickBot="1" x14ac:dyDescent="0.3">
      <c r="A539" s="49"/>
      <c r="B539" s="49"/>
      <c r="C539" s="49"/>
      <c r="D539" s="53"/>
      <c r="E539" s="51"/>
    </row>
    <row r="540" spans="1:5" ht="16.5" thickTop="1" thickBot="1" x14ac:dyDescent="0.3">
      <c r="A540" s="49"/>
      <c r="B540" s="49"/>
      <c r="C540" s="49"/>
      <c r="D540" s="53"/>
      <c r="E540" s="51"/>
    </row>
    <row r="541" spans="1:5" ht="16.5" thickTop="1" thickBot="1" x14ac:dyDescent="0.3">
      <c r="A541" s="49"/>
      <c r="B541" s="49"/>
      <c r="C541" s="49"/>
      <c r="D541" s="53"/>
      <c r="E541" s="51"/>
    </row>
    <row r="542" spans="1:5" ht="16.5" thickTop="1" thickBot="1" x14ac:dyDescent="0.3">
      <c r="A542" s="49"/>
      <c r="B542" s="49"/>
      <c r="C542" s="49"/>
      <c r="D542" s="53"/>
      <c r="E542" s="51"/>
    </row>
    <row r="543" spans="1:5" ht="16.5" thickTop="1" thickBot="1" x14ac:dyDescent="0.3">
      <c r="A543" s="49"/>
      <c r="B543" s="49"/>
      <c r="C543" s="49"/>
      <c r="D543" s="53"/>
      <c r="E543" s="51"/>
    </row>
    <row r="544" spans="1:5" ht="16.5" thickTop="1" thickBot="1" x14ac:dyDescent="0.3">
      <c r="A544" s="49"/>
      <c r="B544" s="49"/>
      <c r="C544" s="49"/>
      <c r="D544" s="53"/>
      <c r="E544" s="51"/>
    </row>
    <row r="545" spans="1:5" ht="16.5" thickTop="1" thickBot="1" x14ac:dyDescent="0.3">
      <c r="A545" s="49"/>
      <c r="B545" s="49"/>
      <c r="C545" s="49"/>
      <c r="D545" s="53"/>
      <c r="E545" s="51"/>
    </row>
    <row r="546" spans="1:5" ht="16.5" thickTop="1" thickBot="1" x14ac:dyDescent="0.3">
      <c r="A546" s="49"/>
      <c r="B546" s="49"/>
      <c r="C546" s="49"/>
      <c r="D546" s="53"/>
      <c r="E546" s="51"/>
    </row>
    <row r="547" spans="1:5" ht="16.5" thickTop="1" thickBot="1" x14ac:dyDescent="0.3">
      <c r="A547" s="49"/>
      <c r="B547" s="49"/>
      <c r="C547" s="49"/>
      <c r="D547" s="53"/>
      <c r="E547" s="51"/>
    </row>
    <row r="548" spans="1:5" ht="16.5" thickTop="1" thickBot="1" x14ac:dyDescent="0.3">
      <c r="A548" s="49"/>
      <c r="B548" s="49"/>
      <c r="C548" s="49"/>
      <c r="D548" s="53"/>
      <c r="E548" s="51"/>
    </row>
    <row r="549" spans="1:5" ht="16.5" thickTop="1" thickBot="1" x14ac:dyDescent="0.3">
      <c r="A549" s="49"/>
      <c r="B549" s="49"/>
      <c r="C549" s="49"/>
      <c r="D549" s="53"/>
      <c r="E549" s="51"/>
    </row>
    <row r="550" spans="1:5" ht="16.5" thickTop="1" thickBot="1" x14ac:dyDescent="0.3">
      <c r="A550" s="49"/>
      <c r="B550" s="49"/>
      <c r="C550" s="49"/>
      <c r="D550" s="53"/>
      <c r="E550" s="51"/>
    </row>
    <row r="551" spans="1:5" ht="16.5" thickTop="1" thickBot="1" x14ac:dyDescent="0.3">
      <c r="A551" s="49"/>
      <c r="B551" s="49"/>
      <c r="C551" s="49"/>
      <c r="D551" s="53"/>
      <c r="E551" s="51"/>
    </row>
    <row r="552" spans="1:5" ht="16.5" thickTop="1" thickBot="1" x14ac:dyDescent="0.3">
      <c r="A552" s="49"/>
      <c r="B552" s="49"/>
      <c r="C552" s="49"/>
      <c r="D552" s="53"/>
      <c r="E552" s="51"/>
    </row>
    <row r="553" spans="1:5" ht="16.5" thickTop="1" thickBot="1" x14ac:dyDescent="0.3">
      <c r="A553" s="49"/>
      <c r="B553" s="49"/>
      <c r="C553" s="49"/>
      <c r="D553" s="53"/>
      <c r="E553" s="51"/>
    </row>
    <row r="554" spans="1:5" ht="16.5" thickTop="1" thickBot="1" x14ac:dyDescent="0.3">
      <c r="A554" s="49"/>
      <c r="B554" s="49"/>
      <c r="C554" s="49"/>
      <c r="D554" s="53"/>
      <c r="E554" s="51"/>
    </row>
    <row r="555" spans="1:5" ht="16.5" thickTop="1" thickBot="1" x14ac:dyDescent="0.3">
      <c r="A555" s="49"/>
      <c r="B555" s="49"/>
      <c r="C555" s="49"/>
      <c r="D555" s="53"/>
      <c r="E555" s="51"/>
    </row>
    <row r="556" spans="1:5" ht="16.5" thickTop="1" thickBot="1" x14ac:dyDescent="0.3">
      <c r="A556" s="49"/>
      <c r="B556" s="49"/>
      <c r="C556" s="49"/>
      <c r="D556" s="53"/>
      <c r="E556" s="51"/>
    </row>
    <row r="557" spans="1:5" ht="16.5" thickTop="1" thickBot="1" x14ac:dyDescent="0.3">
      <c r="A557" s="49"/>
      <c r="B557" s="49"/>
      <c r="C557" s="49"/>
      <c r="D557" s="53"/>
      <c r="E557" s="51"/>
    </row>
    <row r="558" spans="1:5" ht="16.5" thickTop="1" thickBot="1" x14ac:dyDescent="0.3">
      <c r="A558" s="49"/>
      <c r="B558" s="49"/>
      <c r="C558" s="49"/>
      <c r="D558" s="53"/>
      <c r="E558" s="51"/>
    </row>
    <row r="559" spans="1:5" ht="16.5" thickTop="1" thickBot="1" x14ac:dyDescent="0.3">
      <c r="A559" s="49"/>
      <c r="B559" s="49"/>
      <c r="C559" s="49"/>
      <c r="D559" s="53"/>
      <c r="E559" s="51"/>
    </row>
    <row r="560" spans="1:5" ht="16.5" thickTop="1" thickBot="1" x14ac:dyDescent="0.3">
      <c r="A560" s="49"/>
      <c r="B560" s="49"/>
      <c r="C560" s="49"/>
      <c r="D560" s="53"/>
      <c r="E560" s="51"/>
    </row>
    <row r="561" spans="1:5" ht="16.5" thickTop="1" thickBot="1" x14ac:dyDescent="0.3">
      <c r="A561" s="49"/>
      <c r="B561" s="49"/>
      <c r="C561" s="49"/>
      <c r="D561" s="53"/>
      <c r="E561" s="51"/>
    </row>
    <row r="562" spans="1:5" ht="16.5" thickTop="1" thickBot="1" x14ac:dyDescent="0.3">
      <c r="A562" s="49"/>
      <c r="B562" s="49"/>
      <c r="C562" s="49"/>
      <c r="D562" s="53"/>
      <c r="E562" s="51"/>
    </row>
    <row r="563" spans="1:5" ht="16.5" thickTop="1" thickBot="1" x14ac:dyDescent="0.3">
      <c r="A563" s="49"/>
      <c r="B563" s="49"/>
      <c r="C563" s="49"/>
      <c r="D563" s="53"/>
      <c r="E563" s="51"/>
    </row>
    <row r="564" spans="1:5" ht="16.5" thickTop="1" thickBot="1" x14ac:dyDescent="0.3">
      <c r="A564" s="49"/>
      <c r="B564" s="49"/>
      <c r="C564" s="49"/>
      <c r="D564" s="53"/>
      <c r="E564" s="51"/>
    </row>
    <row r="565" spans="1:5" ht="16.5" thickTop="1" thickBot="1" x14ac:dyDescent="0.3">
      <c r="A565" s="49"/>
      <c r="B565" s="49"/>
      <c r="C565" s="49"/>
      <c r="D565" s="53"/>
      <c r="E565" s="51"/>
    </row>
    <row r="566" spans="1:5" ht="16.5" thickTop="1" thickBot="1" x14ac:dyDescent="0.3">
      <c r="A566" s="49"/>
      <c r="B566" s="49"/>
      <c r="C566" s="49"/>
      <c r="D566" s="53"/>
      <c r="E566" s="51"/>
    </row>
    <row r="567" spans="1:5" ht="16.5" thickTop="1" thickBot="1" x14ac:dyDescent="0.3">
      <c r="A567" s="49"/>
      <c r="B567" s="49"/>
      <c r="C567" s="49"/>
      <c r="D567" s="53"/>
      <c r="E567" s="51"/>
    </row>
    <row r="568" spans="1:5" ht="16.5" thickTop="1" thickBot="1" x14ac:dyDescent="0.3">
      <c r="A568" s="49"/>
      <c r="B568" s="49"/>
      <c r="C568" s="49"/>
      <c r="D568" s="53"/>
      <c r="E568" s="51"/>
    </row>
    <row r="569" spans="1:5" ht="16.5" thickTop="1" thickBot="1" x14ac:dyDescent="0.3">
      <c r="A569" s="49"/>
      <c r="B569" s="49"/>
      <c r="C569" s="49"/>
      <c r="D569" s="53"/>
      <c r="E569" s="51"/>
    </row>
    <row r="570" spans="1:5" ht="16.5" thickTop="1" thickBot="1" x14ac:dyDescent="0.3">
      <c r="A570" s="49"/>
      <c r="B570" s="49"/>
      <c r="C570" s="49"/>
      <c r="D570" s="53"/>
      <c r="E570" s="51"/>
    </row>
    <row r="571" spans="1:5" ht="16.5" thickTop="1" thickBot="1" x14ac:dyDescent="0.3">
      <c r="A571" s="49"/>
      <c r="B571" s="49"/>
      <c r="C571" s="49"/>
      <c r="D571" s="53"/>
      <c r="E571" s="51"/>
    </row>
    <row r="572" spans="1:5" ht="16.5" thickTop="1" thickBot="1" x14ac:dyDescent="0.3">
      <c r="A572" s="49"/>
      <c r="B572" s="49"/>
      <c r="C572" s="49"/>
      <c r="D572" s="53"/>
      <c r="E572" s="51"/>
    </row>
    <row r="573" spans="1:5" ht="16.5" thickTop="1" thickBot="1" x14ac:dyDescent="0.3">
      <c r="A573" s="49"/>
      <c r="B573" s="49"/>
      <c r="C573" s="49"/>
      <c r="D573" s="53"/>
      <c r="E573" s="51"/>
    </row>
    <row r="574" spans="1:5" ht="16.5" thickTop="1" thickBot="1" x14ac:dyDescent="0.3">
      <c r="A574" s="49"/>
      <c r="B574" s="49"/>
      <c r="C574" s="49"/>
      <c r="D574" s="53"/>
      <c r="E574" s="51"/>
    </row>
    <row r="575" spans="1:5" ht="16.5" thickTop="1" thickBot="1" x14ac:dyDescent="0.3">
      <c r="A575" s="49"/>
      <c r="B575" s="49"/>
      <c r="C575" s="49"/>
      <c r="D575" s="53"/>
      <c r="E575" s="51"/>
    </row>
    <row r="576" spans="1:5" ht="16.5" thickTop="1" thickBot="1" x14ac:dyDescent="0.3">
      <c r="A576" s="49"/>
      <c r="B576" s="49"/>
      <c r="C576" s="49"/>
      <c r="D576" s="53"/>
      <c r="E576" s="51"/>
    </row>
    <row r="577" spans="1:5" ht="16.5" thickTop="1" thickBot="1" x14ac:dyDescent="0.3">
      <c r="A577" s="49"/>
      <c r="B577" s="49"/>
      <c r="C577" s="49"/>
      <c r="D577" s="53"/>
      <c r="E577" s="51"/>
    </row>
    <row r="578" spans="1:5" ht="16.5" thickTop="1" thickBot="1" x14ac:dyDescent="0.3">
      <c r="A578" s="49"/>
      <c r="B578" s="49"/>
      <c r="C578" s="49"/>
      <c r="D578" s="53"/>
      <c r="E578" s="51"/>
    </row>
    <row r="579" spans="1:5" ht="16.5" thickTop="1" thickBot="1" x14ac:dyDescent="0.3">
      <c r="A579" s="49"/>
      <c r="B579" s="49"/>
      <c r="C579" s="49"/>
      <c r="D579" s="53"/>
      <c r="E579" s="51"/>
    </row>
    <row r="580" spans="1:5" ht="16.5" thickTop="1" thickBot="1" x14ac:dyDescent="0.3">
      <c r="A580" s="49"/>
      <c r="B580" s="49"/>
      <c r="C580" s="49"/>
      <c r="D580" s="53"/>
      <c r="E580" s="51"/>
    </row>
    <row r="581" spans="1:5" ht="16.5" thickTop="1" thickBot="1" x14ac:dyDescent="0.3">
      <c r="A581" s="49"/>
      <c r="B581" s="49"/>
      <c r="C581" s="49"/>
      <c r="D581" s="53"/>
      <c r="E581" s="51"/>
    </row>
    <row r="582" spans="1:5" ht="16.5" thickTop="1" thickBot="1" x14ac:dyDescent="0.3">
      <c r="A582" s="49"/>
      <c r="B582" s="49"/>
      <c r="C582" s="49"/>
      <c r="D582" s="53"/>
      <c r="E582" s="51"/>
    </row>
    <row r="583" spans="1:5" ht="16.5" thickTop="1" thickBot="1" x14ac:dyDescent="0.3">
      <c r="A583" s="49"/>
      <c r="B583" s="49"/>
      <c r="C583" s="49"/>
      <c r="D583" s="53"/>
      <c r="E583" s="51"/>
    </row>
    <row r="584" spans="1:5" ht="16.5" thickTop="1" thickBot="1" x14ac:dyDescent="0.3">
      <c r="A584" s="49"/>
      <c r="B584" s="49"/>
      <c r="C584" s="49"/>
      <c r="D584" s="53"/>
      <c r="E584" s="51"/>
    </row>
    <row r="585" spans="1:5" ht="16.5" thickTop="1" thickBot="1" x14ac:dyDescent="0.3">
      <c r="A585" s="49"/>
      <c r="B585" s="49"/>
      <c r="C585" s="49"/>
      <c r="D585" s="53"/>
      <c r="E585" s="51"/>
    </row>
    <row r="586" spans="1:5" ht="16.5" thickTop="1" thickBot="1" x14ac:dyDescent="0.3">
      <c r="A586" s="49"/>
      <c r="B586" s="49"/>
      <c r="C586" s="49"/>
      <c r="D586" s="53"/>
      <c r="E586" s="51"/>
    </row>
    <row r="587" spans="1:5" ht="16.5" thickTop="1" thickBot="1" x14ac:dyDescent="0.3">
      <c r="A587" s="49"/>
      <c r="B587" s="49"/>
      <c r="C587" s="49"/>
      <c r="D587" s="53"/>
      <c r="E587" s="51"/>
    </row>
    <row r="588" spans="1:5" ht="16.5" thickTop="1" thickBot="1" x14ac:dyDescent="0.3">
      <c r="A588" s="49"/>
      <c r="B588" s="49"/>
      <c r="C588" s="49"/>
      <c r="D588" s="53"/>
      <c r="E588" s="51"/>
    </row>
    <row r="589" spans="1:5" ht="16.5" thickTop="1" thickBot="1" x14ac:dyDescent="0.3">
      <c r="A589" s="49"/>
      <c r="B589" s="49"/>
      <c r="C589" s="49"/>
      <c r="D589" s="53"/>
      <c r="E589" s="51"/>
    </row>
    <row r="590" spans="1:5" ht="16.5" thickTop="1" thickBot="1" x14ac:dyDescent="0.3">
      <c r="A590" s="49"/>
      <c r="B590" s="49"/>
      <c r="C590" s="49"/>
      <c r="D590" s="53"/>
      <c r="E590" s="51"/>
    </row>
    <row r="591" spans="1:5" ht="16.5" thickTop="1" thickBot="1" x14ac:dyDescent="0.3">
      <c r="A591" s="49"/>
      <c r="B591" s="49"/>
      <c r="C591" s="49"/>
      <c r="D591" s="53"/>
      <c r="E591" s="51"/>
    </row>
    <row r="592" spans="1:5" ht="16.5" thickTop="1" thickBot="1" x14ac:dyDescent="0.3">
      <c r="A592" s="49"/>
      <c r="B592" s="49"/>
      <c r="C592" s="49"/>
      <c r="D592" s="53"/>
      <c r="E592" s="51"/>
    </row>
    <row r="593" spans="1:5" ht="16.5" thickTop="1" thickBot="1" x14ac:dyDescent="0.3">
      <c r="A593" s="49"/>
      <c r="B593" s="49"/>
      <c r="C593" s="49"/>
      <c r="D593" s="53"/>
      <c r="E593" s="51"/>
    </row>
    <row r="594" spans="1:5" ht="16.5" thickTop="1" thickBot="1" x14ac:dyDescent="0.3">
      <c r="A594" s="49"/>
      <c r="B594" s="49"/>
      <c r="C594" s="49"/>
      <c r="D594" s="53"/>
      <c r="E594" s="51"/>
    </row>
    <row r="595" spans="1:5" ht="16.5" thickTop="1" thickBot="1" x14ac:dyDescent="0.3">
      <c r="A595" s="49"/>
      <c r="B595" s="49"/>
      <c r="C595" s="49"/>
      <c r="D595" s="53"/>
      <c r="E595" s="51"/>
    </row>
    <row r="596" spans="1:5" ht="16.5" thickTop="1" thickBot="1" x14ac:dyDescent="0.3">
      <c r="A596" s="49"/>
      <c r="B596" s="49"/>
      <c r="C596" s="49"/>
      <c r="D596" s="53"/>
      <c r="E596" s="51"/>
    </row>
    <row r="597" spans="1:5" ht="16.5" thickTop="1" thickBot="1" x14ac:dyDescent="0.3">
      <c r="A597" s="49"/>
      <c r="B597" s="49"/>
      <c r="C597" s="49"/>
      <c r="D597" s="53"/>
      <c r="E597" s="51"/>
    </row>
    <row r="598" spans="1:5" ht="16.5" thickTop="1" thickBot="1" x14ac:dyDescent="0.3">
      <c r="A598" s="49"/>
      <c r="B598" s="49"/>
      <c r="C598" s="49"/>
      <c r="D598" s="53"/>
      <c r="E598" s="51"/>
    </row>
    <row r="599" spans="1:5" ht="16.5" thickTop="1" thickBot="1" x14ac:dyDescent="0.3">
      <c r="A599" s="49"/>
      <c r="B599" s="49"/>
      <c r="C599" s="49"/>
      <c r="D599" s="53"/>
      <c r="E599" s="51"/>
    </row>
    <row r="600" spans="1:5" ht="16.5" thickTop="1" thickBot="1" x14ac:dyDescent="0.3">
      <c r="A600" s="49"/>
      <c r="B600" s="49"/>
      <c r="C600" s="49"/>
      <c r="D600" s="53"/>
      <c r="E600" s="51"/>
    </row>
    <row r="601" spans="1:5" ht="16.5" thickTop="1" thickBot="1" x14ac:dyDescent="0.3">
      <c r="A601" s="49"/>
      <c r="B601" s="49"/>
      <c r="C601" s="49"/>
      <c r="D601" s="53"/>
      <c r="E601" s="51"/>
    </row>
    <row r="602" spans="1:5" ht="16.5" thickTop="1" thickBot="1" x14ac:dyDescent="0.3">
      <c r="A602" s="49"/>
      <c r="B602" s="49"/>
      <c r="C602" s="49"/>
      <c r="D602" s="53"/>
      <c r="E602" s="51"/>
    </row>
    <row r="603" spans="1:5" ht="16.5" thickTop="1" thickBot="1" x14ac:dyDescent="0.3">
      <c r="A603" s="49"/>
      <c r="B603" s="49"/>
      <c r="C603" s="49"/>
      <c r="D603" s="53"/>
      <c r="E603" s="51"/>
    </row>
    <row r="604" spans="1:5" ht="16.5" thickTop="1" thickBot="1" x14ac:dyDescent="0.3">
      <c r="A604" s="49"/>
      <c r="B604" s="49"/>
      <c r="C604" s="49"/>
      <c r="D604" s="53"/>
      <c r="E604" s="51"/>
    </row>
    <row r="605" spans="1:5" ht="16.5" thickTop="1" thickBot="1" x14ac:dyDescent="0.3">
      <c r="A605" s="49"/>
      <c r="B605" s="49"/>
      <c r="C605" s="49"/>
      <c r="D605" s="53"/>
      <c r="E605" s="51"/>
    </row>
    <row r="606" spans="1:5" ht="16.5" thickTop="1" thickBot="1" x14ac:dyDescent="0.3">
      <c r="A606" s="49"/>
      <c r="B606" s="49"/>
      <c r="C606" s="49"/>
      <c r="D606" s="53"/>
      <c r="E606" s="51"/>
    </row>
    <row r="607" spans="1:5" ht="16.5" thickTop="1" thickBot="1" x14ac:dyDescent="0.3">
      <c r="A607" s="49"/>
      <c r="B607" s="49"/>
      <c r="C607" s="49"/>
      <c r="D607" s="53"/>
      <c r="E607" s="51"/>
    </row>
    <row r="608" spans="1:5" ht="16.5" thickTop="1" thickBot="1" x14ac:dyDescent="0.3">
      <c r="A608" s="49"/>
      <c r="B608" s="49"/>
      <c r="C608" s="49"/>
      <c r="D608" s="53"/>
      <c r="E608" s="51"/>
    </row>
    <row r="609" spans="1:5" ht="16.5" thickTop="1" thickBot="1" x14ac:dyDescent="0.3">
      <c r="A609" s="49"/>
      <c r="B609" s="49"/>
      <c r="C609" s="49"/>
      <c r="D609" s="53"/>
      <c r="E609" s="51"/>
    </row>
    <row r="610" spans="1:5" ht="16.5" thickTop="1" thickBot="1" x14ac:dyDescent="0.3">
      <c r="A610" s="49"/>
      <c r="B610" s="49"/>
      <c r="C610" s="49"/>
      <c r="D610" s="53"/>
      <c r="E610" s="51"/>
    </row>
    <row r="611" spans="1:5" ht="16.5" thickTop="1" thickBot="1" x14ac:dyDescent="0.3">
      <c r="A611" s="49"/>
      <c r="B611" s="49"/>
      <c r="C611" s="49"/>
      <c r="D611" s="53"/>
      <c r="E611" s="51"/>
    </row>
    <row r="612" spans="1:5" ht="16.5" thickTop="1" thickBot="1" x14ac:dyDescent="0.3">
      <c r="A612" s="49"/>
      <c r="B612" s="49"/>
      <c r="C612" s="49"/>
      <c r="D612" s="53"/>
      <c r="E612" s="51"/>
    </row>
    <row r="613" spans="1:5" ht="16.5" thickTop="1" thickBot="1" x14ac:dyDescent="0.3">
      <c r="A613" s="49"/>
      <c r="B613" s="49"/>
      <c r="C613" s="49"/>
      <c r="D613" s="53"/>
      <c r="E613" s="51"/>
    </row>
    <row r="614" spans="1:5" ht="16.5" thickTop="1" thickBot="1" x14ac:dyDescent="0.3">
      <c r="A614" s="49"/>
      <c r="B614" s="49"/>
      <c r="C614" s="49"/>
      <c r="D614" s="53"/>
      <c r="E614" s="51"/>
    </row>
    <row r="615" spans="1:5" ht="16.5" thickTop="1" thickBot="1" x14ac:dyDescent="0.3">
      <c r="A615" s="49"/>
      <c r="B615" s="49"/>
      <c r="C615" s="49"/>
      <c r="D615" s="53"/>
      <c r="E615" s="51"/>
    </row>
    <row r="616" spans="1:5" ht="16.5" thickTop="1" thickBot="1" x14ac:dyDescent="0.3">
      <c r="A616" s="49"/>
      <c r="B616" s="49"/>
      <c r="C616" s="49"/>
      <c r="D616" s="53"/>
      <c r="E616" s="51"/>
    </row>
    <row r="617" spans="1:5" ht="16.5" thickTop="1" thickBot="1" x14ac:dyDescent="0.3">
      <c r="A617" s="49"/>
      <c r="B617" s="49"/>
      <c r="C617" s="49"/>
      <c r="D617" s="53"/>
      <c r="E617" s="51"/>
    </row>
    <row r="618" spans="1:5" ht="16.5" thickTop="1" thickBot="1" x14ac:dyDescent="0.3">
      <c r="A618" s="49"/>
      <c r="B618" s="49"/>
      <c r="C618" s="49"/>
      <c r="D618" s="53"/>
      <c r="E618" s="51"/>
    </row>
    <row r="619" spans="1:5" ht="16.5" thickTop="1" thickBot="1" x14ac:dyDescent="0.3">
      <c r="A619" s="49"/>
      <c r="B619" s="49"/>
      <c r="C619" s="49"/>
      <c r="D619" s="53"/>
      <c r="E619" s="51"/>
    </row>
    <row r="620" spans="1:5" ht="16.5" thickTop="1" thickBot="1" x14ac:dyDescent="0.3">
      <c r="A620" s="49"/>
      <c r="B620" s="49"/>
      <c r="C620" s="49"/>
      <c r="D620" s="53"/>
      <c r="E620" s="51"/>
    </row>
    <row r="621" spans="1:5" ht="16.5" thickTop="1" thickBot="1" x14ac:dyDescent="0.3">
      <c r="A621" s="49"/>
      <c r="B621" s="49"/>
      <c r="C621" s="49"/>
      <c r="D621" s="53"/>
      <c r="E621" s="51"/>
    </row>
    <row r="622" spans="1:5" ht="16.5" thickTop="1" thickBot="1" x14ac:dyDescent="0.3">
      <c r="A622" s="49"/>
      <c r="B622" s="49"/>
      <c r="C622" s="49"/>
      <c r="D622" s="53"/>
      <c r="E622" s="51"/>
    </row>
    <row r="623" spans="1:5" ht="16.5" thickTop="1" thickBot="1" x14ac:dyDescent="0.3">
      <c r="A623" s="49"/>
      <c r="B623" s="49"/>
      <c r="C623" s="49"/>
      <c r="D623" s="53"/>
      <c r="E623" s="51"/>
    </row>
    <row r="624" spans="1:5" ht="16.5" thickTop="1" thickBot="1" x14ac:dyDescent="0.3">
      <c r="A624" s="49"/>
      <c r="B624" s="49"/>
      <c r="C624" s="49"/>
      <c r="D624" s="53"/>
      <c r="E624" s="51"/>
    </row>
    <row r="625" spans="1:5" ht="16.5" thickTop="1" thickBot="1" x14ac:dyDescent="0.3">
      <c r="A625" s="49"/>
      <c r="B625" s="49"/>
      <c r="C625" s="49"/>
      <c r="D625" s="53"/>
      <c r="E625" s="51"/>
    </row>
    <row r="626" spans="1:5" ht="16.5" thickTop="1" thickBot="1" x14ac:dyDescent="0.3">
      <c r="A626" s="49"/>
      <c r="B626" s="49"/>
      <c r="C626" s="49"/>
      <c r="D626" s="53"/>
      <c r="E626" s="51"/>
    </row>
    <row r="627" spans="1:5" ht="16.5" thickTop="1" thickBot="1" x14ac:dyDescent="0.3">
      <c r="A627" s="49"/>
      <c r="B627" s="49"/>
      <c r="C627" s="49"/>
      <c r="D627" s="53"/>
      <c r="E627" s="51"/>
    </row>
    <row r="628" spans="1:5" ht="16.5" thickTop="1" thickBot="1" x14ac:dyDescent="0.3">
      <c r="A628" s="49"/>
      <c r="B628" s="49"/>
      <c r="C628" s="49"/>
      <c r="D628" s="53"/>
      <c r="E628" s="51"/>
    </row>
    <row r="629" spans="1:5" ht="16.5" thickTop="1" thickBot="1" x14ac:dyDescent="0.3">
      <c r="A629" s="49"/>
      <c r="B629" s="49"/>
      <c r="C629" s="49"/>
      <c r="D629" s="53"/>
      <c r="E629" s="51"/>
    </row>
    <row r="630" spans="1:5" ht="16.5" thickTop="1" thickBot="1" x14ac:dyDescent="0.3">
      <c r="A630" s="49"/>
      <c r="B630" s="49"/>
      <c r="C630" s="49"/>
      <c r="D630" s="53"/>
      <c r="E630" s="51"/>
    </row>
    <row r="631" spans="1:5" ht="16.5" thickTop="1" thickBot="1" x14ac:dyDescent="0.3">
      <c r="A631" s="49"/>
      <c r="B631" s="49"/>
      <c r="C631" s="49"/>
      <c r="D631" s="53"/>
      <c r="E631" s="51"/>
    </row>
    <row r="632" spans="1:5" ht="16.5" thickTop="1" thickBot="1" x14ac:dyDescent="0.3">
      <c r="A632" s="49"/>
      <c r="B632" s="49"/>
      <c r="C632" s="49"/>
      <c r="D632" s="53"/>
      <c r="E632" s="51"/>
    </row>
    <row r="633" spans="1:5" ht="16.5" thickTop="1" thickBot="1" x14ac:dyDescent="0.3">
      <c r="A633" s="49"/>
      <c r="B633" s="49"/>
      <c r="C633" s="49"/>
      <c r="D633" s="53"/>
      <c r="E633" s="51"/>
    </row>
    <row r="634" spans="1:5" ht="16.5" thickTop="1" thickBot="1" x14ac:dyDescent="0.3">
      <c r="A634" s="49"/>
      <c r="B634" s="49"/>
      <c r="C634" s="49"/>
      <c r="D634" s="53"/>
      <c r="E634" s="51"/>
    </row>
    <row r="635" spans="1:5" ht="16.5" thickTop="1" thickBot="1" x14ac:dyDescent="0.3">
      <c r="A635" s="49"/>
      <c r="B635" s="49"/>
      <c r="C635" s="49"/>
      <c r="D635" s="53"/>
      <c r="E635" s="51"/>
    </row>
    <row r="636" spans="1:5" ht="16.5" thickTop="1" thickBot="1" x14ac:dyDescent="0.3">
      <c r="A636" s="49"/>
      <c r="B636" s="49"/>
      <c r="C636" s="49"/>
      <c r="D636" s="53"/>
      <c r="E636" s="51"/>
    </row>
    <row r="637" spans="1:5" ht="16.5" thickTop="1" thickBot="1" x14ac:dyDescent="0.3">
      <c r="A637" s="49"/>
      <c r="B637" s="49"/>
      <c r="C637" s="49"/>
      <c r="D637" s="53"/>
      <c r="E637" s="51"/>
    </row>
    <row r="638" spans="1:5" ht="16.5" thickTop="1" thickBot="1" x14ac:dyDescent="0.3">
      <c r="A638" s="49"/>
      <c r="B638" s="49"/>
      <c r="C638" s="49"/>
      <c r="D638" s="53"/>
      <c r="E638" s="51"/>
    </row>
    <row r="639" spans="1:5" ht="16.5" thickTop="1" thickBot="1" x14ac:dyDescent="0.3">
      <c r="A639" s="49"/>
      <c r="B639" s="49"/>
      <c r="C639" s="49"/>
      <c r="D639" s="53"/>
      <c r="E639" s="51"/>
    </row>
    <row r="640" spans="1:5" ht="16.5" thickTop="1" thickBot="1" x14ac:dyDescent="0.3">
      <c r="A640" s="49"/>
      <c r="B640" s="49"/>
      <c r="C640" s="49"/>
      <c r="D640" s="53"/>
      <c r="E640" s="51"/>
    </row>
    <row r="641" spans="1:5" ht="16.5" thickTop="1" thickBot="1" x14ac:dyDescent="0.3">
      <c r="A641" s="49"/>
      <c r="B641" s="49"/>
      <c r="C641" s="49"/>
      <c r="D641" s="53"/>
      <c r="E641" s="51"/>
    </row>
    <row r="642" spans="1:5" ht="16.5" thickTop="1" thickBot="1" x14ac:dyDescent="0.3">
      <c r="A642" s="49"/>
      <c r="B642" s="49"/>
      <c r="C642" s="49"/>
      <c r="D642" s="53"/>
      <c r="E642" s="51"/>
    </row>
    <row r="643" spans="1:5" ht="16.5" thickTop="1" thickBot="1" x14ac:dyDescent="0.3">
      <c r="A643" s="49"/>
      <c r="B643" s="49"/>
      <c r="C643" s="49"/>
      <c r="D643" s="53"/>
      <c r="E643" s="51"/>
    </row>
    <row r="644" spans="1:5" ht="16.5" thickTop="1" thickBot="1" x14ac:dyDescent="0.3">
      <c r="A644" s="49"/>
      <c r="B644" s="49"/>
      <c r="C644" s="49"/>
      <c r="D644" s="53"/>
      <c r="E644" s="51"/>
    </row>
    <row r="645" spans="1:5" ht="16.5" thickTop="1" thickBot="1" x14ac:dyDescent="0.3">
      <c r="A645" s="49"/>
      <c r="B645" s="49"/>
      <c r="C645" s="49"/>
      <c r="D645" s="53"/>
      <c r="E645" s="51"/>
    </row>
    <row r="646" spans="1:5" ht="16.5" thickTop="1" thickBot="1" x14ac:dyDescent="0.3">
      <c r="A646" s="49"/>
      <c r="B646" s="49"/>
      <c r="C646" s="49"/>
      <c r="D646" s="53"/>
      <c r="E646" s="51"/>
    </row>
    <row r="647" spans="1:5" ht="16.5" thickTop="1" thickBot="1" x14ac:dyDescent="0.3">
      <c r="A647" s="49"/>
      <c r="B647" s="49"/>
      <c r="C647" s="49"/>
      <c r="D647" s="53"/>
      <c r="E647" s="51"/>
    </row>
    <row r="648" spans="1:5" ht="16.5" thickTop="1" thickBot="1" x14ac:dyDescent="0.3">
      <c r="A648" s="49"/>
      <c r="B648" s="49"/>
      <c r="C648" s="49"/>
      <c r="D648" s="53"/>
      <c r="E648" s="51"/>
    </row>
    <row r="649" spans="1:5" ht="16.5" thickTop="1" thickBot="1" x14ac:dyDescent="0.3">
      <c r="A649" s="49"/>
      <c r="B649" s="49"/>
      <c r="C649" s="49"/>
      <c r="D649" s="53"/>
      <c r="E649" s="51"/>
    </row>
    <row r="650" spans="1:5" ht="16.5" thickTop="1" thickBot="1" x14ac:dyDescent="0.3">
      <c r="A650" s="49"/>
      <c r="B650" s="49"/>
      <c r="C650" s="49"/>
      <c r="D650" s="53"/>
      <c r="E650" s="51"/>
    </row>
    <row r="651" spans="1:5" ht="16.5" thickTop="1" thickBot="1" x14ac:dyDescent="0.3">
      <c r="A651" s="49"/>
      <c r="B651" s="49"/>
      <c r="C651" s="49"/>
      <c r="D651" s="53"/>
      <c r="E651" s="51"/>
    </row>
    <row r="652" spans="1:5" ht="16.5" thickTop="1" thickBot="1" x14ac:dyDescent="0.3">
      <c r="A652" s="49"/>
      <c r="B652" s="49"/>
      <c r="C652" s="49"/>
      <c r="D652" s="53"/>
      <c r="E652" s="51"/>
    </row>
    <row r="653" spans="1:5" ht="16.5" thickTop="1" thickBot="1" x14ac:dyDescent="0.3">
      <c r="A653" s="49"/>
      <c r="B653" s="49"/>
      <c r="C653" s="49"/>
      <c r="D653" s="53"/>
      <c r="E653" s="51"/>
    </row>
    <row r="654" spans="1:5" ht="16.5" thickTop="1" thickBot="1" x14ac:dyDescent="0.3">
      <c r="A654" s="49"/>
      <c r="B654" s="49"/>
      <c r="C654" s="49"/>
      <c r="D654" s="53"/>
      <c r="E654" s="51"/>
    </row>
    <row r="655" spans="1:5" ht="16.5" thickTop="1" thickBot="1" x14ac:dyDescent="0.3">
      <c r="A655" s="49"/>
      <c r="B655" s="49"/>
      <c r="C655" s="49"/>
      <c r="D655" s="53"/>
      <c r="E655" s="51"/>
    </row>
    <row r="656" spans="1:5" ht="16.5" thickTop="1" thickBot="1" x14ac:dyDescent="0.3">
      <c r="A656" s="49"/>
      <c r="B656" s="49"/>
      <c r="C656" s="49"/>
      <c r="D656" s="53"/>
      <c r="E656" s="51"/>
    </row>
    <row r="657" spans="1:5" ht="16.5" thickTop="1" thickBot="1" x14ac:dyDescent="0.3">
      <c r="A657" s="49"/>
      <c r="B657" s="49"/>
      <c r="C657" s="49"/>
      <c r="D657" s="53"/>
      <c r="E657" s="51"/>
    </row>
    <row r="658" spans="1:5" ht="16.5" thickTop="1" thickBot="1" x14ac:dyDescent="0.3">
      <c r="A658" s="49"/>
      <c r="B658" s="49"/>
      <c r="C658" s="49"/>
      <c r="D658" s="53"/>
      <c r="E658" s="51"/>
    </row>
    <row r="659" spans="1:5" ht="16.5" thickTop="1" thickBot="1" x14ac:dyDescent="0.3">
      <c r="A659" s="49"/>
      <c r="B659" s="49"/>
      <c r="C659" s="49"/>
      <c r="D659" s="53"/>
      <c r="E659" s="51"/>
    </row>
    <row r="660" spans="1:5" ht="16.5" thickTop="1" thickBot="1" x14ac:dyDescent="0.3">
      <c r="A660" s="49"/>
      <c r="B660" s="49"/>
      <c r="C660" s="49"/>
      <c r="D660" s="53"/>
      <c r="E660" s="51"/>
    </row>
    <row r="661" spans="1:5" ht="16.5" thickTop="1" thickBot="1" x14ac:dyDescent="0.3">
      <c r="A661" s="49"/>
      <c r="B661" s="49"/>
      <c r="C661" s="49"/>
      <c r="D661" s="53"/>
      <c r="E661" s="51"/>
    </row>
    <row r="662" spans="1:5" ht="16.5" thickTop="1" thickBot="1" x14ac:dyDescent="0.3">
      <c r="A662" s="49"/>
      <c r="B662" s="49"/>
      <c r="C662" s="49"/>
      <c r="D662" s="53"/>
      <c r="E662" s="51"/>
    </row>
    <row r="663" spans="1:5" ht="16.5" thickTop="1" thickBot="1" x14ac:dyDescent="0.3">
      <c r="A663" s="49"/>
      <c r="B663" s="49"/>
      <c r="C663" s="49"/>
      <c r="D663" s="53"/>
      <c r="E663" s="51"/>
    </row>
    <row r="664" spans="1:5" ht="16.5" thickTop="1" thickBot="1" x14ac:dyDescent="0.3">
      <c r="A664" s="49"/>
      <c r="B664" s="49"/>
      <c r="C664" s="49"/>
      <c r="D664" s="53"/>
      <c r="E664" s="51"/>
    </row>
    <row r="665" spans="1:5" ht="16.5" thickTop="1" thickBot="1" x14ac:dyDescent="0.3">
      <c r="A665" s="49"/>
      <c r="B665" s="49"/>
      <c r="C665" s="49"/>
      <c r="D665" s="53"/>
      <c r="E665" s="51"/>
    </row>
    <row r="666" spans="1:5" ht="16.5" thickTop="1" thickBot="1" x14ac:dyDescent="0.3">
      <c r="A666" s="49"/>
      <c r="B666" s="49"/>
      <c r="C666" s="49"/>
      <c r="D666" s="53"/>
      <c r="E666" s="51"/>
    </row>
    <row r="667" spans="1:5" ht="16.5" thickTop="1" thickBot="1" x14ac:dyDescent="0.3">
      <c r="A667" s="49"/>
      <c r="B667" s="49"/>
      <c r="C667" s="49"/>
      <c r="D667" s="53"/>
      <c r="E667" s="51"/>
    </row>
    <row r="668" spans="1:5" ht="16.5" thickTop="1" thickBot="1" x14ac:dyDescent="0.3">
      <c r="A668" s="49"/>
      <c r="B668" s="49"/>
      <c r="C668" s="49"/>
      <c r="D668" s="53"/>
      <c r="E668" s="51"/>
    </row>
    <row r="669" spans="1:5" ht="16.5" thickTop="1" thickBot="1" x14ac:dyDescent="0.3">
      <c r="A669" s="49"/>
      <c r="B669" s="49"/>
      <c r="C669" s="49"/>
      <c r="D669" s="53"/>
      <c r="E669" s="51"/>
    </row>
    <row r="670" spans="1:5" ht="16.5" thickTop="1" thickBot="1" x14ac:dyDescent="0.3">
      <c r="A670" s="49"/>
      <c r="B670" s="49"/>
      <c r="C670" s="49"/>
      <c r="D670" s="53"/>
      <c r="E670" s="51"/>
    </row>
    <row r="671" spans="1:5" ht="16.5" thickTop="1" thickBot="1" x14ac:dyDescent="0.3">
      <c r="A671" s="49"/>
      <c r="B671" s="49"/>
      <c r="C671" s="49"/>
      <c r="D671" s="53"/>
      <c r="E671" s="51"/>
    </row>
    <row r="672" spans="1:5" ht="16.5" thickTop="1" thickBot="1" x14ac:dyDescent="0.3">
      <c r="A672" s="49"/>
      <c r="B672" s="49"/>
      <c r="C672" s="49"/>
      <c r="D672" s="53"/>
      <c r="E672" s="51"/>
    </row>
    <row r="673" spans="1:5" ht="16.5" thickTop="1" thickBot="1" x14ac:dyDescent="0.3">
      <c r="A673" s="49"/>
      <c r="B673" s="49"/>
      <c r="C673" s="49"/>
      <c r="D673" s="53"/>
      <c r="E673" s="51"/>
    </row>
    <row r="674" spans="1:5" ht="16.5" thickTop="1" thickBot="1" x14ac:dyDescent="0.3">
      <c r="A674" s="49"/>
      <c r="B674" s="49"/>
      <c r="C674" s="49"/>
      <c r="D674" s="53"/>
      <c r="E674" s="51"/>
    </row>
    <row r="675" spans="1:5" ht="16.5" thickTop="1" thickBot="1" x14ac:dyDescent="0.3">
      <c r="A675" s="49"/>
      <c r="B675" s="49"/>
      <c r="C675" s="49"/>
      <c r="D675" s="53"/>
      <c r="E675" s="51"/>
    </row>
    <row r="676" spans="1:5" ht="16.5" thickTop="1" thickBot="1" x14ac:dyDescent="0.3">
      <c r="A676" s="49"/>
      <c r="B676" s="49"/>
      <c r="C676" s="49"/>
      <c r="D676" s="53"/>
      <c r="E676" s="51"/>
    </row>
    <row r="677" spans="1:5" ht="16.5" thickTop="1" thickBot="1" x14ac:dyDescent="0.3">
      <c r="A677" s="49"/>
      <c r="B677" s="49"/>
      <c r="C677" s="49"/>
      <c r="D677" s="53"/>
      <c r="E677" s="51"/>
    </row>
    <row r="678" spans="1:5" ht="16.5" thickTop="1" thickBot="1" x14ac:dyDescent="0.3">
      <c r="A678" s="49"/>
      <c r="B678" s="49"/>
      <c r="C678" s="49"/>
      <c r="D678" s="53"/>
      <c r="E678" s="51"/>
    </row>
    <row r="679" spans="1:5" ht="16.5" thickTop="1" thickBot="1" x14ac:dyDescent="0.3">
      <c r="A679" s="49"/>
      <c r="B679" s="49"/>
      <c r="C679" s="49"/>
      <c r="D679" s="53"/>
      <c r="E679" s="51"/>
    </row>
    <row r="680" spans="1:5" ht="16.5" thickTop="1" thickBot="1" x14ac:dyDescent="0.3">
      <c r="A680" s="49"/>
      <c r="B680" s="49"/>
      <c r="C680" s="49"/>
      <c r="D680" s="53"/>
      <c r="E680" s="51"/>
    </row>
    <row r="681" spans="1:5" ht="16.5" thickTop="1" thickBot="1" x14ac:dyDescent="0.3">
      <c r="A681" s="49"/>
      <c r="B681" s="49"/>
      <c r="C681" s="49"/>
      <c r="D681" s="53"/>
      <c r="E681" s="51"/>
    </row>
    <row r="682" spans="1:5" ht="16.5" thickTop="1" thickBot="1" x14ac:dyDescent="0.3">
      <c r="A682" s="49"/>
      <c r="B682" s="49"/>
      <c r="C682" s="49"/>
      <c r="D682" s="53"/>
      <c r="E682" s="51"/>
    </row>
    <row r="683" spans="1:5" ht="16.5" thickTop="1" thickBot="1" x14ac:dyDescent="0.3">
      <c r="A683" s="49"/>
      <c r="B683" s="49"/>
      <c r="C683" s="49"/>
      <c r="D683" s="53"/>
      <c r="E683" s="51"/>
    </row>
    <row r="684" spans="1:5" ht="16.5" thickTop="1" thickBot="1" x14ac:dyDescent="0.3">
      <c r="A684" s="49"/>
      <c r="B684" s="49"/>
      <c r="C684" s="49"/>
      <c r="D684" s="53"/>
      <c r="E684" s="51"/>
    </row>
    <row r="685" spans="1:5" ht="16.5" thickTop="1" thickBot="1" x14ac:dyDescent="0.3">
      <c r="A685" s="49"/>
      <c r="B685" s="49"/>
      <c r="C685" s="49"/>
      <c r="D685" s="53"/>
      <c r="E685" s="51"/>
    </row>
    <row r="686" spans="1:5" ht="16.5" thickTop="1" thickBot="1" x14ac:dyDescent="0.3">
      <c r="A686" s="49"/>
      <c r="B686" s="49"/>
      <c r="C686" s="49"/>
      <c r="D686" s="53"/>
      <c r="E686" s="51"/>
    </row>
    <row r="687" spans="1:5" ht="16.5" thickTop="1" thickBot="1" x14ac:dyDescent="0.3">
      <c r="A687" s="49"/>
      <c r="B687" s="49"/>
      <c r="C687" s="49"/>
      <c r="D687" s="53"/>
      <c r="E687" s="51"/>
    </row>
    <row r="688" spans="1:5" ht="16.5" thickTop="1" thickBot="1" x14ac:dyDescent="0.3">
      <c r="A688" s="49"/>
      <c r="B688" s="49"/>
      <c r="C688" s="49"/>
      <c r="D688" s="53"/>
      <c r="E688" s="51"/>
    </row>
    <row r="689" spans="1:5" ht="16.5" thickTop="1" thickBot="1" x14ac:dyDescent="0.3">
      <c r="A689" s="49"/>
      <c r="B689" s="49"/>
      <c r="C689" s="49"/>
      <c r="D689" s="53"/>
      <c r="E689" s="51"/>
    </row>
    <row r="690" spans="1:5" ht="16.5" thickTop="1" thickBot="1" x14ac:dyDescent="0.3">
      <c r="A690" s="49"/>
      <c r="B690" s="49"/>
      <c r="C690" s="49"/>
      <c r="D690" s="53"/>
      <c r="E690" s="51"/>
    </row>
    <row r="691" spans="1:5" ht="16.5" thickTop="1" thickBot="1" x14ac:dyDescent="0.3">
      <c r="A691" s="49"/>
      <c r="B691" s="49"/>
      <c r="C691" s="49"/>
      <c r="D691" s="53"/>
      <c r="E691" s="51"/>
    </row>
    <row r="692" spans="1:5" ht="16.5" thickTop="1" thickBot="1" x14ac:dyDescent="0.3">
      <c r="A692" s="49"/>
      <c r="B692" s="49"/>
      <c r="C692" s="49"/>
      <c r="D692" s="53"/>
      <c r="E692" s="51"/>
    </row>
    <row r="693" spans="1:5" ht="16.5" thickTop="1" thickBot="1" x14ac:dyDescent="0.3">
      <c r="A693" s="49"/>
      <c r="B693" s="49"/>
      <c r="C693" s="49"/>
      <c r="D693" s="53"/>
      <c r="E693" s="51"/>
    </row>
    <row r="694" spans="1:5" ht="16.5" thickTop="1" thickBot="1" x14ac:dyDescent="0.3">
      <c r="A694" s="49"/>
      <c r="B694" s="49"/>
      <c r="C694" s="49"/>
      <c r="D694" s="53"/>
      <c r="E694" s="51"/>
    </row>
    <row r="695" spans="1:5" ht="16.5" thickTop="1" thickBot="1" x14ac:dyDescent="0.3">
      <c r="A695" s="49"/>
      <c r="B695" s="49"/>
      <c r="C695" s="49"/>
      <c r="D695" s="53"/>
      <c r="E695" s="51"/>
    </row>
    <row r="696" spans="1:5" ht="16.5" thickTop="1" thickBot="1" x14ac:dyDescent="0.3">
      <c r="A696" s="49"/>
      <c r="B696" s="49"/>
      <c r="C696" s="49"/>
      <c r="D696" s="53"/>
      <c r="E696" s="51"/>
    </row>
    <row r="697" spans="1:5" ht="16.5" thickTop="1" thickBot="1" x14ac:dyDescent="0.3">
      <c r="A697" s="49"/>
      <c r="B697" s="49"/>
      <c r="C697" s="49"/>
      <c r="D697" s="53"/>
      <c r="E697" s="51"/>
    </row>
    <row r="698" spans="1:5" ht="16.5" thickTop="1" thickBot="1" x14ac:dyDescent="0.3">
      <c r="A698" s="49"/>
      <c r="B698" s="49"/>
      <c r="C698" s="49"/>
      <c r="D698" s="53"/>
      <c r="E698" s="51"/>
    </row>
    <row r="699" spans="1:5" ht="16.5" thickTop="1" thickBot="1" x14ac:dyDescent="0.3">
      <c r="A699" s="49"/>
      <c r="B699" s="49"/>
      <c r="C699" s="49"/>
      <c r="D699" s="53"/>
      <c r="E699" s="51"/>
    </row>
    <row r="700" spans="1:5" ht="16.5" thickTop="1" thickBot="1" x14ac:dyDescent="0.3">
      <c r="A700" s="49"/>
      <c r="B700" s="49"/>
      <c r="C700" s="49"/>
      <c r="D700" s="53"/>
      <c r="E700" s="51"/>
    </row>
    <row r="701" spans="1:5" ht="16.5" thickTop="1" thickBot="1" x14ac:dyDescent="0.3">
      <c r="A701" s="49"/>
      <c r="B701" s="49"/>
      <c r="C701" s="49"/>
      <c r="D701" s="53"/>
      <c r="E701" s="51"/>
    </row>
    <row r="702" spans="1:5" ht="16.5" thickTop="1" thickBot="1" x14ac:dyDescent="0.3">
      <c r="A702" s="49"/>
      <c r="B702" s="49"/>
      <c r="C702" s="49"/>
      <c r="D702" s="53"/>
      <c r="E702" s="51"/>
    </row>
    <row r="703" spans="1:5" ht="16.5" thickTop="1" thickBot="1" x14ac:dyDescent="0.3">
      <c r="A703" s="49"/>
      <c r="B703" s="49"/>
      <c r="C703" s="49"/>
      <c r="D703" s="53"/>
      <c r="E703" s="51"/>
    </row>
    <row r="704" spans="1:5" ht="16.5" thickTop="1" thickBot="1" x14ac:dyDescent="0.3">
      <c r="A704" s="49"/>
      <c r="B704" s="49"/>
      <c r="C704" s="49"/>
      <c r="D704" s="53"/>
      <c r="E704" s="51"/>
    </row>
    <row r="705" spans="1:5" ht="16.5" thickTop="1" thickBot="1" x14ac:dyDescent="0.3">
      <c r="A705" s="49"/>
      <c r="B705" s="49"/>
      <c r="C705" s="49"/>
      <c r="D705" s="53"/>
      <c r="E705" s="51"/>
    </row>
    <row r="706" spans="1:5" ht="16.5" thickTop="1" thickBot="1" x14ac:dyDescent="0.3">
      <c r="A706" s="49"/>
      <c r="B706" s="49"/>
      <c r="C706" s="49"/>
      <c r="D706" s="53"/>
      <c r="E706" s="51"/>
    </row>
    <row r="707" spans="1:5" ht="16.5" thickTop="1" thickBot="1" x14ac:dyDescent="0.3">
      <c r="A707" s="49"/>
      <c r="B707" s="49"/>
      <c r="C707" s="49"/>
      <c r="D707" s="53"/>
      <c r="E707" s="51"/>
    </row>
    <row r="708" spans="1:5" ht="16.5" thickTop="1" thickBot="1" x14ac:dyDescent="0.3">
      <c r="A708" s="49"/>
      <c r="B708" s="49"/>
      <c r="C708" s="49"/>
      <c r="D708" s="53"/>
      <c r="E708" s="51"/>
    </row>
    <row r="709" spans="1:5" ht="16.5" thickTop="1" thickBot="1" x14ac:dyDescent="0.3">
      <c r="A709" s="49"/>
      <c r="B709" s="49"/>
      <c r="C709" s="49"/>
      <c r="D709" s="53"/>
      <c r="E709" s="51"/>
    </row>
    <row r="710" spans="1:5" ht="16.5" thickTop="1" thickBot="1" x14ac:dyDescent="0.3">
      <c r="A710" s="49"/>
      <c r="B710" s="49"/>
      <c r="C710" s="49"/>
      <c r="D710" s="53"/>
      <c r="E710" s="51"/>
    </row>
    <row r="711" spans="1:5" ht="16.5" thickTop="1" thickBot="1" x14ac:dyDescent="0.3">
      <c r="A711" s="49"/>
      <c r="B711" s="49"/>
      <c r="C711" s="49"/>
      <c r="D711" s="53"/>
      <c r="E711" s="51"/>
    </row>
    <row r="712" spans="1:5" ht="16.5" thickTop="1" thickBot="1" x14ac:dyDescent="0.3">
      <c r="A712" s="49"/>
      <c r="B712" s="49"/>
      <c r="C712" s="49"/>
      <c r="D712" s="53"/>
      <c r="E712" s="51"/>
    </row>
    <row r="713" spans="1:5" ht="16.5" thickTop="1" thickBot="1" x14ac:dyDescent="0.3">
      <c r="A713" s="49"/>
      <c r="B713" s="49"/>
      <c r="C713" s="49"/>
      <c r="D713" s="53"/>
      <c r="E713" s="51"/>
    </row>
    <row r="714" spans="1:5" ht="16.5" thickTop="1" thickBot="1" x14ac:dyDescent="0.3">
      <c r="A714" s="49"/>
      <c r="B714" s="49"/>
      <c r="C714" s="49"/>
      <c r="D714" s="53"/>
      <c r="E714" s="51"/>
    </row>
    <row r="715" spans="1:5" ht="16.5" thickTop="1" thickBot="1" x14ac:dyDescent="0.3">
      <c r="A715" s="49"/>
      <c r="B715" s="49"/>
      <c r="C715" s="49"/>
      <c r="D715" s="53"/>
      <c r="E715" s="51"/>
    </row>
    <row r="716" spans="1:5" ht="16.5" thickTop="1" thickBot="1" x14ac:dyDescent="0.3">
      <c r="A716" s="49"/>
      <c r="B716" s="49"/>
      <c r="C716" s="49"/>
      <c r="D716" s="53"/>
      <c r="E716" s="51"/>
    </row>
    <row r="717" spans="1:5" ht="16.5" thickTop="1" thickBot="1" x14ac:dyDescent="0.3">
      <c r="A717" s="49"/>
      <c r="B717" s="49"/>
      <c r="C717" s="49"/>
      <c r="D717" s="53"/>
      <c r="E717" s="51"/>
    </row>
    <row r="718" spans="1:5" ht="16.5" thickTop="1" thickBot="1" x14ac:dyDescent="0.3">
      <c r="A718" s="49"/>
      <c r="B718" s="49"/>
      <c r="C718" s="49"/>
      <c r="D718" s="53"/>
      <c r="E718" s="51"/>
    </row>
    <row r="719" spans="1:5" ht="16.5" thickTop="1" thickBot="1" x14ac:dyDescent="0.3">
      <c r="A719" s="49"/>
      <c r="B719" s="49"/>
      <c r="C719" s="49"/>
      <c r="D719" s="53"/>
      <c r="E719" s="51"/>
    </row>
    <row r="720" spans="1:5" ht="16.5" thickTop="1" thickBot="1" x14ac:dyDescent="0.3">
      <c r="A720" s="49"/>
      <c r="B720" s="49"/>
      <c r="C720" s="49"/>
      <c r="D720" s="53"/>
      <c r="E720" s="51"/>
    </row>
    <row r="721" spans="1:5" ht="16.5" thickTop="1" thickBot="1" x14ac:dyDescent="0.3">
      <c r="A721" s="49"/>
      <c r="B721" s="49"/>
      <c r="C721" s="49"/>
      <c r="D721" s="53"/>
      <c r="E721" s="51"/>
    </row>
    <row r="722" spans="1:5" ht="16.5" thickTop="1" thickBot="1" x14ac:dyDescent="0.3">
      <c r="A722" s="49"/>
      <c r="B722" s="49"/>
      <c r="C722" s="49"/>
      <c r="D722" s="53"/>
      <c r="E722" s="51"/>
    </row>
    <row r="723" spans="1:5" ht="16.5" thickTop="1" thickBot="1" x14ac:dyDescent="0.3">
      <c r="A723" s="49"/>
      <c r="B723" s="49"/>
      <c r="C723" s="49"/>
      <c r="D723" s="53"/>
      <c r="E723" s="51"/>
    </row>
    <row r="724" spans="1:5" ht="16.5" thickTop="1" thickBot="1" x14ac:dyDescent="0.3">
      <c r="A724" s="49"/>
      <c r="B724" s="49"/>
      <c r="C724" s="49"/>
      <c r="D724" s="53"/>
      <c r="E724" s="51"/>
    </row>
    <row r="725" spans="1:5" ht="16.5" thickTop="1" thickBot="1" x14ac:dyDescent="0.3">
      <c r="A725" s="49"/>
      <c r="B725" s="49"/>
      <c r="C725" s="49"/>
      <c r="D725" s="53"/>
      <c r="E725" s="51"/>
    </row>
    <row r="726" spans="1:5" ht="16.5" thickTop="1" thickBot="1" x14ac:dyDescent="0.3">
      <c r="A726" s="49"/>
      <c r="B726" s="49"/>
      <c r="C726" s="49"/>
      <c r="D726" s="53"/>
      <c r="E726" s="51"/>
    </row>
    <row r="727" spans="1:5" ht="16.5" thickTop="1" thickBot="1" x14ac:dyDescent="0.3">
      <c r="A727" s="49"/>
      <c r="B727" s="49"/>
      <c r="C727" s="49"/>
      <c r="D727" s="53"/>
      <c r="E727" s="51"/>
    </row>
    <row r="728" spans="1:5" ht="16.5" thickTop="1" thickBot="1" x14ac:dyDescent="0.3">
      <c r="A728" s="49"/>
      <c r="B728" s="49"/>
      <c r="C728" s="49"/>
      <c r="D728" s="53"/>
      <c r="E728" s="51"/>
    </row>
    <row r="729" spans="1:5" ht="16.5" thickTop="1" thickBot="1" x14ac:dyDescent="0.3">
      <c r="A729" s="49"/>
      <c r="B729" s="49"/>
      <c r="C729" s="49"/>
      <c r="D729" s="53"/>
      <c r="E729" s="51"/>
    </row>
    <row r="730" spans="1:5" ht="16.5" thickTop="1" thickBot="1" x14ac:dyDescent="0.3">
      <c r="A730" s="49"/>
      <c r="B730" s="49"/>
      <c r="C730" s="49"/>
      <c r="D730" s="53"/>
      <c r="E730" s="51"/>
    </row>
    <row r="731" spans="1:5" ht="16.5" thickTop="1" thickBot="1" x14ac:dyDescent="0.3">
      <c r="A731" s="49"/>
      <c r="B731" s="49"/>
      <c r="C731" s="49"/>
      <c r="D731" s="53"/>
      <c r="E731" s="51"/>
    </row>
    <row r="732" spans="1:5" ht="16.5" thickTop="1" thickBot="1" x14ac:dyDescent="0.3">
      <c r="A732" s="49"/>
      <c r="B732" s="49"/>
      <c r="C732" s="49"/>
      <c r="D732" s="53"/>
      <c r="E732" s="51"/>
    </row>
    <row r="733" spans="1:5" ht="16.5" thickTop="1" thickBot="1" x14ac:dyDescent="0.3">
      <c r="A733" s="49"/>
      <c r="B733" s="49"/>
      <c r="C733" s="49"/>
      <c r="D733" s="53"/>
      <c r="E733" s="51"/>
    </row>
    <row r="734" spans="1:5" ht="16.5" thickTop="1" thickBot="1" x14ac:dyDescent="0.3">
      <c r="A734" s="49"/>
      <c r="B734" s="49"/>
      <c r="C734" s="49"/>
      <c r="D734" s="53"/>
      <c r="E734" s="51"/>
    </row>
    <row r="735" spans="1:5" ht="16.5" thickTop="1" thickBot="1" x14ac:dyDescent="0.3">
      <c r="A735" s="49"/>
      <c r="B735" s="49"/>
      <c r="C735" s="49"/>
      <c r="D735" s="53"/>
      <c r="E735" s="51"/>
    </row>
    <row r="736" spans="1:5" ht="16.5" thickTop="1" thickBot="1" x14ac:dyDescent="0.3">
      <c r="A736" s="49"/>
      <c r="B736" s="49"/>
      <c r="C736" s="49"/>
      <c r="D736" s="53"/>
      <c r="E736" s="51"/>
    </row>
    <row r="737" spans="1:5" ht="16.5" thickTop="1" thickBot="1" x14ac:dyDescent="0.3">
      <c r="A737" s="49"/>
      <c r="B737" s="49"/>
      <c r="C737" s="49"/>
      <c r="D737" s="53"/>
      <c r="E737" s="51"/>
    </row>
    <row r="738" spans="1:5" ht="16.5" thickTop="1" thickBot="1" x14ac:dyDescent="0.3">
      <c r="A738" s="49"/>
      <c r="B738" s="49"/>
      <c r="C738" s="49"/>
      <c r="D738" s="53"/>
      <c r="E738" s="51"/>
    </row>
    <row r="739" spans="1:5" ht="16.5" thickTop="1" thickBot="1" x14ac:dyDescent="0.3">
      <c r="A739" s="49"/>
      <c r="B739" s="49"/>
      <c r="C739" s="49"/>
      <c r="D739" s="53"/>
      <c r="E739" s="51"/>
    </row>
    <row r="740" spans="1:5" ht="16.5" thickTop="1" thickBot="1" x14ac:dyDescent="0.3">
      <c r="A740" s="49"/>
      <c r="B740" s="49"/>
      <c r="C740" s="49"/>
      <c r="D740" s="53"/>
      <c r="E740" s="51"/>
    </row>
    <row r="741" spans="1:5" ht="16.5" thickTop="1" thickBot="1" x14ac:dyDescent="0.3">
      <c r="A741" s="49"/>
      <c r="B741" s="49"/>
      <c r="C741" s="49"/>
      <c r="D741" s="53"/>
      <c r="E741" s="51"/>
    </row>
    <row r="742" spans="1:5" ht="16.5" thickTop="1" thickBot="1" x14ac:dyDescent="0.3">
      <c r="A742" s="49"/>
      <c r="B742" s="49"/>
      <c r="C742" s="49"/>
      <c r="D742" s="53"/>
      <c r="E742" s="51"/>
    </row>
    <row r="743" spans="1:5" ht="16.5" thickTop="1" thickBot="1" x14ac:dyDescent="0.3">
      <c r="A743" s="49"/>
      <c r="B743" s="49"/>
      <c r="C743" s="49"/>
      <c r="D743" s="53"/>
      <c r="E743" s="51"/>
    </row>
    <row r="744" spans="1:5" ht="16.5" thickTop="1" thickBot="1" x14ac:dyDescent="0.3">
      <c r="A744" s="49"/>
      <c r="B744" s="49"/>
      <c r="C744" s="49"/>
      <c r="D744" s="53"/>
      <c r="E744" s="51"/>
    </row>
    <row r="745" spans="1:5" ht="16.5" thickTop="1" thickBot="1" x14ac:dyDescent="0.3">
      <c r="A745" s="49"/>
      <c r="B745" s="49"/>
      <c r="C745" s="49"/>
      <c r="D745" s="53"/>
      <c r="E745" s="51"/>
    </row>
    <row r="746" spans="1:5" ht="16.5" thickTop="1" thickBot="1" x14ac:dyDescent="0.3">
      <c r="A746" s="49"/>
      <c r="B746" s="49"/>
      <c r="C746" s="49"/>
      <c r="D746" s="53"/>
      <c r="E746" s="51"/>
    </row>
    <row r="747" spans="1:5" ht="16.5" thickTop="1" thickBot="1" x14ac:dyDescent="0.3">
      <c r="A747" s="49"/>
      <c r="B747" s="49"/>
      <c r="C747" s="49"/>
      <c r="D747" s="53"/>
      <c r="E747" s="51"/>
    </row>
    <row r="748" spans="1:5" ht="16.5" thickTop="1" thickBot="1" x14ac:dyDescent="0.3">
      <c r="A748" s="49"/>
      <c r="B748" s="49"/>
      <c r="C748" s="49"/>
      <c r="D748" s="53"/>
      <c r="E748" s="51"/>
    </row>
    <row r="749" spans="1:5" ht="16.5" thickTop="1" thickBot="1" x14ac:dyDescent="0.3">
      <c r="A749" s="49"/>
      <c r="B749" s="49"/>
      <c r="C749" s="49"/>
      <c r="D749" s="53"/>
      <c r="E749" s="51"/>
    </row>
    <row r="750" spans="1:5" ht="16.5" thickTop="1" thickBot="1" x14ac:dyDescent="0.3">
      <c r="A750" s="49"/>
      <c r="B750" s="49"/>
      <c r="C750" s="49"/>
      <c r="D750" s="53"/>
      <c r="E750" s="51"/>
    </row>
    <row r="751" spans="1:5" ht="16.5" thickTop="1" thickBot="1" x14ac:dyDescent="0.3">
      <c r="A751" s="49"/>
      <c r="B751" s="49"/>
      <c r="C751" s="49"/>
      <c r="D751" s="53"/>
      <c r="E751" s="51"/>
    </row>
    <row r="752" spans="1:5" ht="16.5" thickTop="1" thickBot="1" x14ac:dyDescent="0.3">
      <c r="A752" s="49"/>
      <c r="B752" s="49"/>
      <c r="C752" s="49"/>
      <c r="D752" s="53"/>
      <c r="E752" s="51"/>
    </row>
    <row r="753" spans="1:5" ht="16.5" thickTop="1" thickBot="1" x14ac:dyDescent="0.3">
      <c r="A753" s="49"/>
      <c r="B753" s="49"/>
      <c r="C753" s="49"/>
      <c r="D753" s="53"/>
      <c r="E753" s="51"/>
    </row>
    <row r="754" spans="1:5" ht="16.5" thickTop="1" thickBot="1" x14ac:dyDescent="0.3">
      <c r="A754" s="49"/>
      <c r="B754" s="49"/>
      <c r="C754" s="49"/>
      <c r="D754" s="53"/>
      <c r="E754" s="51"/>
    </row>
    <row r="755" spans="1:5" ht="16.5" thickTop="1" thickBot="1" x14ac:dyDescent="0.3">
      <c r="A755" s="49"/>
      <c r="B755" s="49"/>
      <c r="C755" s="49"/>
      <c r="D755" s="53"/>
      <c r="E755" s="51"/>
    </row>
    <row r="756" spans="1:5" ht="16.5" thickTop="1" thickBot="1" x14ac:dyDescent="0.3">
      <c r="A756" s="49"/>
      <c r="B756" s="49"/>
      <c r="C756" s="49"/>
      <c r="D756" s="53"/>
      <c r="E756" s="51"/>
    </row>
    <row r="757" spans="1:5" ht="16.5" thickTop="1" thickBot="1" x14ac:dyDescent="0.3">
      <c r="A757" s="49"/>
      <c r="B757" s="49"/>
      <c r="C757" s="49"/>
      <c r="D757" s="53"/>
      <c r="E757" s="51"/>
    </row>
    <row r="758" spans="1:5" ht="16.5" thickTop="1" thickBot="1" x14ac:dyDescent="0.3">
      <c r="A758" s="49"/>
      <c r="B758" s="49"/>
      <c r="C758" s="49"/>
      <c r="D758" s="53"/>
      <c r="E758" s="51"/>
    </row>
    <row r="759" spans="1:5" ht="16.5" thickTop="1" thickBot="1" x14ac:dyDescent="0.3">
      <c r="A759" s="49"/>
      <c r="B759" s="49"/>
      <c r="C759" s="49"/>
      <c r="D759" s="53"/>
      <c r="E759" s="51"/>
    </row>
    <row r="760" spans="1:5" ht="16.5" thickTop="1" thickBot="1" x14ac:dyDescent="0.3">
      <c r="A760" s="49"/>
      <c r="B760" s="49"/>
      <c r="C760" s="49"/>
      <c r="D760" s="53"/>
      <c r="E760" s="51"/>
    </row>
    <row r="761" spans="1:5" ht="16.5" thickTop="1" thickBot="1" x14ac:dyDescent="0.3">
      <c r="A761" s="49"/>
      <c r="B761" s="49"/>
      <c r="C761" s="49"/>
      <c r="D761" s="53"/>
      <c r="E761" s="51"/>
    </row>
    <row r="762" spans="1:5" ht="16.5" thickTop="1" thickBot="1" x14ac:dyDescent="0.3">
      <c r="A762" s="49"/>
      <c r="B762" s="49"/>
      <c r="C762" s="49"/>
      <c r="D762" s="53"/>
      <c r="E762" s="51"/>
    </row>
    <row r="763" spans="1:5" ht="16.5" thickTop="1" thickBot="1" x14ac:dyDescent="0.3">
      <c r="A763" s="49"/>
      <c r="B763" s="49"/>
      <c r="C763" s="49"/>
      <c r="D763" s="53"/>
      <c r="E763" s="51"/>
    </row>
    <row r="764" spans="1:5" ht="16.5" thickTop="1" thickBot="1" x14ac:dyDescent="0.3">
      <c r="A764" s="49"/>
      <c r="B764" s="49"/>
      <c r="C764" s="49"/>
      <c r="D764" s="53"/>
      <c r="E764" s="51"/>
    </row>
    <row r="765" spans="1:5" ht="16.5" thickTop="1" thickBot="1" x14ac:dyDescent="0.3">
      <c r="A765" s="49"/>
      <c r="B765" s="49"/>
      <c r="C765" s="49"/>
      <c r="D765" s="53"/>
      <c r="E765" s="51"/>
    </row>
    <row r="766" spans="1:5" ht="16.5" thickTop="1" thickBot="1" x14ac:dyDescent="0.3">
      <c r="A766" s="49"/>
      <c r="B766" s="49"/>
      <c r="C766" s="49"/>
      <c r="D766" s="53"/>
      <c r="E766" s="51"/>
    </row>
    <row r="767" spans="1:5" ht="16.5" thickTop="1" thickBot="1" x14ac:dyDescent="0.3">
      <c r="A767" s="49"/>
      <c r="B767" s="49"/>
      <c r="C767" s="49"/>
      <c r="D767" s="53"/>
      <c r="E767" s="51"/>
    </row>
    <row r="768" spans="1:5" ht="16.5" thickTop="1" thickBot="1" x14ac:dyDescent="0.3">
      <c r="A768" s="49"/>
      <c r="B768" s="49"/>
      <c r="C768" s="49"/>
      <c r="D768" s="53"/>
      <c r="E768" s="51"/>
    </row>
    <row r="769" spans="1:5" ht="16.5" thickTop="1" thickBot="1" x14ac:dyDescent="0.3">
      <c r="A769" s="49"/>
      <c r="B769" s="49"/>
      <c r="C769" s="49"/>
      <c r="D769" s="53"/>
      <c r="E769" s="51"/>
    </row>
    <row r="770" spans="1:5" ht="16.5" thickTop="1" thickBot="1" x14ac:dyDescent="0.3">
      <c r="A770" s="49"/>
      <c r="B770" s="49"/>
      <c r="C770" s="49"/>
      <c r="D770" s="53"/>
      <c r="E770" s="51"/>
    </row>
    <row r="771" spans="1:5" ht="16.5" thickTop="1" thickBot="1" x14ac:dyDescent="0.3">
      <c r="A771" s="49"/>
      <c r="B771" s="49"/>
      <c r="C771" s="49"/>
      <c r="D771" s="53"/>
      <c r="E771" s="51"/>
    </row>
    <row r="772" spans="1:5" ht="16.5" thickTop="1" thickBot="1" x14ac:dyDescent="0.3">
      <c r="A772" s="49"/>
      <c r="B772" s="49"/>
      <c r="C772" s="49"/>
      <c r="D772" s="53"/>
      <c r="E772" s="51"/>
    </row>
    <row r="773" spans="1:5" ht="16.5" thickTop="1" thickBot="1" x14ac:dyDescent="0.3">
      <c r="A773" s="49"/>
      <c r="B773" s="49"/>
      <c r="C773" s="49"/>
      <c r="D773" s="53"/>
      <c r="E773" s="51"/>
    </row>
    <row r="774" spans="1:5" ht="16.5" thickTop="1" thickBot="1" x14ac:dyDescent="0.3">
      <c r="A774" s="49"/>
      <c r="B774" s="49"/>
      <c r="C774" s="49"/>
      <c r="D774" s="53"/>
      <c r="E774" s="51"/>
    </row>
    <row r="775" spans="1:5" ht="16.5" thickTop="1" thickBot="1" x14ac:dyDescent="0.3">
      <c r="A775" s="49"/>
      <c r="B775" s="49"/>
      <c r="C775" s="49"/>
      <c r="D775" s="53"/>
      <c r="E775" s="51"/>
    </row>
    <row r="776" spans="1:5" ht="16.5" thickTop="1" thickBot="1" x14ac:dyDescent="0.3">
      <c r="A776" s="49"/>
      <c r="B776" s="49"/>
      <c r="C776" s="49"/>
      <c r="D776" s="53"/>
      <c r="E776" s="51"/>
    </row>
    <row r="777" spans="1:5" ht="16.5" thickTop="1" thickBot="1" x14ac:dyDescent="0.3">
      <c r="A777" s="49"/>
      <c r="B777" s="49"/>
      <c r="C777" s="49"/>
      <c r="D777" s="53"/>
      <c r="E777" s="51"/>
    </row>
    <row r="778" spans="1:5" ht="16.5" thickTop="1" thickBot="1" x14ac:dyDescent="0.3">
      <c r="A778" s="49"/>
      <c r="B778" s="49"/>
      <c r="C778" s="49"/>
      <c r="D778" s="53"/>
      <c r="E778" s="51"/>
    </row>
    <row r="779" spans="1:5" ht="16.5" thickTop="1" thickBot="1" x14ac:dyDescent="0.3">
      <c r="A779" s="49"/>
      <c r="B779" s="49"/>
      <c r="C779" s="49"/>
      <c r="D779" s="53"/>
      <c r="E779" s="51"/>
    </row>
    <row r="780" spans="1:5" ht="16.5" thickTop="1" thickBot="1" x14ac:dyDescent="0.3">
      <c r="A780" s="49"/>
      <c r="B780" s="49"/>
      <c r="C780" s="49"/>
      <c r="D780" s="53"/>
      <c r="E780" s="51"/>
    </row>
    <row r="781" spans="1:5" ht="16.5" thickTop="1" thickBot="1" x14ac:dyDescent="0.3">
      <c r="A781" s="49"/>
      <c r="B781" s="49"/>
      <c r="C781" s="49"/>
      <c r="D781" s="53"/>
      <c r="E781" s="51"/>
    </row>
    <row r="782" spans="1:5" ht="16.5" thickTop="1" thickBot="1" x14ac:dyDescent="0.3">
      <c r="A782" s="49"/>
      <c r="B782" s="49"/>
      <c r="C782" s="49"/>
      <c r="D782" s="53"/>
      <c r="E782" s="51"/>
    </row>
    <row r="783" spans="1:5" ht="16.5" thickTop="1" thickBot="1" x14ac:dyDescent="0.3">
      <c r="A783" s="49"/>
      <c r="B783" s="49"/>
      <c r="C783" s="49"/>
      <c r="D783" s="53"/>
      <c r="E783" s="51"/>
    </row>
    <row r="784" spans="1:5" ht="16.5" thickTop="1" thickBot="1" x14ac:dyDescent="0.3">
      <c r="A784" s="49"/>
      <c r="B784" s="49"/>
      <c r="C784" s="49"/>
      <c r="D784" s="53"/>
      <c r="E784" s="51"/>
    </row>
    <row r="785" spans="1:5" ht="16.5" thickTop="1" thickBot="1" x14ac:dyDescent="0.3">
      <c r="A785" s="49"/>
      <c r="B785" s="49"/>
      <c r="C785" s="49"/>
      <c r="D785" s="53"/>
      <c r="E785" s="51"/>
    </row>
    <row r="786" spans="1:5" ht="16.5" thickTop="1" thickBot="1" x14ac:dyDescent="0.3">
      <c r="A786" s="49"/>
      <c r="B786" s="49"/>
      <c r="C786" s="49"/>
      <c r="D786" s="53"/>
      <c r="E786" s="51"/>
    </row>
    <row r="787" spans="1:5" ht="16.5" thickTop="1" thickBot="1" x14ac:dyDescent="0.3">
      <c r="A787" s="49"/>
      <c r="B787" s="49"/>
      <c r="C787" s="49"/>
      <c r="D787" s="53"/>
      <c r="E787" s="51"/>
    </row>
    <row r="788" spans="1:5" ht="16.5" thickTop="1" thickBot="1" x14ac:dyDescent="0.3">
      <c r="A788" s="49"/>
      <c r="B788" s="49"/>
      <c r="C788" s="49"/>
      <c r="D788" s="53"/>
      <c r="E788" s="51"/>
    </row>
    <row r="789" spans="1:5" ht="16.5" thickTop="1" thickBot="1" x14ac:dyDescent="0.3">
      <c r="A789" s="49"/>
      <c r="B789" s="49"/>
      <c r="C789" s="49"/>
      <c r="D789" s="53"/>
      <c r="E789" s="51"/>
    </row>
    <row r="790" spans="1:5" ht="16.5" thickTop="1" thickBot="1" x14ac:dyDescent="0.3">
      <c r="A790" s="49"/>
      <c r="B790" s="49"/>
      <c r="C790" s="49"/>
      <c r="D790" s="53"/>
      <c r="E790" s="51"/>
    </row>
    <row r="791" spans="1:5" ht="16.5" thickTop="1" thickBot="1" x14ac:dyDescent="0.3">
      <c r="A791" s="49"/>
      <c r="B791" s="49"/>
      <c r="C791" s="49"/>
      <c r="D791" s="53"/>
      <c r="E791" s="51"/>
    </row>
    <row r="792" spans="1:5" ht="16.5" thickTop="1" thickBot="1" x14ac:dyDescent="0.3">
      <c r="A792" s="49"/>
      <c r="B792" s="49"/>
      <c r="C792" s="49"/>
      <c r="D792" s="53"/>
      <c r="E792" s="51"/>
    </row>
    <row r="793" spans="1:5" ht="16.5" thickTop="1" thickBot="1" x14ac:dyDescent="0.3">
      <c r="A793" s="49"/>
      <c r="B793" s="49"/>
      <c r="C793" s="49"/>
      <c r="D793" s="53"/>
      <c r="E793" s="51"/>
    </row>
    <row r="794" spans="1:5" ht="16.5" thickTop="1" thickBot="1" x14ac:dyDescent="0.3">
      <c r="A794" s="49"/>
      <c r="B794" s="49"/>
      <c r="C794" s="49"/>
      <c r="D794" s="53"/>
      <c r="E794" s="51"/>
    </row>
    <row r="795" spans="1:5" ht="16.5" thickTop="1" thickBot="1" x14ac:dyDescent="0.3">
      <c r="A795" s="49"/>
      <c r="B795" s="49"/>
      <c r="C795" s="49"/>
      <c r="D795" s="53"/>
      <c r="E795" s="51"/>
    </row>
    <row r="796" spans="1:5" ht="16.5" thickTop="1" thickBot="1" x14ac:dyDescent="0.3">
      <c r="A796" s="49"/>
      <c r="B796" s="49"/>
      <c r="C796" s="49"/>
      <c r="D796" s="53"/>
      <c r="E796" s="51"/>
    </row>
    <row r="797" spans="1:5" ht="16.5" thickTop="1" thickBot="1" x14ac:dyDescent="0.3">
      <c r="A797" s="49"/>
      <c r="B797" s="49"/>
      <c r="C797" s="49"/>
      <c r="D797" s="53"/>
      <c r="E797" s="51"/>
    </row>
    <row r="798" spans="1:5" ht="16.5" thickTop="1" thickBot="1" x14ac:dyDescent="0.3">
      <c r="A798" s="49"/>
      <c r="B798" s="49"/>
      <c r="C798" s="49"/>
      <c r="D798" s="53"/>
      <c r="E798" s="51"/>
    </row>
    <row r="799" spans="1:5" ht="16.5" thickTop="1" thickBot="1" x14ac:dyDescent="0.3">
      <c r="A799" s="49"/>
      <c r="B799" s="49"/>
      <c r="C799" s="49"/>
      <c r="D799" s="53"/>
      <c r="E799" s="51"/>
    </row>
    <row r="800" spans="1:5" ht="16.5" thickTop="1" thickBot="1" x14ac:dyDescent="0.3">
      <c r="A800" s="49"/>
      <c r="B800" s="49"/>
      <c r="C800" s="49"/>
      <c r="D800" s="53"/>
      <c r="E800" s="51"/>
    </row>
    <row r="801" spans="1:5" ht="16.5" thickTop="1" thickBot="1" x14ac:dyDescent="0.3">
      <c r="A801" s="49"/>
      <c r="B801" s="49"/>
      <c r="C801" s="49"/>
      <c r="D801" s="53"/>
      <c r="E801" s="51"/>
    </row>
    <row r="802" spans="1:5" ht="16.5" thickTop="1" thickBot="1" x14ac:dyDescent="0.3">
      <c r="A802" s="49"/>
      <c r="B802" s="49"/>
      <c r="C802" s="49"/>
      <c r="D802" s="53"/>
      <c r="E802" s="51"/>
    </row>
    <row r="803" spans="1:5" ht="16.5" thickTop="1" thickBot="1" x14ac:dyDescent="0.3">
      <c r="A803" s="49"/>
      <c r="B803" s="49"/>
      <c r="C803" s="49"/>
      <c r="D803" s="53"/>
      <c r="E803" s="51"/>
    </row>
    <row r="804" spans="1:5" ht="16.5" thickTop="1" thickBot="1" x14ac:dyDescent="0.3">
      <c r="A804" s="49"/>
      <c r="B804" s="49"/>
      <c r="C804" s="49"/>
      <c r="D804" s="53"/>
      <c r="E804" s="51"/>
    </row>
    <row r="805" spans="1:5" ht="16.5" thickTop="1" thickBot="1" x14ac:dyDescent="0.3">
      <c r="A805" s="49"/>
      <c r="B805" s="49"/>
      <c r="C805" s="49"/>
      <c r="D805" s="53"/>
      <c r="E805" s="51"/>
    </row>
    <row r="806" spans="1:5" ht="16.5" thickTop="1" thickBot="1" x14ac:dyDescent="0.3">
      <c r="A806" s="49"/>
      <c r="B806" s="49"/>
      <c r="C806" s="49"/>
      <c r="D806" s="53"/>
      <c r="E806" s="51"/>
    </row>
    <row r="807" spans="1:5" ht="16.5" thickTop="1" thickBot="1" x14ac:dyDescent="0.3">
      <c r="A807" s="49"/>
      <c r="B807" s="49"/>
      <c r="C807" s="49"/>
      <c r="D807" s="53"/>
      <c r="E807" s="51"/>
    </row>
    <row r="808" spans="1:5" ht="16.5" thickTop="1" thickBot="1" x14ac:dyDescent="0.3">
      <c r="A808" s="49"/>
      <c r="B808" s="49"/>
      <c r="C808" s="49"/>
      <c r="D808" s="53"/>
      <c r="E808" s="51"/>
    </row>
    <row r="809" spans="1:5" ht="16.5" thickTop="1" thickBot="1" x14ac:dyDescent="0.3">
      <c r="A809" s="49"/>
      <c r="B809" s="49"/>
      <c r="C809" s="49"/>
      <c r="D809" s="53"/>
      <c r="E809" s="51"/>
    </row>
    <row r="810" spans="1:5" ht="16.5" thickTop="1" thickBot="1" x14ac:dyDescent="0.3">
      <c r="A810" s="49"/>
      <c r="B810" s="49"/>
      <c r="C810" s="49"/>
      <c r="D810" s="53"/>
      <c r="E810" s="51"/>
    </row>
    <row r="811" spans="1:5" ht="16.5" thickTop="1" thickBot="1" x14ac:dyDescent="0.3">
      <c r="A811" s="49"/>
      <c r="B811" s="49"/>
      <c r="C811" s="49"/>
      <c r="D811" s="53"/>
      <c r="E811" s="51"/>
    </row>
    <row r="812" spans="1:5" ht="16.5" thickTop="1" thickBot="1" x14ac:dyDescent="0.3">
      <c r="A812" s="49"/>
      <c r="B812" s="49"/>
      <c r="C812" s="49"/>
      <c r="D812" s="53"/>
      <c r="E812" s="51"/>
    </row>
    <row r="813" spans="1:5" ht="16.5" thickTop="1" thickBot="1" x14ac:dyDescent="0.3">
      <c r="A813" s="49"/>
      <c r="B813" s="49"/>
      <c r="C813" s="49"/>
      <c r="D813" s="53"/>
      <c r="E813" s="51"/>
    </row>
    <row r="814" spans="1:5" ht="16.5" thickTop="1" thickBot="1" x14ac:dyDescent="0.3">
      <c r="A814" s="49"/>
      <c r="B814" s="49"/>
      <c r="C814" s="49"/>
      <c r="D814" s="53"/>
      <c r="E814" s="51"/>
    </row>
    <row r="815" spans="1:5" ht="16.5" thickTop="1" thickBot="1" x14ac:dyDescent="0.3">
      <c r="A815" s="49"/>
      <c r="B815" s="49"/>
      <c r="C815" s="49"/>
      <c r="D815" s="53"/>
      <c r="E815" s="51"/>
    </row>
    <row r="816" spans="1:5" ht="16.5" thickTop="1" thickBot="1" x14ac:dyDescent="0.3">
      <c r="A816" s="49"/>
      <c r="B816" s="49"/>
      <c r="C816" s="49"/>
      <c r="D816" s="53"/>
      <c r="E816" s="51"/>
    </row>
    <row r="817" spans="1:5" ht="16.5" thickTop="1" thickBot="1" x14ac:dyDescent="0.3">
      <c r="A817" s="49"/>
      <c r="B817" s="49"/>
      <c r="C817" s="49"/>
      <c r="D817" s="53"/>
      <c r="E817" s="51"/>
    </row>
    <row r="818" spans="1:5" ht="16.5" thickTop="1" thickBot="1" x14ac:dyDescent="0.3">
      <c r="A818" s="49"/>
      <c r="B818" s="49"/>
      <c r="C818" s="49"/>
      <c r="D818" s="53"/>
      <c r="E818" s="51"/>
    </row>
    <row r="819" spans="1:5" ht="16.5" thickTop="1" thickBot="1" x14ac:dyDescent="0.3">
      <c r="A819" s="49"/>
      <c r="B819" s="49"/>
      <c r="C819" s="49"/>
      <c r="D819" s="53"/>
      <c r="E819" s="51"/>
    </row>
    <row r="820" spans="1:5" ht="16.5" thickTop="1" thickBot="1" x14ac:dyDescent="0.3">
      <c r="A820" s="49"/>
      <c r="B820" s="49"/>
      <c r="C820" s="49"/>
      <c r="D820" s="53"/>
      <c r="E820" s="51"/>
    </row>
    <row r="821" spans="1:5" ht="16.5" thickTop="1" thickBot="1" x14ac:dyDescent="0.3">
      <c r="A821" s="49"/>
      <c r="B821" s="49"/>
      <c r="C821" s="49"/>
      <c r="D821" s="53"/>
      <c r="E821" s="51"/>
    </row>
    <row r="822" spans="1:5" ht="16.5" thickTop="1" thickBot="1" x14ac:dyDescent="0.3">
      <c r="A822" s="49"/>
      <c r="B822" s="49"/>
      <c r="C822" s="49"/>
      <c r="D822" s="53"/>
      <c r="E822" s="51"/>
    </row>
    <row r="823" spans="1:5" ht="16.5" thickTop="1" thickBot="1" x14ac:dyDescent="0.3">
      <c r="A823" s="49"/>
      <c r="B823" s="49"/>
      <c r="C823" s="49"/>
      <c r="D823" s="53"/>
      <c r="E823" s="51"/>
    </row>
    <row r="824" spans="1:5" ht="16.5" thickTop="1" thickBot="1" x14ac:dyDescent="0.3">
      <c r="A824" s="49"/>
      <c r="B824" s="49"/>
      <c r="C824" s="49"/>
      <c r="D824" s="53"/>
      <c r="E824" s="51"/>
    </row>
    <row r="825" spans="1:5" ht="16.5" thickTop="1" thickBot="1" x14ac:dyDescent="0.3">
      <c r="A825" s="49"/>
      <c r="B825" s="49"/>
      <c r="C825" s="49"/>
      <c r="D825" s="53"/>
      <c r="E825" s="51"/>
    </row>
    <row r="826" spans="1:5" ht="16.5" thickTop="1" thickBot="1" x14ac:dyDescent="0.3">
      <c r="A826" s="49"/>
      <c r="B826" s="49"/>
      <c r="C826" s="49"/>
      <c r="D826" s="53"/>
      <c r="E826" s="51"/>
    </row>
    <row r="827" spans="1:5" ht="16.5" thickTop="1" thickBot="1" x14ac:dyDescent="0.3">
      <c r="A827" s="49"/>
      <c r="B827" s="49"/>
      <c r="C827" s="49"/>
      <c r="D827" s="53"/>
      <c r="E827" s="51"/>
    </row>
    <row r="828" spans="1:5" ht="16.5" thickTop="1" thickBot="1" x14ac:dyDescent="0.3">
      <c r="A828" s="49"/>
      <c r="B828" s="49"/>
      <c r="C828" s="49"/>
      <c r="D828" s="53"/>
      <c r="E828" s="51"/>
    </row>
    <row r="829" spans="1:5" ht="16.5" thickTop="1" thickBot="1" x14ac:dyDescent="0.3">
      <c r="A829" s="49"/>
      <c r="B829" s="49"/>
      <c r="C829" s="49"/>
      <c r="D829" s="53"/>
      <c r="E829" s="51"/>
    </row>
    <row r="830" spans="1:5" ht="16.5" thickTop="1" thickBot="1" x14ac:dyDescent="0.3">
      <c r="A830" s="49"/>
      <c r="B830" s="49"/>
      <c r="C830" s="49"/>
      <c r="D830" s="53"/>
      <c r="E830" s="51"/>
    </row>
    <row r="831" spans="1:5" ht="16.5" thickTop="1" thickBot="1" x14ac:dyDescent="0.3">
      <c r="A831" s="49"/>
      <c r="B831" s="49"/>
      <c r="C831" s="49"/>
      <c r="D831" s="53"/>
      <c r="E831" s="51"/>
    </row>
    <row r="832" spans="1:5" ht="16.5" thickTop="1" thickBot="1" x14ac:dyDescent="0.3">
      <c r="A832" s="49"/>
      <c r="B832" s="49"/>
      <c r="C832" s="49"/>
      <c r="D832" s="53"/>
      <c r="E832" s="51"/>
    </row>
    <row r="833" spans="1:5" ht="16.5" thickTop="1" thickBot="1" x14ac:dyDescent="0.3">
      <c r="A833" s="49"/>
      <c r="B833" s="49"/>
      <c r="C833" s="49"/>
      <c r="D833" s="53"/>
      <c r="E833" s="51"/>
    </row>
    <row r="834" spans="1:5" ht="16.5" thickTop="1" thickBot="1" x14ac:dyDescent="0.3">
      <c r="A834" s="49"/>
      <c r="B834" s="49"/>
      <c r="C834" s="49"/>
      <c r="D834" s="53"/>
      <c r="E834" s="51"/>
    </row>
    <row r="835" spans="1:5" ht="16.5" thickTop="1" thickBot="1" x14ac:dyDescent="0.3">
      <c r="A835" s="49"/>
      <c r="B835" s="49"/>
      <c r="C835" s="49"/>
      <c r="D835" s="53"/>
      <c r="E835" s="51"/>
    </row>
    <row r="836" spans="1:5" ht="16.5" thickTop="1" thickBot="1" x14ac:dyDescent="0.3">
      <c r="A836" s="49"/>
      <c r="B836" s="49"/>
      <c r="C836" s="49"/>
      <c r="D836" s="53"/>
      <c r="E836" s="51"/>
    </row>
    <row r="837" spans="1:5" ht="16.5" thickTop="1" thickBot="1" x14ac:dyDescent="0.3">
      <c r="A837" s="49"/>
      <c r="B837" s="49"/>
      <c r="C837" s="49"/>
      <c r="D837" s="53"/>
      <c r="E837" s="51"/>
    </row>
    <row r="838" spans="1:5" ht="16.5" thickTop="1" thickBot="1" x14ac:dyDescent="0.3">
      <c r="A838" s="49"/>
      <c r="B838" s="49"/>
      <c r="C838" s="49"/>
      <c r="D838" s="53"/>
      <c r="E838" s="51"/>
    </row>
    <row r="839" spans="1:5" ht="16.5" thickTop="1" thickBot="1" x14ac:dyDescent="0.3">
      <c r="A839" s="49"/>
      <c r="B839" s="49"/>
      <c r="C839" s="49"/>
      <c r="D839" s="53"/>
      <c r="E839" s="51"/>
    </row>
    <row r="840" spans="1:5" ht="16.5" thickTop="1" thickBot="1" x14ac:dyDescent="0.3">
      <c r="A840" s="49"/>
      <c r="B840" s="49"/>
      <c r="C840" s="49"/>
      <c r="D840" s="53"/>
      <c r="E840" s="51"/>
    </row>
    <row r="841" spans="1:5" ht="16.5" thickTop="1" thickBot="1" x14ac:dyDescent="0.3">
      <c r="A841" s="49"/>
      <c r="B841" s="49"/>
      <c r="C841" s="49"/>
      <c r="D841" s="53"/>
      <c r="E841" s="51"/>
    </row>
    <row r="842" spans="1:5" ht="16.5" thickTop="1" thickBot="1" x14ac:dyDescent="0.3">
      <c r="A842" s="49"/>
      <c r="B842" s="49"/>
      <c r="C842" s="49"/>
      <c r="D842" s="53"/>
      <c r="E842" s="51"/>
    </row>
    <row r="843" spans="1:5" ht="16.5" thickTop="1" thickBot="1" x14ac:dyDescent="0.3">
      <c r="A843" s="49"/>
      <c r="B843" s="49"/>
      <c r="C843" s="49"/>
      <c r="D843" s="53"/>
      <c r="E843" s="51"/>
    </row>
    <row r="844" spans="1:5" ht="16.5" thickTop="1" thickBot="1" x14ac:dyDescent="0.3">
      <c r="A844" s="49"/>
      <c r="B844" s="49"/>
      <c r="C844" s="49"/>
      <c r="D844" s="53"/>
      <c r="E844" s="51"/>
    </row>
    <row r="845" spans="1:5" ht="16.5" thickTop="1" thickBot="1" x14ac:dyDescent="0.3">
      <c r="A845" s="49"/>
      <c r="B845" s="49"/>
      <c r="C845" s="49"/>
      <c r="D845" s="53"/>
      <c r="E845" s="51"/>
    </row>
    <row r="846" spans="1:5" ht="16.5" thickTop="1" thickBot="1" x14ac:dyDescent="0.3">
      <c r="A846" s="49"/>
      <c r="B846" s="49"/>
      <c r="C846" s="49"/>
      <c r="D846" s="53"/>
      <c r="E846" s="51"/>
    </row>
    <row r="847" spans="1:5" ht="16.5" thickTop="1" thickBot="1" x14ac:dyDescent="0.3">
      <c r="A847" s="49"/>
      <c r="B847" s="49"/>
      <c r="C847" s="49"/>
      <c r="D847" s="53"/>
      <c r="E847" s="51"/>
    </row>
    <row r="848" spans="1:5" ht="16.5" thickTop="1" thickBot="1" x14ac:dyDescent="0.3">
      <c r="A848" s="49"/>
      <c r="B848" s="49"/>
      <c r="C848" s="49"/>
      <c r="D848" s="53"/>
      <c r="E848" s="51"/>
    </row>
    <row r="849" spans="1:5" ht="16.5" thickTop="1" thickBot="1" x14ac:dyDescent="0.3">
      <c r="A849" s="49"/>
      <c r="B849" s="49"/>
      <c r="C849" s="49"/>
      <c r="D849" s="53"/>
      <c r="E849" s="51"/>
    </row>
    <row r="850" spans="1:5" ht="16.5" thickTop="1" thickBot="1" x14ac:dyDescent="0.3">
      <c r="A850" s="49"/>
      <c r="B850" s="49"/>
      <c r="C850" s="49"/>
      <c r="D850" s="53"/>
      <c r="E850" s="51"/>
    </row>
    <row r="851" spans="1:5" ht="16.5" thickTop="1" thickBot="1" x14ac:dyDescent="0.3">
      <c r="A851" s="49"/>
      <c r="B851" s="49"/>
      <c r="C851" s="49"/>
      <c r="D851" s="53"/>
      <c r="E851" s="51"/>
    </row>
    <row r="852" spans="1:5" ht="16.5" thickTop="1" thickBot="1" x14ac:dyDescent="0.3">
      <c r="A852" s="49"/>
      <c r="B852" s="49"/>
      <c r="C852" s="49"/>
      <c r="D852" s="53"/>
      <c r="E852" s="51"/>
    </row>
    <row r="853" spans="1:5" ht="16.5" thickTop="1" thickBot="1" x14ac:dyDescent="0.3">
      <c r="A853" s="49"/>
      <c r="B853" s="49"/>
      <c r="C853" s="49"/>
      <c r="D853" s="53"/>
      <c r="E853" s="51"/>
    </row>
    <row r="854" spans="1:5" ht="16.5" thickTop="1" thickBot="1" x14ac:dyDescent="0.3">
      <c r="A854" s="49"/>
      <c r="B854" s="49"/>
      <c r="C854" s="49"/>
      <c r="D854" s="53"/>
      <c r="E854" s="51"/>
    </row>
    <row r="855" spans="1:5" ht="16.5" thickTop="1" thickBot="1" x14ac:dyDescent="0.3">
      <c r="A855" s="49"/>
      <c r="B855" s="49"/>
      <c r="C855" s="49"/>
      <c r="D855" s="53"/>
      <c r="E855" s="51"/>
    </row>
    <row r="856" spans="1:5" ht="16.5" thickTop="1" thickBot="1" x14ac:dyDescent="0.3">
      <c r="A856" s="49"/>
      <c r="B856" s="49"/>
      <c r="C856" s="49"/>
      <c r="D856" s="53"/>
      <c r="E856" s="51"/>
    </row>
    <row r="857" spans="1:5" ht="16.5" thickTop="1" thickBot="1" x14ac:dyDescent="0.3">
      <c r="A857" s="49"/>
      <c r="B857" s="49"/>
      <c r="C857" s="49"/>
      <c r="D857" s="53"/>
      <c r="E857" s="51"/>
    </row>
    <row r="858" spans="1:5" ht="16.5" thickTop="1" thickBot="1" x14ac:dyDescent="0.3">
      <c r="A858" s="49"/>
      <c r="B858" s="49"/>
      <c r="C858" s="49"/>
      <c r="D858" s="53"/>
      <c r="E858" s="51"/>
    </row>
    <row r="859" spans="1:5" ht="16.5" thickTop="1" thickBot="1" x14ac:dyDescent="0.3">
      <c r="A859" s="49"/>
      <c r="B859" s="49"/>
      <c r="C859" s="49"/>
      <c r="D859" s="53"/>
      <c r="E859" s="51"/>
    </row>
    <row r="860" spans="1:5" ht="16.5" thickTop="1" thickBot="1" x14ac:dyDescent="0.3">
      <c r="A860" s="49"/>
      <c r="B860" s="49"/>
      <c r="C860" s="49"/>
      <c r="D860" s="53"/>
      <c r="E860" s="51"/>
    </row>
    <row r="861" spans="1:5" ht="16.5" thickTop="1" thickBot="1" x14ac:dyDescent="0.3">
      <c r="A861" s="49"/>
      <c r="B861" s="49"/>
      <c r="C861" s="49"/>
      <c r="D861" s="53"/>
      <c r="E861" s="51"/>
    </row>
    <row r="862" spans="1:5" ht="16.5" thickTop="1" thickBot="1" x14ac:dyDescent="0.3">
      <c r="A862" s="49"/>
      <c r="B862" s="49"/>
      <c r="C862" s="49"/>
      <c r="D862" s="53"/>
      <c r="E862" s="51"/>
    </row>
    <row r="863" spans="1:5" ht="16.5" thickTop="1" thickBot="1" x14ac:dyDescent="0.3">
      <c r="A863" s="49"/>
      <c r="B863" s="49"/>
      <c r="C863" s="49"/>
      <c r="D863" s="53"/>
      <c r="E863" s="51"/>
    </row>
    <row r="864" spans="1:5" ht="16.5" thickTop="1" thickBot="1" x14ac:dyDescent="0.3">
      <c r="A864" s="49"/>
      <c r="B864" s="49"/>
      <c r="C864" s="49"/>
      <c r="D864" s="53"/>
      <c r="E864" s="51"/>
    </row>
    <row r="865" spans="1:5" ht="16.5" thickTop="1" thickBot="1" x14ac:dyDescent="0.3">
      <c r="A865" s="49"/>
      <c r="B865" s="49"/>
      <c r="C865" s="49"/>
      <c r="D865" s="53"/>
      <c r="E865" s="51"/>
    </row>
    <row r="866" spans="1:5" ht="16.5" thickTop="1" thickBot="1" x14ac:dyDescent="0.3">
      <c r="A866" s="49"/>
      <c r="B866" s="49"/>
      <c r="C866" s="49"/>
      <c r="D866" s="53"/>
      <c r="E866" s="51"/>
    </row>
    <row r="867" spans="1:5" ht="16.5" thickTop="1" thickBot="1" x14ac:dyDescent="0.3">
      <c r="A867" s="49"/>
      <c r="B867" s="49"/>
      <c r="C867" s="49"/>
      <c r="D867" s="53"/>
      <c r="E867" s="51"/>
    </row>
    <row r="868" spans="1:5" ht="16.5" thickTop="1" thickBot="1" x14ac:dyDescent="0.3">
      <c r="A868" s="49"/>
      <c r="B868" s="49"/>
      <c r="C868" s="49"/>
      <c r="D868" s="53"/>
      <c r="E868" s="51"/>
    </row>
    <row r="869" spans="1:5" ht="16.5" thickTop="1" thickBot="1" x14ac:dyDescent="0.3">
      <c r="A869" s="49"/>
      <c r="B869" s="49"/>
      <c r="C869" s="49"/>
      <c r="D869" s="53"/>
      <c r="E869" s="51"/>
    </row>
    <row r="870" spans="1:5" ht="16.5" thickTop="1" thickBot="1" x14ac:dyDescent="0.3">
      <c r="A870" s="49"/>
      <c r="B870" s="49"/>
      <c r="C870" s="49"/>
      <c r="D870" s="53"/>
      <c r="E870" s="51"/>
    </row>
    <row r="871" spans="1:5" ht="16.5" thickTop="1" thickBot="1" x14ac:dyDescent="0.3">
      <c r="A871" s="49"/>
      <c r="B871" s="49"/>
      <c r="C871" s="49"/>
      <c r="D871" s="53"/>
      <c r="E871" s="51"/>
    </row>
    <row r="872" spans="1:5" ht="16.5" thickTop="1" thickBot="1" x14ac:dyDescent="0.3">
      <c r="A872" s="49"/>
      <c r="B872" s="49"/>
      <c r="C872" s="49"/>
      <c r="D872" s="53"/>
      <c r="E872" s="51"/>
    </row>
    <row r="873" spans="1:5" ht="16.5" thickTop="1" thickBot="1" x14ac:dyDescent="0.3">
      <c r="A873" s="49"/>
      <c r="B873" s="49"/>
      <c r="C873" s="49"/>
      <c r="D873" s="53"/>
      <c r="E873" s="51"/>
    </row>
    <row r="874" spans="1:5" ht="16.5" thickTop="1" thickBot="1" x14ac:dyDescent="0.3">
      <c r="A874" s="49"/>
      <c r="B874" s="49"/>
      <c r="C874" s="49"/>
      <c r="D874" s="53"/>
      <c r="E874" s="51"/>
    </row>
    <row r="875" spans="1:5" ht="16.5" thickTop="1" thickBot="1" x14ac:dyDescent="0.3">
      <c r="A875" s="49"/>
      <c r="B875" s="49"/>
      <c r="C875" s="49"/>
      <c r="D875" s="53"/>
      <c r="E875" s="51"/>
    </row>
    <row r="876" spans="1:5" ht="16.5" thickTop="1" thickBot="1" x14ac:dyDescent="0.3">
      <c r="A876" s="49"/>
      <c r="B876" s="49"/>
      <c r="C876" s="49"/>
      <c r="D876" s="53"/>
      <c r="E876" s="51"/>
    </row>
    <row r="877" spans="1:5" ht="16.5" thickTop="1" thickBot="1" x14ac:dyDescent="0.3">
      <c r="A877" s="49"/>
      <c r="B877" s="49"/>
      <c r="C877" s="49"/>
      <c r="D877" s="53"/>
      <c r="E877" s="51"/>
    </row>
    <row r="878" spans="1:5" ht="16.5" thickTop="1" thickBot="1" x14ac:dyDescent="0.3">
      <c r="A878" s="49"/>
      <c r="B878" s="49"/>
      <c r="C878" s="49"/>
      <c r="D878" s="53"/>
      <c r="E878" s="51"/>
    </row>
    <row r="879" spans="1:5" ht="16.5" thickTop="1" thickBot="1" x14ac:dyDescent="0.3">
      <c r="A879" s="49"/>
      <c r="B879" s="49"/>
      <c r="C879" s="49"/>
      <c r="D879" s="53"/>
      <c r="E879" s="51"/>
    </row>
    <row r="880" spans="1:5" ht="16.5" thickTop="1" thickBot="1" x14ac:dyDescent="0.3">
      <c r="A880" s="49"/>
      <c r="B880" s="49"/>
      <c r="C880" s="49"/>
      <c r="D880" s="53"/>
      <c r="E880" s="51"/>
    </row>
    <row r="881" spans="1:5" ht="16.5" thickTop="1" thickBot="1" x14ac:dyDescent="0.3">
      <c r="A881" s="49"/>
      <c r="B881" s="49"/>
      <c r="C881" s="49"/>
      <c r="D881" s="53"/>
      <c r="E881" s="51"/>
    </row>
    <row r="882" spans="1:5" ht="16.5" thickTop="1" thickBot="1" x14ac:dyDescent="0.3">
      <c r="A882" s="49"/>
      <c r="B882" s="49"/>
      <c r="C882" s="49"/>
      <c r="D882" s="53"/>
      <c r="E882" s="51"/>
    </row>
    <row r="883" spans="1:5" ht="16.5" thickTop="1" thickBot="1" x14ac:dyDescent="0.3">
      <c r="A883" s="49"/>
      <c r="B883" s="49"/>
      <c r="C883" s="49"/>
      <c r="D883" s="53"/>
      <c r="E883" s="51"/>
    </row>
    <row r="884" spans="1:5" ht="16.5" thickTop="1" thickBot="1" x14ac:dyDescent="0.3">
      <c r="A884" s="49"/>
      <c r="B884" s="49"/>
      <c r="C884" s="49"/>
      <c r="D884" s="53"/>
      <c r="E884" s="51"/>
    </row>
    <row r="885" spans="1:5" ht="16.5" thickTop="1" thickBot="1" x14ac:dyDescent="0.3">
      <c r="A885" s="49"/>
      <c r="B885" s="49"/>
      <c r="C885" s="49"/>
      <c r="D885" s="53"/>
      <c r="E885" s="51"/>
    </row>
    <row r="886" spans="1:5" ht="16.5" thickTop="1" thickBot="1" x14ac:dyDescent="0.3">
      <c r="A886" s="49"/>
      <c r="B886" s="49"/>
      <c r="C886" s="49"/>
      <c r="D886" s="53"/>
      <c r="E886" s="51"/>
    </row>
    <row r="887" spans="1:5" ht="16.5" thickTop="1" thickBot="1" x14ac:dyDescent="0.3">
      <c r="A887" s="49"/>
      <c r="B887" s="49"/>
      <c r="C887" s="49"/>
      <c r="D887" s="53"/>
      <c r="E887" s="51"/>
    </row>
    <row r="888" spans="1:5" ht="16.5" thickTop="1" thickBot="1" x14ac:dyDescent="0.3">
      <c r="A888" s="49"/>
      <c r="B888" s="49"/>
      <c r="C888" s="49"/>
      <c r="D888" s="53"/>
      <c r="E888" s="51"/>
    </row>
    <row r="889" spans="1:5" ht="16.5" thickTop="1" thickBot="1" x14ac:dyDescent="0.3">
      <c r="A889" s="49"/>
      <c r="B889" s="49"/>
      <c r="C889" s="49"/>
      <c r="D889" s="53"/>
      <c r="E889" s="51"/>
    </row>
    <row r="890" spans="1:5" ht="16.5" thickTop="1" thickBot="1" x14ac:dyDescent="0.3">
      <c r="A890" s="49"/>
      <c r="B890" s="49"/>
      <c r="C890" s="49"/>
      <c r="D890" s="53"/>
      <c r="E890" s="51"/>
    </row>
    <row r="891" spans="1:5" ht="16.5" thickTop="1" thickBot="1" x14ac:dyDescent="0.3">
      <c r="A891" s="49"/>
      <c r="B891" s="49"/>
      <c r="C891" s="49"/>
      <c r="D891" s="53"/>
      <c r="E891" s="51"/>
    </row>
    <row r="892" spans="1:5" ht="16.5" thickTop="1" thickBot="1" x14ac:dyDescent="0.3">
      <c r="A892" s="49"/>
      <c r="B892" s="49"/>
      <c r="C892" s="49"/>
      <c r="D892" s="53"/>
      <c r="E892" s="51"/>
    </row>
    <row r="893" spans="1:5" ht="16.5" thickTop="1" thickBot="1" x14ac:dyDescent="0.3">
      <c r="A893" s="49"/>
      <c r="B893" s="49"/>
      <c r="C893" s="49"/>
      <c r="D893" s="53"/>
      <c r="E893" s="51"/>
    </row>
    <row r="894" spans="1:5" ht="16.5" thickTop="1" thickBot="1" x14ac:dyDescent="0.3">
      <c r="A894" s="49"/>
      <c r="B894" s="49"/>
      <c r="C894" s="49"/>
      <c r="D894" s="53"/>
      <c r="E894" s="51"/>
    </row>
    <row r="895" spans="1:5" ht="16.5" thickTop="1" thickBot="1" x14ac:dyDescent="0.3">
      <c r="A895" s="49"/>
      <c r="B895" s="49"/>
      <c r="C895" s="49"/>
      <c r="D895" s="53"/>
      <c r="E895" s="51"/>
    </row>
    <row r="896" spans="1:5" ht="16.5" thickTop="1" thickBot="1" x14ac:dyDescent="0.3">
      <c r="A896" s="49"/>
      <c r="B896" s="49"/>
      <c r="C896" s="49"/>
      <c r="D896" s="53"/>
      <c r="E896" s="51"/>
    </row>
    <row r="897" spans="1:5" ht="16.5" thickTop="1" thickBot="1" x14ac:dyDescent="0.3">
      <c r="A897" s="49"/>
      <c r="B897" s="49"/>
      <c r="C897" s="49"/>
      <c r="D897" s="53"/>
      <c r="E897" s="51"/>
    </row>
    <row r="898" spans="1:5" ht="16.5" thickTop="1" thickBot="1" x14ac:dyDescent="0.3">
      <c r="A898" s="49"/>
      <c r="B898" s="49"/>
      <c r="C898" s="49"/>
      <c r="D898" s="53"/>
      <c r="E898" s="51"/>
    </row>
    <row r="899" spans="1:5" ht="16.5" thickTop="1" thickBot="1" x14ac:dyDescent="0.3">
      <c r="A899" s="49"/>
      <c r="B899" s="49"/>
      <c r="C899" s="49"/>
      <c r="D899" s="53"/>
      <c r="E899" s="51"/>
    </row>
    <row r="900" spans="1:5" ht="16.5" thickTop="1" thickBot="1" x14ac:dyDescent="0.3">
      <c r="A900" s="49"/>
      <c r="B900" s="49"/>
      <c r="C900" s="49"/>
      <c r="D900" s="53"/>
      <c r="E900" s="51"/>
    </row>
    <row r="901" spans="1:5" ht="16.5" thickTop="1" thickBot="1" x14ac:dyDescent="0.3">
      <c r="A901" s="49"/>
      <c r="B901" s="49"/>
      <c r="C901" s="49"/>
      <c r="D901" s="53"/>
      <c r="E901" s="51"/>
    </row>
    <row r="902" spans="1:5" ht="16.5" thickTop="1" thickBot="1" x14ac:dyDescent="0.3">
      <c r="A902" s="49"/>
      <c r="B902" s="49"/>
      <c r="C902" s="49"/>
      <c r="D902" s="53"/>
      <c r="E902" s="51"/>
    </row>
    <row r="903" spans="1:5" ht="16.5" thickTop="1" thickBot="1" x14ac:dyDescent="0.3">
      <c r="A903" s="49"/>
      <c r="B903" s="49"/>
      <c r="C903" s="49"/>
      <c r="D903" s="53"/>
      <c r="E903" s="51"/>
    </row>
    <row r="904" spans="1:5" ht="16.5" thickTop="1" thickBot="1" x14ac:dyDescent="0.3">
      <c r="A904" s="49"/>
      <c r="B904" s="49"/>
      <c r="C904" s="49"/>
      <c r="D904" s="53"/>
      <c r="E904" s="51"/>
    </row>
    <row r="905" spans="1:5" ht="16.5" thickTop="1" thickBot="1" x14ac:dyDescent="0.3">
      <c r="A905" s="49"/>
      <c r="B905" s="49"/>
      <c r="C905" s="49"/>
      <c r="D905" s="53"/>
      <c r="E905" s="51"/>
    </row>
    <row r="906" spans="1:5" ht="16.5" thickTop="1" thickBot="1" x14ac:dyDescent="0.3">
      <c r="A906" s="49"/>
      <c r="B906" s="49"/>
      <c r="C906" s="49"/>
      <c r="D906" s="53"/>
      <c r="E906" s="51"/>
    </row>
    <row r="907" spans="1:5" ht="16.5" thickTop="1" thickBot="1" x14ac:dyDescent="0.3">
      <c r="A907" s="49"/>
      <c r="B907" s="49"/>
      <c r="C907" s="49"/>
      <c r="D907" s="53"/>
      <c r="E907" s="51"/>
    </row>
    <row r="908" spans="1:5" ht="16.5" thickTop="1" thickBot="1" x14ac:dyDescent="0.3">
      <c r="A908" s="49"/>
      <c r="B908" s="49"/>
      <c r="C908" s="49"/>
      <c r="D908" s="53"/>
      <c r="E908" s="51"/>
    </row>
    <row r="909" spans="1:5" ht="16.5" thickTop="1" thickBot="1" x14ac:dyDescent="0.3">
      <c r="A909" s="49"/>
      <c r="B909" s="49"/>
      <c r="C909" s="49"/>
      <c r="D909" s="53"/>
      <c r="E909" s="51"/>
    </row>
    <row r="910" spans="1:5" ht="16.5" thickTop="1" thickBot="1" x14ac:dyDescent="0.3">
      <c r="A910" s="49"/>
      <c r="B910" s="49"/>
      <c r="C910" s="49"/>
      <c r="D910" s="53"/>
      <c r="E910" s="51"/>
    </row>
    <row r="911" spans="1:5" ht="16.5" thickTop="1" thickBot="1" x14ac:dyDescent="0.3">
      <c r="A911" s="49"/>
      <c r="B911" s="49"/>
      <c r="C911" s="49"/>
      <c r="D911" s="53"/>
      <c r="E911" s="51"/>
    </row>
    <row r="912" spans="1:5" ht="16.5" thickTop="1" thickBot="1" x14ac:dyDescent="0.3">
      <c r="A912" s="49"/>
      <c r="B912" s="49"/>
      <c r="C912" s="49"/>
      <c r="D912" s="53"/>
      <c r="E912" s="51"/>
    </row>
    <row r="913" spans="1:5" ht="16.5" thickTop="1" thickBot="1" x14ac:dyDescent="0.3">
      <c r="A913" s="49"/>
      <c r="B913" s="49"/>
      <c r="C913" s="49"/>
      <c r="D913" s="53"/>
      <c r="E913" s="51"/>
    </row>
    <row r="914" spans="1:5" ht="16.5" thickTop="1" thickBot="1" x14ac:dyDescent="0.3">
      <c r="A914" s="49"/>
      <c r="B914" s="49"/>
      <c r="C914" s="49"/>
      <c r="D914" s="53"/>
      <c r="E914" s="51"/>
    </row>
    <row r="915" spans="1:5" ht="16.5" thickTop="1" thickBot="1" x14ac:dyDescent="0.3">
      <c r="A915" s="49"/>
      <c r="B915" s="49"/>
      <c r="C915" s="49"/>
      <c r="D915" s="53"/>
      <c r="E915" s="51"/>
    </row>
    <row r="916" spans="1:5" ht="16.5" thickTop="1" thickBot="1" x14ac:dyDescent="0.3">
      <c r="A916" s="49"/>
      <c r="B916" s="49"/>
      <c r="C916" s="49"/>
      <c r="D916" s="53"/>
      <c r="E916" s="51"/>
    </row>
    <row r="917" spans="1:5" ht="16.5" thickTop="1" thickBot="1" x14ac:dyDescent="0.3">
      <c r="A917" s="49"/>
      <c r="B917" s="49"/>
      <c r="C917" s="49"/>
      <c r="D917" s="53"/>
      <c r="E917" s="51"/>
    </row>
    <row r="918" spans="1:5" ht="16.5" thickTop="1" thickBot="1" x14ac:dyDescent="0.3">
      <c r="A918" s="49"/>
      <c r="B918" s="49"/>
      <c r="C918" s="49"/>
      <c r="D918" s="53"/>
      <c r="E918" s="51"/>
    </row>
    <row r="919" spans="1:5" ht="16.5" thickTop="1" thickBot="1" x14ac:dyDescent="0.3">
      <c r="A919" s="49"/>
      <c r="B919" s="49"/>
      <c r="C919" s="49"/>
      <c r="D919" s="53"/>
      <c r="E919" s="51"/>
    </row>
    <row r="920" spans="1:5" ht="16.5" thickTop="1" thickBot="1" x14ac:dyDescent="0.3">
      <c r="A920" s="49"/>
      <c r="B920" s="49"/>
      <c r="C920" s="49"/>
      <c r="D920" s="53"/>
      <c r="E920" s="51"/>
    </row>
    <row r="921" spans="1:5" ht="16.5" thickTop="1" thickBot="1" x14ac:dyDescent="0.3">
      <c r="A921" s="49"/>
      <c r="B921" s="49"/>
      <c r="C921" s="49"/>
      <c r="D921" s="53"/>
      <c r="E921" s="51"/>
    </row>
    <row r="922" spans="1:5" ht="16.5" thickTop="1" thickBot="1" x14ac:dyDescent="0.3">
      <c r="A922" s="49"/>
      <c r="B922" s="49"/>
      <c r="C922" s="49"/>
      <c r="D922" s="53"/>
      <c r="E922" s="51"/>
    </row>
    <row r="923" spans="1:5" ht="16.5" thickTop="1" thickBot="1" x14ac:dyDescent="0.3">
      <c r="A923" s="49"/>
      <c r="B923" s="49"/>
      <c r="C923" s="49"/>
      <c r="D923" s="53"/>
      <c r="E923" s="51"/>
    </row>
    <row r="924" spans="1:5" ht="16.5" thickTop="1" thickBot="1" x14ac:dyDescent="0.3">
      <c r="A924" s="49"/>
      <c r="B924" s="49"/>
      <c r="C924" s="49"/>
      <c r="D924" s="53"/>
      <c r="E924" s="51"/>
    </row>
    <row r="925" spans="1:5" ht="16.5" thickTop="1" thickBot="1" x14ac:dyDescent="0.3">
      <c r="A925" s="49"/>
      <c r="B925" s="49"/>
      <c r="C925" s="49"/>
      <c r="D925" s="53"/>
      <c r="E925" s="51"/>
    </row>
    <row r="926" spans="1:5" ht="16.5" thickTop="1" thickBot="1" x14ac:dyDescent="0.3">
      <c r="A926" s="49"/>
      <c r="B926" s="49"/>
      <c r="C926" s="49"/>
      <c r="D926" s="53"/>
      <c r="E926" s="51"/>
    </row>
    <row r="927" spans="1:5" ht="16.5" thickTop="1" thickBot="1" x14ac:dyDescent="0.3">
      <c r="A927" s="49"/>
      <c r="B927" s="49"/>
      <c r="C927" s="49"/>
      <c r="D927" s="53"/>
      <c r="E927" s="51"/>
    </row>
    <row r="928" spans="1:5" ht="16.5" thickTop="1" thickBot="1" x14ac:dyDescent="0.3">
      <c r="A928" s="49"/>
      <c r="B928" s="49"/>
      <c r="C928" s="49"/>
      <c r="D928" s="53"/>
      <c r="E928" s="51"/>
    </row>
    <row r="929" spans="1:5" ht="16.5" thickTop="1" thickBot="1" x14ac:dyDescent="0.3">
      <c r="A929" s="49"/>
      <c r="B929" s="49"/>
      <c r="C929" s="49"/>
      <c r="D929" s="53"/>
      <c r="E929" s="51"/>
    </row>
    <row r="930" spans="1:5" ht="16.5" thickTop="1" thickBot="1" x14ac:dyDescent="0.3">
      <c r="A930" s="49"/>
      <c r="B930" s="49"/>
      <c r="C930" s="49"/>
      <c r="D930" s="53"/>
      <c r="E930" s="51"/>
    </row>
    <row r="931" spans="1:5" ht="16.5" thickTop="1" thickBot="1" x14ac:dyDescent="0.3">
      <c r="A931" s="49"/>
      <c r="B931" s="49"/>
      <c r="C931" s="49"/>
      <c r="D931" s="53"/>
      <c r="E931" s="51"/>
    </row>
    <row r="932" spans="1:5" ht="16.5" thickTop="1" thickBot="1" x14ac:dyDescent="0.3">
      <c r="A932" s="49"/>
      <c r="B932" s="49"/>
      <c r="C932" s="49"/>
      <c r="D932" s="53"/>
      <c r="E932" s="51"/>
    </row>
    <row r="933" spans="1:5" ht="16.5" thickTop="1" thickBot="1" x14ac:dyDescent="0.3">
      <c r="A933" s="49"/>
      <c r="B933" s="49"/>
      <c r="C933" s="49"/>
      <c r="D933" s="53"/>
      <c r="E933" s="51"/>
    </row>
    <row r="934" spans="1:5" ht="16.5" thickTop="1" thickBot="1" x14ac:dyDescent="0.3">
      <c r="A934" s="49"/>
      <c r="B934" s="49"/>
      <c r="C934" s="49"/>
      <c r="D934" s="53"/>
      <c r="E934" s="51"/>
    </row>
    <row r="935" spans="1:5" ht="16.5" thickTop="1" thickBot="1" x14ac:dyDescent="0.3">
      <c r="A935" s="49"/>
      <c r="B935" s="49"/>
      <c r="C935" s="49"/>
      <c r="D935" s="53"/>
      <c r="E935" s="51"/>
    </row>
    <row r="936" spans="1:5" ht="16.5" thickTop="1" thickBot="1" x14ac:dyDescent="0.3">
      <c r="A936" s="49"/>
      <c r="B936" s="49"/>
      <c r="C936" s="49"/>
      <c r="D936" s="53"/>
      <c r="E936" s="51"/>
    </row>
    <row r="937" spans="1:5" ht="16.5" thickTop="1" thickBot="1" x14ac:dyDescent="0.3">
      <c r="A937" s="49"/>
      <c r="B937" s="49"/>
      <c r="C937" s="49"/>
      <c r="D937" s="53"/>
      <c r="E937" s="51"/>
    </row>
    <row r="938" spans="1:5" ht="16.5" thickTop="1" thickBot="1" x14ac:dyDescent="0.3">
      <c r="A938" s="49"/>
      <c r="B938" s="49"/>
      <c r="C938" s="49"/>
      <c r="D938" s="53"/>
      <c r="E938" s="51"/>
    </row>
    <row r="939" spans="1:5" ht="16.5" thickTop="1" thickBot="1" x14ac:dyDescent="0.3">
      <c r="A939" s="49"/>
      <c r="B939" s="49"/>
      <c r="C939" s="49"/>
      <c r="D939" s="53"/>
      <c r="E939" s="51"/>
    </row>
    <row r="940" spans="1:5" ht="16.5" thickTop="1" thickBot="1" x14ac:dyDescent="0.3">
      <c r="A940" s="49"/>
      <c r="B940" s="49"/>
      <c r="C940" s="49"/>
      <c r="D940" s="53"/>
      <c r="E940" s="51"/>
    </row>
    <row r="941" spans="1:5" ht="16.5" thickTop="1" thickBot="1" x14ac:dyDescent="0.3">
      <c r="A941" s="49"/>
      <c r="B941" s="49"/>
      <c r="C941" s="49"/>
      <c r="D941" s="53"/>
      <c r="E941" s="51"/>
    </row>
    <row r="942" spans="1:5" ht="16.5" thickTop="1" thickBot="1" x14ac:dyDescent="0.3">
      <c r="A942" s="49"/>
      <c r="B942" s="49"/>
      <c r="C942" s="49"/>
      <c r="D942" s="53"/>
      <c r="E942" s="51"/>
    </row>
    <row r="943" spans="1:5" ht="16.5" thickTop="1" thickBot="1" x14ac:dyDescent="0.3">
      <c r="A943" s="49"/>
      <c r="B943" s="49"/>
      <c r="C943" s="49"/>
      <c r="D943" s="53"/>
      <c r="E943" s="51"/>
    </row>
    <row r="944" spans="1:5" ht="16.5" thickTop="1" thickBot="1" x14ac:dyDescent="0.3">
      <c r="A944" s="49"/>
      <c r="B944" s="49"/>
      <c r="C944" s="49"/>
      <c r="D944" s="53"/>
      <c r="E944" s="51"/>
    </row>
    <row r="945" spans="1:5" ht="16.5" thickTop="1" thickBot="1" x14ac:dyDescent="0.3">
      <c r="A945" s="49"/>
      <c r="B945" s="49"/>
      <c r="C945" s="49"/>
      <c r="D945" s="53"/>
      <c r="E945" s="51"/>
    </row>
    <row r="946" spans="1:5" ht="16.5" thickTop="1" thickBot="1" x14ac:dyDescent="0.3">
      <c r="A946" s="49"/>
      <c r="B946" s="49"/>
      <c r="C946" s="49"/>
      <c r="D946" s="53"/>
      <c r="E946" s="51"/>
    </row>
    <row r="947" spans="1:5" ht="16.5" thickTop="1" thickBot="1" x14ac:dyDescent="0.3">
      <c r="A947" s="49"/>
      <c r="B947" s="49"/>
      <c r="C947" s="49"/>
      <c r="D947" s="53"/>
      <c r="E947" s="51"/>
    </row>
    <row r="948" spans="1:5" ht="16.5" thickTop="1" thickBot="1" x14ac:dyDescent="0.3">
      <c r="A948" s="49"/>
      <c r="B948" s="49"/>
      <c r="C948" s="49"/>
      <c r="D948" s="53"/>
      <c r="E948" s="51"/>
    </row>
    <row r="949" spans="1:5" ht="16.5" thickTop="1" thickBot="1" x14ac:dyDescent="0.3">
      <c r="A949" s="49"/>
      <c r="B949" s="49"/>
      <c r="C949" s="49"/>
      <c r="D949" s="53"/>
      <c r="E949" s="51"/>
    </row>
    <row r="950" spans="1:5" ht="16.5" thickTop="1" thickBot="1" x14ac:dyDescent="0.3">
      <c r="A950" s="49"/>
      <c r="B950" s="49"/>
      <c r="C950" s="49"/>
      <c r="D950" s="53"/>
      <c r="E950" s="51"/>
    </row>
    <row r="951" spans="1:5" ht="16.5" thickTop="1" thickBot="1" x14ac:dyDescent="0.3">
      <c r="A951" s="49"/>
      <c r="B951" s="49"/>
      <c r="C951" s="49"/>
      <c r="D951" s="53"/>
      <c r="E951" s="51"/>
    </row>
    <row r="952" spans="1:5" ht="16.5" thickTop="1" thickBot="1" x14ac:dyDescent="0.3">
      <c r="A952" s="49"/>
      <c r="B952" s="49"/>
      <c r="C952" s="49"/>
      <c r="D952" s="53"/>
      <c r="E952" s="51"/>
    </row>
    <row r="953" spans="1:5" ht="16.5" thickTop="1" thickBot="1" x14ac:dyDescent="0.3">
      <c r="A953" s="49"/>
      <c r="B953" s="49"/>
      <c r="C953" s="49"/>
      <c r="D953" s="53"/>
      <c r="E953" s="51"/>
    </row>
    <row r="954" spans="1:5" ht="16.5" thickTop="1" thickBot="1" x14ac:dyDescent="0.3">
      <c r="A954" s="49"/>
      <c r="B954" s="49"/>
      <c r="C954" s="49"/>
      <c r="D954" s="53"/>
      <c r="E954" s="51"/>
    </row>
    <row r="955" spans="1:5" ht="16.5" thickTop="1" thickBot="1" x14ac:dyDescent="0.3">
      <c r="A955" s="49"/>
      <c r="B955" s="49"/>
      <c r="C955" s="49"/>
      <c r="D955" s="53"/>
      <c r="E955" s="51"/>
    </row>
    <row r="956" spans="1:5" ht="16.5" thickTop="1" thickBot="1" x14ac:dyDescent="0.3">
      <c r="A956" s="49"/>
      <c r="B956" s="49"/>
      <c r="C956" s="49"/>
      <c r="D956" s="53"/>
      <c r="E956" s="51"/>
    </row>
    <row r="957" spans="1:5" ht="16.5" thickTop="1" thickBot="1" x14ac:dyDescent="0.3">
      <c r="A957" s="49"/>
      <c r="B957" s="49"/>
      <c r="C957" s="49"/>
      <c r="D957" s="53"/>
      <c r="E957" s="51"/>
    </row>
    <row r="958" spans="1:5" ht="16.5" thickTop="1" thickBot="1" x14ac:dyDescent="0.3">
      <c r="A958" s="49"/>
      <c r="B958" s="49"/>
      <c r="C958" s="49"/>
      <c r="D958" s="53"/>
      <c r="E958" s="51"/>
    </row>
    <row r="959" spans="1:5" ht="16.5" thickTop="1" thickBot="1" x14ac:dyDescent="0.3">
      <c r="A959" s="49"/>
      <c r="B959" s="49"/>
      <c r="C959" s="49"/>
      <c r="D959" s="53"/>
      <c r="E959" s="51"/>
    </row>
    <row r="960" spans="1:5" ht="16.5" thickTop="1" thickBot="1" x14ac:dyDescent="0.3">
      <c r="A960" s="49"/>
      <c r="B960" s="49"/>
      <c r="C960" s="49"/>
      <c r="D960" s="53"/>
      <c r="E960" s="51"/>
    </row>
    <row r="961" spans="1:5" ht="16.5" thickTop="1" thickBot="1" x14ac:dyDescent="0.3">
      <c r="A961" s="49"/>
      <c r="B961" s="49"/>
      <c r="C961" s="49"/>
      <c r="D961" s="53"/>
      <c r="E961" s="51"/>
    </row>
    <row r="962" spans="1:5" ht="16.5" thickTop="1" thickBot="1" x14ac:dyDescent="0.3">
      <c r="A962" s="49"/>
      <c r="B962" s="49"/>
      <c r="C962" s="49"/>
      <c r="D962" s="53"/>
      <c r="E962" s="51"/>
    </row>
    <row r="963" spans="1:5" ht="16.5" thickTop="1" thickBot="1" x14ac:dyDescent="0.3">
      <c r="A963" s="49"/>
      <c r="B963" s="49"/>
      <c r="C963" s="49"/>
      <c r="D963" s="53"/>
      <c r="E963" s="51"/>
    </row>
    <row r="964" spans="1:5" ht="16.5" thickTop="1" thickBot="1" x14ac:dyDescent="0.3">
      <c r="A964" s="49"/>
      <c r="B964" s="49"/>
      <c r="C964" s="49"/>
      <c r="D964" s="53"/>
      <c r="E964" s="51"/>
    </row>
    <row r="965" spans="1:5" ht="16.5" thickTop="1" thickBot="1" x14ac:dyDescent="0.3">
      <c r="A965" s="49"/>
      <c r="B965" s="49"/>
      <c r="C965" s="49"/>
      <c r="D965" s="53"/>
      <c r="E965" s="51"/>
    </row>
    <row r="966" spans="1:5" ht="16.5" thickTop="1" thickBot="1" x14ac:dyDescent="0.3">
      <c r="A966" s="49"/>
      <c r="B966" s="49"/>
      <c r="C966" s="49"/>
      <c r="D966" s="53"/>
      <c r="E966" s="51"/>
    </row>
    <row r="967" spans="1:5" ht="16.5" thickTop="1" thickBot="1" x14ac:dyDescent="0.3">
      <c r="A967" s="49"/>
      <c r="B967" s="49"/>
      <c r="C967" s="49"/>
      <c r="D967" s="53"/>
      <c r="E967" s="51"/>
    </row>
    <row r="968" spans="1:5" ht="16.5" thickTop="1" thickBot="1" x14ac:dyDescent="0.3">
      <c r="A968" s="49"/>
      <c r="B968" s="49"/>
      <c r="C968" s="49"/>
      <c r="D968" s="53"/>
      <c r="E968" s="51"/>
    </row>
    <row r="969" spans="1:5" ht="16.5" thickTop="1" thickBot="1" x14ac:dyDescent="0.3">
      <c r="A969" s="49"/>
      <c r="B969" s="49"/>
      <c r="C969" s="49"/>
      <c r="D969" s="53"/>
      <c r="E969" s="51"/>
    </row>
    <row r="970" spans="1:5" ht="16.5" thickTop="1" thickBot="1" x14ac:dyDescent="0.3">
      <c r="A970" s="49"/>
      <c r="B970" s="49"/>
      <c r="C970" s="49"/>
      <c r="D970" s="53"/>
      <c r="E970" s="51"/>
    </row>
    <row r="971" spans="1:5" ht="16.5" thickTop="1" thickBot="1" x14ac:dyDescent="0.3">
      <c r="A971" s="49"/>
      <c r="B971" s="49"/>
      <c r="C971" s="49"/>
      <c r="D971" s="53"/>
      <c r="E971" s="51"/>
    </row>
    <row r="972" spans="1:5" ht="16.5" thickTop="1" thickBot="1" x14ac:dyDescent="0.3">
      <c r="A972" s="49"/>
      <c r="B972" s="49"/>
      <c r="C972" s="49"/>
      <c r="D972" s="53"/>
      <c r="E972" s="51"/>
    </row>
    <row r="973" spans="1:5" ht="16.5" thickTop="1" thickBot="1" x14ac:dyDescent="0.3">
      <c r="A973" s="49"/>
      <c r="B973" s="49"/>
      <c r="C973" s="49"/>
      <c r="D973" s="53"/>
      <c r="E973" s="51"/>
    </row>
    <row r="974" spans="1:5" ht="16.5" thickTop="1" thickBot="1" x14ac:dyDescent="0.3">
      <c r="A974" s="49"/>
      <c r="B974" s="49"/>
      <c r="C974" s="49"/>
      <c r="D974" s="53"/>
      <c r="E974" s="51"/>
    </row>
    <row r="975" spans="1:5" ht="16.5" thickTop="1" thickBot="1" x14ac:dyDescent="0.3">
      <c r="A975" s="49"/>
      <c r="B975" s="49"/>
      <c r="C975" s="49"/>
      <c r="D975" s="53"/>
      <c r="E975" s="51"/>
    </row>
    <row r="976" spans="1:5" ht="16.5" thickTop="1" thickBot="1" x14ac:dyDescent="0.3">
      <c r="A976" s="49"/>
      <c r="B976" s="49"/>
      <c r="C976" s="49"/>
      <c r="D976" s="53"/>
      <c r="E976" s="51"/>
    </row>
    <row r="977" spans="1:5" ht="16.5" thickTop="1" thickBot="1" x14ac:dyDescent="0.3">
      <c r="A977" s="49"/>
      <c r="B977" s="49"/>
      <c r="C977" s="49"/>
      <c r="D977" s="53"/>
      <c r="E977" s="51"/>
    </row>
    <row r="978" spans="1:5" ht="16.5" thickTop="1" thickBot="1" x14ac:dyDescent="0.3">
      <c r="A978" s="49"/>
      <c r="B978" s="49"/>
      <c r="C978" s="49"/>
      <c r="D978" s="53"/>
      <c r="E978" s="51"/>
    </row>
    <row r="979" spans="1:5" ht="16.5" thickTop="1" thickBot="1" x14ac:dyDescent="0.3">
      <c r="A979" s="49"/>
      <c r="B979" s="49"/>
      <c r="C979" s="49"/>
      <c r="D979" s="53"/>
      <c r="E979" s="51"/>
    </row>
    <row r="980" spans="1:5" ht="16.5" thickTop="1" thickBot="1" x14ac:dyDescent="0.3">
      <c r="A980" s="49"/>
      <c r="B980" s="49"/>
      <c r="C980" s="49"/>
      <c r="D980" s="53"/>
      <c r="E980" s="51"/>
    </row>
    <row r="981" spans="1:5" ht="16.5" thickTop="1" thickBot="1" x14ac:dyDescent="0.3">
      <c r="A981" s="49"/>
      <c r="B981" s="49"/>
      <c r="C981" s="49"/>
      <c r="D981" s="53"/>
      <c r="E981" s="51"/>
    </row>
    <row r="982" spans="1:5" ht="16.5" thickTop="1" thickBot="1" x14ac:dyDescent="0.3">
      <c r="A982" s="49"/>
      <c r="B982" s="49"/>
      <c r="C982" s="49"/>
      <c r="D982" s="53"/>
      <c r="E982" s="51"/>
    </row>
    <row r="983" spans="1:5" ht="16.5" thickTop="1" thickBot="1" x14ac:dyDescent="0.3">
      <c r="A983" s="49"/>
      <c r="B983" s="49"/>
      <c r="C983" s="49"/>
      <c r="D983" s="53"/>
      <c r="E983" s="51"/>
    </row>
    <row r="984" spans="1:5" ht="16.5" thickTop="1" thickBot="1" x14ac:dyDescent="0.3">
      <c r="A984" s="49"/>
      <c r="B984" s="49"/>
      <c r="C984" s="49"/>
      <c r="D984" s="53"/>
      <c r="E984" s="51"/>
    </row>
    <row r="985" spans="1:5" ht="16.5" thickTop="1" thickBot="1" x14ac:dyDescent="0.3">
      <c r="A985" s="49"/>
      <c r="B985" s="49"/>
      <c r="C985" s="49"/>
      <c r="D985" s="53"/>
      <c r="E985" s="51"/>
    </row>
    <row r="986" spans="1:5" ht="16.5" thickTop="1" thickBot="1" x14ac:dyDescent="0.3">
      <c r="A986" s="49"/>
      <c r="B986" s="49"/>
      <c r="C986" s="49"/>
      <c r="D986" s="53"/>
      <c r="E986" s="51"/>
    </row>
    <row r="987" spans="1:5" ht="16.5" thickTop="1" thickBot="1" x14ac:dyDescent="0.3">
      <c r="A987" s="49"/>
      <c r="B987" s="49"/>
      <c r="C987" s="49"/>
      <c r="D987" s="53"/>
      <c r="E987" s="51"/>
    </row>
    <row r="988" spans="1:5" ht="16.5" thickTop="1" thickBot="1" x14ac:dyDescent="0.3">
      <c r="A988" s="49"/>
      <c r="B988" s="49"/>
      <c r="C988" s="49"/>
      <c r="D988" s="53"/>
      <c r="E988" s="51"/>
    </row>
    <row r="989" spans="1:5" ht="16.5" thickTop="1" thickBot="1" x14ac:dyDescent="0.3">
      <c r="A989" s="49"/>
      <c r="B989" s="49"/>
      <c r="C989" s="49"/>
      <c r="D989" s="53"/>
      <c r="E989" s="51"/>
    </row>
    <row r="990" spans="1:5" ht="16.5" thickTop="1" thickBot="1" x14ac:dyDescent="0.3">
      <c r="A990" s="49"/>
      <c r="B990" s="49"/>
      <c r="C990" s="49"/>
      <c r="D990" s="53"/>
      <c r="E990" s="51"/>
    </row>
    <row r="991" spans="1:5" ht="16.5" thickTop="1" thickBot="1" x14ac:dyDescent="0.3">
      <c r="A991" s="49"/>
      <c r="B991" s="49"/>
      <c r="C991" s="49"/>
      <c r="D991" s="53"/>
      <c r="E991" s="51"/>
    </row>
    <row r="992" spans="1:5" ht="16.5" thickTop="1" thickBot="1" x14ac:dyDescent="0.3">
      <c r="A992" s="49"/>
      <c r="B992" s="49"/>
      <c r="C992" s="49"/>
      <c r="D992" s="53"/>
      <c r="E992" s="51"/>
    </row>
    <row r="993" spans="1:5" ht="16.5" thickTop="1" thickBot="1" x14ac:dyDescent="0.3">
      <c r="A993" s="49"/>
      <c r="B993" s="49"/>
      <c r="C993" s="49"/>
      <c r="D993" s="53"/>
      <c r="E993" s="51"/>
    </row>
    <row r="994" spans="1:5" ht="16.5" thickTop="1" thickBot="1" x14ac:dyDescent="0.3">
      <c r="A994" s="49"/>
      <c r="B994" s="49"/>
      <c r="C994" s="49"/>
      <c r="D994" s="53"/>
      <c r="E994" s="51"/>
    </row>
    <row r="995" spans="1:5" ht="16.5" thickTop="1" thickBot="1" x14ac:dyDescent="0.3">
      <c r="A995" s="49"/>
      <c r="B995" s="49"/>
      <c r="C995" s="49"/>
      <c r="D995" s="53"/>
      <c r="E995" s="51"/>
    </row>
    <row r="996" spans="1:5" ht="16.5" thickTop="1" thickBot="1" x14ac:dyDescent="0.3">
      <c r="A996" s="49"/>
      <c r="B996" s="49"/>
      <c r="C996" s="49"/>
      <c r="D996" s="53"/>
      <c r="E996" s="51"/>
    </row>
    <row r="997" spans="1:5" ht="16.5" thickTop="1" thickBot="1" x14ac:dyDescent="0.3">
      <c r="A997" s="49"/>
      <c r="B997" s="49"/>
      <c r="C997" s="49"/>
      <c r="D997" s="53"/>
      <c r="E997" s="51"/>
    </row>
    <row r="998" spans="1:5" ht="16.5" thickTop="1" thickBot="1" x14ac:dyDescent="0.3">
      <c r="A998" s="49"/>
      <c r="B998" s="49"/>
      <c r="C998" s="49"/>
      <c r="D998" s="53"/>
      <c r="E998" s="51"/>
    </row>
    <row r="999" spans="1:5" ht="16.5" thickTop="1" thickBot="1" x14ac:dyDescent="0.3">
      <c r="A999" s="49"/>
      <c r="B999" s="49"/>
      <c r="C999" s="49"/>
      <c r="D999" s="53"/>
      <c r="E999" s="51"/>
    </row>
    <row r="1000" spans="1:5" ht="16.5" thickTop="1" thickBot="1" x14ac:dyDescent="0.3">
      <c r="A1000" s="49"/>
      <c r="B1000" s="49"/>
      <c r="C1000" s="49"/>
      <c r="D1000" s="53"/>
      <c r="E1000" s="51"/>
    </row>
    <row r="1001" spans="1:5" ht="16.5" thickTop="1" thickBot="1" x14ac:dyDescent="0.3">
      <c r="A1001" s="49"/>
      <c r="B1001" s="49"/>
      <c r="C1001" s="49"/>
      <c r="D1001" s="53"/>
      <c r="E1001" s="51"/>
    </row>
    <row r="1002" spans="1:5" ht="15.75" thickTop="1" x14ac:dyDescent="0.25"/>
  </sheetData>
  <autoFilter ref="A1:E1" xr:uid="{2EC3A51D-7DDA-40A5-8EC0-4B8CD1629D36}"/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1BC2A-C63D-46BF-854B-823D361CEE51}">
  <sheetPr>
    <tabColor rgb="FF00B050"/>
  </sheetPr>
  <dimension ref="A1:B1002"/>
  <sheetViews>
    <sheetView workbookViewId="0">
      <pane ySplit="1" topLeftCell="A2" activePane="bottomLeft" state="frozen"/>
      <selection pane="bottomLeft" activeCell="F26" sqref="F26"/>
    </sheetView>
  </sheetViews>
  <sheetFormatPr defaultRowHeight="15" x14ac:dyDescent="0.25"/>
  <cols>
    <col min="1" max="1" width="12.5703125" style="28" customWidth="1"/>
    <col min="2" max="2" width="41.7109375" style="28" customWidth="1"/>
    <col min="3" max="16384" width="9.140625" style="28"/>
  </cols>
  <sheetData>
    <row r="1" spans="1:2" s="54" customFormat="1" ht="34.5" customHeight="1" thickBot="1" x14ac:dyDescent="0.3">
      <c r="A1" s="48" t="s">
        <v>0</v>
      </c>
      <c r="B1" s="48" t="s">
        <v>1</v>
      </c>
    </row>
    <row r="2" spans="1:2" ht="16.5" thickTop="1" thickBot="1" x14ac:dyDescent="0.3">
      <c r="A2" s="49"/>
      <c r="B2" s="49"/>
    </row>
    <row r="3" spans="1:2" ht="16.5" thickTop="1" thickBot="1" x14ac:dyDescent="0.3">
      <c r="A3" s="49"/>
      <c r="B3" s="49"/>
    </row>
    <row r="4" spans="1:2" ht="16.5" thickTop="1" thickBot="1" x14ac:dyDescent="0.3">
      <c r="A4" s="49"/>
      <c r="B4" s="49"/>
    </row>
    <row r="5" spans="1:2" ht="16.5" thickTop="1" thickBot="1" x14ac:dyDescent="0.3">
      <c r="A5" s="49"/>
      <c r="B5" s="49"/>
    </row>
    <row r="6" spans="1:2" ht="16.5" thickTop="1" thickBot="1" x14ac:dyDescent="0.3">
      <c r="A6" s="49"/>
      <c r="B6" s="49"/>
    </row>
    <row r="7" spans="1:2" ht="16.5" thickTop="1" thickBot="1" x14ac:dyDescent="0.3">
      <c r="A7" s="49"/>
      <c r="B7" s="49"/>
    </row>
    <row r="8" spans="1:2" ht="16.5" thickTop="1" thickBot="1" x14ac:dyDescent="0.3">
      <c r="A8" s="49"/>
      <c r="B8" s="49"/>
    </row>
    <row r="9" spans="1:2" ht="16.5" thickTop="1" thickBot="1" x14ac:dyDescent="0.3">
      <c r="A9" s="49"/>
      <c r="B9" s="49"/>
    </row>
    <row r="10" spans="1:2" ht="16.5" thickTop="1" thickBot="1" x14ac:dyDescent="0.3">
      <c r="A10" s="49"/>
      <c r="B10" s="49"/>
    </row>
    <row r="11" spans="1:2" ht="16.5" thickTop="1" thickBot="1" x14ac:dyDescent="0.3">
      <c r="A11" s="49"/>
      <c r="B11" s="49"/>
    </row>
    <row r="12" spans="1:2" ht="16.5" thickTop="1" thickBot="1" x14ac:dyDescent="0.3">
      <c r="A12" s="49"/>
      <c r="B12" s="49"/>
    </row>
    <row r="13" spans="1:2" ht="16.5" thickTop="1" thickBot="1" x14ac:dyDescent="0.3">
      <c r="A13" s="49"/>
      <c r="B13" s="49"/>
    </row>
    <row r="14" spans="1:2" ht="16.5" thickTop="1" thickBot="1" x14ac:dyDescent="0.3">
      <c r="A14" s="49"/>
      <c r="B14" s="49"/>
    </row>
    <row r="15" spans="1:2" ht="16.5" thickTop="1" thickBot="1" x14ac:dyDescent="0.3">
      <c r="A15" s="49"/>
      <c r="B15" s="49"/>
    </row>
    <row r="16" spans="1:2" ht="16.5" thickTop="1" thickBot="1" x14ac:dyDescent="0.3">
      <c r="A16" s="49"/>
      <c r="B16" s="49"/>
    </row>
    <row r="17" spans="1:2" ht="16.5" thickTop="1" thickBot="1" x14ac:dyDescent="0.3">
      <c r="A17" s="49"/>
      <c r="B17" s="49"/>
    </row>
    <row r="18" spans="1:2" ht="16.5" thickTop="1" thickBot="1" x14ac:dyDescent="0.3">
      <c r="A18" s="49"/>
      <c r="B18" s="49"/>
    </row>
    <row r="19" spans="1:2" ht="16.5" thickTop="1" thickBot="1" x14ac:dyDescent="0.3">
      <c r="A19" s="49"/>
      <c r="B19" s="49"/>
    </row>
    <row r="20" spans="1:2" ht="16.5" thickTop="1" thickBot="1" x14ac:dyDescent="0.3">
      <c r="A20" s="49"/>
      <c r="B20" s="49"/>
    </row>
    <row r="21" spans="1:2" ht="16.5" thickTop="1" thickBot="1" x14ac:dyDescent="0.3">
      <c r="A21" s="49"/>
      <c r="B21" s="49"/>
    </row>
    <row r="22" spans="1:2" ht="16.5" thickTop="1" thickBot="1" x14ac:dyDescent="0.3">
      <c r="A22" s="49"/>
      <c r="B22" s="49"/>
    </row>
    <row r="23" spans="1:2" ht="16.5" thickTop="1" thickBot="1" x14ac:dyDescent="0.3">
      <c r="A23" s="49"/>
      <c r="B23" s="49"/>
    </row>
    <row r="24" spans="1:2" ht="16.5" thickTop="1" thickBot="1" x14ac:dyDescent="0.3">
      <c r="A24" s="49"/>
      <c r="B24" s="49"/>
    </row>
    <row r="25" spans="1:2" ht="16.5" thickTop="1" thickBot="1" x14ac:dyDescent="0.3">
      <c r="A25" s="49"/>
      <c r="B25" s="49"/>
    </row>
    <row r="26" spans="1:2" ht="16.5" thickTop="1" thickBot="1" x14ac:dyDescent="0.3">
      <c r="A26" s="49"/>
      <c r="B26" s="49"/>
    </row>
    <row r="27" spans="1:2" ht="16.5" thickTop="1" thickBot="1" x14ac:dyDescent="0.3">
      <c r="A27" s="49"/>
      <c r="B27" s="49"/>
    </row>
    <row r="28" spans="1:2" ht="16.5" thickTop="1" thickBot="1" x14ac:dyDescent="0.3">
      <c r="A28" s="49"/>
      <c r="B28" s="49"/>
    </row>
    <row r="29" spans="1:2" ht="16.5" thickTop="1" thickBot="1" x14ac:dyDescent="0.3">
      <c r="A29" s="49"/>
      <c r="B29" s="49"/>
    </row>
    <row r="30" spans="1:2" ht="16.5" thickTop="1" thickBot="1" x14ac:dyDescent="0.3">
      <c r="A30" s="49"/>
      <c r="B30" s="49"/>
    </row>
    <row r="31" spans="1:2" ht="16.5" thickTop="1" thickBot="1" x14ac:dyDescent="0.3">
      <c r="A31" s="49"/>
      <c r="B31" s="49"/>
    </row>
    <row r="32" spans="1:2" ht="16.5" thickTop="1" thickBot="1" x14ac:dyDescent="0.3">
      <c r="A32" s="49"/>
      <c r="B32" s="49"/>
    </row>
    <row r="33" spans="1:2" ht="16.5" thickTop="1" thickBot="1" x14ac:dyDescent="0.3">
      <c r="A33" s="49"/>
      <c r="B33" s="49"/>
    </row>
    <row r="34" spans="1:2" ht="16.5" thickTop="1" thickBot="1" x14ac:dyDescent="0.3">
      <c r="A34" s="49"/>
      <c r="B34" s="49"/>
    </row>
    <row r="35" spans="1:2" ht="16.5" thickTop="1" thickBot="1" x14ac:dyDescent="0.3">
      <c r="A35" s="49"/>
      <c r="B35" s="49"/>
    </row>
    <row r="36" spans="1:2" ht="16.5" thickTop="1" thickBot="1" x14ac:dyDescent="0.3">
      <c r="A36" s="49"/>
      <c r="B36" s="49"/>
    </row>
    <row r="37" spans="1:2" ht="16.5" thickTop="1" thickBot="1" x14ac:dyDescent="0.3">
      <c r="A37" s="49"/>
      <c r="B37" s="49"/>
    </row>
    <row r="38" spans="1:2" ht="16.5" thickTop="1" thickBot="1" x14ac:dyDescent="0.3">
      <c r="A38" s="49"/>
      <c r="B38" s="49"/>
    </row>
    <row r="39" spans="1:2" ht="16.5" thickTop="1" thickBot="1" x14ac:dyDescent="0.3">
      <c r="A39" s="49"/>
      <c r="B39" s="49"/>
    </row>
    <row r="40" spans="1:2" ht="16.5" thickTop="1" thickBot="1" x14ac:dyDescent="0.3">
      <c r="A40" s="49"/>
      <c r="B40" s="49"/>
    </row>
    <row r="41" spans="1:2" ht="16.5" thickTop="1" thickBot="1" x14ac:dyDescent="0.3">
      <c r="A41" s="49"/>
      <c r="B41" s="49"/>
    </row>
    <row r="42" spans="1:2" ht="16.5" thickTop="1" thickBot="1" x14ac:dyDescent="0.3">
      <c r="A42" s="49"/>
      <c r="B42" s="49"/>
    </row>
    <row r="43" spans="1:2" ht="16.5" thickTop="1" thickBot="1" x14ac:dyDescent="0.3">
      <c r="A43" s="49"/>
      <c r="B43" s="49"/>
    </row>
    <row r="44" spans="1:2" ht="16.5" thickTop="1" thickBot="1" x14ac:dyDescent="0.3">
      <c r="A44" s="49"/>
      <c r="B44" s="49"/>
    </row>
    <row r="45" spans="1:2" ht="16.5" thickTop="1" thickBot="1" x14ac:dyDescent="0.3">
      <c r="A45" s="49"/>
      <c r="B45" s="49"/>
    </row>
    <row r="46" spans="1:2" ht="16.5" thickTop="1" thickBot="1" x14ac:dyDescent="0.3">
      <c r="A46" s="49"/>
      <c r="B46" s="49"/>
    </row>
    <row r="47" spans="1:2" ht="16.5" thickTop="1" thickBot="1" x14ac:dyDescent="0.3">
      <c r="A47" s="49"/>
      <c r="B47" s="49"/>
    </row>
    <row r="48" spans="1:2" ht="16.5" thickTop="1" thickBot="1" x14ac:dyDescent="0.3">
      <c r="A48" s="49"/>
      <c r="B48" s="49"/>
    </row>
    <row r="49" spans="1:2" ht="16.5" thickTop="1" thickBot="1" x14ac:dyDescent="0.3">
      <c r="A49" s="49"/>
      <c r="B49" s="49"/>
    </row>
    <row r="50" spans="1:2" ht="16.5" thickTop="1" thickBot="1" x14ac:dyDescent="0.3">
      <c r="A50" s="49"/>
      <c r="B50" s="49"/>
    </row>
    <row r="51" spans="1:2" ht="16.5" thickTop="1" thickBot="1" x14ac:dyDescent="0.3">
      <c r="A51" s="49"/>
      <c r="B51" s="49"/>
    </row>
    <row r="52" spans="1:2" ht="16.5" thickTop="1" thickBot="1" x14ac:dyDescent="0.3">
      <c r="A52" s="49"/>
      <c r="B52" s="49"/>
    </row>
    <row r="53" spans="1:2" ht="16.5" thickTop="1" thickBot="1" x14ac:dyDescent="0.3">
      <c r="A53" s="49"/>
      <c r="B53" s="49"/>
    </row>
    <row r="54" spans="1:2" ht="16.5" thickTop="1" thickBot="1" x14ac:dyDescent="0.3">
      <c r="A54" s="49"/>
      <c r="B54" s="49"/>
    </row>
    <row r="55" spans="1:2" ht="16.5" thickTop="1" thickBot="1" x14ac:dyDescent="0.3">
      <c r="A55" s="49"/>
      <c r="B55" s="49"/>
    </row>
    <row r="56" spans="1:2" ht="16.5" thickTop="1" thickBot="1" x14ac:dyDescent="0.3">
      <c r="A56" s="49"/>
      <c r="B56" s="49"/>
    </row>
    <row r="57" spans="1:2" ht="16.5" thickTop="1" thickBot="1" x14ac:dyDescent="0.3">
      <c r="A57" s="49"/>
      <c r="B57" s="49"/>
    </row>
    <row r="58" spans="1:2" ht="16.5" thickTop="1" thickBot="1" x14ac:dyDescent="0.3">
      <c r="A58" s="49"/>
      <c r="B58" s="49"/>
    </row>
    <row r="59" spans="1:2" ht="16.5" thickTop="1" thickBot="1" x14ac:dyDescent="0.3">
      <c r="A59" s="49"/>
      <c r="B59" s="49"/>
    </row>
    <row r="60" spans="1:2" ht="16.5" thickTop="1" thickBot="1" x14ac:dyDescent="0.3">
      <c r="A60" s="49"/>
      <c r="B60" s="49"/>
    </row>
    <row r="61" spans="1:2" ht="16.5" thickTop="1" thickBot="1" x14ac:dyDescent="0.3">
      <c r="A61" s="49"/>
      <c r="B61" s="49"/>
    </row>
    <row r="62" spans="1:2" ht="16.5" thickTop="1" thickBot="1" x14ac:dyDescent="0.3">
      <c r="A62" s="49"/>
      <c r="B62" s="49"/>
    </row>
    <row r="63" spans="1:2" ht="16.5" thickTop="1" thickBot="1" x14ac:dyDescent="0.3">
      <c r="A63" s="49"/>
      <c r="B63" s="49"/>
    </row>
    <row r="64" spans="1:2" ht="16.5" thickTop="1" thickBot="1" x14ac:dyDescent="0.3">
      <c r="A64" s="49"/>
      <c r="B64" s="49"/>
    </row>
    <row r="65" spans="1:2" ht="16.5" thickTop="1" thickBot="1" x14ac:dyDescent="0.3">
      <c r="A65" s="49"/>
      <c r="B65" s="49"/>
    </row>
    <row r="66" spans="1:2" ht="16.5" thickTop="1" thickBot="1" x14ac:dyDescent="0.3">
      <c r="A66" s="49"/>
      <c r="B66" s="49"/>
    </row>
    <row r="67" spans="1:2" ht="16.5" thickTop="1" thickBot="1" x14ac:dyDescent="0.3">
      <c r="A67" s="49"/>
      <c r="B67" s="49"/>
    </row>
    <row r="68" spans="1:2" ht="16.5" thickTop="1" thickBot="1" x14ac:dyDescent="0.3">
      <c r="A68" s="49"/>
      <c r="B68" s="49"/>
    </row>
    <row r="69" spans="1:2" ht="16.5" thickTop="1" thickBot="1" x14ac:dyDescent="0.3">
      <c r="A69" s="49"/>
      <c r="B69" s="49"/>
    </row>
    <row r="70" spans="1:2" ht="16.5" thickTop="1" thickBot="1" x14ac:dyDescent="0.3">
      <c r="A70" s="49"/>
      <c r="B70" s="49"/>
    </row>
    <row r="71" spans="1:2" ht="16.5" thickTop="1" thickBot="1" x14ac:dyDescent="0.3">
      <c r="A71" s="49"/>
      <c r="B71" s="49"/>
    </row>
    <row r="72" spans="1:2" ht="16.5" thickTop="1" thickBot="1" x14ac:dyDescent="0.3">
      <c r="A72" s="49"/>
      <c r="B72" s="49"/>
    </row>
    <row r="73" spans="1:2" ht="16.5" thickTop="1" thickBot="1" x14ac:dyDescent="0.3">
      <c r="A73" s="49"/>
      <c r="B73" s="49"/>
    </row>
    <row r="74" spans="1:2" ht="16.5" thickTop="1" thickBot="1" x14ac:dyDescent="0.3">
      <c r="A74" s="49"/>
      <c r="B74" s="49"/>
    </row>
    <row r="75" spans="1:2" ht="16.5" thickTop="1" thickBot="1" x14ac:dyDescent="0.3">
      <c r="A75" s="49"/>
      <c r="B75" s="49"/>
    </row>
    <row r="76" spans="1:2" ht="16.5" thickTop="1" thickBot="1" x14ac:dyDescent="0.3">
      <c r="A76" s="49"/>
      <c r="B76" s="49"/>
    </row>
    <row r="77" spans="1:2" ht="16.5" thickTop="1" thickBot="1" x14ac:dyDescent="0.3">
      <c r="A77" s="49"/>
      <c r="B77" s="49"/>
    </row>
    <row r="78" spans="1:2" ht="16.5" thickTop="1" thickBot="1" x14ac:dyDescent="0.3">
      <c r="A78" s="49"/>
      <c r="B78" s="49"/>
    </row>
    <row r="79" spans="1:2" ht="16.5" thickTop="1" thickBot="1" x14ac:dyDescent="0.3">
      <c r="A79" s="49"/>
      <c r="B79" s="49"/>
    </row>
    <row r="80" spans="1:2" ht="16.5" thickTop="1" thickBot="1" x14ac:dyDescent="0.3">
      <c r="A80" s="49"/>
      <c r="B80" s="49"/>
    </row>
    <row r="81" spans="1:2" ht="16.5" thickTop="1" thickBot="1" x14ac:dyDescent="0.3">
      <c r="A81" s="49"/>
      <c r="B81" s="49"/>
    </row>
    <row r="82" spans="1:2" ht="16.5" thickTop="1" thickBot="1" x14ac:dyDescent="0.3">
      <c r="A82" s="49"/>
      <c r="B82" s="49"/>
    </row>
    <row r="83" spans="1:2" ht="16.5" thickTop="1" thickBot="1" x14ac:dyDescent="0.3">
      <c r="A83" s="49"/>
      <c r="B83" s="49"/>
    </row>
    <row r="84" spans="1:2" ht="16.5" thickTop="1" thickBot="1" x14ac:dyDescent="0.3">
      <c r="A84" s="49"/>
      <c r="B84" s="49"/>
    </row>
    <row r="85" spans="1:2" ht="16.5" thickTop="1" thickBot="1" x14ac:dyDescent="0.3">
      <c r="A85" s="49"/>
      <c r="B85" s="49"/>
    </row>
    <row r="86" spans="1:2" ht="16.5" thickTop="1" thickBot="1" x14ac:dyDescent="0.3">
      <c r="A86" s="49"/>
      <c r="B86" s="49"/>
    </row>
    <row r="87" spans="1:2" ht="16.5" thickTop="1" thickBot="1" x14ac:dyDescent="0.3">
      <c r="A87" s="49"/>
      <c r="B87" s="49"/>
    </row>
    <row r="88" spans="1:2" ht="16.5" thickTop="1" thickBot="1" x14ac:dyDescent="0.3">
      <c r="A88" s="49"/>
      <c r="B88" s="49"/>
    </row>
    <row r="89" spans="1:2" ht="16.5" thickTop="1" thickBot="1" x14ac:dyDescent="0.3">
      <c r="A89" s="49"/>
      <c r="B89" s="49"/>
    </row>
    <row r="90" spans="1:2" ht="16.5" thickTop="1" thickBot="1" x14ac:dyDescent="0.3">
      <c r="A90" s="49"/>
      <c r="B90" s="49"/>
    </row>
    <row r="91" spans="1:2" ht="16.5" thickTop="1" thickBot="1" x14ac:dyDescent="0.3">
      <c r="A91" s="49"/>
      <c r="B91" s="49"/>
    </row>
    <row r="92" spans="1:2" ht="16.5" thickTop="1" thickBot="1" x14ac:dyDescent="0.3">
      <c r="A92" s="49"/>
      <c r="B92" s="49"/>
    </row>
    <row r="93" spans="1:2" ht="16.5" thickTop="1" thickBot="1" x14ac:dyDescent="0.3">
      <c r="A93" s="49"/>
      <c r="B93" s="49"/>
    </row>
    <row r="94" spans="1:2" ht="16.5" thickTop="1" thickBot="1" x14ac:dyDescent="0.3">
      <c r="A94" s="49"/>
      <c r="B94" s="49"/>
    </row>
    <row r="95" spans="1:2" ht="16.5" thickTop="1" thickBot="1" x14ac:dyDescent="0.3">
      <c r="A95" s="49"/>
      <c r="B95" s="49"/>
    </row>
    <row r="96" spans="1:2" ht="16.5" thickTop="1" thickBot="1" x14ac:dyDescent="0.3">
      <c r="A96" s="49"/>
      <c r="B96" s="49"/>
    </row>
    <row r="97" spans="1:2" ht="16.5" thickTop="1" thickBot="1" x14ac:dyDescent="0.3">
      <c r="A97" s="49"/>
      <c r="B97" s="49"/>
    </row>
    <row r="98" spans="1:2" ht="16.5" thickTop="1" thickBot="1" x14ac:dyDescent="0.3">
      <c r="A98" s="49"/>
      <c r="B98" s="49"/>
    </row>
    <row r="99" spans="1:2" ht="16.5" thickTop="1" thickBot="1" x14ac:dyDescent="0.3">
      <c r="A99" s="49"/>
      <c r="B99" s="49"/>
    </row>
    <row r="100" spans="1:2" ht="16.5" thickTop="1" thickBot="1" x14ac:dyDescent="0.3">
      <c r="A100" s="49"/>
      <c r="B100" s="49"/>
    </row>
    <row r="101" spans="1:2" ht="16.5" thickTop="1" thickBot="1" x14ac:dyDescent="0.3">
      <c r="A101" s="49"/>
      <c r="B101" s="49"/>
    </row>
    <row r="102" spans="1:2" ht="16.5" thickTop="1" thickBot="1" x14ac:dyDescent="0.3">
      <c r="A102" s="49"/>
      <c r="B102" s="49"/>
    </row>
    <row r="103" spans="1:2" ht="16.5" thickTop="1" thickBot="1" x14ac:dyDescent="0.3">
      <c r="A103" s="49"/>
      <c r="B103" s="49"/>
    </row>
    <row r="104" spans="1:2" ht="16.5" thickTop="1" thickBot="1" x14ac:dyDescent="0.3">
      <c r="A104" s="49"/>
      <c r="B104" s="49"/>
    </row>
    <row r="105" spans="1:2" ht="16.5" thickTop="1" thickBot="1" x14ac:dyDescent="0.3">
      <c r="A105" s="49"/>
      <c r="B105" s="49"/>
    </row>
    <row r="106" spans="1:2" ht="16.5" thickTop="1" thickBot="1" x14ac:dyDescent="0.3">
      <c r="A106" s="49"/>
      <c r="B106" s="49"/>
    </row>
    <row r="107" spans="1:2" ht="16.5" thickTop="1" thickBot="1" x14ac:dyDescent="0.3">
      <c r="A107" s="49"/>
      <c r="B107" s="49"/>
    </row>
    <row r="108" spans="1:2" ht="16.5" thickTop="1" thickBot="1" x14ac:dyDescent="0.3">
      <c r="A108" s="49"/>
      <c r="B108" s="49"/>
    </row>
    <row r="109" spans="1:2" ht="16.5" thickTop="1" thickBot="1" x14ac:dyDescent="0.3">
      <c r="A109" s="49"/>
      <c r="B109" s="49"/>
    </row>
    <row r="110" spans="1:2" ht="16.5" thickTop="1" thickBot="1" x14ac:dyDescent="0.3">
      <c r="A110" s="49"/>
      <c r="B110" s="49"/>
    </row>
    <row r="111" spans="1:2" ht="16.5" thickTop="1" thickBot="1" x14ac:dyDescent="0.3">
      <c r="A111" s="49"/>
      <c r="B111" s="49"/>
    </row>
    <row r="112" spans="1:2" ht="16.5" thickTop="1" thickBot="1" x14ac:dyDescent="0.3">
      <c r="A112" s="49"/>
      <c r="B112" s="49"/>
    </row>
    <row r="113" spans="1:2" ht="16.5" thickTop="1" thickBot="1" x14ac:dyDescent="0.3">
      <c r="A113" s="49"/>
      <c r="B113" s="49"/>
    </row>
    <row r="114" spans="1:2" ht="16.5" thickTop="1" thickBot="1" x14ac:dyDescent="0.3">
      <c r="A114" s="49"/>
      <c r="B114" s="49"/>
    </row>
    <row r="115" spans="1:2" ht="16.5" thickTop="1" thickBot="1" x14ac:dyDescent="0.3">
      <c r="A115" s="49"/>
      <c r="B115" s="49"/>
    </row>
    <row r="116" spans="1:2" ht="16.5" thickTop="1" thickBot="1" x14ac:dyDescent="0.3">
      <c r="A116" s="49"/>
      <c r="B116" s="49"/>
    </row>
    <row r="117" spans="1:2" ht="16.5" thickTop="1" thickBot="1" x14ac:dyDescent="0.3">
      <c r="A117" s="49"/>
      <c r="B117" s="49"/>
    </row>
    <row r="118" spans="1:2" ht="16.5" thickTop="1" thickBot="1" x14ac:dyDescent="0.3">
      <c r="A118" s="49"/>
      <c r="B118" s="49"/>
    </row>
    <row r="119" spans="1:2" ht="16.5" thickTop="1" thickBot="1" x14ac:dyDescent="0.3">
      <c r="A119" s="49"/>
      <c r="B119" s="49"/>
    </row>
    <row r="120" spans="1:2" ht="16.5" thickTop="1" thickBot="1" x14ac:dyDescent="0.3">
      <c r="A120" s="49"/>
      <c r="B120" s="49"/>
    </row>
    <row r="121" spans="1:2" ht="16.5" thickTop="1" thickBot="1" x14ac:dyDescent="0.3">
      <c r="A121" s="49"/>
      <c r="B121" s="49"/>
    </row>
    <row r="122" spans="1:2" ht="16.5" thickTop="1" thickBot="1" x14ac:dyDescent="0.3">
      <c r="A122" s="49"/>
      <c r="B122" s="49"/>
    </row>
    <row r="123" spans="1:2" ht="16.5" thickTop="1" thickBot="1" x14ac:dyDescent="0.3">
      <c r="A123" s="49"/>
      <c r="B123" s="49"/>
    </row>
    <row r="124" spans="1:2" ht="16.5" thickTop="1" thickBot="1" x14ac:dyDescent="0.3">
      <c r="A124" s="49"/>
      <c r="B124" s="49"/>
    </row>
    <row r="125" spans="1:2" ht="16.5" thickTop="1" thickBot="1" x14ac:dyDescent="0.3">
      <c r="A125" s="49"/>
      <c r="B125" s="49"/>
    </row>
    <row r="126" spans="1:2" ht="16.5" thickTop="1" thickBot="1" x14ac:dyDescent="0.3">
      <c r="A126" s="49"/>
      <c r="B126" s="49"/>
    </row>
    <row r="127" spans="1:2" ht="16.5" thickTop="1" thickBot="1" x14ac:dyDescent="0.3">
      <c r="A127" s="49"/>
      <c r="B127" s="49"/>
    </row>
    <row r="128" spans="1:2" ht="16.5" thickTop="1" thickBot="1" x14ac:dyDescent="0.3">
      <c r="A128" s="49"/>
      <c r="B128" s="49"/>
    </row>
    <row r="129" spans="1:2" ht="16.5" thickTop="1" thickBot="1" x14ac:dyDescent="0.3">
      <c r="A129" s="49"/>
      <c r="B129" s="49"/>
    </row>
    <row r="130" spans="1:2" ht="16.5" thickTop="1" thickBot="1" x14ac:dyDescent="0.3">
      <c r="A130" s="49"/>
      <c r="B130" s="49"/>
    </row>
    <row r="131" spans="1:2" ht="16.5" thickTop="1" thickBot="1" x14ac:dyDescent="0.3">
      <c r="A131" s="49"/>
      <c r="B131" s="49"/>
    </row>
    <row r="132" spans="1:2" ht="16.5" thickTop="1" thickBot="1" x14ac:dyDescent="0.3">
      <c r="A132" s="49"/>
      <c r="B132" s="49"/>
    </row>
    <row r="133" spans="1:2" ht="16.5" thickTop="1" thickBot="1" x14ac:dyDescent="0.3">
      <c r="A133" s="49"/>
      <c r="B133" s="49"/>
    </row>
    <row r="134" spans="1:2" ht="16.5" thickTop="1" thickBot="1" x14ac:dyDescent="0.3">
      <c r="A134" s="49"/>
      <c r="B134" s="49"/>
    </row>
    <row r="135" spans="1:2" ht="16.5" thickTop="1" thickBot="1" x14ac:dyDescent="0.3">
      <c r="A135" s="49"/>
      <c r="B135" s="49"/>
    </row>
    <row r="136" spans="1:2" ht="16.5" thickTop="1" thickBot="1" x14ac:dyDescent="0.3">
      <c r="A136" s="49"/>
      <c r="B136" s="49"/>
    </row>
    <row r="137" spans="1:2" ht="16.5" thickTop="1" thickBot="1" x14ac:dyDescent="0.3">
      <c r="A137" s="49"/>
      <c r="B137" s="49"/>
    </row>
    <row r="138" spans="1:2" ht="16.5" thickTop="1" thickBot="1" x14ac:dyDescent="0.3">
      <c r="A138" s="49"/>
      <c r="B138" s="49"/>
    </row>
    <row r="139" spans="1:2" ht="16.5" thickTop="1" thickBot="1" x14ac:dyDescent="0.3">
      <c r="A139" s="49"/>
      <c r="B139" s="49"/>
    </row>
    <row r="140" spans="1:2" ht="16.5" thickTop="1" thickBot="1" x14ac:dyDescent="0.3">
      <c r="A140" s="49"/>
      <c r="B140" s="49"/>
    </row>
    <row r="141" spans="1:2" ht="16.5" thickTop="1" thickBot="1" x14ac:dyDescent="0.3">
      <c r="A141" s="49"/>
      <c r="B141" s="49"/>
    </row>
    <row r="142" spans="1:2" ht="16.5" thickTop="1" thickBot="1" x14ac:dyDescent="0.3">
      <c r="A142" s="49"/>
      <c r="B142" s="49"/>
    </row>
    <row r="143" spans="1:2" ht="16.5" thickTop="1" thickBot="1" x14ac:dyDescent="0.3">
      <c r="A143" s="49"/>
      <c r="B143" s="49"/>
    </row>
    <row r="144" spans="1:2" ht="16.5" thickTop="1" thickBot="1" x14ac:dyDescent="0.3">
      <c r="A144" s="49"/>
      <c r="B144" s="49"/>
    </row>
    <row r="145" spans="1:2" ht="16.5" thickTop="1" thickBot="1" x14ac:dyDescent="0.3">
      <c r="A145" s="49"/>
      <c r="B145" s="49"/>
    </row>
    <row r="146" spans="1:2" ht="16.5" thickTop="1" thickBot="1" x14ac:dyDescent="0.3">
      <c r="A146" s="49"/>
      <c r="B146" s="49"/>
    </row>
    <row r="147" spans="1:2" ht="16.5" thickTop="1" thickBot="1" x14ac:dyDescent="0.3">
      <c r="A147" s="49"/>
      <c r="B147" s="49"/>
    </row>
    <row r="148" spans="1:2" ht="16.5" thickTop="1" thickBot="1" x14ac:dyDescent="0.3">
      <c r="A148" s="49"/>
      <c r="B148" s="49"/>
    </row>
    <row r="149" spans="1:2" ht="16.5" thickTop="1" thickBot="1" x14ac:dyDescent="0.3">
      <c r="A149" s="49"/>
      <c r="B149" s="49"/>
    </row>
    <row r="150" spans="1:2" ht="16.5" thickTop="1" thickBot="1" x14ac:dyDescent="0.3">
      <c r="A150" s="49"/>
      <c r="B150" s="49"/>
    </row>
    <row r="151" spans="1:2" ht="16.5" thickTop="1" thickBot="1" x14ac:dyDescent="0.3">
      <c r="A151" s="49"/>
      <c r="B151" s="49"/>
    </row>
    <row r="152" spans="1:2" ht="16.5" thickTop="1" thickBot="1" x14ac:dyDescent="0.3">
      <c r="A152" s="49"/>
      <c r="B152" s="49"/>
    </row>
    <row r="153" spans="1:2" ht="16.5" thickTop="1" thickBot="1" x14ac:dyDescent="0.3">
      <c r="A153" s="49"/>
      <c r="B153" s="49"/>
    </row>
    <row r="154" spans="1:2" ht="16.5" thickTop="1" thickBot="1" x14ac:dyDescent="0.3">
      <c r="A154" s="49"/>
      <c r="B154" s="49"/>
    </row>
    <row r="155" spans="1:2" ht="16.5" thickTop="1" thickBot="1" x14ac:dyDescent="0.3">
      <c r="A155" s="49"/>
      <c r="B155" s="49"/>
    </row>
    <row r="156" spans="1:2" ht="16.5" thickTop="1" thickBot="1" x14ac:dyDescent="0.3">
      <c r="A156" s="49"/>
      <c r="B156" s="49"/>
    </row>
    <row r="157" spans="1:2" ht="16.5" thickTop="1" thickBot="1" x14ac:dyDescent="0.3">
      <c r="A157" s="49"/>
      <c r="B157" s="49"/>
    </row>
    <row r="158" spans="1:2" ht="16.5" thickTop="1" thickBot="1" x14ac:dyDescent="0.3">
      <c r="A158" s="49"/>
      <c r="B158" s="49"/>
    </row>
    <row r="159" spans="1:2" ht="16.5" thickTop="1" thickBot="1" x14ac:dyDescent="0.3">
      <c r="A159" s="49"/>
      <c r="B159" s="49"/>
    </row>
    <row r="160" spans="1:2" ht="16.5" thickTop="1" thickBot="1" x14ac:dyDescent="0.3">
      <c r="A160" s="49"/>
      <c r="B160" s="49"/>
    </row>
    <row r="161" spans="1:2" ht="16.5" thickTop="1" thickBot="1" x14ac:dyDescent="0.3">
      <c r="A161" s="49"/>
      <c r="B161" s="49"/>
    </row>
    <row r="162" spans="1:2" ht="16.5" thickTop="1" thickBot="1" x14ac:dyDescent="0.3">
      <c r="A162" s="49"/>
      <c r="B162" s="49"/>
    </row>
    <row r="163" spans="1:2" ht="16.5" thickTop="1" thickBot="1" x14ac:dyDescent="0.3">
      <c r="A163" s="49"/>
      <c r="B163" s="49"/>
    </row>
    <row r="164" spans="1:2" ht="16.5" thickTop="1" thickBot="1" x14ac:dyDescent="0.3">
      <c r="A164" s="49"/>
      <c r="B164" s="49"/>
    </row>
    <row r="165" spans="1:2" ht="16.5" thickTop="1" thickBot="1" x14ac:dyDescent="0.3">
      <c r="A165" s="49"/>
      <c r="B165" s="49"/>
    </row>
    <row r="166" spans="1:2" ht="16.5" thickTop="1" thickBot="1" x14ac:dyDescent="0.3">
      <c r="A166" s="49"/>
      <c r="B166" s="49"/>
    </row>
    <row r="167" spans="1:2" ht="16.5" thickTop="1" thickBot="1" x14ac:dyDescent="0.3">
      <c r="A167" s="49"/>
      <c r="B167" s="49"/>
    </row>
    <row r="168" spans="1:2" ht="16.5" thickTop="1" thickBot="1" x14ac:dyDescent="0.3">
      <c r="A168" s="49"/>
      <c r="B168" s="49"/>
    </row>
    <row r="169" spans="1:2" ht="16.5" thickTop="1" thickBot="1" x14ac:dyDescent="0.3">
      <c r="A169" s="49"/>
      <c r="B169" s="49"/>
    </row>
    <row r="170" spans="1:2" ht="16.5" thickTop="1" thickBot="1" x14ac:dyDescent="0.3">
      <c r="A170" s="49"/>
      <c r="B170" s="49"/>
    </row>
    <row r="171" spans="1:2" ht="16.5" thickTop="1" thickBot="1" x14ac:dyDescent="0.3">
      <c r="A171" s="49"/>
      <c r="B171" s="49"/>
    </row>
    <row r="172" spans="1:2" ht="16.5" thickTop="1" thickBot="1" x14ac:dyDescent="0.3">
      <c r="A172" s="49"/>
      <c r="B172" s="49"/>
    </row>
    <row r="173" spans="1:2" ht="16.5" thickTop="1" thickBot="1" x14ac:dyDescent="0.3">
      <c r="A173" s="49"/>
      <c r="B173" s="49"/>
    </row>
    <row r="174" spans="1:2" ht="16.5" thickTop="1" thickBot="1" x14ac:dyDescent="0.3">
      <c r="A174" s="49"/>
      <c r="B174" s="49"/>
    </row>
    <row r="175" spans="1:2" ht="16.5" thickTop="1" thickBot="1" x14ac:dyDescent="0.3">
      <c r="A175" s="49"/>
      <c r="B175" s="49"/>
    </row>
    <row r="176" spans="1:2" ht="16.5" thickTop="1" thickBot="1" x14ac:dyDescent="0.3">
      <c r="A176" s="49"/>
      <c r="B176" s="49"/>
    </row>
    <row r="177" spans="1:2" ht="16.5" thickTop="1" thickBot="1" x14ac:dyDescent="0.3">
      <c r="A177" s="49"/>
      <c r="B177" s="49"/>
    </row>
    <row r="178" spans="1:2" ht="16.5" thickTop="1" thickBot="1" x14ac:dyDescent="0.3">
      <c r="A178" s="49"/>
      <c r="B178" s="49"/>
    </row>
    <row r="179" spans="1:2" ht="16.5" thickTop="1" thickBot="1" x14ac:dyDescent="0.3">
      <c r="A179" s="49"/>
      <c r="B179" s="49"/>
    </row>
    <row r="180" spans="1:2" ht="16.5" thickTop="1" thickBot="1" x14ac:dyDescent="0.3">
      <c r="A180" s="49"/>
      <c r="B180" s="49"/>
    </row>
    <row r="181" spans="1:2" ht="16.5" thickTop="1" thickBot="1" x14ac:dyDescent="0.3">
      <c r="A181" s="49"/>
      <c r="B181" s="49"/>
    </row>
    <row r="182" spans="1:2" ht="16.5" thickTop="1" thickBot="1" x14ac:dyDescent="0.3">
      <c r="A182" s="49"/>
      <c r="B182" s="49"/>
    </row>
    <row r="183" spans="1:2" ht="16.5" thickTop="1" thickBot="1" x14ac:dyDescent="0.3">
      <c r="A183" s="49"/>
      <c r="B183" s="49"/>
    </row>
    <row r="184" spans="1:2" ht="16.5" thickTop="1" thickBot="1" x14ac:dyDescent="0.3">
      <c r="A184" s="49"/>
      <c r="B184" s="49"/>
    </row>
    <row r="185" spans="1:2" ht="16.5" thickTop="1" thickBot="1" x14ac:dyDescent="0.3">
      <c r="A185" s="49"/>
      <c r="B185" s="49"/>
    </row>
    <row r="186" spans="1:2" ht="16.5" thickTop="1" thickBot="1" x14ac:dyDescent="0.3">
      <c r="A186" s="49"/>
      <c r="B186" s="49"/>
    </row>
    <row r="187" spans="1:2" ht="16.5" thickTop="1" thickBot="1" x14ac:dyDescent="0.3">
      <c r="A187" s="49"/>
      <c r="B187" s="49"/>
    </row>
    <row r="188" spans="1:2" ht="16.5" thickTop="1" thickBot="1" x14ac:dyDescent="0.3">
      <c r="A188" s="49"/>
      <c r="B188" s="49"/>
    </row>
    <row r="189" spans="1:2" ht="16.5" thickTop="1" thickBot="1" x14ac:dyDescent="0.3">
      <c r="A189" s="49"/>
      <c r="B189" s="49"/>
    </row>
    <row r="190" spans="1:2" ht="16.5" thickTop="1" thickBot="1" x14ac:dyDescent="0.3">
      <c r="A190" s="49"/>
      <c r="B190" s="49"/>
    </row>
    <row r="191" spans="1:2" ht="16.5" thickTop="1" thickBot="1" x14ac:dyDescent="0.3">
      <c r="A191" s="49"/>
      <c r="B191" s="49"/>
    </row>
    <row r="192" spans="1:2" ht="16.5" thickTop="1" thickBot="1" x14ac:dyDescent="0.3">
      <c r="A192" s="49"/>
      <c r="B192" s="49"/>
    </row>
    <row r="193" spans="1:2" ht="16.5" thickTop="1" thickBot="1" x14ac:dyDescent="0.3">
      <c r="A193" s="49"/>
      <c r="B193" s="49"/>
    </row>
    <row r="194" spans="1:2" ht="16.5" thickTop="1" thickBot="1" x14ac:dyDescent="0.3">
      <c r="A194" s="49"/>
      <c r="B194" s="49"/>
    </row>
    <row r="195" spans="1:2" ht="16.5" thickTop="1" thickBot="1" x14ac:dyDescent="0.3">
      <c r="A195" s="49"/>
      <c r="B195" s="49"/>
    </row>
    <row r="196" spans="1:2" ht="16.5" thickTop="1" thickBot="1" x14ac:dyDescent="0.3">
      <c r="A196" s="49"/>
      <c r="B196" s="49"/>
    </row>
    <row r="197" spans="1:2" ht="16.5" thickTop="1" thickBot="1" x14ac:dyDescent="0.3">
      <c r="A197" s="49"/>
      <c r="B197" s="49"/>
    </row>
    <row r="198" spans="1:2" ht="16.5" thickTop="1" thickBot="1" x14ac:dyDescent="0.3">
      <c r="A198" s="49"/>
      <c r="B198" s="49"/>
    </row>
    <row r="199" spans="1:2" ht="16.5" thickTop="1" thickBot="1" x14ac:dyDescent="0.3">
      <c r="A199" s="49"/>
      <c r="B199" s="49"/>
    </row>
    <row r="200" spans="1:2" ht="16.5" thickTop="1" thickBot="1" x14ac:dyDescent="0.3">
      <c r="A200" s="49"/>
      <c r="B200" s="49"/>
    </row>
    <row r="201" spans="1:2" ht="16.5" thickTop="1" thickBot="1" x14ac:dyDescent="0.3">
      <c r="A201" s="49"/>
      <c r="B201" s="49"/>
    </row>
    <row r="202" spans="1:2" ht="16.5" thickTop="1" thickBot="1" x14ac:dyDescent="0.3">
      <c r="A202" s="49"/>
      <c r="B202" s="49"/>
    </row>
    <row r="203" spans="1:2" ht="16.5" thickTop="1" thickBot="1" x14ac:dyDescent="0.3">
      <c r="A203" s="49"/>
      <c r="B203" s="49"/>
    </row>
    <row r="204" spans="1:2" ht="16.5" thickTop="1" thickBot="1" x14ac:dyDescent="0.3">
      <c r="A204" s="49"/>
      <c r="B204" s="49"/>
    </row>
    <row r="205" spans="1:2" ht="16.5" thickTop="1" thickBot="1" x14ac:dyDescent="0.3">
      <c r="A205" s="49"/>
      <c r="B205" s="49"/>
    </row>
    <row r="206" spans="1:2" ht="16.5" thickTop="1" thickBot="1" x14ac:dyDescent="0.3">
      <c r="A206" s="49"/>
      <c r="B206" s="49"/>
    </row>
    <row r="207" spans="1:2" ht="16.5" thickTop="1" thickBot="1" x14ac:dyDescent="0.3">
      <c r="A207" s="49"/>
      <c r="B207" s="49"/>
    </row>
    <row r="208" spans="1:2" ht="16.5" thickTop="1" thickBot="1" x14ac:dyDescent="0.3">
      <c r="A208" s="49"/>
      <c r="B208" s="49"/>
    </row>
    <row r="209" spans="1:2" ht="16.5" thickTop="1" thickBot="1" x14ac:dyDescent="0.3">
      <c r="A209" s="49"/>
      <c r="B209" s="49"/>
    </row>
    <row r="210" spans="1:2" ht="16.5" thickTop="1" thickBot="1" x14ac:dyDescent="0.3">
      <c r="A210" s="49"/>
      <c r="B210" s="49"/>
    </row>
    <row r="211" spans="1:2" ht="16.5" thickTop="1" thickBot="1" x14ac:dyDescent="0.3">
      <c r="A211" s="49"/>
      <c r="B211" s="49"/>
    </row>
    <row r="212" spans="1:2" ht="16.5" thickTop="1" thickBot="1" x14ac:dyDescent="0.3">
      <c r="A212" s="49"/>
      <c r="B212" s="49"/>
    </row>
    <row r="213" spans="1:2" ht="16.5" thickTop="1" thickBot="1" x14ac:dyDescent="0.3">
      <c r="A213" s="49"/>
      <c r="B213" s="49"/>
    </row>
    <row r="214" spans="1:2" ht="16.5" thickTop="1" thickBot="1" x14ac:dyDescent="0.3">
      <c r="A214" s="49"/>
      <c r="B214" s="49"/>
    </row>
    <row r="215" spans="1:2" ht="16.5" thickTop="1" thickBot="1" x14ac:dyDescent="0.3">
      <c r="A215" s="49"/>
      <c r="B215" s="49"/>
    </row>
    <row r="216" spans="1:2" ht="16.5" thickTop="1" thickBot="1" x14ac:dyDescent="0.3">
      <c r="A216" s="49"/>
      <c r="B216" s="49"/>
    </row>
    <row r="217" spans="1:2" ht="16.5" thickTop="1" thickBot="1" x14ac:dyDescent="0.3">
      <c r="A217" s="49"/>
      <c r="B217" s="49"/>
    </row>
    <row r="218" spans="1:2" ht="16.5" thickTop="1" thickBot="1" x14ac:dyDescent="0.3">
      <c r="A218" s="49"/>
      <c r="B218" s="49"/>
    </row>
    <row r="219" spans="1:2" ht="16.5" thickTop="1" thickBot="1" x14ac:dyDescent="0.3">
      <c r="A219" s="49"/>
      <c r="B219" s="49"/>
    </row>
    <row r="220" spans="1:2" ht="16.5" thickTop="1" thickBot="1" x14ac:dyDescent="0.3">
      <c r="A220" s="49"/>
      <c r="B220" s="49"/>
    </row>
    <row r="221" spans="1:2" ht="16.5" thickTop="1" thickBot="1" x14ac:dyDescent="0.3">
      <c r="A221" s="49"/>
      <c r="B221" s="49"/>
    </row>
    <row r="222" spans="1:2" ht="16.5" thickTop="1" thickBot="1" x14ac:dyDescent="0.3">
      <c r="A222" s="49"/>
      <c r="B222" s="49"/>
    </row>
    <row r="223" spans="1:2" ht="16.5" thickTop="1" thickBot="1" x14ac:dyDescent="0.3">
      <c r="A223" s="49"/>
      <c r="B223" s="49"/>
    </row>
    <row r="224" spans="1:2" ht="16.5" thickTop="1" thickBot="1" x14ac:dyDescent="0.3">
      <c r="A224" s="49"/>
      <c r="B224" s="49"/>
    </row>
    <row r="225" spans="1:2" ht="16.5" thickTop="1" thickBot="1" x14ac:dyDescent="0.3">
      <c r="A225" s="49"/>
      <c r="B225" s="49"/>
    </row>
    <row r="226" spans="1:2" ht="16.5" thickTop="1" thickBot="1" x14ac:dyDescent="0.3">
      <c r="A226" s="49"/>
      <c r="B226" s="49"/>
    </row>
    <row r="227" spans="1:2" ht="16.5" thickTop="1" thickBot="1" x14ac:dyDescent="0.3">
      <c r="A227" s="49"/>
      <c r="B227" s="49"/>
    </row>
    <row r="228" spans="1:2" ht="16.5" thickTop="1" thickBot="1" x14ac:dyDescent="0.3">
      <c r="A228" s="49"/>
      <c r="B228" s="49"/>
    </row>
    <row r="229" spans="1:2" ht="16.5" thickTop="1" thickBot="1" x14ac:dyDescent="0.3">
      <c r="A229" s="49"/>
      <c r="B229" s="49"/>
    </row>
    <row r="230" spans="1:2" ht="16.5" thickTop="1" thickBot="1" x14ac:dyDescent="0.3">
      <c r="A230" s="49"/>
      <c r="B230" s="49"/>
    </row>
    <row r="231" spans="1:2" ht="16.5" thickTop="1" thickBot="1" x14ac:dyDescent="0.3">
      <c r="A231" s="49"/>
      <c r="B231" s="49"/>
    </row>
    <row r="232" spans="1:2" ht="16.5" thickTop="1" thickBot="1" x14ac:dyDescent="0.3">
      <c r="A232" s="49"/>
      <c r="B232" s="49"/>
    </row>
    <row r="233" spans="1:2" ht="16.5" thickTop="1" thickBot="1" x14ac:dyDescent="0.3">
      <c r="A233" s="49"/>
      <c r="B233" s="49"/>
    </row>
    <row r="234" spans="1:2" ht="16.5" thickTop="1" thickBot="1" x14ac:dyDescent="0.3">
      <c r="A234" s="49"/>
      <c r="B234" s="49"/>
    </row>
    <row r="235" spans="1:2" ht="16.5" thickTop="1" thickBot="1" x14ac:dyDescent="0.3">
      <c r="A235" s="49"/>
      <c r="B235" s="49"/>
    </row>
    <row r="236" spans="1:2" ht="16.5" thickTop="1" thickBot="1" x14ac:dyDescent="0.3">
      <c r="A236" s="49"/>
      <c r="B236" s="49"/>
    </row>
    <row r="237" spans="1:2" ht="16.5" thickTop="1" thickBot="1" x14ac:dyDescent="0.3">
      <c r="A237" s="49"/>
      <c r="B237" s="49"/>
    </row>
    <row r="238" spans="1:2" ht="16.5" thickTop="1" thickBot="1" x14ac:dyDescent="0.3">
      <c r="A238" s="49"/>
      <c r="B238" s="49"/>
    </row>
    <row r="239" spans="1:2" ht="16.5" thickTop="1" thickBot="1" x14ac:dyDescent="0.3">
      <c r="A239" s="49"/>
      <c r="B239" s="49"/>
    </row>
    <row r="240" spans="1:2" ht="16.5" thickTop="1" thickBot="1" x14ac:dyDescent="0.3">
      <c r="A240" s="49"/>
      <c r="B240" s="49"/>
    </row>
    <row r="241" spans="1:2" ht="16.5" thickTop="1" thickBot="1" x14ac:dyDescent="0.3">
      <c r="A241" s="49"/>
      <c r="B241" s="49"/>
    </row>
    <row r="242" spans="1:2" ht="16.5" thickTop="1" thickBot="1" x14ac:dyDescent="0.3">
      <c r="A242" s="49"/>
      <c r="B242" s="49"/>
    </row>
    <row r="243" spans="1:2" ht="16.5" thickTop="1" thickBot="1" x14ac:dyDescent="0.3">
      <c r="A243" s="49"/>
      <c r="B243" s="49"/>
    </row>
    <row r="244" spans="1:2" ht="16.5" thickTop="1" thickBot="1" x14ac:dyDescent="0.3">
      <c r="A244" s="49"/>
      <c r="B244" s="49"/>
    </row>
    <row r="245" spans="1:2" ht="16.5" thickTop="1" thickBot="1" x14ac:dyDescent="0.3">
      <c r="A245" s="49"/>
      <c r="B245" s="49"/>
    </row>
    <row r="246" spans="1:2" ht="16.5" thickTop="1" thickBot="1" x14ac:dyDescent="0.3">
      <c r="A246" s="49"/>
      <c r="B246" s="49"/>
    </row>
    <row r="247" spans="1:2" ht="16.5" thickTop="1" thickBot="1" x14ac:dyDescent="0.3">
      <c r="A247" s="49"/>
      <c r="B247" s="49"/>
    </row>
    <row r="248" spans="1:2" ht="16.5" thickTop="1" thickBot="1" x14ac:dyDescent="0.3">
      <c r="A248" s="49"/>
      <c r="B248" s="49"/>
    </row>
    <row r="249" spans="1:2" ht="16.5" thickTop="1" thickBot="1" x14ac:dyDescent="0.3">
      <c r="A249" s="49"/>
      <c r="B249" s="49"/>
    </row>
    <row r="250" spans="1:2" ht="16.5" thickTop="1" thickBot="1" x14ac:dyDescent="0.3">
      <c r="A250" s="49"/>
      <c r="B250" s="49"/>
    </row>
    <row r="251" spans="1:2" ht="16.5" thickTop="1" thickBot="1" x14ac:dyDescent="0.3">
      <c r="A251" s="49"/>
      <c r="B251" s="49"/>
    </row>
    <row r="252" spans="1:2" ht="16.5" thickTop="1" thickBot="1" x14ac:dyDescent="0.3">
      <c r="A252" s="49"/>
      <c r="B252" s="49"/>
    </row>
    <row r="253" spans="1:2" ht="16.5" thickTop="1" thickBot="1" x14ac:dyDescent="0.3">
      <c r="A253" s="49"/>
      <c r="B253" s="49"/>
    </row>
    <row r="254" spans="1:2" ht="16.5" thickTop="1" thickBot="1" x14ac:dyDescent="0.3">
      <c r="A254" s="49"/>
      <c r="B254" s="49"/>
    </row>
    <row r="255" spans="1:2" ht="16.5" thickTop="1" thickBot="1" x14ac:dyDescent="0.3">
      <c r="A255" s="49"/>
      <c r="B255" s="49"/>
    </row>
    <row r="256" spans="1:2" ht="16.5" thickTop="1" thickBot="1" x14ac:dyDescent="0.3">
      <c r="A256" s="49"/>
      <c r="B256" s="49"/>
    </row>
    <row r="257" spans="1:2" ht="16.5" thickTop="1" thickBot="1" x14ac:dyDescent="0.3">
      <c r="A257" s="49"/>
      <c r="B257" s="49"/>
    </row>
    <row r="258" spans="1:2" ht="16.5" thickTop="1" thickBot="1" x14ac:dyDescent="0.3">
      <c r="A258" s="49"/>
      <c r="B258" s="49"/>
    </row>
    <row r="259" spans="1:2" ht="16.5" thickTop="1" thickBot="1" x14ac:dyDescent="0.3">
      <c r="A259" s="49"/>
      <c r="B259" s="49"/>
    </row>
    <row r="260" spans="1:2" ht="16.5" thickTop="1" thickBot="1" x14ac:dyDescent="0.3">
      <c r="A260" s="49"/>
      <c r="B260" s="49"/>
    </row>
    <row r="261" spans="1:2" ht="16.5" thickTop="1" thickBot="1" x14ac:dyDescent="0.3">
      <c r="A261" s="49"/>
      <c r="B261" s="49"/>
    </row>
    <row r="262" spans="1:2" ht="16.5" thickTop="1" thickBot="1" x14ac:dyDescent="0.3">
      <c r="A262" s="49"/>
      <c r="B262" s="49"/>
    </row>
    <row r="263" spans="1:2" ht="16.5" thickTop="1" thickBot="1" x14ac:dyDescent="0.3">
      <c r="A263" s="49"/>
      <c r="B263" s="49"/>
    </row>
    <row r="264" spans="1:2" ht="16.5" thickTop="1" thickBot="1" x14ac:dyDescent="0.3">
      <c r="A264" s="49"/>
      <c r="B264" s="49"/>
    </row>
    <row r="265" spans="1:2" ht="16.5" thickTop="1" thickBot="1" x14ac:dyDescent="0.3">
      <c r="A265" s="49"/>
      <c r="B265" s="49"/>
    </row>
    <row r="266" spans="1:2" ht="16.5" thickTop="1" thickBot="1" x14ac:dyDescent="0.3">
      <c r="A266" s="49"/>
      <c r="B266" s="49"/>
    </row>
    <row r="267" spans="1:2" ht="16.5" thickTop="1" thickBot="1" x14ac:dyDescent="0.3">
      <c r="A267" s="49"/>
      <c r="B267" s="49"/>
    </row>
    <row r="268" spans="1:2" ht="16.5" thickTop="1" thickBot="1" x14ac:dyDescent="0.3">
      <c r="A268" s="49"/>
      <c r="B268" s="49"/>
    </row>
    <row r="269" spans="1:2" ht="16.5" thickTop="1" thickBot="1" x14ac:dyDescent="0.3">
      <c r="A269" s="49"/>
      <c r="B269" s="49"/>
    </row>
    <row r="270" spans="1:2" ht="16.5" thickTop="1" thickBot="1" x14ac:dyDescent="0.3">
      <c r="A270" s="49"/>
      <c r="B270" s="49"/>
    </row>
    <row r="271" spans="1:2" ht="16.5" thickTop="1" thickBot="1" x14ac:dyDescent="0.3">
      <c r="A271" s="49"/>
      <c r="B271" s="49"/>
    </row>
    <row r="272" spans="1:2" ht="16.5" thickTop="1" thickBot="1" x14ac:dyDescent="0.3">
      <c r="A272" s="49"/>
      <c r="B272" s="49"/>
    </row>
    <row r="273" spans="1:2" ht="16.5" thickTop="1" thickBot="1" x14ac:dyDescent="0.3">
      <c r="A273" s="49"/>
      <c r="B273" s="49"/>
    </row>
    <row r="274" spans="1:2" ht="16.5" thickTop="1" thickBot="1" x14ac:dyDescent="0.3">
      <c r="A274" s="49"/>
      <c r="B274" s="49"/>
    </row>
    <row r="275" spans="1:2" ht="16.5" thickTop="1" thickBot="1" x14ac:dyDescent="0.3">
      <c r="A275" s="49"/>
      <c r="B275" s="49"/>
    </row>
    <row r="276" spans="1:2" ht="16.5" thickTop="1" thickBot="1" x14ac:dyDescent="0.3">
      <c r="A276" s="49"/>
      <c r="B276" s="49"/>
    </row>
    <row r="277" spans="1:2" ht="16.5" thickTop="1" thickBot="1" x14ac:dyDescent="0.3">
      <c r="A277" s="49"/>
      <c r="B277" s="49"/>
    </row>
    <row r="278" spans="1:2" ht="16.5" thickTop="1" thickBot="1" x14ac:dyDescent="0.3">
      <c r="A278" s="49"/>
      <c r="B278" s="49"/>
    </row>
    <row r="279" spans="1:2" ht="16.5" thickTop="1" thickBot="1" x14ac:dyDescent="0.3">
      <c r="A279" s="49"/>
      <c r="B279" s="49"/>
    </row>
    <row r="280" spans="1:2" ht="16.5" thickTop="1" thickBot="1" x14ac:dyDescent="0.3">
      <c r="A280" s="49"/>
      <c r="B280" s="49"/>
    </row>
    <row r="281" spans="1:2" ht="16.5" thickTop="1" thickBot="1" x14ac:dyDescent="0.3">
      <c r="A281" s="49"/>
      <c r="B281" s="49"/>
    </row>
    <row r="282" spans="1:2" ht="16.5" thickTop="1" thickBot="1" x14ac:dyDescent="0.3">
      <c r="A282" s="49"/>
      <c r="B282" s="49"/>
    </row>
    <row r="283" spans="1:2" ht="16.5" thickTop="1" thickBot="1" x14ac:dyDescent="0.3">
      <c r="A283" s="49"/>
      <c r="B283" s="49"/>
    </row>
    <row r="284" spans="1:2" ht="16.5" thickTop="1" thickBot="1" x14ac:dyDescent="0.3">
      <c r="A284" s="49"/>
      <c r="B284" s="49"/>
    </row>
    <row r="285" spans="1:2" ht="16.5" thickTop="1" thickBot="1" x14ac:dyDescent="0.3">
      <c r="A285" s="49"/>
      <c r="B285" s="49"/>
    </row>
    <row r="286" spans="1:2" ht="16.5" thickTop="1" thickBot="1" x14ac:dyDescent="0.3">
      <c r="A286" s="49"/>
      <c r="B286" s="49"/>
    </row>
    <row r="287" spans="1:2" ht="16.5" thickTop="1" thickBot="1" x14ac:dyDescent="0.3">
      <c r="A287" s="49"/>
      <c r="B287" s="49"/>
    </row>
    <row r="288" spans="1:2" ht="16.5" thickTop="1" thickBot="1" x14ac:dyDescent="0.3">
      <c r="A288" s="49"/>
      <c r="B288" s="49"/>
    </row>
    <row r="289" spans="1:2" ht="16.5" thickTop="1" thickBot="1" x14ac:dyDescent="0.3">
      <c r="A289" s="49"/>
      <c r="B289" s="49"/>
    </row>
    <row r="290" spans="1:2" ht="16.5" thickTop="1" thickBot="1" x14ac:dyDescent="0.3">
      <c r="A290" s="49"/>
      <c r="B290" s="49"/>
    </row>
    <row r="291" spans="1:2" ht="16.5" thickTop="1" thickBot="1" x14ac:dyDescent="0.3">
      <c r="A291" s="49"/>
      <c r="B291" s="49"/>
    </row>
    <row r="292" spans="1:2" ht="16.5" thickTop="1" thickBot="1" x14ac:dyDescent="0.3">
      <c r="A292" s="49"/>
      <c r="B292" s="49"/>
    </row>
    <row r="293" spans="1:2" ht="16.5" thickTop="1" thickBot="1" x14ac:dyDescent="0.3">
      <c r="A293" s="49"/>
      <c r="B293" s="49"/>
    </row>
    <row r="294" spans="1:2" ht="16.5" thickTop="1" thickBot="1" x14ac:dyDescent="0.3">
      <c r="A294" s="49"/>
      <c r="B294" s="49"/>
    </row>
    <row r="295" spans="1:2" ht="16.5" thickTop="1" thickBot="1" x14ac:dyDescent="0.3">
      <c r="A295" s="49"/>
      <c r="B295" s="49"/>
    </row>
    <row r="296" spans="1:2" ht="16.5" thickTop="1" thickBot="1" x14ac:dyDescent="0.3">
      <c r="A296" s="49"/>
      <c r="B296" s="49"/>
    </row>
    <row r="297" spans="1:2" ht="16.5" thickTop="1" thickBot="1" x14ac:dyDescent="0.3">
      <c r="A297" s="49"/>
      <c r="B297" s="49"/>
    </row>
    <row r="298" spans="1:2" ht="16.5" thickTop="1" thickBot="1" x14ac:dyDescent="0.3">
      <c r="A298" s="49"/>
      <c r="B298" s="49"/>
    </row>
    <row r="299" spans="1:2" ht="16.5" thickTop="1" thickBot="1" x14ac:dyDescent="0.3">
      <c r="A299" s="49"/>
      <c r="B299" s="49"/>
    </row>
    <row r="300" spans="1:2" ht="16.5" thickTop="1" thickBot="1" x14ac:dyDescent="0.3">
      <c r="A300" s="49"/>
      <c r="B300" s="49"/>
    </row>
    <row r="301" spans="1:2" ht="16.5" thickTop="1" thickBot="1" x14ac:dyDescent="0.3">
      <c r="A301" s="49"/>
      <c r="B301" s="49"/>
    </row>
    <row r="302" spans="1:2" ht="16.5" thickTop="1" thickBot="1" x14ac:dyDescent="0.3">
      <c r="A302" s="49"/>
      <c r="B302" s="49"/>
    </row>
    <row r="303" spans="1:2" ht="16.5" thickTop="1" thickBot="1" x14ac:dyDescent="0.3">
      <c r="A303" s="49"/>
      <c r="B303" s="49"/>
    </row>
    <row r="304" spans="1:2" ht="16.5" thickTop="1" thickBot="1" x14ac:dyDescent="0.3">
      <c r="A304" s="49"/>
      <c r="B304" s="49"/>
    </row>
    <row r="305" spans="1:2" ht="16.5" thickTop="1" thickBot="1" x14ac:dyDescent="0.3">
      <c r="A305" s="49"/>
      <c r="B305" s="49"/>
    </row>
    <row r="306" spans="1:2" ht="16.5" thickTop="1" thickBot="1" x14ac:dyDescent="0.3">
      <c r="A306" s="49"/>
      <c r="B306" s="49"/>
    </row>
    <row r="307" spans="1:2" ht="16.5" thickTop="1" thickBot="1" x14ac:dyDescent="0.3">
      <c r="A307" s="49"/>
      <c r="B307" s="49"/>
    </row>
    <row r="308" spans="1:2" ht="16.5" thickTop="1" thickBot="1" x14ac:dyDescent="0.3">
      <c r="A308" s="49"/>
      <c r="B308" s="49"/>
    </row>
    <row r="309" spans="1:2" ht="16.5" thickTop="1" thickBot="1" x14ac:dyDescent="0.3">
      <c r="A309" s="49"/>
      <c r="B309" s="49"/>
    </row>
    <row r="310" spans="1:2" ht="16.5" thickTop="1" thickBot="1" x14ac:dyDescent="0.3">
      <c r="A310" s="49"/>
      <c r="B310" s="49"/>
    </row>
    <row r="311" spans="1:2" ht="16.5" thickTop="1" thickBot="1" x14ac:dyDescent="0.3">
      <c r="A311" s="49"/>
      <c r="B311" s="49"/>
    </row>
    <row r="312" spans="1:2" ht="16.5" thickTop="1" thickBot="1" x14ac:dyDescent="0.3">
      <c r="A312" s="49"/>
      <c r="B312" s="49"/>
    </row>
    <row r="313" spans="1:2" ht="16.5" thickTop="1" thickBot="1" x14ac:dyDescent="0.3">
      <c r="A313" s="49"/>
      <c r="B313" s="49"/>
    </row>
    <row r="314" spans="1:2" ht="16.5" thickTop="1" thickBot="1" x14ac:dyDescent="0.3">
      <c r="A314" s="49"/>
      <c r="B314" s="49"/>
    </row>
    <row r="315" spans="1:2" ht="16.5" thickTop="1" thickBot="1" x14ac:dyDescent="0.3">
      <c r="A315" s="49"/>
      <c r="B315" s="49"/>
    </row>
    <row r="316" spans="1:2" ht="16.5" thickTop="1" thickBot="1" x14ac:dyDescent="0.3">
      <c r="A316" s="49"/>
      <c r="B316" s="49"/>
    </row>
    <row r="317" spans="1:2" ht="16.5" thickTop="1" thickBot="1" x14ac:dyDescent="0.3">
      <c r="A317" s="49"/>
      <c r="B317" s="49"/>
    </row>
    <row r="318" spans="1:2" ht="16.5" thickTop="1" thickBot="1" x14ac:dyDescent="0.3">
      <c r="A318" s="49"/>
      <c r="B318" s="49"/>
    </row>
    <row r="319" spans="1:2" ht="16.5" thickTop="1" thickBot="1" x14ac:dyDescent="0.3">
      <c r="A319" s="49"/>
      <c r="B319" s="49"/>
    </row>
    <row r="320" spans="1:2" ht="16.5" thickTop="1" thickBot="1" x14ac:dyDescent="0.3">
      <c r="A320" s="49"/>
      <c r="B320" s="49"/>
    </row>
    <row r="321" spans="1:2" ht="16.5" thickTop="1" thickBot="1" x14ac:dyDescent="0.3">
      <c r="A321" s="49"/>
      <c r="B321" s="49"/>
    </row>
    <row r="322" spans="1:2" ht="16.5" thickTop="1" thickBot="1" x14ac:dyDescent="0.3">
      <c r="A322" s="49"/>
      <c r="B322" s="49"/>
    </row>
    <row r="323" spans="1:2" ht="16.5" thickTop="1" thickBot="1" x14ac:dyDescent="0.3">
      <c r="A323" s="49"/>
      <c r="B323" s="49"/>
    </row>
    <row r="324" spans="1:2" ht="16.5" thickTop="1" thickBot="1" x14ac:dyDescent="0.3">
      <c r="A324" s="49"/>
      <c r="B324" s="49"/>
    </row>
    <row r="325" spans="1:2" ht="16.5" thickTop="1" thickBot="1" x14ac:dyDescent="0.3">
      <c r="A325" s="49"/>
      <c r="B325" s="49"/>
    </row>
    <row r="326" spans="1:2" ht="16.5" thickTop="1" thickBot="1" x14ac:dyDescent="0.3">
      <c r="A326" s="49"/>
      <c r="B326" s="49"/>
    </row>
    <row r="327" spans="1:2" ht="16.5" thickTop="1" thickBot="1" x14ac:dyDescent="0.3">
      <c r="A327" s="49"/>
      <c r="B327" s="49"/>
    </row>
    <row r="328" spans="1:2" ht="16.5" thickTop="1" thickBot="1" x14ac:dyDescent="0.3">
      <c r="A328" s="49"/>
      <c r="B328" s="49"/>
    </row>
    <row r="329" spans="1:2" ht="16.5" thickTop="1" thickBot="1" x14ac:dyDescent="0.3">
      <c r="A329" s="49"/>
      <c r="B329" s="49"/>
    </row>
    <row r="330" spans="1:2" ht="16.5" thickTop="1" thickBot="1" x14ac:dyDescent="0.3">
      <c r="A330" s="49"/>
      <c r="B330" s="49"/>
    </row>
    <row r="331" spans="1:2" ht="16.5" thickTop="1" thickBot="1" x14ac:dyDescent="0.3">
      <c r="A331" s="49"/>
      <c r="B331" s="49"/>
    </row>
    <row r="332" spans="1:2" ht="16.5" thickTop="1" thickBot="1" x14ac:dyDescent="0.3">
      <c r="A332" s="49"/>
      <c r="B332" s="49"/>
    </row>
    <row r="333" spans="1:2" ht="16.5" thickTop="1" thickBot="1" x14ac:dyDescent="0.3">
      <c r="A333" s="49"/>
      <c r="B333" s="49"/>
    </row>
    <row r="334" spans="1:2" ht="16.5" thickTop="1" thickBot="1" x14ac:dyDescent="0.3">
      <c r="A334" s="49"/>
      <c r="B334" s="49"/>
    </row>
    <row r="335" spans="1:2" ht="16.5" thickTop="1" thickBot="1" x14ac:dyDescent="0.3">
      <c r="A335" s="49"/>
      <c r="B335" s="49"/>
    </row>
    <row r="336" spans="1:2" ht="16.5" thickTop="1" thickBot="1" x14ac:dyDescent="0.3">
      <c r="A336" s="49"/>
      <c r="B336" s="49"/>
    </row>
    <row r="337" spans="1:2" ht="16.5" thickTop="1" thickBot="1" x14ac:dyDescent="0.3">
      <c r="A337" s="49"/>
      <c r="B337" s="49"/>
    </row>
    <row r="338" spans="1:2" ht="16.5" thickTop="1" thickBot="1" x14ac:dyDescent="0.3">
      <c r="A338" s="49"/>
      <c r="B338" s="49"/>
    </row>
    <row r="339" spans="1:2" ht="16.5" thickTop="1" thickBot="1" x14ac:dyDescent="0.3">
      <c r="A339" s="49"/>
      <c r="B339" s="49"/>
    </row>
    <row r="340" spans="1:2" ht="16.5" thickTop="1" thickBot="1" x14ac:dyDescent="0.3">
      <c r="A340" s="49"/>
      <c r="B340" s="49"/>
    </row>
    <row r="341" spans="1:2" ht="16.5" thickTop="1" thickBot="1" x14ac:dyDescent="0.3">
      <c r="A341" s="49"/>
      <c r="B341" s="49"/>
    </row>
    <row r="342" spans="1:2" ht="16.5" thickTop="1" thickBot="1" x14ac:dyDescent="0.3">
      <c r="A342" s="49"/>
      <c r="B342" s="49"/>
    </row>
    <row r="343" spans="1:2" ht="16.5" thickTop="1" thickBot="1" x14ac:dyDescent="0.3">
      <c r="A343" s="49"/>
      <c r="B343" s="49"/>
    </row>
    <row r="344" spans="1:2" ht="16.5" thickTop="1" thickBot="1" x14ac:dyDescent="0.3">
      <c r="A344" s="49"/>
      <c r="B344" s="49"/>
    </row>
    <row r="345" spans="1:2" ht="16.5" thickTop="1" thickBot="1" x14ac:dyDescent="0.3">
      <c r="A345" s="49"/>
      <c r="B345" s="49"/>
    </row>
    <row r="346" spans="1:2" ht="16.5" thickTop="1" thickBot="1" x14ac:dyDescent="0.3">
      <c r="A346" s="49"/>
      <c r="B346" s="49"/>
    </row>
    <row r="347" spans="1:2" ht="16.5" thickTop="1" thickBot="1" x14ac:dyDescent="0.3">
      <c r="A347" s="49"/>
      <c r="B347" s="49"/>
    </row>
    <row r="348" spans="1:2" ht="16.5" thickTop="1" thickBot="1" x14ac:dyDescent="0.3">
      <c r="A348" s="49"/>
      <c r="B348" s="49"/>
    </row>
    <row r="349" spans="1:2" ht="16.5" thickTop="1" thickBot="1" x14ac:dyDescent="0.3">
      <c r="A349" s="49"/>
      <c r="B349" s="49"/>
    </row>
    <row r="350" spans="1:2" ht="16.5" thickTop="1" thickBot="1" x14ac:dyDescent="0.3">
      <c r="A350" s="49"/>
      <c r="B350" s="49"/>
    </row>
    <row r="351" spans="1:2" ht="16.5" thickTop="1" thickBot="1" x14ac:dyDescent="0.3">
      <c r="A351" s="49"/>
      <c r="B351" s="49"/>
    </row>
    <row r="352" spans="1:2" ht="16.5" thickTop="1" thickBot="1" x14ac:dyDescent="0.3">
      <c r="A352" s="49"/>
      <c r="B352" s="49"/>
    </row>
    <row r="353" spans="1:2" ht="16.5" thickTop="1" thickBot="1" x14ac:dyDescent="0.3">
      <c r="A353" s="49"/>
      <c r="B353" s="49"/>
    </row>
    <row r="354" spans="1:2" ht="16.5" thickTop="1" thickBot="1" x14ac:dyDescent="0.3">
      <c r="A354" s="49"/>
      <c r="B354" s="49"/>
    </row>
    <row r="355" spans="1:2" ht="16.5" thickTop="1" thickBot="1" x14ac:dyDescent="0.3">
      <c r="A355" s="49"/>
      <c r="B355" s="49"/>
    </row>
    <row r="356" spans="1:2" ht="16.5" thickTop="1" thickBot="1" x14ac:dyDescent="0.3">
      <c r="A356" s="49"/>
      <c r="B356" s="49"/>
    </row>
    <row r="357" spans="1:2" ht="16.5" thickTop="1" thickBot="1" x14ac:dyDescent="0.3">
      <c r="A357" s="49"/>
      <c r="B357" s="49"/>
    </row>
    <row r="358" spans="1:2" ht="16.5" thickTop="1" thickBot="1" x14ac:dyDescent="0.3">
      <c r="A358" s="49"/>
      <c r="B358" s="49"/>
    </row>
    <row r="359" spans="1:2" ht="16.5" thickTop="1" thickBot="1" x14ac:dyDescent="0.3">
      <c r="A359" s="49"/>
      <c r="B359" s="49"/>
    </row>
    <row r="360" spans="1:2" ht="16.5" thickTop="1" thickBot="1" x14ac:dyDescent="0.3">
      <c r="A360" s="49"/>
      <c r="B360" s="49"/>
    </row>
    <row r="361" spans="1:2" ht="16.5" thickTop="1" thickBot="1" x14ac:dyDescent="0.3">
      <c r="A361" s="49"/>
      <c r="B361" s="49"/>
    </row>
    <row r="362" spans="1:2" ht="16.5" thickTop="1" thickBot="1" x14ac:dyDescent="0.3">
      <c r="A362" s="49"/>
      <c r="B362" s="49"/>
    </row>
    <row r="363" spans="1:2" ht="16.5" thickTop="1" thickBot="1" x14ac:dyDescent="0.3">
      <c r="A363" s="49"/>
      <c r="B363" s="49"/>
    </row>
    <row r="364" spans="1:2" ht="16.5" thickTop="1" thickBot="1" x14ac:dyDescent="0.3">
      <c r="A364" s="49"/>
      <c r="B364" s="49"/>
    </row>
    <row r="365" spans="1:2" ht="16.5" thickTop="1" thickBot="1" x14ac:dyDescent="0.3">
      <c r="A365" s="49"/>
      <c r="B365" s="49"/>
    </row>
    <row r="366" spans="1:2" ht="16.5" thickTop="1" thickBot="1" x14ac:dyDescent="0.3">
      <c r="A366" s="49"/>
      <c r="B366" s="49"/>
    </row>
    <row r="367" spans="1:2" ht="16.5" thickTop="1" thickBot="1" x14ac:dyDescent="0.3">
      <c r="A367" s="49"/>
      <c r="B367" s="49"/>
    </row>
    <row r="368" spans="1:2" ht="16.5" thickTop="1" thickBot="1" x14ac:dyDescent="0.3">
      <c r="A368" s="49"/>
      <c r="B368" s="49"/>
    </row>
    <row r="369" spans="1:2" ht="16.5" thickTop="1" thickBot="1" x14ac:dyDescent="0.3">
      <c r="A369" s="49"/>
      <c r="B369" s="49"/>
    </row>
    <row r="370" spans="1:2" ht="16.5" thickTop="1" thickBot="1" x14ac:dyDescent="0.3">
      <c r="A370" s="49"/>
      <c r="B370" s="49"/>
    </row>
    <row r="371" spans="1:2" ht="16.5" thickTop="1" thickBot="1" x14ac:dyDescent="0.3">
      <c r="A371" s="49"/>
      <c r="B371" s="49"/>
    </row>
    <row r="372" spans="1:2" ht="16.5" thickTop="1" thickBot="1" x14ac:dyDescent="0.3">
      <c r="A372" s="49"/>
      <c r="B372" s="49"/>
    </row>
    <row r="373" spans="1:2" ht="16.5" thickTop="1" thickBot="1" x14ac:dyDescent="0.3">
      <c r="A373" s="49"/>
      <c r="B373" s="49"/>
    </row>
    <row r="374" spans="1:2" ht="16.5" thickTop="1" thickBot="1" x14ac:dyDescent="0.3">
      <c r="A374" s="49"/>
      <c r="B374" s="49"/>
    </row>
    <row r="375" spans="1:2" ht="16.5" thickTop="1" thickBot="1" x14ac:dyDescent="0.3">
      <c r="A375" s="49"/>
      <c r="B375" s="49"/>
    </row>
    <row r="376" spans="1:2" ht="16.5" thickTop="1" thickBot="1" x14ac:dyDescent="0.3">
      <c r="A376" s="49"/>
      <c r="B376" s="49"/>
    </row>
    <row r="377" spans="1:2" ht="16.5" thickTop="1" thickBot="1" x14ac:dyDescent="0.3">
      <c r="A377" s="49"/>
      <c r="B377" s="49"/>
    </row>
    <row r="378" spans="1:2" ht="16.5" thickTop="1" thickBot="1" x14ac:dyDescent="0.3">
      <c r="A378" s="49"/>
      <c r="B378" s="49"/>
    </row>
    <row r="379" spans="1:2" ht="16.5" thickTop="1" thickBot="1" x14ac:dyDescent="0.3">
      <c r="A379" s="49"/>
      <c r="B379" s="49"/>
    </row>
    <row r="380" spans="1:2" ht="16.5" thickTop="1" thickBot="1" x14ac:dyDescent="0.3">
      <c r="A380" s="49"/>
      <c r="B380" s="49"/>
    </row>
    <row r="381" spans="1:2" ht="16.5" thickTop="1" thickBot="1" x14ac:dyDescent="0.3">
      <c r="A381" s="49"/>
      <c r="B381" s="49"/>
    </row>
    <row r="382" spans="1:2" ht="16.5" thickTop="1" thickBot="1" x14ac:dyDescent="0.3">
      <c r="A382" s="49"/>
      <c r="B382" s="49"/>
    </row>
    <row r="383" spans="1:2" ht="16.5" thickTop="1" thickBot="1" x14ac:dyDescent="0.3">
      <c r="A383" s="49"/>
      <c r="B383" s="49"/>
    </row>
    <row r="384" spans="1:2" ht="16.5" thickTop="1" thickBot="1" x14ac:dyDescent="0.3">
      <c r="A384" s="49"/>
      <c r="B384" s="49"/>
    </row>
    <row r="385" spans="1:2" ht="16.5" thickTop="1" thickBot="1" x14ac:dyDescent="0.3">
      <c r="A385" s="49"/>
      <c r="B385" s="49"/>
    </row>
    <row r="386" spans="1:2" ht="16.5" thickTop="1" thickBot="1" x14ac:dyDescent="0.3">
      <c r="A386" s="49"/>
      <c r="B386" s="49"/>
    </row>
    <row r="387" spans="1:2" ht="16.5" thickTop="1" thickBot="1" x14ac:dyDescent="0.3">
      <c r="A387" s="49"/>
      <c r="B387" s="49"/>
    </row>
    <row r="388" spans="1:2" ht="16.5" thickTop="1" thickBot="1" x14ac:dyDescent="0.3">
      <c r="A388" s="49"/>
      <c r="B388" s="49"/>
    </row>
    <row r="389" spans="1:2" ht="16.5" thickTop="1" thickBot="1" x14ac:dyDescent="0.3">
      <c r="A389" s="49"/>
      <c r="B389" s="49"/>
    </row>
    <row r="390" spans="1:2" ht="16.5" thickTop="1" thickBot="1" x14ac:dyDescent="0.3">
      <c r="A390" s="49"/>
      <c r="B390" s="49"/>
    </row>
    <row r="391" spans="1:2" ht="16.5" thickTop="1" thickBot="1" x14ac:dyDescent="0.3">
      <c r="A391" s="49"/>
      <c r="B391" s="49"/>
    </row>
    <row r="392" spans="1:2" ht="16.5" thickTop="1" thickBot="1" x14ac:dyDescent="0.3">
      <c r="A392" s="49"/>
      <c r="B392" s="49"/>
    </row>
    <row r="393" spans="1:2" ht="16.5" thickTop="1" thickBot="1" x14ac:dyDescent="0.3">
      <c r="A393" s="49"/>
      <c r="B393" s="49"/>
    </row>
    <row r="394" spans="1:2" ht="16.5" thickTop="1" thickBot="1" x14ac:dyDescent="0.3">
      <c r="A394" s="49"/>
      <c r="B394" s="49"/>
    </row>
    <row r="395" spans="1:2" ht="16.5" thickTop="1" thickBot="1" x14ac:dyDescent="0.3">
      <c r="A395" s="49"/>
      <c r="B395" s="49"/>
    </row>
    <row r="396" spans="1:2" ht="16.5" thickTop="1" thickBot="1" x14ac:dyDescent="0.3">
      <c r="A396" s="49"/>
      <c r="B396" s="49"/>
    </row>
    <row r="397" spans="1:2" ht="16.5" thickTop="1" thickBot="1" x14ac:dyDescent="0.3">
      <c r="A397" s="49"/>
      <c r="B397" s="49"/>
    </row>
    <row r="398" spans="1:2" ht="16.5" thickTop="1" thickBot="1" x14ac:dyDescent="0.3">
      <c r="A398" s="49"/>
      <c r="B398" s="49"/>
    </row>
    <row r="399" spans="1:2" ht="16.5" thickTop="1" thickBot="1" x14ac:dyDescent="0.3">
      <c r="A399" s="49"/>
      <c r="B399" s="49"/>
    </row>
    <row r="400" spans="1:2" ht="16.5" thickTop="1" thickBot="1" x14ac:dyDescent="0.3">
      <c r="A400" s="49"/>
      <c r="B400" s="49"/>
    </row>
    <row r="401" spans="1:2" ht="16.5" thickTop="1" thickBot="1" x14ac:dyDescent="0.3">
      <c r="A401" s="49"/>
      <c r="B401" s="49"/>
    </row>
    <row r="402" spans="1:2" ht="16.5" thickTop="1" thickBot="1" x14ac:dyDescent="0.3">
      <c r="A402" s="49"/>
      <c r="B402" s="49"/>
    </row>
    <row r="403" spans="1:2" ht="16.5" thickTop="1" thickBot="1" x14ac:dyDescent="0.3">
      <c r="A403" s="49"/>
      <c r="B403" s="49"/>
    </row>
    <row r="404" spans="1:2" ht="16.5" thickTop="1" thickBot="1" x14ac:dyDescent="0.3">
      <c r="A404" s="49"/>
      <c r="B404" s="49"/>
    </row>
    <row r="405" spans="1:2" ht="16.5" thickTop="1" thickBot="1" x14ac:dyDescent="0.3">
      <c r="A405" s="49"/>
      <c r="B405" s="49"/>
    </row>
    <row r="406" spans="1:2" ht="16.5" thickTop="1" thickBot="1" x14ac:dyDescent="0.3">
      <c r="A406" s="49"/>
      <c r="B406" s="49"/>
    </row>
    <row r="407" spans="1:2" ht="16.5" thickTop="1" thickBot="1" x14ac:dyDescent="0.3">
      <c r="A407" s="49"/>
      <c r="B407" s="49"/>
    </row>
    <row r="408" spans="1:2" ht="16.5" thickTop="1" thickBot="1" x14ac:dyDescent="0.3">
      <c r="A408" s="49"/>
      <c r="B408" s="49"/>
    </row>
    <row r="409" spans="1:2" ht="16.5" thickTop="1" thickBot="1" x14ac:dyDescent="0.3">
      <c r="A409" s="49"/>
      <c r="B409" s="49"/>
    </row>
    <row r="410" spans="1:2" ht="16.5" thickTop="1" thickBot="1" x14ac:dyDescent="0.3">
      <c r="A410" s="49"/>
      <c r="B410" s="49"/>
    </row>
    <row r="411" spans="1:2" ht="16.5" thickTop="1" thickBot="1" x14ac:dyDescent="0.3">
      <c r="A411" s="49"/>
      <c r="B411" s="49"/>
    </row>
    <row r="412" spans="1:2" ht="16.5" thickTop="1" thickBot="1" x14ac:dyDescent="0.3">
      <c r="A412" s="49"/>
      <c r="B412" s="49"/>
    </row>
    <row r="413" spans="1:2" ht="16.5" thickTop="1" thickBot="1" x14ac:dyDescent="0.3">
      <c r="A413" s="49"/>
      <c r="B413" s="49"/>
    </row>
    <row r="414" spans="1:2" ht="16.5" thickTop="1" thickBot="1" x14ac:dyDescent="0.3">
      <c r="A414" s="49"/>
      <c r="B414" s="49"/>
    </row>
    <row r="415" spans="1:2" ht="16.5" thickTop="1" thickBot="1" x14ac:dyDescent="0.3">
      <c r="A415" s="49"/>
      <c r="B415" s="49"/>
    </row>
    <row r="416" spans="1:2" ht="16.5" thickTop="1" thickBot="1" x14ac:dyDescent="0.3">
      <c r="A416" s="49"/>
      <c r="B416" s="49"/>
    </row>
    <row r="417" spans="1:2" ht="16.5" thickTop="1" thickBot="1" x14ac:dyDescent="0.3">
      <c r="A417" s="49"/>
      <c r="B417" s="49"/>
    </row>
    <row r="418" spans="1:2" ht="16.5" thickTop="1" thickBot="1" x14ac:dyDescent="0.3">
      <c r="A418" s="49"/>
      <c r="B418" s="49"/>
    </row>
    <row r="419" spans="1:2" ht="16.5" thickTop="1" thickBot="1" x14ac:dyDescent="0.3">
      <c r="A419" s="49"/>
      <c r="B419" s="49"/>
    </row>
    <row r="420" spans="1:2" ht="16.5" thickTop="1" thickBot="1" x14ac:dyDescent="0.3">
      <c r="A420" s="49"/>
      <c r="B420" s="49"/>
    </row>
    <row r="421" spans="1:2" ht="16.5" thickTop="1" thickBot="1" x14ac:dyDescent="0.3">
      <c r="A421" s="49"/>
      <c r="B421" s="49"/>
    </row>
    <row r="422" spans="1:2" ht="16.5" thickTop="1" thickBot="1" x14ac:dyDescent="0.3">
      <c r="A422" s="49"/>
      <c r="B422" s="49"/>
    </row>
    <row r="423" spans="1:2" ht="16.5" thickTop="1" thickBot="1" x14ac:dyDescent="0.3">
      <c r="A423" s="49"/>
      <c r="B423" s="49"/>
    </row>
    <row r="424" spans="1:2" ht="16.5" thickTop="1" thickBot="1" x14ac:dyDescent="0.3">
      <c r="A424" s="49"/>
      <c r="B424" s="49"/>
    </row>
    <row r="425" spans="1:2" ht="16.5" thickTop="1" thickBot="1" x14ac:dyDescent="0.3">
      <c r="A425" s="49"/>
      <c r="B425" s="49"/>
    </row>
    <row r="426" spans="1:2" ht="16.5" thickTop="1" thickBot="1" x14ac:dyDescent="0.3">
      <c r="A426" s="49"/>
      <c r="B426" s="49"/>
    </row>
    <row r="427" spans="1:2" ht="16.5" thickTop="1" thickBot="1" x14ac:dyDescent="0.3">
      <c r="A427" s="49"/>
      <c r="B427" s="49"/>
    </row>
    <row r="428" spans="1:2" ht="16.5" thickTop="1" thickBot="1" x14ac:dyDescent="0.3">
      <c r="A428" s="49"/>
      <c r="B428" s="49"/>
    </row>
    <row r="429" spans="1:2" ht="16.5" thickTop="1" thickBot="1" x14ac:dyDescent="0.3">
      <c r="A429" s="49"/>
      <c r="B429" s="49"/>
    </row>
    <row r="430" spans="1:2" ht="16.5" thickTop="1" thickBot="1" x14ac:dyDescent="0.3">
      <c r="A430" s="49"/>
      <c r="B430" s="49"/>
    </row>
    <row r="431" spans="1:2" ht="16.5" thickTop="1" thickBot="1" x14ac:dyDescent="0.3">
      <c r="A431" s="49"/>
      <c r="B431" s="49"/>
    </row>
    <row r="432" spans="1:2" ht="16.5" thickTop="1" thickBot="1" x14ac:dyDescent="0.3">
      <c r="A432" s="49"/>
      <c r="B432" s="49"/>
    </row>
    <row r="433" spans="1:2" ht="16.5" thickTop="1" thickBot="1" x14ac:dyDescent="0.3">
      <c r="A433" s="49"/>
      <c r="B433" s="49"/>
    </row>
    <row r="434" spans="1:2" ht="16.5" thickTop="1" thickBot="1" x14ac:dyDescent="0.3">
      <c r="A434" s="49"/>
      <c r="B434" s="49"/>
    </row>
    <row r="435" spans="1:2" ht="16.5" thickTop="1" thickBot="1" x14ac:dyDescent="0.3">
      <c r="A435" s="49"/>
      <c r="B435" s="49"/>
    </row>
    <row r="436" spans="1:2" ht="16.5" thickTop="1" thickBot="1" x14ac:dyDescent="0.3">
      <c r="A436" s="49"/>
      <c r="B436" s="49"/>
    </row>
    <row r="437" spans="1:2" ht="16.5" thickTop="1" thickBot="1" x14ac:dyDescent="0.3">
      <c r="A437" s="49"/>
      <c r="B437" s="49"/>
    </row>
    <row r="438" spans="1:2" ht="16.5" thickTop="1" thickBot="1" x14ac:dyDescent="0.3">
      <c r="A438" s="49"/>
      <c r="B438" s="49"/>
    </row>
    <row r="439" spans="1:2" ht="16.5" thickTop="1" thickBot="1" x14ac:dyDescent="0.3">
      <c r="A439" s="49"/>
      <c r="B439" s="49"/>
    </row>
    <row r="440" spans="1:2" ht="16.5" thickTop="1" thickBot="1" x14ac:dyDescent="0.3">
      <c r="A440" s="49"/>
      <c r="B440" s="49"/>
    </row>
    <row r="441" spans="1:2" ht="16.5" thickTop="1" thickBot="1" x14ac:dyDescent="0.3">
      <c r="A441" s="49"/>
      <c r="B441" s="49"/>
    </row>
    <row r="442" spans="1:2" ht="16.5" thickTop="1" thickBot="1" x14ac:dyDescent="0.3">
      <c r="A442" s="49"/>
      <c r="B442" s="49"/>
    </row>
    <row r="443" spans="1:2" ht="16.5" thickTop="1" thickBot="1" x14ac:dyDescent="0.3">
      <c r="A443" s="49"/>
      <c r="B443" s="49"/>
    </row>
    <row r="444" spans="1:2" ht="16.5" thickTop="1" thickBot="1" x14ac:dyDescent="0.3">
      <c r="A444" s="49"/>
      <c r="B444" s="49"/>
    </row>
    <row r="445" spans="1:2" ht="16.5" thickTop="1" thickBot="1" x14ac:dyDescent="0.3">
      <c r="A445" s="49"/>
      <c r="B445" s="49"/>
    </row>
    <row r="446" spans="1:2" ht="16.5" thickTop="1" thickBot="1" x14ac:dyDescent="0.3">
      <c r="A446" s="49"/>
      <c r="B446" s="49"/>
    </row>
    <row r="447" spans="1:2" ht="16.5" thickTop="1" thickBot="1" x14ac:dyDescent="0.3">
      <c r="A447" s="49"/>
      <c r="B447" s="49"/>
    </row>
    <row r="448" spans="1:2" ht="16.5" thickTop="1" thickBot="1" x14ac:dyDescent="0.3">
      <c r="A448" s="49"/>
      <c r="B448" s="49"/>
    </row>
    <row r="449" spans="1:2" ht="16.5" thickTop="1" thickBot="1" x14ac:dyDescent="0.3">
      <c r="A449" s="49"/>
      <c r="B449" s="49"/>
    </row>
    <row r="450" spans="1:2" ht="16.5" thickTop="1" thickBot="1" x14ac:dyDescent="0.3">
      <c r="A450" s="49"/>
      <c r="B450" s="49"/>
    </row>
    <row r="451" spans="1:2" ht="16.5" thickTop="1" thickBot="1" x14ac:dyDescent="0.3">
      <c r="A451" s="49"/>
      <c r="B451" s="49"/>
    </row>
    <row r="452" spans="1:2" ht="16.5" thickTop="1" thickBot="1" x14ac:dyDescent="0.3">
      <c r="A452" s="49"/>
      <c r="B452" s="49"/>
    </row>
    <row r="453" spans="1:2" ht="16.5" thickTop="1" thickBot="1" x14ac:dyDescent="0.3">
      <c r="A453" s="49"/>
      <c r="B453" s="49"/>
    </row>
    <row r="454" spans="1:2" ht="16.5" thickTop="1" thickBot="1" x14ac:dyDescent="0.3">
      <c r="A454" s="49"/>
      <c r="B454" s="49"/>
    </row>
    <row r="455" spans="1:2" ht="16.5" thickTop="1" thickBot="1" x14ac:dyDescent="0.3">
      <c r="A455" s="49"/>
      <c r="B455" s="49"/>
    </row>
    <row r="456" spans="1:2" ht="16.5" thickTop="1" thickBot="1" x14ac:dyDescent="0.3">
      <c r="A456" s="49"/>
      <c r="B456" s="49"/>
    </row>
    <row r="457" spans="1:2" ht="16.5" thickTop="1" thickBot="1" x14ac:dyDescent="0.3">
      <c r="A457" s="49"/>
      <c r="B457" s="49"/>
    </row>
    <row r="458" spans="1:2" ht="16.5" thickTop="1" thickBot="1" x14ac:dyDescent="0.3">
      <c r="A458" s="49"/>
      <c r="B458" s="49"/>
    </row>
    <row r="459" spans="1:2" ht="16.5" thickTop="1" thickBot="1" x14ac:dyDescent="0.3">
      <c r="A459" s="49"/>
      <c r="B459" s="49"/>
    </row>
    <row r="460" spans="1:2" ht="16.5" thickTop="1" thickBot="1" x14ac:dyDescent="0.3">
      <c r="A460" s="49"/>
      <c r="B460" s="49"/>
    </row>
    <row r="461" spans="1:2" ht="16.5" thickTop="1" thickBot="1" x14ac:dyDescent="0.3">
      <c r="A461" s="49"/>
      <c r="B461" s="49"/>
    </row>
    <row r="462" spans="1:2" ht="16.5" thickTop="1" thickBot="1" x14ac:dyDescent="0.3">
      <c r="A462" s="49"/>
      <c r="B462" s="49"/>
    </row>
    <row r="463" spans="1:2" ht="16.5" thickTop="1" thickBot="1" x14ac:dyDescent="0.3">
      <c r="A463" s="49"/>
      <c r="B463" s="49"/>
    </row>
    <row r="464" spans="1:2" ht="16.5" thickTop="1" thickBot="1" x14ac:dyDescent="0.3">
      <c r="A464" s="49"/>
      <c r="B464" s="49"/>
    </row>
    <row r="465" spans="1:2" ht="16.5" thickTop="1" thickBot="1" x14ac:dyDescent="0.3">
      <c r="A465" s="49"/>
      <c r="B465" s="49"/>
    </row>
    <row r="466" spans="1:2" ht="16.5" thickTop="1" thickBot="1" x14ac:dyDescent="0.3">
      <c r="A466" s="49"/>
      <c r="B466" s="49"/>
    </row>
    <row r="467" spans="1:2" ht="16.5" thickTop="1" thickBot="1" x14ac:dyDescent="0.3">
      <c r="A467" s="49"/>
      <c r="B467" s="49"/>
    </row>
    <row r="468" spans="1:2" ht="16.5" thickTop="1" thickBot="1" x14ac:dyDescent="0.3">
      <c r="A468" s="49"/>
      <c r="B468" s="49"/>
    </row>
    <row r="469" spans="1:2" ht="16.5" thickTop="1" thickBot="1" x14ac:dyDescent="0.3">
      <c r="A469" s="49"/>
      <c r="B469" s="49"/>
    </row>
    <row r="470" spans="1:2" ht="16.5" thickTop="1" thickBot="1" x14ac:dyDescent="0.3">
      <c r="A470" s="49"/>
      <c r="B470" s="49"/>
    </row>
    <row r="471" spans="1:2" ht="16.5" thickTop="1" thickBot="1" x14ac:dyDescent="0.3">
      <c r="A471" s="49"/>
      <c r="B471" s="49"/>
    </row>
    <row r="472" spans="1:2" ht="16.5" thickTop="1" thickBot="1" x14ac:dyDescent="0.3">
      <c r="A472" s="49"/>
      <c r="B472" s="49"/>
    </row>
    <row r="473" spans="1:2" ht="16.5" thickTop="1" thickBot="1" x14ac:dyDescent="0.3">
      <c r="A473" s="49"/>
      <c r="B473" s="49"/>
    </row>
    <row r="474" spans="1:2" ht="16.5" thickTop="1" thickBot="1" x14ac:dyDescent="0.3">
      <c r="A474" s="49"/>
      <c r="B474" s="49"/>
    </row>
    <row r="475" spans="1:2" ht="16.5" thickTop="1" thickBot="1" x14ac:dyDescent="0.3">
      <c r="A475" s="49"/>
      <c r="B475" s="49"/>
    </row>
    <row r="476" spans="1:2" ht="16.5" thickTop="1" thickBot="1" x14ac:dyDescent="0.3">
      <c r="A476" s="49"/>
      <c r="B476" s="49"/>
    </row>
    <row r="477" spans="1:2" ht="16.5" thickTop="1" thickBot="1" x14ac:dyDescent="0.3">
      <c r="A477" s="49"/>
      <c r="B477" s="49"/>
    </row>
    <row r="478" spans="1:2" ht="16.5" thickTop="1" thickBot="1" x14ac:dyDescent="0.3">
      <c r="A478" s="49"/>
      <c r="B478" s="49"/>
    </row>
    <row r="479" spans="1:2" ht="16.5" thickTop="1" thickBot="1" x14ac:dyDescent="0.3">
      <c r="A479" s="49"/>
      <c r="B479" s="49"/>
    </row>
    <row r="480" spans="1:2" ht="16.5" thickTop="1" thickBot="1" x14ac:dyDescent="0.3">
      <c r="A480" s="49"/>
      <c r="B480" s="49"/>
    </row>
    <row r="481" spans="1:2" ht="16.5" thickTop="1" thickBot="1" x14ac:dyDescent="0.3">
      <c r="A481" s="49"/>
      <c r="B481" s="49"/>
    </row>
    <row r="482" spans="1:2" ht="16.5" thickTop="1" thickBot="1" x14ac:dyDescent="0.3">
      <c r="A482" s="49"/>
      <c r="B482" s="49"/>
    </row>
    <row r="483" spans="1:2" ht="16.5" thickTop="1" thickBot="1" x14ac:dyDescent="0.3">
      <c r="A483" s="49"/>
      <c r="B483" s="49"/>
    </row>
    <row r="484" spans="1:2" ht="16.5" thickTop="1" thickBot="1" x14ac:dyDescent="0.3">
      <c r="A484" s="49"/>
      <c r="B484" s="49"/>
    </row>
    <row r="485" spans="1:2" ht="16.5" thickTop="1" thickBot="1" x14ac:dyDescent="0.3">
      <c r="A485" s="49"/>
      <c r="B485" s="49"/>
    </row>
    <row r="486" spans="1:2" ht="16.5" thickTop="1" thickBot="1" x14ac:dyDescent="0.3">
      <c r="A486" s="49"/>
      <c r="B486" s="49"/>
    </row>
    <row r="487" spans="1:2" ht="16.5" thickTop="1" thickBot="1" x14ac:dyDescent="0.3">
      <c r="A487" s="49"/>
      <c r="B487" s="49"/>
    </row>
    <row r="488" spans="1:2" ht="16.5" thickTop="1" thickBot="1" x14ac:dyDescent="0.3">
      <c r="A488" s="49"/>
      <c r="B488" s="49"/>
    </row>
    <row r="489" spans="1:2" ht="16.5" thickTop="1" thickBot="1" x14ac:dyDescent="0.3">
      <c r="A489" s="49"/>
      <c r="B489" s="49"/>
    </row>
    <row r="490" spans="1:2" ht="16.5" thickTop="1" thickBot="1" x14ac:dyDescent="0.3">
      <c r="A490" s="49"/>
      <c r="B490" s="49"/>
    </row>
    <row r="491" spans="1:2" ht="16.5" thickTop="1" thickBot="1" x14ac:dyDescent="0.3">
      <c r="A491" s="49"/>
      <c r="B491" s="49"/>
    </row>
    <row r="492" spans="1:2" ht="16.5" thickTop="1" thickBot="1" x14ac:dyDescent="0.3">
      <c r="A492" s="49"/>
      <c r="B492" s="49"/>
    </row>
    <row r="493" spans="1:2" ht="16.5" thickTop="1" thickBot="1" x14ac:dyDescent="0.3">
      <c r="A493" s="49"/>
      <c r="B493" s="49"/>
    </row>
    <row r="494" spans="1:2" ht="16.5" thickTop="1" thickBot="1" x14ac:dyDescent="0.3">
      <c r="A494" s="49"/>
      <c r="B494" s="49"/>
    </row>
    <row r="495" spans="1:2" ht="16.5" thickTop="1" thickBot="1" x14ac:dyDescent="0.3">
      <c r="A495" s="49"/>
      <c r="B495" s="49"/>
    </row>
    <row r="496" spans="1:2" ht="16.5" thickTop="1" thickBot="1" x14ac:dyDescent="0.3">
      <c r="A496" s="49"/>
      <c r="B496" s="49"/>
    </row>
    <row r="497" spans="1:2" ht="16.5" thickTop="1" thickBot="1" x14ac:dyDescent="0.3">
      <c r="A497" s="49"/>
      <c r="B497" s="49"/>
    </row>
    <row r="498" spans="1:2" ht="16.5" thickTop="1" thickBot="1" x14ac:dyDescent="0.3">
      <c r="A498" s="49"/>
      <c r="B498" s="49"/>
    </row>
    <row r="499" spans="1:2" ht="16.5" thickTop="1" thickBot="1" x14ac:dyDescent="0.3">
      <c r="A499" s="49"/>
      <c r="B499" s="49"/>
    </row>
    <row r="500" spans="1:2" ht="16.5" thickTop="1" thickBot="1" x14ac:dyDescent="0.3">
      <c r="A500" s="49"/>
      <c r="B500" s="49"/>
    </row>
    <row r="501" spans="1:2" ht="16.5" thickTop="1" thickBot="1" x14ac:dyDescent="0.3">
      <c r="A501" s="49"/>
      <c r="B501" s="49"/>
    </row>
    <row r="502" spans="1:2" ht="16.5" thickTop="1" thickBot="1" x14ac:dyDescent="0.3">
      <c r="A502" s="49"/>
      <c r="B502" s="49"/>
    </row>
    <row r="503" spans="1:2" ht="16.5" thickTop="1" thickBot="1" x14ac:dyDescent="0.3">
      <c r="A503" s="49"/>
      <c r="B503" s="49"/>
    </row>
    <row r="504" spans="1:2" ht="16.5" thickTop="1" thickBot="1" x14ac:dyDescent="0.3">
      <c r="A504" s="49"/>
      <c r="B504" s="49"/>
    </row>
    <row r="505" spans="1:2" ht="16.5" thickTop="1" thickBot="1" x14ac:dyDescent="0.3">
      <c r="A505" s="49"/>
      <c r="B505" s="49"/>
    </row>
    <row r="506" spans="1:2" ht="16.5" thickTop="1" thickBot="1" x14ac:dyDescent="0.3">
      <c r="A506" s="49"/>
      <c r="B506" s="49"/>
    </row>
    <row r="507" spans="1:2" ht="16.5" thickTop="1" thickBot="1" x14ac:dyDescent="0.3">
      <c r="A507" s="49"/>
      <c r="B507" s="49"/>
    </row>
    <row r="508" spans="1:2" ht="16.5" thickTop="1" thickBot="1" x14ac:dyDescent="0.3">
      <c r="A508" s="49"/>
      <c r="B508" s="49"/>
    </row>
    <row r="509" spans="1:2" ht="16.5" thickTop="1" thickBot="1" x14ac:dyDescent="0.3">
      <c r="A509" s="49"/>
      <c r="B509" s="49"/>
    </row>
    <row r="510" spans="1:2" ht="16.5" thickTop="1" thickBot="1" x14ac:dyDescent="0.3">
      <c r="A510" s="49"/>
      <c r="B510" s="49"/>
    </row>
    <row r="511" spans="1:2" ht="16.5" thickTop="1" thickBot="1" x14ac:dyDescent="0.3">
      <c r="A511" s="49"/>
      <c r="B511" s="49"/>
    </row>
    <row r="512" spans="1:2" ht="16.5" thickTop="1" thickBot="1" x14ac:dyDescent="0.3">
      <c r="A512" s="49"/>
      <c r="B512" s="49"/>
    </row>
    <row r="513" spans="1:2" ht="16.5" thickTop="1" thickBot="1" x14ac:dyDescent="0.3">
      <c r="A513" s="49"/>
      <c r="B513" s="49"/>
    </row>
    <row r="514" spans="1:2" ht="16.5" thickTop="1" thickBot="1" x14ac:dyDescent="0.3">
      <c r="A514" s="49"/>
      <c r="B514" s="49"/>
    </row>
    <row r="515" spans="1:2" ht="16.5" thickTop="1" thickBot="1" x14ac:dyDescent="0.3">
      <c r="A515" s="49"/>
      <c r="B515" s="49"/>
    </row>
    <row r="516" spans="1:2" ht="16.5" thickTop="1" thickBot="1" x14ac:dyDescent="0.3">
      <c r="A516" s="49"/>
      <c r="B516" s="49"/>
    </row>
    <row r="517" spans="1:2" ht="16.5" thickTop="1" thickBot="1" x14ac:dyDescent="0.3">
      <c r="A517" s="49"/>
      <c r="B517" s="49"/>
    </row>
    <row r="518" spans="1:2" ht="16.5" thickTop="1" thickBot="1" x14ac:dyDescent="0.3">
      <c r="A518" s="49"/>
      <c r="B518" s="49"/>
    </row>
    <row r="519" spans="1:2" ht="16.5" thickTop="1" thickBot="1" x14ac:dyDescent="0.3">
      <c r="A519" s="49"/>
      <c r="B519" s="49"/>
    </row>
    <row r="520" spans="1:2" ht="16.5" thickTop="1" thickBot="1" x14ac:dyDescent="0.3">
      <c r="A520" s="49"/>
      <c r="B520" s="49"/>
    </row>
    <row r="521" spans="1:2" ht="16.5" thickTop="1" thickBot="1" x14ac:dyDescent="0.3">
      <c r="A521" s="49"/>
      <c r="B521" s="49"/>
    </row>
    <row r="522" spans="1:2" ht="16.5" thickTop="1" thickBot="1" x14ac:dyDescent="0.3">
      <c r="A522" s="49"/>
      <c r="B522" s="49"/>
    </row>
    <row r="523" spans="1:2" ht="16.5" thickTop="1" thickBot="1" x14ac:dyDescent="0.3">
      <c r="A523" s="49"/>
      <c r="B523" s="49"/>
    </row>
    <row r="524" spans="1:2" ht="16.5" thickTop="1" thickBot="1" x14ac:dyDescent="0.3">
      <c r="A524" s="49"/>
      <c r="B524" s="49"/>
    </row>
    <row r="525" spans="1:2" ht="16.5" thickTop="1" thickBot="1" x14ac:dyDescent="0.3">
      <c r="A525" s="49"/>
      <c r="B525" s="49"/>
    </row>
    <row r="526" spans="1:2" ht="16.5" thickTop="1" thickBot="1" x14ac:dyDescent="0.3">
      <c r="A526" s="49"/>
      <c r="B526" s="49"/>
    </row>
    <row r="527" spans="1:2" ht="16.5" thickTop="1" thickBot="1" x14ac:dyDescent="0.3">
      <c r="A527" s="49"/>
      <c r="B527" s="49"/>
    </row>
    <row r="528" spans="1:2" ht="16.5" thickTop="1" thickBot="1" x14ac:dyDescent="0.3">
      <c r="A528" s="49"/>
      <c r="B528" s="49"/>
    </row>
    <row r="529" spans="1:2" ht="16.5" thickTop="1" thickBot="1" x14ac:dyDescent="0.3">
      <c r="A529" s="49"/>
      <c r="B529" s="49"/>
    </row>
    <row r="530" spans="1:2" ht="16.5" thickTop="1" thickBot="1" x14ac:dyDescent="0.3">
      <c r="A530" s="49"/>
      <c r="B530" s="49"/>
    </row>
    <row r="531" spans="1:2" ht="16.5" thickTop="1" thickBot="1" x14ac:dyDescent="0.3">
      <c r="A531" s="49"/>
      <c r="B531" s="49"/>
    </row>
    <row r="532" spans="1:2" ht="16.5" thickTop="1" thickBot="1" x14ac:dyDescent="0.3">
      <c r="A532" s="49"/>
      <c r="B532" s="49"/>
    </row>
    <row r="533" spans="1:2" ht="16.5" thickTop="1" thickBot="1" x14ac:dyDescent="0.3">
      <c r="A533" s="49"/>
      <c r="B533" s="49"/>
    </row>
    <row r="534" spans="1:2" ht="16.5" thickTop="1" thickBot="1" x14ac:dyDescent="0.3">
      <c r="A534" s="49"/>
      <c r="B534" s="49"/>
    </row>
    <row r="535" spans="1:2" ht="16.5" thickTop="1" thickBot="1" x14ac:dyDescent="0.3">
      <c r="A535" s="49"/>
      <c r="B535" s="49"/>
    </row>
    <row r="536" spans="1:2" ht="16.5" thickTop="1" thickBot="1" x14ac:dyDescent="0.3">
      <c r="A536" s="49"/>
      <c r="B536" s="49"/>
    </row>
    <row r="537" spans="1:2" ht="16.5" thickTop="1" thickBot="1" x14ac:dyDescent="0.3">
      <c r="A537" s="49"/>
      <c r="B537" s="49"/>
    </row>
    <row r="538" spans="1:2" ht="16.5" thickTop="1" thickBot="1" x14ac:dyDescent="0.3">
      <c r="A538" s="49"/>
      <c r="B538" s="49"/>
    </row>
    <row r="539" spans="1:2" ht="16.5" thickTop="1" thickBot="1" x14ac:dyDescent="0.3">
      <c r="A539" s="49"/>
      <c r="B539" s="49"/>
    </row>
    <row r="540" spans="1:2" ht="16.5" thickTop="1" thickBot="1" x14ac:dyDescent="0.3">
      <c r="A540" s="49"/>
      <c r="B540" s="49"/>
    </row>
    <row r="541" spans="1:2" ht="16.5" thickTop="1" thickBot="1" x14ac:dyDescent="0.3">
      <c r="A541" s="49"/>
      <c r="B541" s="49"/>
    </row>
    <row r="542" spans="1:2" ht="16.5" thickTop="1" thickBot="1" x14ac:dyDescent="0.3">
      <c r="A542" s="49"/>
      <c r="B542" s="49"/>
    </row>
    <row r="543" spans="1:2" ht="16.5" thickTop="1" thickBot="1" x14ac:dyDescent="0.3">
      <c r="A543" s="49"/>
      <c r="B543" s="49"/>
    </row>
    <row r="544" spans="1:2" ht="16.5" thickTop="1" thickBot="1" x14ac:dyDescent="0.3">
      <c r="A544" s="49"/>
      <c r="B544" s="49"/>
    </row>
    <row r="545" spans="1:2" ht="16.5" thickTop="1" thickBot="1" x14ac:dyDescent="0.3">
      <c r="A545" s="49"/>
      <c r="B545" s="49"/>
    </row>
    <row r="546" spans="1:2" ht="16.5" thickTop="1" thickBot="1" x14ac:dyDescent="0.3">
      <c r="A546" s="49"/>
      <c r="B546" s="49"/>
    </row>
    <row r="547" spans="1:2" ht="16.5" thickTop="1" thickBot="1" x14ac:dyDescent="0.3">
      <c r="A547" s="49"/>
      <c r="B547" s="49"/>
    </row>
    <row r="548" spans="1:2" ht="16.5" thickTop="1" thickBot="1" x14ac:dyDescent="0.3">
      <c r="A548" s="49"/>
      <c r="B548" s="49"/>
    </row>
    <row r="549" spans="1:2" ht="16.5" thickTop="1" thickBot="1" x14ac:dyDescent="0.3">
      <c r="A549" s="49"/>
      <c r="B549" s="49"/>
    </row>
    <row r="550" spans="1:2" ht="16.5" thickTop="1" thickBot="1" x14ac:dyDescent="0.3">
      <c r="A550" s="49"/>
      <c r="B550" s="49"/>
    </row>
    <row r="551" spans="1:2" ht="16.5" thickTop="1" thickBot="1" x14ac:dyDescent="0.3">
      <c r="A551" s="49"/>
      <c r="B551" s="49"/>
    </row>
    <row r="552" spans="1:2" ht="16.5" thickTop="1" thickBot="1" x14ac:dyDescent="0.3">
      <c r="A552" s="49"/>
      <c r="B552" s="49"/>
    </row>
    <row r="553" spans="1:2" ht="16.5" thickTop="1" thickBot="1" x14ac:dyDescent="0.3">
      <c r="A553" s="49"/>
      <c r="B553" s="49"/>
    </row>
    <row r="554" spans="1:2" ht="16.5" thickTop="1" thickBot="1" x14ac:dyDescent="0.3">
      <c r="A554" s="49"/>
      <c r="B554" s="49"/>
    </row>
    <row r="555" spans="1:2" ht="16.5" thickTop="1" thickBot="1" x14ac:dyDescent="0.3">
      <c r="A555" s="49"/>
      <c r="B555" s="49"/>
    </row>
    <row r="556" spans="1:2" ht="16.5" thickTop="1" thickBot="1" x14ac:dyDescent="0.3">
      <c r="A556" s="49"/>
      <c r="B556" s="49"/>
    </row>
    <row r="557" spans="1:2" ht="16.5" thickTop="1" thickBot="1" x14ac:dyDescent="0.3">
      <c r="A557" s="49"/>
      <c r="B557" s="49"/>
    </row>
    <row r="558" spans="1:2" ht="16.5" thickTop="1" thickBot="1" x14ac:dyDescent="0.3">
      <c r="A558" s="49"/>
      <c r="B558" s="49"/>
    </row>
    <row r="559" spans="1:2" ht="16.5" thickTop="1" thickBot="1" x14ac:dyDescent="0.3">
      <c r="A559" s="49"/>
      <c r="B559" s="49"/>
    </row>
    <row r="560" spans="1:2" ht="16.5" thickTop="1" thickBot="1" x14ac:dyDescent="0.3">
      <c r="A560" s="49"/>
      <c r="B560" s="49"/>
    </row>
    <row r="561" spans="1:2" ht="16.5" thickTop="1" thickBot="1" x14ac:dyDescent="0.3">
      <c r="A561" s="49"/>
      <c r="B561" s="49"/>
    </row>
    <row r="562" spans="1:2" ht="16.5" thickTop="1" thickBot="1" x14ac:dyDescent="0.3">
      <c r="A562" s="49"/>
      <c r="B562" s="49"/>
    </row>
    <row r="563" spans="1:2" ht="16.5" thickTop="1" thickBot="1" x14ac:dyDescent="0.3">
      <c r="A563" s="49"/>
      <c r="B563" s="49"/>
    </row>
    <row r="564" spans="1:2" ht="16.5" thickTop="1" thickBot="1" x14ac:dyDescent="0.3">
      <c r="A564" s="49"/>
      <c r="B564" s="49"/>
    </row>
    <row r="565" spans="1:2" ht="16.5" thickTop="1" thickBot="1" x14ac:dyDescent="0.3">
      <c r="A565" s="49"/>
      <c r="B565" s="49"/>
    </row>
    <row r="566" spans="1:2" ht="16.5" thickTop="1" thickBot="1" x14ac:dyDescent="0.3">
      <c r="A566" s="49"/>
      <c r="B566" s="49"/>
    </row>
    <row r="567" spans="1:2" ht="16.5" thickTop="1" thickBot="1" x14ac:dyDescent="0.3">
      <c r="A567" s="49"/>
      <c r="B567" s="49"/>
    </row>
    <row r="568" spans="1:2" ht="16.5" thickTop="1" thickBot="1" x14ac:dyDescent="0.3">
      <c r="A568" s="49"/>
      <c r="B568" s="49"/>
    </row>
    <row r="569" spans="1:2" ht="16.5" thickTop="1" thickBot="1" x14ac:dyDescent="0.3">
      <c r="A569" s="49"/>
      <c r="B569" s="49"/>
    </row>
    <row r="570" spans="1:2" ht="16.5" thickTop="1" thickBot="1" x14ac:dyDescent="0.3">
      <c r="A570" s="49"/>
      <c r="B570" s="49"/>
    </row>
    <row r="571" spans="1:2" ht="16.5" thickTop="1" thickBot="1" x14ac:dyDescent="0.3">
      <c r="A571" s="49"/>
      <c r="B571" s="49"/>
    </row>
    <row r="572" spans="1:2" ht="16.5" thickTop="1" thickBot="1" x14ac:dyDescent="0.3">
      <c r="A572" s="49"/>
      <c r="B572" s="49"/>
    </row>
    <row r="573" spans="1:2" ht="16.5" thickTop="1" thickBot="1" x14ac:dyDescent="0.3">
      <c r="A573" s="49"/>
      <c r="B573" s="49"/>
    </row>
    <row r="574" spans="1:2" ht="16.5" thickTop="1" thickBot="1" x14ac:dyDescent="0.3">
      <c r="A574" s="49"/>
      <c r="B574" s="49"/>
    </row>
    <row r="575" spans="1:2" ht="16.5" thickTop="1" thickBot="1" x14ac:dyDescent="0.3">
      <c r="A575" s="49"/>
      <c r="B575" s="49"/>
    </row>
    <row r="576" spans="1:2" ht="16.5" thickTop="1" thickBot="1" x14ac:dyDescent="0.3">
      <c r="A576" s="49"/>
      <c r="B576" s="49"/>
    </row>
    <row r="577" spans="1:2" ht="16.5" thickTop="1" thickBot="1" x14ac:dyDescent="0.3">
      <c r="A577" s="49"/>
      <c r="B577" s="49"/>
    </row>
    <row r="578" spans="1:2" ht="16.5" thickTop="1" thickBot="1" x14ac:dyDescent="0.3">
      <c r="A578" s="49"/>
      <c r="B578" s="49"/>
    </row>
    <row r="579" spans="1:2" ht="16.5" thickTop="1" thickBot="1" x14ac:dyDescent="0.3">
      <c r="A579" s="49"/>
      <c r="B579" s="49"/>
    </row>
    <row r="580" spans="1:2" ht="16.5" thickTop="1" thickBot="1" x14ac:dyDescent="0.3">
      <c r="A580" s="49"/>
      <c r="B580" s="49"/>
    </row>
    <row r="581" spans="1:2" ht="16.5" thickTop="1" thickBot="1" x14ac:dyDescent="0.3">
      <c r="A581" s="49"/>
      <c r="B581" s="49"/>
    </row>
    <row r="582" spans="1:2" ht="16.5" thickTop="1" thickBot="1" x14ac:dyDescent="0.3">
      <c r="A582" s="49"/>
      <c r="B582" s="49"/>
    </row>
    <row r="583" spans="1:2" ht="16.5" thickTop="1" thickBot="1" x14ac:dyDescent="0.3">
      <c r="A583" s="49"/>
      <c r="B583" s="49"/>
    </row>
    <row r="584" spans="1:2" ht="16.5" thickTop="1" thickBot="1" x14ac:dyDescent="0.3">
      <c r="A584" s="49"/>
      <c r="B584" s="49"/>
    </row>
    <row r="585" spans="1:2" ht="16.5" thickTop="1" thickBot="1" x14ac:dyDescent="0.3">
      <c r="A585" s="49"/>
      <c r="B585" s="49"/>
    </row>
    <row r="586" spans="1:2" ht="16.5" thickTop="1" thickBot="1" x14ac:dyDescent="0.3">
      <c r="A586" s="49"/>
      <c r="B586" s="49"/>
    </row>
    <row r="587" spans="1:2" ht="16.5" thickTop="1" thickBot="1" x14ac:dyDescent="0.3">
      <c r="A587" s="49"/>
      <c r="B587" s="49"/>
    </row>
    <row r="588" spans="1:2" ht="16.5" thickTop="1" thickBot="1" x14ac:dyDescent="0.3">
      <c r="A588" s="49"/>
      <c r="B588" s="49"/>
    </row>
    <row r="589" spans="1:2" ht="16.5" thickTop="1" thickBot="1" x14ac:dyDescent="0.3">
      <c r="A589" s="49"/>
      <c r="B589" s="49"/>
    </row>
    <row r="590" spans="1:2" ht="16.5" thickTop="1" thickBot="1" x14ac:dyDescent="0.3">
      <c r="A590" s="49"/>
      <c r="B590" s="49"/>
    </row>
    <row r="591" spans="1:2" ht="16.5" thickTop="1" thickBot="1" x14ac:dyDescent="0.3">
      <c r="A591" s="49"/>
      <c r="B591" s="49"/>
    </row>
    <row r="592" spans="1:2" ht="16.5" thickTop="1" thickBot="1" x14ac:dyDescent="0.3">
      <c r="A592" s="49"/>
      <c r="B592" s="49"/>
    </row>
    <row r="593" spans="1:2" ht="16.5" thickTop="1" thickBot="1" x14ac:dyDescent="0.3">
      <c r="A593" s="49"/>
      <c r="B593" s="49"/>
    </row>
    <row r="594" spans="1:2" ht="16.5" thickTop="1" thickBot="1" x14ac:dyDescent="0.3">
      <c r="A594" s="49"/>
      <c r="B594" s="49"/>
    </row>
    <row r="595" spans="1:2" ht="16.5" thickTop="1" thickBot="1" x14ac:dyDescent="0.3">
      <c r="A595" s="49"/>
      <c r="B595" s="49"/>
    </row>
    <row r="596" spans="1:2" ht="16.5" thickTop="1" thickBot="1" x14ac:dyDescent="0.3">
      <c r="A596" s="49"/>
      <c r="B596" s="49"/>
    </row>
    <row r="597" spans="1:2" ht="16.5" thickTop="1" thickBot="1" x14ac:dyDescent="0.3">
      <c r="A597" s="49"/>
      <c r="B597" s="49"/>
    </row>
    <row r="598" spans="1:2" ht="16.5" thickTop="1" thickBot="1" x14ac:dyDescent="0.3">
      <c r="A598" s="49"/>
      <c r="B598" s="49"/>
    </row>
    <row r="599" spans="1:2" ht="16.5" thickTop="1" thickBot="1" x14ac:dyDescent="0.3">
      <c r="A599" s="49"/>
      <c r="B599" s="49"/>
    </row>
    <row r="600" spans="1:2" ht="16.5" thickTop="1" thickBot="1" x14ac:dyDescent="0.3">
      <c r="A600" s="49"/>
      <c r="B600" s="49"/>
    </row>
    <row r="601" spans="1:2" ht="16.5" thickTop="1" thickBot="1" x14ac:dyDescent="0.3">
      <c r="A601" s="49"/>
      <c r="B601" s="49"/>
    </row>
    <row r="602" spans="1:2" ht="16.5" thickTop="1" thickBot="1" x14ac:dyDescent="0.3">
      <c r="A602" s="49"/>
      <c r="B602" s="49"/>
    </row>
    <row r="603" spans="1:2" ht="16.5" thickTop="1" thickBot="1" x14ac:dyDescent="0.3">
      <c r="A603" s="49"/>
      <c r="B603" s="49"/>
    </row>
    <row r="604" spans="1:2" ht="16.5" thickTop="1" thickBot="1" x14ac:dyDescent="0.3">
      <c r="A604" s="49"/>
      <c r="B604" s="49"/>
    </row>
    <row r="605" spans="1:2" ht="16.5" thickTop="1" thickBot="1" x14ac:dyDescent="0.3">
      <c r="A605" s="49"/>
      <c r="B605" s="49"/>
    </row>
    <row r="606" spans="1:2" ht="16.5" thickTop="1" thickBot="1" x14ac:dyDescent="0.3">
      <c r="A606" s="49"/>
      <c r="B606" s="49"/>
    </row>
    <row r="607" spans="1:2" ht="16.5" thickTop="1" thickBot="1" x14ac:dyDescent="0.3">
      <c r="A607" s="49"/>
      <c r="B607" s="49"/>
    </row>
    <row r="608" spans="1:2" ht="16.5" thickTop="1" thickBot="1" x14ac:dyDescent="0.3">
      <c r="A608" s="49"/>
      <c r="B608" s="49"/>
    </row>
    <row r="609" spans="1:2" ht="16.5" thickTop="1" thickBot="1" x14ac:dyDescent="0.3">
      <c r="A609" s="49"/>
      <c r="B609" s="49"/>
    </row>
    <row r="610" spans="1:2" ht="16.5" thickTop="1" thickBot="1" x14ac:dyDescent="0.3">
      <c r="A610" s="49"/>
      <c r="B610" s="49"/>
    </row>
    <row r="611" spans="1:2" ht="16.5" thickTop="1" thickBot="1" x14ac:dyDescent="0.3">
      <c r="A611" s="49"/>
      <c r="B611" s="49"/>
    </row>
    <row r="612" spans="1:2" ht="16.5" thickTop="1" thickBot="1" x14ac:dyDescent="0.3">
      <c r="A612" s="49"/>
      <c r="B612" s="49"/>
    </row>
    <row r="613" spans="1:2" ht="16.5" thickTop="1" thickBot="1" x14ac:dyDescent="0.3">
      <c r="A613" s="49"/>
      <c r="B613" s="49"/>
    </row>
    <row r="614" spans="1:2" ht="16.5" thickTop="1" thickBot="1" x14ac:dyDescent="0.3">
      <c r="A614" s="49"/>
      <c r="B614" s="49"/>
    </row>
    <row r="615" spans="1:2" ht="16.5" thickTop="1" thickBot="1" x14ac:dyDescent="0.3">
      <c r="A615" s="49"/>
      <c r="B615" s="49"/>
    </row>
    <row r="616" spans="1:2" ht="16.5" thickTop="1" thickBot="1" x14ac:dyDescent="0.3">
      <c r="A616" s="49"/>
      <c r="B616" s="49"/>
    </row>
    <row r="617" spans="1:2" ht="16.5" thickTop="1" thickBot="1" x14ac:dyDescent="0.3">
      <c r="A617" s="49"/>
      <c r="B617" s="49"/>
    </row>
    <row r="618" spans="1:2" ht="16.5" thickTop="1" thickBot="1" x14ac:dyDescent="0.3">
      <c r="A618" s="49"/>
      <c r="B618" s="49"/>
    </row>
    <row r="619" spans="1:2" ht="16.5" thickTop="1" thickBot="1" x14ac:dyDescent="0.3">
      <c r="A619" s="49"/>
      <c r="B619" s="49"/>
    </row>
    <row r="620" spans="1:2" ht="16.5" thickTop="1" thickBot="1" x14ac:dyDescent="0.3">
      <c r="A620" s="49"/>
      <c r="B620" s="49"/>
    </row>
    <row r="621" spans="1:2" ht="16.5" thickTop="1" thickBot="1" x14ac:dyDescent="0.3">
      <c r="A621" s="49"/>
      <c r="B621" s="49"/>
    </row>
    <row r="622" spans="1:2" ht="16.5" thickTop="1" thickBot="1" x14ac:dyDescent="0.3">
      <c r="A622" s="49"/>
      <c r="B622" s="49"/>
    </row>
    <row r="623" spans="1:2" ht="16.5" thickTop="1" thickBot="1" x14ac:dyDescent="0.3">
      <c r="A623" s="49"/>
      <c r="B623" s="49"/>
    </row>
    <row r="624" spans="1:2" ht="16.5" thickTop="1" thickBot="1" x14ac:dyDescent="0.3">
      <c r="A624" s="49"/>
      <c r="B624" s="49"/>
    </row>
    <row r="625" spans="1:2" ht="16.5" thickTop="1" thickBot="1" x14ac:dyDescent="0.3">
      <c r="A625" s="49"/>
      <c r="B625" s="49"/>
    </row>
    <row r="626" spans="1:2" ht="16.5" thickTop="1" thickBot="1" x14ac:dyDescent="0.3">
      <c r="A626" s="49"/>
      <c r="B626" s="49"/>
    </row>
    <row r="627" spans="1:2" ht="16.5" thickTop="1" thickBot="1" x14ac:dyDescent="0.3">
      <c r="A627" s="49"/>
      <c r="B627" s="49"/>
    </row>
    <row r="628" spans="1:2" ht="16.5" thickTop="1" thickBot="1" x14ac:dyDescent="0.3">
      <c r="A628" s="49"/>
      <c r="B628" s="49"/>
    </row>
    <row r="629" spans="1:2" ht="16.5" thickTop="1" thickBot="1" x14ac:dyDescent="0.3">
      <c r="A629" s="49"/>
      <c r="B629" s="49"/>
    </row>
    <row r="630" spans="1:2" ht="16.5" thickTop="1" thickBot="1" x14ac:dyDescent="0.3">
      <c r="A630" s="49"/>
      <c r="B630" s="49"/>
    </row>
    <row r="631" spans="1:2" ht="16.5" thickTop="1" thickBot="1" x14ac:dyDescent="0.3">
      <c r="A631" s="49"/>
      <c r="B631" s="49"/>
    </row>
    <row r="632" spans="1:2" ht="16.5" thickTop="1" thickBot="1" x14ac:dyDescent="0.3">
      <c r="A632" s="49"/>
      <c r="B632" s="49"/>
    </row>
    <row r="633" spans="1:2" ht="16.5" thickTop="1" thickBot="1" x14ac:dyDescent="0.3">
      <c r="A633" s="49"/>
      <c r="B633" s="49"/>
    </row>
    <row r="634" spans="1:2" ht="16.5" thickTop="1" thickBot="1" x14ac:dyDescent="0.3">
      <c r="A634" s="49"/>
      <c r="B634" s="49"/>
    </row>
    <row r="635" spans="1:2" ht="16.5" thickTop="1" thickBot="1" x14ac:dyDescent="0.3">
      <c r="A635" s="49"/>
      <c r="B635" s="49"/>
    </row>
    <row r="636" spans="1:2" ht="16.5" thickTop="1" thickBot="1" x14ac:dyDescent="0.3">
      <c r="A636" s="49"/>
      <c r="B636" s="49"/>
    </row>
    <row r="637" spans="1:2" ht="16.5" thickTop="1" thickBot="1" x14ac:dyDescent="0.3">
      <c r="A637" s="49"/>
      <c r="B637" s="49"/>
    </row>
    <row r="638" spans="1:2" ht="16.5" thickTop="1" thickBot="1" x14ac:dyDescent="0.3">
      <c r="A638" s="49"/>
      <c r="B638" s="49"/>
    </row>
    <row r="639" spans="1:2" ht="16.5" thickTop="1" thickBot="1" x14ac:dyDescent="0.3">
      <c r="A639" s="49"/>
      <c r="B639" s="49"/>
    </row>
    <row r="640" spans="1:2" ht="16.5" thickTop="1" thickBot="1" x14ac:dyDescent="0.3">
      <c r="A640" s="49"/>
      <c r="B640" s="49"/>
    </row>
    <row r="641" spans="1:2" ht="16.5" thickTop="1" thickBot="1" x14ac:dyDescent="0.3">
      <c r="A641" s="49"/>
      <c r="B641" s="49"/>
    </row>
    <row r="642" spans="1:2" ht="16.5" thickTop="1" thickBot="1" x14ac:dyDescent="0.3">
      <c r="A642" s="49"/>
      <c r="B642" s="49"/>
    </row>
    <row r="643" spans="1:2" ht="16.5" thickTop="1" thickBot="1" x14ac:dyDescent="0.3">
      <c r="A643" s="49"/>
      <c r="B643" s="49"/>
    </row>
    <row r="644" spans="1:2" ht="16.5" thickTop="1" thickBot="1" x14ac:dyDescent="0.3">
      <c r="A644" s="49"/>
      <c r="B644" s="49"/>
    </row>
    <row r="645" spans="1:2" ht="16.5" thickTop="1" thickBot="1" x14ac:dyDescent="0.3">
      <c r="A645" s="49"/>
      <c r="B645" s="49"/>
    </row>
    <row r="646" spans="1:2" ht="16.5" thickTop="1" thickBot="1" x14ac:dyDescent="0.3">
      <c r="A646" s="49"/>
      <c r="B646" s="49"/>
    </row>
    <row r="647" spans="1:2" ht="16.5" thickTop="1" thickBot="1" x14ac:dyDescent="0.3">
      <c r="A647" s="49"/>
      <c r="B647" s="49"/>
    </row>
    <row r="648" spans="1:2" ht="16.5" thickTop="1" thickBot="1" x14ac:dyDescent="0.3">
      <c r="A648" s="49"/>
      <c r="B648" s="49"/>
    </row>
    <row r="649" spans="1:2" ht="16.5" thickTop="1" thickBot="1" x14ac:dyDescent="0.3">
      <c r="A649" s="49"/>
      <c r="B649" s="49"/>
    </row>
    <row r="650" spans="1:2" ht="16.5" thickTop="1" thickBot="1" x14ac:dyDescent="0.3">
      <c r="A650" s="49"/>
      <c r="B650" s="49"/>
    </row>
    <row r="651" spans="1:2" ht="16.5" thickTop="1" thickBot="1" x14ac:dyDescent="0.3">
      <c r="A651" s="49"/>
      <c r="B651" s="49"/>
    </row>
    <row r="652" spans="1:2" ht="16.5" thickTop="1" thickBot="1" x14ac:dyDescent="0.3">
      <c r="A652" s="49"/>
      <c r="B652" s="49"/>
    </row>
    <row r="653" spans="1:2" ht="16.5" thickTop="1" thickBot="1" x14ac:dyDescent="0.3">
      <c r="A653" s="49"/>
      <c r="B653" s="49"/>
    </row>
    <row r="654" spans="1:2" ht="16.5" thickTop="1" thickBot="1" x14ac:dyDescent="0.3">
      <c r="A654" s="49"/>
      <c r="B654" s="49"/>
    </row>
    <row r="655" spans="1:2" ht="16.5" thickTop="1" thickBot="1" x14ac:dyDescent="0.3">
      <c r="A655" s="49"/>
      <c r="B655" s="49"/>
    </row>
    <row r="656" spans="1:2" ht="16.5" thickTop="1" thickBot="1" x14ac:dyDescent="0.3">
      <c r="A656" s="49"/>
      <c r="B656" s="49"/>
    </row>
    <row r="657" spans="1:2" ht="16.5" thickTop="1" thickBot="1" x14ac:dyDescent="0.3">
      <c r="A657" s="49"/>
      <c r="B657" s="49"/>
    </row>
    <row r="658" spans="1:2" ht="16.5" thickTop="1" thickBot="1" x14ac:dyDescent="0.3">
      <c r="A658" s="49"/>
      <c r="B658" s="49"/>
    </row>
    <row r="659" spans="1:2" ht="16.5" thickTop="1" thickBot="1" x14ac:dyDescent="0.3">
      <c r="A659" s="49"/>
      <c r="B659" s="49"/>
    </row>
    <row r="660" spans="1:2" ht="16.5" thickTop="1" thickBot="1" x14ac:dyDescent="0.3">
      <c r="A660" s="49"/>
      <c r="B660" s="49"/>
    </row>
    <row r="661" spans="1:2" ht="16.5" thickTop="1" thickBot="1" x14ac:dyDescent="0.3">
      <c r="A661" s="49"/>
      <c r="B661" s="49"/>
    </row>
    <row r="662" spans="1:2" ht="16.5" thickTop="1" thickBot="1" x14ac:dyDescent="0.3">
      <c r="A662" s="49"/>
      <c r="B662" s="49"/>
    </row>
    <row r="663" spans="1:2" ht="16.5" thickTop="1" thickBot="1" x14ac:dyDescent="0.3">
      <c r="A663" s="49"/>
      <c r="B663" s="49"/>
    </row>
    <row r="664" spans="1:2" ht="16.5" thickTop="1" thickBot="1" x14ac:dyDescent="0.3">
      <c r="A664" s="49"/>
      <c r="B664" s="49"/>
    </row>
    <row r="665" spans="1:2" ht="16.5" thickTop="1" thickBot="1" x14ac:dyDescent="0.3">
      <c r="A665" s="49"/>
      <c r="B665" s="49"/>
    </row>
    <row r="666" spans="1:2" ht="16.5" thickTop="1" thickBot="1" x14ac:dyDescent="0.3">
      <c r="A666" s="49"/>
      <c r="B666" s="49"/>
    </row>
    <row r="667" spans="1:2" ht="16.5" thickTop="1" thickBot="1" x14ac:dyDescent="0.3">
      <c r="A667" s="49"/>
      <c r="B667" s="49"/>
    </row>
    <row r="668" spans="1:2" ht="16.5" thickTop="1" thickBot="1" x14ac:dyDescent="0.3">
      <c r="A668" s="49"/>
      <c r="B668" s="49"/>
    </row>
    <row r="669" spans="1:2" ht="16.5" thickTop="1" thickBot="1" x14ac:dyDescent="0.3">
      <c r="A669" s="49"/>
      <c r="B669" s="49"/>
    </row>
    <row r="670" spans="1:2" ht="16.5" thickTop="1" thickBot="1" x14ac:dyDescent="0.3">
      <c r="A670" s="49"/>
      <c r="B670" s="49"/>
    </row>
    <row r="671" spans="1:2" ht="16.5" thickTop="1" thickBot="1" x14ac:dyDescent="0.3">
      <c r="A671" s="49"/>
      <c r="B671" s="49"/>
    </row>
    <row r="672" spans="1:2" ht="16.5" thickTop="1" thickBot="1" x14ac:dyDescent="0.3">
      <c r="A672" s="49"/>
      <c r="B672" s="49"/>
    </row>
    <row r="673" spans="1:2" ht="16.5" thickTop="1" thickBot="1" x14ac:dyDescent="0.3">
      <c r="A673" s="49"/>
      <c r="B673" s="49"/>
    </row>
    <row r="674" spans="1:2" ht="16.5" thickTop="1" thickBot="1" x14ac:dyDescent="0.3">
      <c r="A674" s="49"/>
      <c r="B674" s="49"/>
    </row>
    <row r="675" spans="1:2" ht="16.5" thickTop="1" thickBot="1" x14ac:dyDescent="0.3">
      <c r="A675" s="49"/>
      <c r="B675" s="49"/>
    </row>
    <row r="676" spans="1:2" ht="16.5" thickTop="1" thickBot="1" x14ac:dyDescent="0.3">
      <c r="A676" s="49"/>
      <c r="B676" s="49"/>
    </row>
    <row r="677" spans="1:2" ht="16.5" thickTop="1" thickBot="1" x14ac:dyDescent="0.3">
      <c r="A677" s="49"/>
      <c r="B677" s="49"/>
    </row>
    <row r="678" spans="1:2" ht="16.5" thickTop="1" thickBot="1" x14ac:dyDescent="0.3">
      <c r="A678" s="49"/>
      <c r="B678" s="49"/>
    </row>
    <row r="679" spans="1:2" ht="16.5" thickTop="1" thickBot="1" x14ac:dyDescent="0.3">
      <c r="A679" s="49"/>
      <c r="B679" s="49"/>
    </row>
    <row r="680" spans="1:2" ht="16.5" thickTop="1" thickBot="1" x14ac:dyDescent="0.3">
      <c r="A680" s="49"/>
      <c r="B680" s="49"/>
    </row>
    <row r="681" spans="1:2" ht="16.5" thickTop="1" thickBot="1" x14ac:dyDescent="0.3">
      <c r="A681" s="49"/>
      <c r="B681" s="49"/>
    </row>
    <row r="682" spans="1:2" ht="16.5" thickTop="1" thickBot="1" x14ac:dyDescent="0.3">
      <c r="A682" s="49"/>
      <c r="B682" s="49"/>
    </row>
    <row r="683" spans="1:2" ht="16.5" thickTop="1" thickBot="1" x14ac:dyDescent="0.3">
      <c r="A683" s="49"/>
      <c r="B683" s="49"/>
    </row>
    <row r="684" spans="1:2" ht="16.5" thickTop="1" thickBot="1" x14ac:dyDescent="0.3">
      <c r="A684" s="49"/>
      <c r="B684" s="49"/>
    </row>
    <row r="685" spans="1:2" ht="16.5" thickTop="1" thickBot="1" x14ac:dyDescent="0.3">
      <c r="A685" s="49"/>
      <c r="B685" s="49"/>
    </row>
    <row r="686" spans="1:2" ht="16.5" thickTop="1" thickBot="1" x14ac:dyDescent="0.3">
      <c r="A686" s="49"/>
      <c r="B686" s="49"/>
    </row>
    <row r="687" spans="1:2" ht="16.5" thickTop="1" thickBot="1" x14ac:dyDescent="0.3">
      <c r="A687" s="49"/>
      <c r="B687" s="49"/>
    </row>
    <row r="688" spans="1:2" ht="16.5" thickTop="1" thickBot="1" x14ac:dyDescent="0.3">
      <c r="A688" s="49"/>
      <c r="B688" s="49"/>
    </row>
    <row r="689" spans="1:2" ht="16.5" thickTop="1" thickBot="1" x14ac:dyDescent="0.3">
      <c r="A689" s="49"/>
      <c r="B689" s="49"/>
    </row>
    <row r="690" spans="1:2" ht="16.5" thickTop="1" thickBot="1" x14ac:dyDescent="0.3">
      <c r="A690" s="49"/>
      <c r="B690" s="49"/>
    </row>
    <row r="691" spans="1:2" ht="16.5" thickTop="1" thickBot="1" x14ac:dyDescent="0.3">
      <c r="A691" s="49"/>
      <c r="B691" s="49"/>
    </row>
    <row r="692" spans="1:2" ht="16.5" thickTop="1" thickBot="1" x14ac:dyDescent="0.3">
      <c r="A692" s="49"/>
      <c r="B692" s="49"/>
    </row>
    <row r="693" spans="1:2" ht="16.5" thickTop="1" thickBot="1" x14ac:dyDescent="0.3">
      <c r="A693" s="49"/>
      <c r="B693" s="49"/>
    </row>
    <row r="694" spans="1:2" ht="16.5" thickTop="1" thickBot="1" x14ac:dyDescent="0.3">
      <c r="A694" s="49"/>
      <c r="B694" s="49"/>
    </row>
    <row r="695" spans="1:2" ht="16.5" thickTop="1" thickBot="1" x14ac:dyDescent="0.3">
      <c r="A695" s="49"/>
      <c r="B695" s="49"/>
    </row>
    <row r="696" spans="1:2" ht="16.5" thickTop="1" thickBot="1" x14ac:dyDescent="0.3">
      <c r="A696" s="49"/>
      <c r="B696" s="49"/>
    </row>
    <row r="697" spans="1:2" ht="16.5" thickTop="1" thickBot="1" x14ac:dyDescent="0.3">
      <c r="A697" s="49"/>
      <c r="B697" s="49"/>
    </row>
    <row r="698" spans="1:2" ht="16.5" thickTop="1" thickBot="1" x14ac:dyDescent="0.3">
      <c r="A698" s="49"/>
      <c r="B698" s="49"/>
    </row>
    <row r="699" spans="1:2" ht="16.5" thickTop="1" thickBot="1" x14ac:dyDescent="0.3">
      <c r="A699" s="49"/>
      <c r="B699" s="49"/>
    </row>
    <row r="700" spans="1:2" ht="16.5" thickTop="1" thickBot="1" x14ac:dyDescent="0.3">
      <c r="A700" s="49"/>
      <c r="B700" s="49"/>
    </row>
    <row r="701" spans="1:2" ht="16.5" thickTop="1" thickBot="1" x14ac:dyDescent="0.3">
      <c r="A701" s="49"/>
      <c r="B701" s="49"/>
    </row>
    <row r="702" spans="1:2" ht="16.5" thickTop="1" thickBot="1" x14ac:dyDescent="0.3">
      <c r="A702" s="49"/>
      <c r="B702" s="49"/>
    </row>
    <row r="703" spans="1:2" ht="16.5" thickTop="1" thickBot="1" x14ac:dyDescent="0.3">
      <c r="A703" s="49"/>
      <c r="B703" s="49"/>
    </row>
    <row r="704" spans="1:2" ht="16.5" thickTop="1" thickBot="1" x14ac:dyDescent="0.3">
      <c r="A704" s="49"/>
      <c r="B704" s="49"/>
    </row>
    <row r="705" spans="1:2" ht="16.5" thickTop="1" thickBot="1" x14ac:dyDescent="0.3">
      <c r="A705" s="49"/>
      <c r="B705" s="49"/>
    </row>
    <row r="706" spans="1:2" ht="16.5" thickTop="1" thickBot="1" x14ac:dyDescent="0.3">
      <c r="A706" s="49"/>
      <c r="B706" s="49"/>
    </row>
    <row r="707" spans="1:2" ht="16.5" thickTop="1" thickBot="1" x14ac:dyDescent="0.3">
      <c r="A707" s="49"/>
      <c r="B707" s="49"/>
    </row>
    <row r="708" spans="1:2" ht="16.5" thickTop="1" thickBot="1" x14ac:dyDescent="0.3">
      <c r="A708" s="49"/>
      <c r="B708" s="49"/>
    </row>
    <row r="709" spans="1:2" ht="16.5" thickTop="1" thickBot="1" x14ac:dyDescent="0.3">
      <c r="A709" s="49"/>
      <c r="B709" s="49"/>
    </row>
    <row r="710" spans="1:2" ht="16.5" thickTop="1" thickBot="1" x14ac:dyDescent="0.3">
      <c r="A710" s="49"/>
      <c r="B710" s="49"/>
    </row>
    <row r="711" spans="1:2" ht="16.5" thickTop="1" thickBot="1" x14ac:dyDescent="0.3">
      <c r="A711" s="49"/>
      <c r="B711" s="49"/>
    </row>
    <row r="712" spans="1:2" ht="16.5" thickTop="1" thickBot="1" x14ac:dyDescent="0.3">
      <c r="A712" s="49"/>
      <c r="B712" s="49"/>
    </row>
    <row r="713" spans="1:2" ht="16.5" thickTop="1" thickBot="1" x14ac:dyDescent="0.3">
      <c r="A713" s="49"/>
      <c r="B713" s="49"/>
    </row>
    <row r="714" spans="1:2" ht="16.5" thickTop="1" thickBot="1" x14ac:dyDescent="0.3">
      <c r="A714" s="49"/>
      <c r="B714" s="49"/>
    </row>
    <row r="715" spans="1:2" ht="16.5" thickTop="1" thickBot="1" x14ac:dyDescent="0.3">
      <c r="A715" s="49"/>
      <c r="B715" s="49"/>
    </row>
    <row r="716" spans="1:2" ht="16.5" thickTop="1" thickBot="1" x14ac:dyDescent="0.3">
      <c r="A716" s="49"/>
      <c r="B716" s="49"/>
    </row>
    <row r="717" spans="1:2" ht="16.5" thickTop="1" thickBot="1" x14ac:dyDescent="0.3">
      <c r="A717" s="49"/>
      <c r="B717" s="49"/>
    </row>
    <row r="718" spans="1:2" ht="16.5" thickTop="1" thickBot="1" x14ac:dyDescent="0.3">
      <c r="A718" s="49"/>
      <c r="B718" s="49"/>
    </row>
    <row r="719" spans="1:2" ht="16.5" thickTop="1" thickBot="1" x14ac:dyDescent="0.3">
      <c r="A719" s="49"/>
      <c r="B719" s="49"/>
    </row>
    <row r="720" spans="1:2" ht="16.5" thickTop="1" thickBot="1" x14ac:dyDescent="0.3">
      <c r="A720" s="49"/>
      <c r="B720" s="49"/>
    </row>
    <row r="721" spans="1:2" ht="16.5" thickTop="1" thickBot="1" x14ac:dyDescent="0.3">
      <c r="A721" s="49"/>
      <c r="B721" s="49"/>
    </row>
    <row r="722" spans="1:2" ht="16.5" thickTop="1" thickBot="1" x14ac:dyDescent="0.3">
      <c r="A722" s="49"/>
      <c r="B722" s="49"/>
    </row>
    <row r="723" spans="1:2" ht="16.5" thickTop="1" thickBot="1" x14ac:dyDescent="0.3">
      <c r="A723" s="49"/>
      <c r="B723" s="49"/>
    </row>
    <row r="724" spans="1:2" ht="16.5" thickTop="1" thickBot="1" x14ac:dyDescent="0.3">
      <c r="A724" s="49"/>
      <c r="B724" s="49"/>
    </row>
    <row r="725" spans="1:2" ht="16.5" thickTop="1" thickBot="1" x14ac:dyDescent="0.3">
      <c r="A725" s="49"/>
      <c r="B725" s="49"/>
    </row>
    <row r="726" spans="1:2" ht="16.5" thickTop="1" thickBot="1" x14ac:dyDescent="0.3">
      <c r="A726" s="49"/>
      <c r="B726" s="49"/>
    </row>
    <row r="727" spans="1:2" ht="16.5" thickTop="1" thickBot="1" x14ac:dyDescent="0.3">
      <c r="A727" s="49"/>
      <c r="B727" s="49"/>
    </row>
    <row r="728" spans="1:2" ht="16.5" thickTop="1" thickBot="1" x14ac:dyDescent="0.3">
      <c r="A728" s="49"/>
      <c r="B728" s="49"/>
    </row>
    <row r="729" spans="1:2" ht="16.5" thickTop="1" thickBot="1" x14ac:dyDescent="0.3">
      <c r="A729" s="49"/>
      <c r="B729" s="49"/>
    </row>
    <row r="730" spans="1:2" ht="16.5" thickTop="1" thickBot="1" x14ac:dyDescent="0.3">
      <c r="A730" s="49"/>
      <c r="B730" s="49"/>
    </row>
    <row r="731" spans="1:2" ht="16.5" thickTop="1" thickBot="1" x14ac:dyDescent="0.3">
      <c r="A731" s="49"/>
      <c r="B731" s="49"/>
    </row>
    <row r="732" spans="1:2" ht="16.5" thickTop="1" thickBot="1" x14ac:dyDescent="0.3">
      <c r="A732" s="49"/>
      <c r="B732" s="49"/>
    </row>
    <row r="733" spans="1:2" ht="16.5" thickTop="1" thickBot="1" x14ac:dyDescent="0.3">
      <c r="A733" s="49"/>
      <c r="B733" s="49"/>
    </row>
    <row r="734" spans="1:2" ht="16.5" thickTop="1" thickBot="1" x14ac:dyDescent="0.3">
      <c r="A734" s="49"/>
      <c r="B734" s="49"/>
    </row>
    <row r="735" spans="1:2" ht="16.5" thickTop="1" thickBot="1" x14ac:dyDescent="0.3">
      <c r="A735" s="49"/>
      <c r="B735" s="49"/>
    </row>
    <row r="736" spans="1:2" ht="16.5" thickTop="1" thickBot="1" x14ac:dyDescent="0.3">
      <c r="A736" s="49"/>
      <c r="B736" s="49"/>
    </row>
    <row r="737" spans="1:2" ht="16.5" thickTop="1" thickBot="1" x14ac:dyDescent="0.3">
      <c r="A737" s="49"/>
      <c r="B737" s="49"/>
    </row>
    <row r="738" spans="1:2" ht="16.5" thickTop="1" thickBot="1" x14ac:dyDescent="0.3">
      <c r="A738" s="49"/>
      <c r="B738" s="49"/>
    </row>
    <row r="739" spans="1:2" ht="16.5" thickTop="1" thickBot="1" x14ac:dyDescent="0.3">
      <c r="A739" s="49"/>
      <c r="B739" s="49"/>
    </row>
    <row r="740" spans="1:2" ht="16.5" thickTop="1" thickBot="1" x14ac:dyDescent="0.3">
      <c r="A740" s="49"/>
      <c r="B740" s="49"/>
    </row>
    <row r="741" spans="1:2" ht="16.5" thickTop="1" thickBot="1" x14ac:dyDescent="0.3">
      <c r="A741" s="49"/>
      <c r="B741" s="49"/>
    </row>
    <row r="742" spans="1:2" ht="16.5" thickTop="1" thickBot="1" x14ac:dyDescent="0.3">
      <c r="A742" s="49"/>
      <c r="B742" s="49"/>
    </row>
    <row r="743" spans="1:2" ht="16.5" thickTop="1" thickBot="1" x14ac:dyDescent="0.3">
      <c r="A743" s="49"/>
      <c r="B743" s="49"/>
    </row>
    <row r="744" spans="1:2" ht="16.5" thickTop="1" thickBot="1" x14ac:dyDescent="0.3">
      <c r="A744" s="49"/>
      <c r="B744" s="49"/>
    </row>
    <row r="745" spans="1:2" ht="16.5" thickTop="1" thickBot="1" x14ac:dyDescent="0.3">
      <c r="A745" s="49"/>
      <c r="B745" s="49"/>
    </row>
    <row r="746" spans="1:2" ht="16.5" thickTop="1" thickBot="1" x14ac:dyDescent="0.3">
      <c r="A746" s="49"/>
      <c r="B746" s="49"/>
    </row>
    <row r="747" spans="1:2" ht="16.5" thickTop="1" thickBot="1" x14ac:dyDescent="0.3">
      <c r="A747" s="49"/>
      <c r="B747" s="49"/>
    </row>
    <row r="748" spans="1:2" ht="16.5" thickTop="1" thickBot="1" x14ac:dyDescent="0.3">
      <c r="A748" s="49"/>
      <c r="B748" s="49"/>
    </row>
    <row r="749" spans="1:2" ht="16.5" thickTop="1" thickBot="1" x14ac:dyDescent="0.3">
      <c r="A749" s="49"/>
      <c r="B749" s="49"/>
    </row>
    <row r="750" spans="1:2" ht="16.5" thickTop="1" thickBot="1" x14ac:dyDescent="0.3">
      <c r="A750" s="49"/>
      <c r="B750" s="49"/>
    </row>
    <row r="751" spans="1:2" ht="16.5" thickTop="1" thickBot="1" x14ac:dyDescent="0.3">
      <c r="A751" s="49"/>
      <c r="B751" s="49"/>
    </row>
    <row r="752" spans="1:2" ht="16.5" thickTop="1" thickBot="1" x14ac:dyDescent="0.3">
      <c r="A752" s="49"/>
      <c r="B752" s="49"/>
    </row>
    <row r="753" spans="1:2" ht="16.5" thickTop="1" thickBot="1" x14ac:dyDescent="0.3">
      <c r="A753" s="49"/>
      <c r="B753" s="49"/>
    </row>
    <row r="754" spans="1:2" ht="16.5" thickTop="1" thickBot="1" x14ac:dyDescent="0.3">
      <c r="A754" s="49"/>
      <c r="B754" s="49"/>
    </row>
    <row r="755" spans="1:2" ht="16.5" thickTop="1" thickBot="1" x14ac:dyDescent="0.3">
      <c r="A755" s="49"/>
      <c r="B755" s="49"/>
    </row>
    <row r="756" spans="1:2" ht="16.5" thickTop="1" thickBot="1" x14ac:dyDescent="0.3">
      <c r="A756" s="49"/>
      <c r="B756" s="49"/>
    </row>
    <row r="757" spans="1:2" ht="16.5" thickTop="1" thickBot="1" x14ac:dyDescent="0.3">
      <c r="A757" s="49"/>
      <c r="B757" s="49"/>
    </row>
    <row r="758" spans="1:2" ht="16.5" thickTop="1" thickBot="1" x14ac:dyDescent="0.3">
      <c r="A758" s="49"/>
      <c r="B758" s="49"/>
    </row>
    <row r="759" spans="1:2" ht="16.5" thickTop="1" thickBot="1" x14ac:dyDescent="0.3">
      <c r="A759" s="49"/>
      <c r="B759" s="49"/>
    </row>
    <row r="760" spans="1:2" ht="16.5" thickTop="1" thickBot="1" x14ac:dyDescent="0.3">
      <c r="A760" s="49"/>
      <c r="B760" s="49"/>
    </row>
    <row r="761" spans="1:2" ht="16.5" thickTop="1" thickBot="1" x14ac:dyDescent="0.3">
      <c r="A761" s="49"/>
      <c r="B761" s="49"/>
    </row>
    <row r="762" spans="1:2" ht="16.5" thickTop="1" thickBot="1" x14ac:dyDescent="0.3">
      <c r="A762" s="49"/>
      <c r="B762" s="49"/>
    </row>
    <row r="763" spans="1:2" ht="16.5" thickTop="1" thickBot="1" x14ac:dyDescent="0.3">
      <c r="A763" s="49"/>
      <c r="B763" s="49"/>
    </row>
    <row r="764" spans="1:2" ht="16.5" thickTop="1" thickBot="1" x14ac:dyDescent="0.3">
      <c r="A764" s="49"/>
      <c r="B764" s="49"/>
    </row>
    <row r="765" spans="1:2" ht="16.5" thickTop="1" thickBot="1" x14ac:dyDescent="0.3">
      <c r="A765" s="49"/>
      <c r="B765" s="49"/>
    </row>
    <row r="766" spans="1:2" ht="16.5" thickTop="1" thickBot="1" x14ac:dyDescent="0.3">
      <c r="A766" s="49"/>
      <c r="B766" s="49"/>
    </row>
    <row r="767" spans="1:2" ht="16.5" thickTop="1" thickBot="1" x14ac:dyDescent="0.3">
      <c r="A767" s="49"/>
      <c r="B767" s="49"/>
    </row>
    <row r="768" spans="1:2" ht="16.5" thickTop="1" thickBot="1" x14ac:dyDescent="0.3">
      <c r="A768" s="49"/>
      <c r="B768" s="49"/>
    </row>
    <row r="769" spans="1:2" ht="16.5" thickTop="1" thickBot="1" x14ac:dyDescent="0.3">
      <c r="A769" s="49"/>
      <c r="B769" s="49"/>
    </row>
    <row r="770" spans="1:2" ht="16.5" thickTop="1" thickBot="1" x14ac:dyDescent="0.3">
      <c r="A770" s="49"/>
      <c r="B770" s="49"/>
    </row>
    <row r="771" spans="1:2" ht="16.5" thickTop="1" thickBot="1" x14ac:dyDescent="0.3">
      <c r="A771" s="49"/>
      <c r="B771" s="49"/>
    </row>
    <row r="772" spans="1:2" ht="16.5" thickTop="1" thickBot="1" x14ac:dyDescent="0.3">
      <c r="A772" s="49"/>
      <c r="B772" s="49"/>
    </row>
    <row r="773" spans="1:2" ht="16.5" thickTop="1" thickBot="1" x14ac:dyDescent="0.3">
      <c r="A773" s="49"/>
      <c r="B773" s="49"/>
    </row>
    <row r="774" spans="1:2" ht="16.5" thickTop="1" thickBot="1" x14ac:dyDescent="0.3">
      <c r="A774" s="49"/>
      <c r="B774" s="49"/>
    </row>
    <row r="775" spans="1:2" ht="16.5" thickTop="1" thickBot="1" x14ac:dyDescent="0.3">
      <c r="A775" s="49"/>
      <c r="B775" s="49"/>
    </row>
    <row r="776" spans="1:2" ht="16.5" thickTop="1" thickBot="1" x14ac:dyDescent="0.3">
      <c r="A776" s="49"/>
      <c r="B776" s="49"/>
    </row>
    <row r="777" spans="1:2" ht="16.5" thickTop="1" thickBot="1" x14ac:dyDescent="0.3">
      <c r="A777" s="49"/>
      <c r="B777" s="49"/>
    </row>
    <row r="778" spans="1:2" ht="16.5" thickTop="1" thickBot="1" x14ac:dyDescent="0.3">
      <c r="A778" s="49"/>
      <c r="B778" s="49"/>
    </row>
    <row r="779" spans="1:2" ht="16.5" thickTop="1" thickBot="1" x14ac:dyDescent="0.3">
      <c r="A779" s="49"/>
      <c r="B779" s="49"/>
    </row>
    <row r="780" spans="1:2" ht="16.5" thickTop="1" thickBot="1" x14ac:dyDescent="0.3">
      <c r="A780" s="49"/>
      <c r="B780" s="49"/>
    </row>
    <row r="781" spans="1:2" ht="16.5" thickTop="1" thickBot="1" x14ac:dyDescent="0.3">
      <c r="A781" s="49"/>
      <c r="B781" s="49"/>
    </row>
    <row r="782" spans="1:2" ht="16.5" thickTop="1" thickBot="1" x14ac:dyDescent="0.3">
      <c r="A782" s="49"/>
      <c r="B782" s="49"/>
    </row>
    <row r="783" spans="1:2" ht="16.5" thickTop="1" thickBot="1" x14ac:dyDescent="0.3">
      <c r="A783" s="49"/>
      <c r="B783" s="49"/>
    </row>
    <row r="784" spans="1:2" ht="16.5" thickTop="1" thickBot="1" x14ac:dyDescent="0.3">
      <c r="A784" s="49"/>
      <c r="B784" s="49"/>
    </row>
    <row r="785" spans="1:2" ht="16.5" thickTop="1" thickBot="1" x14ac:dyDescent="0.3">
      <c r="A785" s="49"/>
      <c r="B785" s="49"/>
    </row>
    <row r="786" spans="1:2" ht="16.5" thickTop="1" thickBot="1" x14ac:dyDescent="0.3">
      <c r="A786" s="49"/>
      <c r="B786" s="49"/>
    </row>
    <row r="787" spans="1:2" ht="16.5" thickTop="1" thickBot="1" x14ac:dyDescent="0.3">
      <c r="A787" s="49"/>
      <c r="B787" s="49"/>
    </row>
    <row r="788" spans="1:2" ht="16.5" thickTop="1" thickBot="1" x14ac:dyDescent="0.3">
      <c r="A788" s="49"/>
      <c r="B788" s="49"/>
    </row>
    <row r="789" spans="1:2" ht="16.5" thickTop="1" thickBot="1" x14ac:dyDescent="0.3">
      <c r="A789" s="49"/>
      <c r="B789" s="49"/>
    </row>
    <row r="790" spans="1:2" ht="16.5" thickTop="1" thickBot="1" x14ac:dyDescent="0.3">
      <c r="A790" s="49"/>
      <c r="B790" s="49"/>
    </row>
    <row r="791" spans="1:2" ht="16.5" thickTop="1" thickBot="1" x14ac:dyDescent="0.3">
      <c r="A791" s="49"/>
      <c r="B791" s="49"/>
    </row>
    <row r="792" spans="1:2" ht="16.5" thickTop="1" thickBot="1" x14ac:dyDescent="0.3">
      <c r="A792" s="49"/>
      <c r="B792" s="49"/>
    </row>
    <row r="793" spans="1:2" ht="16.5" thickTop="1" thickBot="1" x14ac:dyDescent="0.3">
      <c r="A793" s="49"/>
      <c r="B793" s="49"/>
    </row>
    <row r="794" spans="1:2" ht="16.5" thickTop="1" thickBot="1" x14ac:dyDescent="0.3">
      <c r="A794" s="49"/>
      <c r="B794" s="49"/>
    </row>
    <row r="795" spans="1:2" ht="16.5" thickTop="1" thickBot="1" x14ac:dyDescent="0.3">
      <c r="A795" s="49"/>
      <c r="B795" s="49"/>
    </row>
    <row r="796" spans="1:2" ht="16.5" thickTop="1" thickBot="1" x14ac:dyDescent="0.3">
      <c r="A796" s="49"/>
      <c r="B796" s="49"/>
    </row>
    <row r="797" spans="1:2" ht="16.5" thickTop="1" thickBot="1" x14ac:dyDescent="0.3">
      <c r="A797" s="49"/>
      <c r="B797" s="49"/>
    </row>
    <row r="798" spans="1:2" ht="16.5" thickTop="1" thickBot="1" x14ac:dyDescent="0.3">
      <c r="A798" s="49"/>
      <c r="B798" s="49"/>
    </row>
    <row r="799" spans="1:2" ht="16.5" thickTop="1" thickBot="1" x14ac:dyDescent="0.3">
      <c r="A799" s="49"/>
      <c r="B799" s="49"/>
    </row>
    <row r="800" spans="1:2" ht="16.5" thickTop="1" thickBot="1" x14ac:dyDescent="0.3">
      <c r="A800" s="49"/>
      <c r="B800" s="49"/>
    </row>
    <row r="801" spans="1:2" ht="16.5" thickTop="1" thickBot="1" x14ac:dyDescent="0.3">
      <c r="A801" s="49"/>
      <c r="B801" s="49"/>
    </row>
    <row r="802" spans="1:2" ht="16.5" thickTop="1" thickBot="1" x14ac:dyDescent="0.3">
      <c r="A802" s="49"/>
      <c r="B802" s="49"/>
    </row>
    <row r="803" spans="1:2" ht="16.5" thickTop="1" thickBot="1" x14ac:dyDescent="0.3">
      <c r="A803" s="49"/>
      <c r="B803" s="49"/>
    </row>
    <row r="804" spans="1:2" ht="16.5" thickTop="1" thickBot="1" x14ac:dyDescent="0.3">
      <c r="A804" s="49"/>
      <c r="B804" s="49"/>
    </row>
    <row r="805" spans="1:2" ht="16.5" thickTop="1" thickBot="1" x14ac:dyDescent="0.3">
      <c r="A805" s="49"/>
      <c r="B805" s="49"/>
    </row>
    <row r="806" spans="1:2" ht="16.5" thickTop="1" thickBot="1" x14ac:dyDescent="0.3">
      <c r="A806" s="49"/>
      <c r="B806" s="49"/>
    </row>
    <row r="807" spans="1:2" ht="16.5" thickTop="1" thickBot="1" x14ac:dyDescent="0.3">
      <c r="A807" s="49"/>
      <c r="B807" s="49"/>
    </row>
    <row r="808" spans="1:2" ht="16.5" thickTop="1" thickBot="1" x14ac:dyDescent="0.3">
      <c r="A808" s="49"/>
      <c r="B808" s="49"/>
    </row>
    <row r="809" spans="1:2" ht="16.5" thickTop="1" thickBot="1" x14ac:dyDescent="0.3">
      <c r="A809" s="49"/>
      <c r="B809" s="49"/>
    </row>
    <row r="810" spans="1:2" ht="16.5" thickTop="1" thickBot="1" x14ac:dyDescent="0.3">
      <c r="A810" s="49"/>
      <c r="B810" s="49"/>
    </row>
    <row r="811" spans="1:2" ht="16.5" thickTop="1" thickBot="1" x14ac:dyDescent="0.3">
      <c r="A811" s="49"/>
      <c r="B811" s="49"/>
    </row>
    <row r="812" spans="1:2" ht="16.5" thickTop="1" thickBot="1" x14ac:dyDescent="0.3">
      <c r="A812" s="49"/>
      <c r="B812" s="49"/>
    </row>
    <row r="813" spans="1:2" ht="16.5" thickTop="1" thickBot="1" x14ac:dyDescent="0.3">
      <c r="A813" s="49"/>
      <c r="B813" s="49"/>
    </row>
    <row r="814" spans="1:2" ht="16.5" thickTop="1" thickBot="1" x14ac:dyDescent="0.3">
      <c r="A814" s="49"/>
      <c r="B814" s="49"/>
    </row>
    <row r="815" spans="1:2" ht="16.5" thickTop="1" thickBot="1" x14ac:dyDescent="0.3">
      <c r="A815" s="49"/>
      <c r="B815" s="49"/>
    </row>
    <row r="816" spans="1:2" ht="16.5" thickTop="1" thickBot="1" x14ac:dyDescent="0.3">
      <c r="A816" s="49"/>
      <c r="B816" s="49"/>
    </row>
    <row r="817" spans="1:2" ht="16.5" thickTop="1" thickBot="1" x14ac:dyDescent="0.3">
      <c r="A817" s="49"/>
      <c r="B817" s="49"/>
    </row>
    <row r="818" spans="1:2" ht="16.5" thickTop="1" thickBot="1" x14ac:dyDescent="0.3">
      <c r="A818" s="49"/>
      <c r="B818" s="49"/>
    </row>
    <row r="819" spans="1:2" ht="16.5" thickTop="1" thickBot="1" x14ac:dyDescent="0.3">
      <c r="A819" s="49"/>
      <c r="B819" s="49"/>
    </row>
    <row r="820" spans="1:2" ht="16.5" thickTop="1" thickBot="1" x14ac:dyDescent="0.3">
      <c r="A820" s="49"/>
      <c r="B820" s="49"/>
    </row>
    <row r="821" spans="1:2" ht="16.5" thickTop="1" thickBot="1" x14ac:dyDescent="0.3">
      <c r="A821" s="49"/>
      <c r="B821" s="49"/>
    </row>
    <row r="822" spans="1:2" ht="16.5" thickTop="1" thickBot="1" x14ac:dyDescent="0.3">
      <c r="A822" s="49"/>
      <c r="B822" s="49"/>
    </row>
    <row r="823" spans="1:2" ht="16.5" thickTop="1" thickBot="1" x14ac:dyDescent="0.3">
      <c r="A823" s="49"/>
      <c r="B823" s="49"/>
    </row>
    <row r="824" spans="1:2" ht="16.5" thickTop="1" thickBot="1" x14ac:dyDescent="0.3">
      <c r="A824" s="49"/>
      <c r="B824" s="49"/>
    </row>
    <row r="825" spans="1:2" ht="16.5" thickTop="1" thickBot="1" x14ac:dyDescent="0.3">
      <c r="A825" s="49"/>
      <c r="B825" s="49"/>
    </row>
    <row r="826" spans="1:2" ht="16.5" thickTop="1" thickBot="1" x14ac:dyDescent="0.3">
      <c r="A826" s="49"/>
      <c r="B826" s="49"/>
    </row>
    <row r="827" spans="1:2" ht="16.5" thickTop="1" thickBot="1" x14ac:dyDescent="0.3">
      <c r="A827" s="49"/>
      <c r="B827" s="49"/>
    </row>
    <row r="828" spans="1:2" ht="16.5" thickTop="1" thickBot="1" x14ac:dyDescent="0.3">
      <c r="A828" s="49"/>
      <c r="B828" s="49"/>
    </row>
    <row r="829" spans="1:2" ht="16.5" thickTop="1" thickBot="1" x14ac:dyDescent="0.3">
      <c r="A829" s="49"/>
      <c r="B829" s="49"/>
    </row>
    <row r="830" spans="1:2" ht="16.5" thickTop="1" thickBot="1" x14ac:dyDescent="0.3">
      <c r="A830" s="49"/>
      <c r="B830" s="49"/>
    </row>
    <row r="831" spans="1:2" ht="16.5" thickTop="1" thickBot="1" x14ac:dyDescent="0.3">
      <c r="A831" s="49"/>
      <c r="B831" s="49"/>
    </row>
    <row r="832" spans="1:2" ht="16.5" thickTop="1" thickBot="1" x14ac:dyDescent="0.3">
      <c r="A832" s="49"/>
      <c r="B832" s="49"/>
    </row>
    <row r="833" spans="1:2" ht="16.5" thickTop="1" thickBot="1" x14ac:dyDescent="0.3">
      <c r="A833" s="49"/>
      <c r="B833" s="49"/>
    </row>
    <row r="834" spans="1:2" ht="16.5" thickTop="1" thickBot="1" x14ac:dyDescent="0.3">
      <c r="A834" s="49"/>
      <c r="B834" s="49"/>
    </row>
    <row r="835" spans="1:2" ht="16.5" thickTop="1" thickBot="1" x14ac:dyDescent="0.3">
      <c r="A835" s="49"/>
      <c r="B835" s="49"/>
    </row>
    <row r="836" spans="1:2" ht="16.5" thickTop="1" thickBot="1" x14ac:dyDescent="0.3">
      <c r="A836" s="49"/>
      <c r="B836" s="49"/>
    </row>
    <row r="837" spans="1:2" ht="16.5" thickTop="1" thickBot="1" x14ac:dyDescent="0.3">
      <c r="A837" s="49"/>
      <c r="B837" s="49"/>
    </row>
    <row r="838" spans="1:2" ht="16.5" thickTop="1" thickBot="1" x14ac:dyDescent="0.3">
      <c r="A838" s="49"/>
      <c r="B838" s="49"/>
    </row>
    <row r="839" spans="1:2" ht="16.5" thickTop="1" thickBot="1" x14ac:dyDescent="0.3">
      <c r="A839" s="49"/>
      <c r="B839" s="49"/>
    </row>
    <row r="840" spans="1:2" ht="16.5" thickTop="1" thickBot="1" x14ac:dyDescent="0.3">
      <c r="A840" s="49"/>
      <c r="B840" s="49"/>
    </row>
    <row r="841" spans="1:2" ht="16.5" thickTop="1" thickBot="1" x14ac:dyDescent="0.3">
      <c r="A841" s="49"/>
      <c r="B841" s="49"/>
    </row>
    <row r="842" spans="1:2" ht="16.5" thickTop="1" thickBot="1" x14ac:dyDescent="0.3">
      <c r="A842" s="49"/>
      <c r="B842" s="49"/>
    </row>
    <row r="843" spans="1:2" ht="16.5" thickTop="1" thickBot="1" x14ac:dyDescent="0.3">
      <c r="A843" s="49"/>
      <c r="B843" s="49"/>
    </row>
    <row r="844" spans="1:2" ht="16.5" thickTop="1" thickBot="1" x14ac:dyDescent="0.3">
      <c r="A844" s="49"/>
      <c r="B844" s="49"/>
    </row>
    <row r="845" spans="1:2" ht="16.5" thickTop="1" thickBot="1" x14ac:dyDescent="0.3">
      <c r="A845" s="49"/>
      <c r="B845" s="49"/>
    </row>
    <row r="846" spans="1:2" ht="16.5" thickTop="1" thickBot="1" x14ac:dyDescent="0.3">
      <c r="A846" s="49"/>
      <c r="B846" s="49"/>
    </row>
    <row r="847" spans="1:2" ht="16.5" thickTop="1" thickBot="1" x14ac:dyDescent="0.3">
      <c r="A847" s="49"/>
      <c r="B847" s="49"/>
    </row>
    <row r="848" spans="1:2" ht="16.5" thickTop="1" thickBot="1" x14ac:dyDescent="0.3">
      <c r="A848" s="49"/>
      <c r="B848" s="49"/>
    </row>
    <row r="849" spans="1:2" ht="16.5" thickTop="1" thickBot="1" x14ac:dyDescent="0.3">
      <c r="A849" s="49"/>
      <c r="B849" s="49"/>
    </row>
    <row r="850" spans="1:2" ht="16.5" thickTop="1" thickBot="1" x14ac:dyDescent="0.3">
      <c r="A850" s="49"/>
      <c r="B850" s="49"/>
    </row>
    <row r="851" spans="1:2" ht="16.5" thickTop="1" thickBot="1" x14ac:dyDescent="0.3">
      <c r="A851" s="49"/>
      <c r="B851" s="49"/>
    </row>
    <row r="852" spans="1:2" ht="16.5" thickTop="1" thickBot="1" x14ac:dyDescent="0.3">
      <c r="A852" s="49"/>
      <c r="B852" s="49"/>
    </row>
    <row r="853" spans="1:2" ht="16.5" thickTop="1" thickBot="1" x14ac:dyDescent="0.3">
      <c r="A853" s="49"/>
      <c r="B853" s="49"/>
    </row>
    <row r="854" spans="1:2" ht="16.5" thickTop="1" thickBot="1" x14ac:dyDescent="0.3">
      <c r="A854" s="49"/>
      <c r="B854" s="49"/>
    </row>
    <row r="855" spans="1:2" ht="16.5" thickTop="1" thickBot="1" x14ac:dyDescent="0.3">
      <c r="A855" s="49"/>
      <c r="B855" s="49"/>
    </row>
    <row r="856" spans="1:2" ht="16.5" thickTop="1" thickBot="1" x14ac:dyDescent="0.3">
      <c r="A856" s="49"/>
      <c r="B856" s="49"/>
    </row>
    <row r="857" spans="1:2" ht="16.5" thickTop="1" thickBot="1" x14ac:dyDescent="0.3">
      <c r="A857" s="49"/>
      <c r="B857" s="49"/>
    </row>
    <row r="858" spans="1:2" ht="16.5" thickTop="1" thickBot="1" x14ac:dyDescent="0.3">
      <c r="A858" s="49"/>
      <c r="B858" s="49"/>
    </row>
    <row r="859" spans="1:2" ht="16.5" thickTop="1" thickBot="1" x14ac:dyDescent="0.3">
      <c r="A859" s="49"/>
      <c r="B859" s="49"/>
    </row>
    <row r="860" spans="1:2" ht="16.5" thickTop="1" thickBot="1" x14ac:dyDescent="0.3">
      <c r="A860" s="49"/>
      <c r="B860" s="49"/>
    </row>
    <row r="861" spans="1:2" ht="16.5" thickTop="1" thickBot="1" x14ac:dyDescent="0.3">
      <c r="A861" s="49"/>
      <c r="B861" s="49"/>
    </row>
    <row r="862" spans="1:2" ht="16.5" thickTop="1" thickBot="1" x14ac:dyDescent="0.3">
      <c r="A862" s="49"/>
      <c r="B862" s="49"/>
    </row>
    <row r="863" spans="1:2" ht="16.5" thickTop="1" thickBot="1" x14ac:dyDescent="0.3">
      <c r="A863" s="49"/>
      <c r="B863" s="49"/>
    </row>
    <row r="864" spans="1:2" ht="16.5" thickTop="1" thickBot="1" x14ac:dyDescent="0.3">
      <c r="A864" s="49"/>
      <c r="B864" s="49"/>
    </row>
    <row r="865" spans="1:2" ht="16.5" thickTop="1" thickBot="1" x14ac:dyDescent="0.3">
      <c r="A865" s="49"/>
      <c r="B865" s="49"/>
    </row>
    <row r="866" spans="1:2" ht="16.5" thickTop="1" thickBot="1" x14ac:dyDescent="0.3">
      <c r="A866" s="49"/>
      <c r="B866" s="49"/>
    </row>
    <row r="867" spans="1:2" ht="16.5" thickTop="1" thickBot="1" x14ac:dyDescent="0.3">
      <c r="A867" s="49"/>
      <c r="B867" s="49"/>
    </row>
    <row r="868" spans="1:2" ht="16.5" thickTop="1" thickBot="1" x14ac:dyDescent="0.3">
      <c r="A868" s="49"/>
      <c r="B868" s="49"/>
    </row>
    <row r="869" spans="1:2" ht="16.5" thickTop="1" thickBot="1" x14ac:dyDescent="0.3">
      <c r="A869" s="49"/>
      <c r="B869" s="49"/>
    </row>
    <row r="870" spans="1:2" ht="16.5" thickTop="1" thickBot="1" x14ac:dyDescent="0.3">
      <c r="A870" s="49"/>
      <c r="B870" s="49"/>
    </row>
    <row r="871" spans="1:2" ht="16.5" thickTop="1" thickBot="1" x14ac:dyDescent="0.3">
      <c r="A871" s="49"/>
      <c r="B871" s="49"/>
    </row>
    <row r="872" spans="1:2" ht="16.5" thickTop="1" thickBot="1" x14ac:dyDescent="0.3">
      <c r="A872" s="49"/>
      <c r="B872" s="49"/>
    </row>
    <row r="873" spans="1:2" ht="16.5" thickTop="1" thickBot="1" x14ac:dyDescent="0.3">
      <c r="A873" s="49"/>
      <c r="B873" s="49"/>
    </row>
    <row r="874" spans="1:2" ht="16.5" thickTop="1" thickBot="1" x14ac:dyDescent="0.3">
      <c r="A874" s="49"/>
      <c r="B874" s="49"/>
    </row>
    <row r="875" spans="1:2" ht="16.5" thickTop="1" thickBot="1" x14ac:dyDescent="0.3">
      <c r="A875" s="49"/>
      <c r="B875" s="49"/>
    </row>
    <row r="876" spans="1:2" ht="16.5" thickTop="1" thickBot="1" x14ac:dyDescent="0.3">
      <c r="A876" s="49"/>
      <c r="B876" s="49"/>
    </row>
    <row r="877" spans="1:2" ht="16.5" thickTop="1" thickBot="1" x14ac:dyDescent="0.3">
      <c r="A877" s="49"/>
      <c r="B877" s="49"/>
    </row>
    <row r="878" spans="1:2" ht="16.5" thickTop="1" thickBot="1" x14ac:dyDescent="0.3">
      <c r="A878" s="49"/>
      <c r="B878" s="49"/>
    </row>
    <row r="879" spans="1:2" ht="16.5" thickTop="1" thickBot="1" x14ac:dyDescent="0.3">
      <c r="A879" s="49"/>
      <c r="B879" s="49"/>
    </row>
    <row r="880" spans="1:2" ht="16.5" thickTop="1" thickBot="1" x14ac:dyDescent="0.3">
      <c r="A880" s="49"/>
      <c r="B880" s="49"/>
    </row>
    <row r="881" spans="1:2" ht="16.5" thickTop="1" thickBot="1" x14ac:dyDescent="0.3">
      <c r="A881" s="49"/>
      <c r="B881" s="49"/>
    </row>
    <row r="882" spans="1:2" ht="16.5" thickTop="1" thickBot="1" x14ac:dyDescent="0.3">
      <c r="A882" s="49"/>
      <c r="B882" s="49"/>
    </row>
    <row r="883" spans="1:2" ht="16.5" thickTop="1" thickBot="1" x14ac:dyDescent="0.3">
      <c r="A883" s="49"/>
      <c r="B883" s="49"/>
    </row>
    <row r="884" spans="1:2" ht="16.5" thickTop="1" thickBot="1" x14ac:dyDescent="0.3">
      <c r="A884" s="49"/>
      <c r="B884" s="49"/>
    </row>
    <row r="885" spans="1:2" ht="16.5" thickTop="1" thickBot="1" x14ac:dyDescent="0.3">
      <c r="A885" s="49"/>
      <c r="B885" s="49"/>
    </row>
    <row r="886" spans="1:2" ht="16.5" thickTop="1" thickBot="1" x14ac:dyDescent="0.3">
      <c r="A886" s="49"/>
      <c r="B886" s="49"/>
    </row>
    <row r="887" spans="1:2" ht="16.5" thickTop="1" thickBot="1" x14ac:dyDescent="0.3">
      <c r="A887" s="49"/>
      <c r="B887" s="49"/>
    </row>
    <row r="888" spans="1:2" ht="16.5" thickTop="1" thickBot="1" x14ac:dyDescent="0.3">
      <c r="A888" s="49"/>
      <c r="B888" s="49"/>
    </row>
    <row r="889" spans="1:2" ht="16.5" thickTop="1" thickBot="1" x14ac:dyDescent="0.3">
      <c r="A889" s="49"/>
      <c r="B889" s="49"/>
    </row>
    <row r="890" spans="1:2" ht="16.5" thickTop="1" thickBot="1" x14ac:dyDescent="0.3">
      <c r="A890" s="49"/>
      <c r="B890" s="49"/>
    </row>
    <row r="891" spans="1:2" ht="16.5" thickTop="1" thickBot="1" x14ac:dyDescent="0.3">
      <c r="A891" s="49"/>
      <c r="B891" s="49"/>
    </row>
    <row r="892" spans="1:2" ht="16.5" thickTop="1" thickBot="1" x14ac:dyDescent="0.3">
      <c r="A892" s="49"/>
      <c r="B892" s="49"/>
    </row>
    <row r="893" spans="1:2" ht="16.5" thickTop="1" thickBot="1" x14ac:dyDescent="0.3">
      <c r="A893" s="49"/>
      <c r="B893" s="49"/>
    </row>
    <row r="894" spans="1:2" ht="16.5" thickTop="1" thickBot="1" x14ac:dyDescent="0.3">
      <c r="A894" s="49"/>
      <c r="B894" s="49"/>
    </row>
    <row r="895" spans="1:2" ht="16.5" thickTop="1" thickBot="1" x14ac:dyDescent="0.3">
      <c r="A895" s="49"/>
      <c r="B895" s="49"/>
    </row>
    <row r="896" spans="1:2" ht="16.5" thickTop="1" thickBot="1" x14ac:dyDescent="0.3">
      <c r="A896" s="49"/>
      <c r="B896" s="49"/>
    </row>
    <row r="897" spans="1:2" ht="16.5" thickTop="1" thickBot="1" x14ac:dyDescent="0.3">
      <c r="A897" s="49"/>
      <c r="B897" s="49"/>
    </row>
    <row r="898" spans="1:2" ht="16.5" thickTop="1" thickBot="1" x14ac:dyDescent="0.3">
      <c r="A898" s="49"/>
      <c r="B898" s="49"/>
    </row>
    <row r="899" spans="1:2" ht="16.5" thickTop="1" thickBot="1" x14ac:dyDescent="0.3">
      <c r="A899" s="49"/>
      <c r="B899" s="49"/>
    </row>
    <row r="900" spans="1:2" ht="16.5" thickTop="1" thickBot="1" x14ac:dyDescent="0.3">
      <c r="A900" s="49"/>
      <c r="B900" s="49"/>
    </row>
    <row r="901" spans="1:2" ht="16.5" thickTop="1" thickBot="1" x14ac:dyDescent="0.3">
      <c r="A901" s="49"/>
      <c r="B901" s="49"/>
    </row>
    <row r="902" spans="1:2" ht="16.5" thickTop="1" thickBot="1" x14ac:dyDescent="0.3">
      <c r="A902" s="49"/>
      <c r="B902" s="49"/>
    </row>
    <row r="903" spans="1:2" ht="16.5" thickTop="1" thickBot="1" x14ac:dyDescent="0.3">
      <c r="A903" s="49"/>
      <c r="B903" s="49"/>
    </row>
    <row r="904" spans="1:2" ht="16.5" thickTop="1" thickBot="1" x14ac:dyDescent="0.3">
      <c r="A904" s="49"/>
      <c r="B904" s="49"/>
    </row>
    <row r="905" spans="1:2" ht="16.5" thickTop="1" thickBot="1" x14ac:dyDescent="0.3">
      <c r="A905" s="49"/>
      <c r="B905" s="49"/>
    </row>
    <row r="906" spans="1:2" ht="16.5" thickTop="1" thickBot="1" x14ac:dyDescent="0.3">
      <c r="A906" s="49"/>
      <c r="B906" s="49"/>
    </row>
    <row r="907" spans="1:2" ht="16.5" thickTop="1" thickBot="1" x14ac:dyDescent="0.3">
      <c r="A907" s="49"/>
      <c r="B907" s="49"/>
    </row>
    <row r="908" spans="1:2" ht="16.5" thickTop="1" thickBot="1" x14ac:dyDescent="0.3">
      <c r="A908" s="49"/>
      <c r="B908" s="49"/>
    </row>
    <row r="909" spans="1:2" ht="16.5" thickTop="1" thickBot="1" x14ac:dyDescent="0.3">
      <c r="A909" s="49"/>
      <c r="B909" s="49"/>
    </row>
    <row r="910" spans="1:2" ht="16.5" thickTop="1" thickBot="1" x14ac:dyDescent="0.3">
      <c r="A910" s="49"/>
      <c r="B910" s="49"/>
    </row>
    <row r="911" spans="1:2" ht="16.5" thickTop="1" thickBot="1" x14ac:dyDescent="0.3">
      <c r="A911" s="49"/>
      <c r="B911" s="49"/>
    </row>
    <row r="912" spans="1:2" ht="16.5" thickTop="1" thickBot="1" x14ac:dyDescent="0.3">
      <c r="A912" s="49"/>
      <c r="B912" s="49"/>
    </row>
    <row r="913" spans="1:2" ht="16.5" thickTop="1" thickBot="1" x14ac:dyDescent="0.3">
      <c r="A913" s="49"/>
      <c r="B913" s="49"/>
    </row>
    <row r="914" spans="1:2" ht="16.5" thickTop="1" thickBot="1" x14ac:dyDescent="0.3">
      <c r="A914" s="49"/>
      <c r="B914" s="49"/>
    </row>
    <row r="915" spans="1:2" ht="16.5" thickTop="1" thickBot="1" x14ac:dyDescent="0.3">
      <c r="A915" s="49"/>
      <c r="B915" s="49"/>
    </row>
    <row r="916" spans="1:2" ht="16.5" thickTop="1" thickBot="1" x14ac:dyDescent="0.3">
      <c r="A916" s="49"/>
      <c r="B916" s="49"/>
    </row>
    <row r="917" spans="1:2" ht="16.5" thickTop="1" thickBot="1" x14ac:dyDescent="0.3">
      <c r="A917" s="49"/>
      <c r="B917" s="49"/>
    </row>
    <row r="918" spans="1:2" ht="16.5" thickTop="1" thickBot="1" x14ac:dyDescent="0.3">
      <c r="A918" s="49"/>
      <c r="B918" s="49"/>
    </row>
    <row r="919" spans="1:2" ht="16.5" thickTop="1" thickBot="1" x14ac:dyDescent="0.3">
      <c r="A919" s="49"/>
      <c r="B919" s="49"/>
    </row>
    <row r="920" spans="1:2" ht="16.5" thickTop="1" thickBot="1" x14ac:dyDescent="0.3">
      <c r="A920" s="49"/>
      <c r="B920" s="49"/>
    </row>
    <row r="921" spans="1:2" ht="16.5" thickTop="1" thickBot="1" x14ac:dyDescent="0.3">
      <c r="A921" s="49"/>
      <c r="B921" s="49"/>
    </row>
    <row r="922" spans="1:2" ht="16.5" thickTop="1" thickBot="1" x14ac:dyDescent="0.3">
      <c r="A922" s="49"/>
      <c r="B922" s="49"/>
    </row>
    <row r="923" spans="1:2" ht="16.5" thickTop="1" thickBot="1" x14ac:dyDescent="0.3">
      <c r="A923" s="49"/>
      <c r="B923" s="49"/>
    </row>
    <row r="924" spans="1:2" ht="16.5" thickTop="1" thickBot="1" x14ac:dyDescent="0.3">
      <c r="A924" s="49"/>
      <c r="B924" s="49"/>
    </row>
    <row r="925" spans="1:2" ht="16.5" thickTop="1" thickBot="1" x14ac:dyDescent="0.3">
      <c r="A925" s="49"/>
      <c r="B925" s="49"/>
    </row>
    <row r="926" spans="1:2" ht="16.5" thickTop="1" thickBot="1" x14ac:dyDescent="0.3">
      <c r="A926" s="49"/>
      <c r="B926" s="49"/>
    </row>
    <row r="927" spans="1:2" ht="16.5" thickTop="1" thickBot="1" x14ac:dyDescent="0.3">
      <c r="A927" s="49"/>
      <c r="B927" s="49"/>
    </row>
    <row r="928" spans="1:2" ht="16.5" thickTop="1" thickBot="1" x14ac:dyDescent="0.3">
      <c r="A928" s="49"/>
      <c r="B928" s="49"/>
    </row>
    <row r="929" spans="1:2" ht="16.5" thickTop="1" thickBot="1" x14ac:dyDescent="0.3">
      <c r="A929" s="49"/>
      <c r="B929" s="49"/>
    </row>
    <row r="930" spans="1:2" ht="16.5" thickTop="1" thickBot="1" x14ac:dyDescent="0.3">
      <c r="A930" s="49"/>
      <c r="B930" s="49"/>
    </row>
    <row r="931" spans="1:2" ht="16.5" thickTop="1" thickBot="1" x14ac:dyDescent="0.3">
      <c r="A931" s="49"/>
      <c r="B931" s="49"/>
    </row>
    <row r="932" spans="1:2" ht="16.5" thickTop="1" thickBot="1" x14ac:dyDescent="0.3">
      <c r="A932" s="49"/>
      <c r="B932" s="49"/>
    </row>
    <row r="933" spans="1:2" ht="16.5" thickTop="1" thickBot="1" x14ac:dyDescent="0.3">
      <c r="A933" s="49"/>
      <c r="B933" s="49"/>
    </row>
    <row r="934" spans="1:2" ht="16.5" thickTop="1" thickBot="1" x14ac:dyDescent="0.3">
      <c r="A934" s="49"/>
      <c r="B934" s="49"/>
    </row>
    <row r="935" spans="1:2" ht="16.5" thickTop="1" thickBot="1" x14ac:dyDescent="0.3">
      <c r="A935" s="49"/>
      <c r="B935" s="49"/>
    </row>
    <row r="936" spans="1:2" ht="16.5" thickTop="1" thickBot="1" x14ac:dyDescent="0.3">
      <c r="A936" s="49"/>
      <c r="B936" s="49"/>
    </row>
    <row r="937" spans="1:2" ht="16.5" thickTop="1" thickBot="1" x14ac:dyDescent="0.3">
      <c r="A937" s="49"/>
      <c r="B937" s="49"/>
    </row>
    <row r="938" spans="1:2" ht="16.5" thickTop="1" thickBot="1" x14ac:dyDescent="0.3">
      <c r="A938" s="49"/>
      <c r="B938" s="49"/>
    </row>
    <row r="939" spans="1:2" ht="16.5" thickTop="1" thickBot="1" x14ac:dyDescent="0.3">
      <c r="A939" s="49"/>
      <c r="B939" s="49"/>
    </row>
    <row r="940" spans="1:2" ht="16.5" thickTop="1" thickBot="1" x14ac:dyDescent="0.3">
      <c r="A940" s="49"/>
      <c r="B940" s="49"/>
    </row>
    <row r="941" spans="1:2" ht="16.5" thickTop="1" thickBot="1" x14ac:dyDescent="0.3">
      <c r="A941" s="49"/>
      <c r="B941" s="49"/>
    </row>
    <row r="942" spans="1:2" ht="16.5" thickTop="1" thickBot="1" x14ac:dyDescent="0.3">
      <c r="A942" s="49"/>
      <c r="B942" s="49"/>
    </row>
    <row r="943" spans="1:2" ht="16.5" thickTop="1" thickBot="1" x14ac:dyDescent="0.3">
      <c r="A943" s="49"/>
      <c r="B943" s="49"/>
    </row>
    <row r="944" spans="1:2" ht="16.5" thickTop="1" thickBot="1" x14ac:dyDescent="0.3">
      <c r="A944" s="49"/>
      <c r="B944" s="49"/>
    </row>
    <row r="945" spans="1:2" ht="16.5" thickTop="1" thickBot="1" x14ac:dyDescent="0.3">
      <c r="A945" s="49"/>
      <c r="B945" s="49"/>
    </row>
    <row r="946" spans="1:2" ht="16.5" thickTop="1" thickBot="1" x14ac:dyDescent="0.3">
      <c r="A946" s="49"/>
      <c r="B946" s="49"/>
    </row>
    <row r="947" spans="1:2" ht="16.5" thickTop="1" thickBot="1" x14ac:dyDescent="0.3">
      <c r="A947" s="49"/>
      <c r="B947" s="49"/>
    </row>
    <row r="948" spans="1:2" ht="16.5" thickTop="1" thickBot="1" x14ac:dyDescent="0.3">
      <c r="A948" s="49"/>
      <c r="B948" s="49"/>
    </row>
    <row r="949" spans="1:2" ht="16.5" thickTop="1" thickBot="1" x14ac:dyDescent="0.3">
      <c r="A949" s="49"/>
      <c r="B949" s="49"/>
    </row>
    <row r="950" spans="1:2" ht="16.5" thickTop="1" thickBot="1" x14ac:dyDescent="0.3">
      <c r="A950" s="49"/>
      <c r="B950" s="49"/>
    </row>
    <row r="951" spans="1:2" ht="16.5" thickTop="1" thickBot="1" x14ac:dyDescent="0.3">
      <c r="A951" s="49"/>
      <c r="B951" s="49"/>
    </row>
    <row r="952" spans="1:2" ht="16.5" thickTop="1" thickBot="1" x14ac:dyDescent="0.3">
      <c r="A952" s="49"/>
      <c r="B952" s="49"/>
    </row>
    <row r="953" spans="1:2" ht="16.5" thickTop="1" thickBot="1" x14ac:dyDescent="0.3">
      <c r="A953" s="49"/>
      <c r="B953" s="49"/>
    </row>
    <row r="954" spans="1:2" ht="16.5" thickTop="1" thickBot="1" x14ac:dyDescent="0.3">
      <c r="A954" s="49"/>
      <c r="B954" s="49"/>
    </row>
    <row r="955" spans="1:2" ht="16.5" thickTop="1" thickBot="1" x14ac:dyDescent="0.3">
      <c r="A955" s="49"/>
      <c r="B955" s="49"/>
    </row>
    <row r="956" spans="1:2" ht="16.5" thickTop="1" thickBot="1" x14ac:dyDescent="0.3">
      <c r="A956" s="49"/>
      <c r="B956" s="49"/>
    </row>
    <row r="957" spans="1:2" ht="16.5" thickTop="1" thickBot="1" x14ac:dyDescent="0.3">
      <c r="A957" s="49"/>
      <c r="B957" s="49"/>
    </row>
    <row r="958" spans="1:2" ht="16.5" thickTop="1" thickBot="1" x14ac:dyDescent="0.3">
      <c r="A958" s="49"/>
      <c r="B958" s="49"/>
    </row>
    <row r="959" spans="1:2" ht="16.5" thickTop="1" thickBot="1" x14ac:dyDescent="0.3">
      <c r="A959" s="49"/>
      <c r="B959" s="49"/>
    </row>
    <row r="960" spans="1:2" ht="16.5" thickTop="1" thickBot="1" x14ac:dyDescent="0.3">
      <c r="A960" s="49"/>
      <c r="B960" s="49"/>
    </row>
    <row r="961" spans="1:2" ht="16.5" thickTop="1" thickBot="1" x14ac:dyDescent="0.3">
      <c r="A961" s="49"/>
      <c r="B961" s="49"/>
    </row>
    <row r="962" spans="1:2" ht="16.5" thickTop="1" thickBot="1" x14ac:dyDescent="0.3">
      <c r="A962" s="49"/>
      <c r="B962" s="49"/>
    </row>
    <row r="963" spans="1:2" ht="16.5" thickTop="1" thickBot="1" x14ac:dyDescent="0.3">
      <c r="A963" s="49"/>
      <c r="B963" s="49"/>
    </row>
    <row r="964" spans="1:2" ht="16.5" thickTop="1" thickBot="1" x14ac:dyDescent="0.3">
      <c r="A964" s="49"/>
      <c r="B964" s="49"/>
    </row>
    <row r="965" spans="1:2" ht="16.5" thickTop="1" thickBot="1" x14ac:dyDescent="0.3">
      <c r="A965" s="49"/>
      <c r="B965" s="49"/>
    </row>
    <row r="966" spans="1:2" ht="16.5" thickTop="1" thickBot="1" x14ac:dyDescent="0.3">
      <c r="A966" s="49"/>
      <c r="B966" s="49"/>
    </row>
    <row r="967" spans="1:2" ht="16.5" thickTop="1" thickBot="1" x14ac:dyDescent="0.3">
      <c r="A967" s="49"/>
      <c r="B967" s="49"/>
    </row>
    <row r="968" spans="1:2" ht="16.5" thickTop="1" thickBot="1" x14ac:dyDescent="0.3">
      <c r="A968" s="49"/>
      <c r="B968" s="49"/>
    </row>
    <row r="969" spans="1:2" ht="16.5" thickTop="1" thickBot="1" x14ac:dyDescent="0.3">
      <c r="A969" s="49"/>
      <c r="B969" s="49"/>
    </row>
    <row r="970" spans="1:2" ht="16.5" thickTop="1" thickBot="1" x14ac:dyDescent="0.3">
      <c r="A970" s="49"/>
      <c r="B970" s="49"/>
    </row>
    <row r="971" spans="1:2" ht="16.5" thickTop="1" thickBot="1" x14ac:dyDescent="0.3">
      <c r="A971" s="49"/>
      <c r="B971" s="49"/>
    </row>
    <row r="972" spans="1:2" ht="16.5" thickTop="1" thickBot="1" x14ac:dyDescent="0.3">
      <c r="A972" s="49"/>
      <c r="B972" s="49"/>
    </row>
    <row r="973" spans="1:2" ht="16.5" thickTop="1" thickBot="1" x14ac:dyDescent="0.3">
      <c r="A973" s="49"/>
      <c r="B973" s="49"/>
    </row>
    <row r="974" spans="1:2" ht="16.5" thickTop="1" thickBot="1" x14ac:dyDescent="0.3">
      <c r="A974" s="49"/>
      <c r="B974" s="49"/>
    </row>
    <row r="975" spans="1:2" ht="16.5" thickTop="1" thickBot="1" x14ac:dyDescent="0.3">
      <c r="A975" s="49"/>
      <c r="B975" s="49"/>
    </row>
    <row r="976" spans="1:2" ht="16.5" thickTop="1" thickBot="1" x14ac:dyDescent="0.3">
      <c r="A976" s="49"/>
      <c r="B976" s="49"/>
    </row>
    <row r="977" spans="1:2" ht="16.5" thickTop="1" thickBot="1" x14ac:dyDescent="0.3">
      <c r="A977" s="49"/>
      <c r="B977" s="49"/>
    </row>
    <row r="978" spans="1:2" ht="16.5" thickTop="1" thickBot="1" x14ac:dyDescent="0.3">
      <c r="A978" s="49"/>
      <c r="B978" s="49"/>
    </row>
    <row r="979" spans="1:2" ht="16.5" thickTop="1" thickBot="1" x14ac:dyDescent="0.3">
      <c r="A979" s="49"/>
      <c r="B979" s="49"/>
    </row>
    <row r="980" spans="1:2" ht="16.5" thickTop="1" thickBot="1" x14ac:dyDescent="0.3">
      <c r="A980" s="49"/>
      <c r="B980" s="49"/>
    </row>
    <row r="981" spans="1:2" ht="16.5" thickTop="1" thickBot="1" x14ac:dyDescent="0.3">
      <c r="A981" s="49"/>
      <c r="B981" s="49"/>
    </row>
    <row r="982" spans="1:2" ht="16.5" thickTop="1" thickBot="1" x14ac:dyDescent="0.3">
      <c r="A982" s="49"/>
      <c r="B982" s="49"/>
    </row>
    <row r="983" spans="1:2" ht="16.5" thickTop="1" thickBot="1" x14ac:dyDescent="0.3">
      <c r="A983" s="49"/>
      <c r="B983" s="49"/>
    </row>
    <row r="984" spans="1:2" ht="16.5" thickTop="1" thickBot="1" x14ac:dyDescent="0.3">
      <c r="A984" s="49"/>
      <c r="B984" s="49"/>
    </row>
    <row r="985" spans="1:2" ht="16.5" thickTop="1" thickBot="1" x14ac:dyDescent="0.3">
      <c r="A985" s="49"/>
      <c r="B985" s="49"/>
    </row>
    <row r="986" spans="1:2" ht="16.5" thickTop="1" thickBot="1" x14ac:dyDescent="0.3">
      <c r="A986" s="49"/>
      <c r="B986" s="49"/>
    </row>
    <row r="987" spans="1:2" ht="16.5" thickTop="1" thickBot="1" x14ac:dyDescent="0.3">
      <c r="A987" s="49"/>
      <c r="B987" s="49"/>
    </row>
    <row r="988" spans="1:2" ht="16.5" thickTop="1" thickBot="1" x14ac:dyDescent="0.3">
      <c r="A988" s="49"/>
      <c r="B988" s="49"/>
    </row>
    <row r="989" spans="1:2" ht="16.5" thickTop="1" thickBot="1" x14ac:dyDescent="0.3">
      <c r="A989" s="49"/>
      <c r="B989" s="49"/>
    </row>
    <row r="990" spans="1:2" ht="16.5" thickTop="1" thickBot="1" x14ac:dyDescent="0.3">
      <c r="A990" s="49"/>
      <c r="B990" s="49"/>
    </row>
    <row r="991" spans="1:2" ht="16.5" thickTop="1" thickBot="1" x14ac:dyDescent="0.3">
      <c r="A991" s="49"/>
      <c r="B991" s="49"/>
    </row>
    <row r="992" spans="1:2" ht="16.5" thickTop="1" thickBot="1" x14ac:dyDescent="0.3">
      <c r="A992" s="49"/>
      <c r="B992" s="49"/>
    </row>
    <row r="993" spans="1:2" ht="16.5" thickTop="1" thickBot="1" x14ac:dyDescent="0.3">
      <c r="A993" s="49"/>
      <c r="B993" s="49"/>
    </row>
    <row r="994" spans="1:2" ht="16.5" thickTop="1" thickBot="1" x14ac:dyDescent="0.3">
      <c r="A994" s="49"/>
      <c r="B994" s="49"/>
    </row>
    <row r="995" spans="1:2" ht="16.5" thickTop="1" thickBot="1" x14ac:dyDescent="0.3">
      <c r="A995" s="49"/>
      <c r="B995" s="49"/>
    </row>
    <row r="996" spans="1:2" ht="16.5" thickTop="1" thickBot="1" x14ac:dyDescent="0.3">
      <c r="A996" s="49"/>
      <c r="B996" s="49"/>
    </row>
    <row r="997" spans="1:2" ht="16.5" thickTop="1" thickBot="1" x14ac:dyDescent="0.3">
      <c r="A997" s="49"/>
      <c r="B997" s="49"/>
    </row>
    <row r="998" spans="1:2" ht="16.5" thickTop="1" thickBot="1" x14ac:dyDescent="0.3">
      <c r="A998" s="49"/>
      <c r="B998" s="49"/>
    </row>
    <row r="999" spans="1:2" ht="16.5" thickTop="1" thickBot="1" x14ac:dyDescent="0.3">
      <c r="A999" s="49"/>
      <c r="B999" s="49"/>
    </row>
    <row r="1000" spans="1:2" ht="16.5" thickTop="1" thickBot="1" x14ac:dyDescent="0.3">
      <c r="A1000" s="49"/>
      <c r="B1000" s="49"/>
    </row>
    <row r="1001" spans="1:2" ht="16.5" thickTop="1" thickBot="1" x14ac:dyDescent="0.3">
      <c r="A1001" s="49"/>
      <c r="B1001" s="49"/>
    </row>
    <row r="1002" spans="1:2" ht="15.75" thickTop="1" x14ac:dyDescent="0.25"/>
  </sheetData>
  <autoFilter ref="B1" xr:uid="{EDF1BC2A-C63D-46BF-854B-823D361CEE51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CE330-73EF-4BAE-AA3E-7AABE6E805D2}">
  <sheetPr>
    <tabColor rgb="FF00B050"/>
  </sheetPr>
  <dimension ref="A1:E1000"/>
  <sheetViews>
    <sheetView workbookViewId="0">
      <pane ySplit="1" topLeftCell="A77" activePane="bottomLeft" state="frozen"/>
      <selection pane="bottomLeft" activeCell="A200" sqref="A200"/>
    </sheetView>
  </sheetViews>
  <sheetFormatPr defaultRowHeight="15" x14ac:dyDescent="0.25"/>
  <cols>
    <col min="1" max="4" width="14.140625" customWidth="1"/>
    <col min="5" max="5" width="10.28515625" customWidth="1"/>
  </cols>
  <sheetData>
    <row r="1" spans="1:5" ht="30" x14ac:dyDescent="0.25">
      <c r="A1" s="2" t="s">
        <v>0</v>
      </c>
      <c r="B1" s="2" t="s">
        <v>8</v>
      </c>
      <c r="C1" s="2" t="s">
        <v>9</v>
      </c>
      <c r="D1" s="2" t="s">
        <v>10</v>
      </c>
      <c r="E1" s="2" t="s">
        <v>7</v>
      </c>
    </row>
    <row r="2" spans="1:5" ht="15.75" thickBot="1" x14ac:dyDescent="0.3">
      <c r="A2" s="21"/>
      <c r="B2" s="21"/>
      <c r="C2" s="21"/>
      <c r="D2" s="21"/>
      <c r="E2" s="21"/>
    </row>
    <row r="3" spans="1:5" ht="15.75" thickBot="1" x14ac:dyDescent="0.3">
      <c r="A3" s="22"/>
      <c r="B3" s="22"/>
      <c r="C3" s="22"/>
      <c r="D3" s="22"/>
      <c r="E3" s="22"/>
    </row>
    <row r="4" spans="1:5" ht="15.75" thickBot="1" x14ac:dyDescent="0.3">
      <c r="A4" s="22"/>
      <c r="B4" s="22"/>
      <c r="C4" s="22"/>
      <c r="D4" s="22"/>
      <c r="E4" s="22"/>
    </row>
    <row r="5" spans="1:5" ht="15.75" thickBot="1" x14ac:dyDescent="0.3">
      <c r="A5" s="22"/>
      <c r="B5" s="22"/>
      <c r="C5" s="22"/>
      <c r="D5" s="22"/>
      <c r="E5" s="22"/>
    </row>
    <row r="6" spans="1:5" ht="15.75" thickBot="1" x14ac:dyDescent="0.3">
      <c r="A6" s="22"/>
      <c r="B6" s="22"/>
      <c r="C6" s="22"/>
      <c r="D6" s="22"/>
      <c r="E6" s="22"/>
    </row>
    <row r="7" spans="1:5" ht="15.75" thickBot="1" x14ac:dyDescent="0.3">
      <c r="A7" s="22"/>
      <c r="B7" s="22"/>
      <c r="C7" s="22"/>
      <c r="D7" s="22"/>
      <c r="E7" s="22"/>
    </row>
    <row r="8" spans="1:5" ht="15.75" thickBot="1" x14ac:dyDescent="0.3">
      <c r="A8" s="22"/>
      <c r="B8" s="22"/>
      <c r="C8" s="22"/>
      <c r="D8" s="22"/>
      <c r="E8" s="22"/>
    </row>
    <row r="9" spans="1:5" ht="15.75" thickBot="1" x14ac:dyDescent="0.3">
      <c r="A9" s="22"/>
      <c r="B9" s="22"/>
      <c r="C9" s="22"/>
      <c r="D9" s="22"/>
      <c r="E9" s="22"/>
    </row>
    <row r="10" spans="1:5" ht="15.75" thickBot="1" x14ac:dyDescent="0.3">
      <c r="A10" s="22"/>
      <c r="B10" s="22"/>
      <c r="C10" s="22"/>
      <c r="D10" s="22"/>
      <c r="E10" s="22"/>
    </row>
    <row r="11" spans="1:5" ht="15.75" thickBot="1" x14ac:dyDescent="0.3">
      <c r="A11" s="22"/>
      <c r="B11" s="22"/>
      <c r="C11" s="22"/>
      <c r="D11" s="22"/>
      <c r="E11" s="22"/>
    </row>
    <row r="12" spans="1:5" ht="15.75" thickBot="1" x14ac:dyDescent="0.3">
      <c r="A12" s="22"/>
      <c r="B12" s="22"/>
      <c r="C12" s="22"/>
      <c r="D12" s="22"/>
      <c r="E12" s="22"/>
    </row>
    <row r="13" spans="1:5" ht="15.75" thickBot="1" x14ac:dyDescent="0.3">
      <c r="A13" s="22"/>
      <c r="B13" s="22"/>
      <c r="C13" s="22"/>
      <c r="D13" s="22"/>
      <c r="E13" s="22"/>
    </row>
    <row r="14" spans="1:5" ht="15.75" thickBot="1" x14ac:dyDescent="0.3">
      <c r="A14" s="22"/>
      <c r="B14" s="22"/>
      <c r="C14" s="22"/>
      <c r="D14" s="22"/>
      <c r="E14" s="22"/>
    </row>
    <row r="15" spans="1:5" ht="15.75" thickBot="1" x14ac:dyDescent="0.3">
      <c r="A15" s="22"/>
      <c r="B15" s="22"/>
      <c r="C15" s="22"/>
      <c r="D15" s="22"/>
      <c r="E15" s="22"/>
    </row>
    <row r="16" spans="1:5" ht="15.75" thickBot="1" x14ac:dyDescent="0.3">
      <c r="A16" s="22"/>
      <c r="B16" s="22"/>
      <c r="C16" s="22"/>
      <c r="D16" s="22"/>
      <c r="E16" s="22"/>
    </row>
    <row r="17" spans="1:5" ht="15.75" thickBot="1" x14ac:dyDescent="0.3">
      <c r="A17" s="22"/>
      <c r="B17" s="22"/>
      <c r="C17" s="22"/>
      <c r="D17" s="22"/>
      <c r="E17" s="22"/>
    </row>
    <row r="18" spans="1:5" ht="15.75" thickBot="1" x14ac:dyDescent="0.3">
      <c r="A18" s="22"/>
      <c r="B18" s="22"/>
      <c r="C18" s="22"/>
      <c r="D18" s="22"/>
      <c r="E18" s="22"/>
    </row>
    <row r="19" spans="1:5" ht="15.75" thickBot="1" x14ac:dyDescent="0.3">
      <c r="A19" s="22"/>
      <c r="B19" s="22"/>
      <c r="C19" s="22"/>
      <c r="D19" s="22"/>
      <c r="E19" s="22"/>
    </row>
    <row r="20" spans="1:5" ht="15.75" thickBot="1" x14ac:dyDescent="0.3">
      <c r="A20" s="22"/>
      <c r="B20" s="22"/>
      <c r="C20" s="22"/>
      <c r="D20" s="22"/>
      <c r="E20" s="22"/>
    </row>
    <row r="21" spans="1:5" ht="15.75" thickBot="1" x14ac:dyDescent="0.3">
      <c r="A21" s="22"/>
      <c r="B21" s="22"/>
      <c r="C21" s="22"/>
      <c r="D21" s="22"/>
      <c r="E21" s="22"/>
    </row>
    <row r="22" spans="1:5" ht="15.75" thickBot="1" x14ac:dyDescent="0.3">
      <c r="A22" s="22"/>
      <c r="B22" s="22"/>
      <c r="C22" s="22"/>
      <c r="D22" s="22"/>
      <c r="E22" s="22"/>
    </row>
    <row r="23" spans="1:5" ht="15.75" thickBot="1" x14ac:dyDescent="0.3">
      <c r="A23" s="22"/>
      <c r="B23" s="22"/>
      <c r="C23" s="22"/>
      <c r="D23" s="22"/>
      <c r="E23" s="22"/>
    </row>
    <row r="24" spans="1:5" ht="15.75" thickBot="1" x14ac:dyDescent="0.3">
      <c r="A24" s="22"/>
      <c r="B24" s="22"/>
      <c r="C24" s="22"/>
      <c r="D24" s="22"/>
      <c r="E24" s="22"/>
    </row>
    <row r="25" spans="1:5" ht="15.75" thickBot="1" x14ac:dyDescent="0.3">
      <c r="A25" s="22"/>
      <c r="B25" s="22"/>
      <c r="C25" s="22"/>
      <c r="D25" s="22"/>
      <c r="E25" s="22"/>
    </row>
    <row r="26" spans="1:5" ht="15.75" thickBot="1" x14ac:dyDescent="0.3">
      <c r="A26" s="22"/>
      <c r="B26" s="22"/>
      <c r="C26" s="22"/>
      <c r="D26" s="22"/>
      <c r="E26" s="22"/>
    </row>
    <row r="27" spans="1:5" ht="15.75" thickBot="1" x14ac:dyDescent="0.3">
      <c r="A27" s="22"/>
      <c r="B27" s="22"/>
      <c r="C27" s="22"/>
      <c r="D27" s="22"/>
      <c r="E27" s="22"/>
    </row>
    <row r="28" spans="1:5" ht="15.75" thickBot="1" x14ac:dyDescent="0.3">
      <c r="A28" s="22"/>
      <c r="B28" s="22"/>
      <c r="C28" s="22"/>
      <c r="D28" s="22"/>
      <c r="E28" s="22"/>
    </row>
    <row r="29" spans="1:5" ht="15.75" thickBot="1" x14ac:dyDescent="0.3">
      <c r="A29" s="22"/>
      <c r="B29" s="22"/>
      <c r="C29" s="22"/>
      <c r="D29" s="22"/>
      <c r="E29" s="22"/>
    </row>
    <row r="30" spans="1:5" ht="15.75" thickBot="1" x14ac:dyDescent="0.3">
      <c r="A30" s="22"/>
      <c r="B30" s="22"/>
      <c r="C30" s="22"/>
      <c r="D30" s="22"/>
      <c r="E30" s="22"/>
    </row>
    <row r="31" spans="1:5" ht="15.75" thickBot="1" x14ac:dyDescent="0.3">
      <c r="A31" s="22"/>
      <c r="B31" s="22"/>
      <c r="C31" s="22"/>
      <c r="D31" s="22"/>
      <c r="E31" s="22"/>
    </row>
    <row r="32" spans="1:5" ht="15.75" thickBot="1" x14ac:dyDescent="0.3">
      <c r="A32" s="22"/>
      <c r="B32" s="22"/>
      <c r="C32" s="22"/>
      <c r="D32" s="22"/>
      <c r="E32" s="22"/>
    </row>
    <row r="33" spans="1:5" ht="15.75" thickBot="1" x14ac:dyDescent="0.3">
      <c r="A33" s="22"/>
      <c r="B33" s="22"/>
      <c r="C33" s="22"/>
      <c r="D33" s="22"/>
      <c r="E33" s="22"/>
    </row>
    <row r="34" spans="1:5" ht="15.75" thickBot="1" x14ac:dyDescent="0.3">
      <c r="A34" s="22"/>
      <c r="B34" s="22"/>
      <c r="C34" s="22"/>
      <c r="D34" s="22"/>
      <c r="E34" s="22"/>
    </row>
    <row r="35" spans="1:5" ht="15.75" thickBot="1" x14ac:dyDescent="0.3">
      <c r="A35" s="22"/>
      <c r="B35" s="22"/>
      <c r="C35" s="22"/>
      <c r="D35" s="22"/>
      <c r="E35" s="22"/>
    </row>
    <row r="36" spans="1:5" ht="15.75" thickBot="1" x14ac:dyDescent="0.3">
      <c r="A36" s="22"/>
      <c r="B36" s="22"/>
      <c r="C36" s="22"/>
      <c r="D36" s="22"/>
      <c r="E36" s="22"/>
    </row>
    <row r="37" spans="1:5" ht="15.75" thickBot="1" x14ac:dyDescent="0.3">
      <c r="A37" s="22"/>
      <c r="B37" s="22"/>
      <c r="C37" s="22"/>
      <c r="D37" s="22"/>
      <c r="E37" s="22"/>
    </row>
    <row r="38" spans="1:5" ht="15.75" thickBot="1" x14ac:dyDescent="0.3">
      <c r="A38" s="22"/>
      <c r="B38" s="22"/>
      <c r="C38" s="22"/>
      <c r="D38" s="22"/>
      <c r="E38" s="22"/>
    </row>
    <row r="39" spans="1:5" ht="15.75" thickBot="1" x14ac:dyDescent="0.3">
      <c r="A39" s="22"/>
      <c r="B39" s="22"/>
      <c r="C39" s="22"/>
      <c r="D39" s="22"/>
      <c r="E39" s="22"/>
    </row>
    <row r="40" spans="1:5" ht="15.75" thickBot="1" x14ac:dyDescent="0.3">
      <c r="A40" s="22"/>
      <c r="B40" s="22"/>
      <c r="C40" s="22"/>
      <c r="D40" s="22"/>
      <c r="E40" s="22"/>
    </row>
    <row r="41" spans="1:5" ht="15.75" thickBot="1" x14ac:dyDescent="0.3">
      <c r="A41" s="22"/>
      <c r="B41" s="22"/>
      <c r="C41" s="22"/>
      <c r="D41" s="22"/>
      <c r="E41" s="22"/>
    </row>
    <row r="42" spans="1:5" ht="15.75" thickBot="1" x14ac:dyDescent="0.3">
      <c r="A42" s="22"/>
      <c r="B42" s="22"/>
      <c r="C42" s="22"/>
      <c r="D42" s="22"/>
      <c r="E42" s="22"/>
    </row>
    <row r="43" spans="1:5" ht="15.75" thickBot="1" x14ac:dyDescent="0.3">
      <c r="A43" s="22"/>
      <c r="B43" s="22"/>
      <c r="C43" s="22"/>
      <c r="D43" s="22"/>
      <c r="E43" s="22"/>
    </row>
    <row r="44" spans="1:5" ht="15.75" thickBot="1" x14ac:dyDescent="0.3">
      <c r="A44" s="22"/>
      <c r="B44" s="22"/>
      <c r="C44" s="22"/>
      <c r="D44" s="22"/>
      <c r="E44" s="22"/>
    </row>
    <row r="45" spans="1:5" ht="15.75" thickBot="1" x14ac:dyDescent="0.3">
      <c r="A45" s="22"/>
      <c r="B45" s="22"/>
      <c r="C45" s="22"/>
      <c r="D45" s="22"/>
      <c r="E45" s="22"/>
    </row>
    <row r="46" spans="1:5" ht="15.75" thickBot="1" x14ac:dyDescent="0.3">
      <c r="A46" s="22"/>
      <c r="B46" s="22"/>
      <c r="C46" s="22"/>
      <c r="D46" s="22"/>
      <c r="E46" s="22"/>
    </row>
    <row r="47" spans="1:5" ht="15.75" thickBot="1" x14ac:dyDescent="0.3">
      <c r="A47" s="22"/>
      <c r="B47" s="22"/>
      <c r="C47" s="22"/>
      <c r="D47" s="22"/>
      <c r="E47" s="22"/>
    </row>
    <row r="48" spans="1:5" ht="15.75" thickBot="1" x14ac:dyDescent="0.3">
      <c r="A48" s="22"/>
      <c r="B48" s="22"/>
      <c r="C48" s="22"/>
      <c r="D48" s="22"/>
      <c r="E48" s="22"/>
    </row>
    <row r="49" spans="1:5" ht="15.75" thickBot="1" x14ac:dyDescent="0.3">
      <c r="A49" s="22"/>
      <c r="B49" s="22"/>
      <c r="C49" s="22"/>
      <c r="D49" s="22"/>
      <c r="E49" s="22"/>
    </row>
    <row r="50" spans="1:5" ht="15.75" thickBot="1" x14ac:dyDescent="0.3">
      <c r="A50" s="22"/>
      <c r="B50" s="22"/>
      <c r="C50" s="22"/>
      <c r="D50" s="22"/>
      <c r="E50" s="22"/>
    </row>
    <row r="51" spans="1:5" ht="15.75" thickBot="1" x14ac:dyDescent="0.3">
      <c r="A51" s="22"/>
      <c r="B51" s="22"/>
      <c r="C51" s="22"/>
      <c r="D51" s="22"/>
      <c r="E51" s="22"/>
    </row>
    <row r="52" spans="1:5" ht="15.75" thickBot="1" x14ac:dyDescent="0.3">
      <c r="A52" s="22"/>
      <c r="B52" s="22"/>
      <c r="C52" s="22"/>
      <c r="D52" s="22"/>
      <c r="E52" s="22"/>
    </row>
    <row r="53" spans="1:5" ht="15.75" thickBot="1" x14ac:dyDescent="0.3">
      <c r="A53" s="22"/>
      <c r="B53" s="22"/>
      <c r="C53" s="22"/>
      <c r="D53" s="22"/>
      <c r="E53" s="22"/>
    </row>
    <row r="54" spans="1:5" ht="15.75" thickBot="1" x14ac:dyDescent="0.3">
      <c r="A54" s="22"/>
      <c r="B54" s="22"/>
      <c r="C54" s="22"/>
      <c r="D54" s="22"/>
      <c r="E54" s="22"/>
    </row>
    <row r="55" spans="1:5" ht="15.75" thickBot="1" x14ac:dyDescent="0.3">
      <c r="A55" s="22"/>
      <c r="B55" s="22"/>
      <c r="C55" s="22"/>
      <c r="D55" s="22"/>
      <c r="E55" s="22"/>
    </row>
    <row r="56" spans="1:5" ht="15.75" thickBot="1" x14ac:dyDescent="0.3">
      <c r="A56" s="22"/>
      <c r="B56" s="22"/>
      <c r="C56" s="22"/>
      <c r="D56" s="22"/>
      <c r="E56" s="22"/>
    </row>
    <row r="57" spans="1:5" ht="15.75" thickBot="1" x14ac:dyDescent="0.3">
      <c r="A57" s="22"/>
      <c r="B57" s="22"/>
      <c r="C57" s="22"/>
      <c r="D57" s="22"/>
      <c r="E57" s="22"/>
    </row>
    <row r="58" spans="1:5" ht="15.75" thickBot="1" x14ac:dyDescent="0.3">
      <c r="A58" s="22"/>
      <c r="B58" s="22"/>
      <c r="C58" s="22"/>
      <c r="D58" s="22"/>
      <c r="E58" s="22"/>
    </row>
    <row r="59" spans="1:5" ht="15.75" thickBot="1" x14ac:dyDescent="0.3">
      <c r="A59" s="22"/>
      <c r="B59" s="22"/>
      <c r="C59" s="22"/>
      <c r="D59" s="22"/>
      <c r="E59" s="22"/>
    </row>
    <row r="60" spans="1:5" ht="15.75" thickBot="1" x14ac:dyDescent="0.3">
      <c r="A60" s="22"/>
      <c r="B60" s="22"/>
      <c r="C60" s="22"/>
      <c r="D60" s="22"/>
      <c r="E60" s="22"/>
    </row>
    <row r="61" spans="1:5" ht="15.75" thickBot="1" x14ac:dyDescent="0.3">
      <c r="A61" s="22"/>
      <c r="B61" s="22"/>
      <c r="C61" s="22"/>
      <c r="D61" s="22"/>
      <c r="E61" s="22"/>
    </row>
    <row r="62" spans="1:5" ht="15.75" thickBot="1" x14ac:dyDescent="0.3">
      <c r="A62" s="22"/>
      <c r="B62" s="22"/>
      <c r="C62" s="22"/>
      <c r="D62" s="22"/>
      <c r="E62" s="22"/>
    </row>
    <row r="63" spans="1:5" ht="15.75" thickBot="1" x14ac:dyDescent="0.3">
      <c r="A63" s="22"/>
      <c r="B63" s="22"/>
      <c r="C63" s="22"/>
      <c r="D63" s="22"/>
      <c r="E63" s="22"/>
    </row>
    <row r="64" spans="1:5" ht="15.75" thickBot="1" x14ac:dyDescent="0.3">
      <c r="A64" s="22"/>
      <c r="B64" s="22"/>
      <c r="C64" s="22"/>
      <c r="D64" s="22"/>
      <c r="E64" s="22"/>
    </row>
    <row r="65" spans="1:5" ht="15.75" thickBot="1" x14ac:dyDescent="0.3">
      <c r="A65" s="22"/>
      <c r="B65" s="22"/>
      <c r="C65" s="22"/>
      <c r="D65" s="22"/>
      <c r="E65" s="22"/>
    </row>
    <row r="66" spans="1:5" ht="15.75" thickBot="1" x14ac:dyDescent="0.3">
      <c r="A66" s="22"/>
      <c r="B66" s="22"/>
      <c r="C66" s="22"/>
      <c r="D66" s="22"/>
      <c r="E66" s="22"/>
    </row>
    <row r="67" spans="1:5" ht="15.75" thickBot="1" x14ac:dyDescent="0.3">
      <c r="A67" s="22"/>
      <c r="B67" s="22"/>
      <c r="C67" s="22"/>
      <c r="D67" s="22"/>
      <c r="E67" s="22"/>
    </row>
    <row r="68" spans="1:5" ht="15.75" thickBot="1" x14ac:dyDescent="0.3">
      <c r="A68" s="22"/>
      <c r="B68" s="22"/>
      <c r="C68" s="22"/>
      <c r="D68" s="22"/>
      <c r="E68" s="22"/>
    </row>
    <row r="69" spans="1:5" ht="15.75" thickBot="1" x14ac:dyDescent="0.3">
      <c r="A69" s="22"/>
      <c r="B69" s="22"/>
      <c r="C69" s="22"/>
      <c r="D69" s="22"/>
      <c r="E69" s="22"/>
    </row>
    <row r="70" spans="1:5" ht="15.75" thickBot="1" x14ac:dyDescent="0.3">
      <c r="A70" s="22"/>
      <c r="B70" s="22"/>
      <c r="C70" s="22"/>
      <c r="D70" s="22"/>
      <c r="E70" s="22"/>
    </row>
    <row r="71" spans="1:5" ht="15.75" thickBot="1" x14ac:dyDescent="0.3">
      <c r="A71" s="22"/>
      <c r="B71" s="22"/>
      <c r="C71" s="22"/>
      <c r="D71" s="22"/>
      <c r="E71" s="22"/>
    </row>
    <row r="72" spans="1:5" ht="15.75" thickBot="1" x14ac:dyDescent="0.3">
      <c r="A72" s="22"/>
      <c r="B72" s="22"/>
      <c r="C72" s="22"/>
      <c r="D72" s="22"/>
      <c r="E72" s="22"/>
    </row>
    <row r="73" spans="1:5" ht="15.75" thickBot="1" x14ac:dyDescent="0.3">
      <c r="A73" s="22"/>
      <c r="B73" s="22"/>
      <c r="C73" s="22"/>
      <c r="D73" s="22"/>
      <c r="E73" s="22"/>
    </row>
    <row r="74" spans="1:5" ht="15.75" thickBot="1" x14ac:dyDescent="0.3">
      <c r="A74" s="22"/>
      <c r="B74" s="22"/>
      <c r="C74" s="22"/>
      <c r="D74" s="22"/>
      <c r="E74" s="22"/>
    </row>
    <row r="75" spans="1:5" ht="15.75" thickBot="1" x14ac:dyDescent="0.3">
      <c r="A75" s="22"/>
      <c r="B75" s="22"/>
      <c r="C75" s="22"/>
      <c r="D75" s="22"/>
      <c r="E75" s="22"/>
    </row>
    <row r="76" spans="1:5" ht="15.75" thickBot="1" x14ac:dyDescent="0.3">
      <c r="A76" s="22"/>
      <c r="B76" s="22"/>
      <c r="C76" s="22"/>
      <c r="D76" s="22"/>
      <c r="E76" s="22"/>
    </row>
    <row r="77" spans="1:5" ht="15.75" thickBot="1" x14ac:dyDescent="0.3">
      <c r="A77" s="22"/>
      <c r="B77" s="22"/>
      <c r="C77" s="22"/>
      <c r="D77" s="22"/>
      <c r="E77" s="22"/>
    </row>
    <row r="78" spans="1:5" ht="15.75" thickBot="1" x14ac:dyDescent="0.3">
      <c r="A78" s="22"/>
      <c r="B78" s="22"/>
      <c r="C78" s="22"/>
      <c r="D78" s="22"/>
      <c r="E78" s="22"/>
    </row>
    <row r="79" spans="1:5" ht="15.75" thickBot="1" x14ac:dyDescent="0.3">
      <c r="A79" s="22"/>
      <c r="B79" s="22"/>
      <c r="C79" s="22"/>
      <c r="D79" s="22"/>
      <c r="E79" s="22"/>
    </row>
    <row r="80" spans="1:5" ht="15.75" thickBot="1" x14ac:dyDescent="0.3">
      <c r="A80" s="22"/>
      <c r="B80" s="22"/>
      <c r="C80" s="22"/>
      <c r="D80" s="22"/>
      <c r="E80" s="22"/>
    </row>
    <row r="81" spans="1:5" ht="15.75" thickBot="1" x14ac:dyDescent="0.3">
      <c r="A81" s="22"/>
      <c r="B81" s="22"/>
      <c r="C81" s="22"/>
      <c r="D81" s="22"/>
      <c r="E81" s="22"/>
    </row>
    <row r="82" spans="1:5" ht="15.75" thickBot="1" x14ac:dyDescent="0.3">
      <c r="A82" s="22"/>
      <c r="B82" s="22"/>
      <c r="C82" s="22"/>
      <c r="D82" s="22"/>
      <c r="E82" s="22"/>
    </row>
    <row r="83" spans="1:5" ht="15.75" thickBot="1" x14ac:dyDescent="0.3">
      <c r="A83" s="22"/>
      <c r="B83" s="22"/>
      <c r="C83" s="22"/>
      <c r="D83" s="22"/>
      <c r="E83" s="22"/>
    </row>
    <row r="84" spans="1:5" ht="15.75" thickBot="1" x14ac:dyDescent="0.3">
      <c r="A84" s="22"/>
      <c r="B84" s="22"/>
      <c r="C84" s="22"/>
      <c r="D84" s="22"/>
      <c r="E84" s="22"/>
    </row>
    <row r="85" spans="1:5" ht="15.75" thickBot="1" x14ac:dyDescent="0.3">
      <c r="A85" s="22"/>
      <c r="B85" s="22"/>
      <c r="C85" s="22"/>
      <c r="D85" s="22"/>
      <c r="E85" s="22"/>
    </row>
    <row r="86" spans="1:5" ht="15.75" thickBot="1" x14ac:dyDescent="0.3">
      <c r="A86" s="22"/>
      <c r="B86" s="22"/>
      <c r="C86" s="22"/>
      <c r="D86" s="22"/>
      <c r="E86" s="22"/>
    </row>
    <row r="87" spans="1:5" ht="15.75" thickBot="1" x14ac:dyDescent="0.3">
      <c r="A87" s="22"/>
      <c r="B87" s="22"/>
      <c r="C87" s="22"/>
      <c r="D87" s="22"/>
      <c r="E87" s="22"/>
    </row>
    <row r="88" spans="1:5" ht="15.75" thickBot="1" x14ac:dyDescent="0.3">
      <c r="A88" s="22"/>
      <c r="B88" s="22"/>
      <c r="C88" s="22"/>
      <c r="D88" s="22"/>
      <c r="E88" s="22"/>
    </row>
    <row r="89" spans="1:5" ht="15.75" thickBot="1" x14ac:dyDescent="0.3">
      <c r="A89" s="22"/>
      <c r="B89" s="22"/>
      <c r="C89" s="22"/>
      <c r="D89" s="22"/>
      <c r="E89" s="22"/>
    </row>
    <row r="90" spans="1:5" ht="15.75" thickBot="1" x14ac:dyDescent="0.3">
      <c r="A90" s="22"/>
      <c r="B90" s="22"/>
      <c r="C90" s="22"/>
      <c r="D90" s="22"/>
      <c r="E90" s="22"/>
    </row>
    <row r="91" spans="1:5" ht="15.75" thickBot="1" x14ac:dyDescent="0.3">
      <c r="A91" s="22"/>
      <c r="B91" s="22"/>
      <c r="C91" s="22"/>
      <c r="D91" s="22"/>
      <c r="E91" s="22"/>
    </row>
    <row r="92" spans="1:5" ht="15.75" thickBot="1" x14ac:dyDescent="0.3">
      <c r="A92" s="22"/>
      <c r="B92" s="22"/>
      <c r="C92" s="22"/>
      <c r="D92" s="22"/>
      <c r="E92" s="22"/>
    </row>
    <row r="93" spans="1:5" ht="15.75" thickBot="1" x14ac:dyDescent="0.3">
      <c r="A93" s="22"/>
      <c r="B93" s="22"/>
      <c r="C93" s="22"/>
      <c r="D93" s="22"/>
      <c r="E93" s="22"/>
    </row>
    <row r="94" spans="1:5" ht="15.75" thickBot="1" x14ac:dyDescent="0.3">
      <c r="A94" s="22"/>
      <c r="B94" s="22"/>
      <c r="C94" s="22"/>
      <c r="D94" s="22"/>
      <c r="E94" s="22"/>
    </row>
    <row r="95" spans="1:5" ht="15.75" thickBot="1" x14ac:dyDescent="0.3">
      <c r="A95" s="22"/>
      <c r="B95" s="22"/>
      <c r="C95" s="22"/>
      <c r="D95" s="22"/>
      <c r="E95" s="22"/>
    </row>
    <row r="96" spans="1:5" ht="15.75" thickBot="1" x14ac:dyDescent="0.3">
      <c r="A96" s="22"/>
      <c r="B96" s="22"/>
      <c r="C96" s="22"/>
      <c r="D96" s="22"/>
      <c r="E96" s="22"/>
    </row>
    <row r="97" spans="1:5" ht="15.75" thickBot="1" x14ac:dyDescent="0.3">
      <c r="A97" s="22"/>
      <c r="B97" s="22"/>
      <c r="C97" s="22"/>
      <c r="D97" s="22"/>
      <c r="E97" s="22"/>
    </row>
    <row r="98" spans="1:5" ht="15.75" thickBot="1" x14ac:dyDescent="0.3">
      <c r="A98" s="22"/>
      <c r="B98" s="22"/>
      <c r="C98" s="22"/>
      <c r="D98" s="22"/>
      <c r="E98" s="22"/>
    </row>
    <row r="99" spans="1:5" ht="15.75" thickBot="1" x14ac:dyDescent="0.3">
      <c r="A99" s="22"/>
      <c r="B99" s="22"/>
      <c r="C99" s="22"/>
      <c r="D99" s="22"/>
      <c r="E99" s="22"/>
    </row>
    <row r="100" spans="1:5" ht="15.75" thickBot="1" x14ac:dyDescent="0.3">
      <c r="A100" s="22"/>
      <c r="B100" s="22"/>
      <c r="C100" s="22"/>
      <c r="D100" s="22"/>
      <c r="E100" s="22"/>
    </row>
    <row r="101" spans="1:5" ht="15.75" thickBot="1" x14ac:dyDescent="0.3">
      <c r="A101" s="22"/>
      <c r="B101" s="22"/>
      <c r="C101" s="22"/>
      <c r="D101" s="22"/>
      <c r="E101" s="22"/>
    </row>
    <row r="102" spans="1:5" ht="15.75" thickBot="1" x14ac:dyDescent="0.3">
      <c r="A102" s="22"/>
      <c r="B102" s="22"/>
      <c r="C102" s="22"/>
      <c r="D102" s="22"/>
      <c r="E102" s="22"/>
    </row>
    <row r="103" spans="1:5" ht="15.75" thickBot="1" x14ac:dyDescent="0.3">
      <c r="A103" s="22"/>
      <c r="B103" s="22"/>
      <c r="C103" s="22"/>
      <c r="D103" s="22"/>
      <c r="E103" s="22"/>
    </row>
    <row r="104" spans="1:5" ht="15.75" thickBot="1" x14ac:dyDescent="0.3">
      <c r="A104" s="22"/>
      <c r="B104" s="22"/>
      <c r="C104" s="22"/>
      <c r="D104" s="22"/>
      <c r="E104" s="22"/>
    </row>
    <row r="105" spans="1:5" ht="15.75" thickBot="1" x14ac:dyDescent="0.3">
      <c r="A105" s="22"/>
      <c r="B105" s="22"/>
      <c r="C105" s="22"/>
      <c r="D105" s="22"/>
      <c r="E105" s="22"/>
    </row>
    <row r="106" spans="1:5" ht="15.75" thickBot="1" x14ac:dyDescent="0.3">
      <c r="A106" s="22"/>
      <c r="B106" s="22"/>
      <c r="C106" s="22"/>
      <c r="D106" s="22"/>
      <c r="E106" s="22"/>
    </row>
    <row r="107" spans="1:5" ht="15.75" thickBot="1" x14ac:dyDescent="0.3">
      <c r="A107" s="22"/>
      <c r="B107" s="22"/>
      <c r="C107" s="22"/>
      <c r="D107" s="22"/>
      <c r="E107" s="22"/>
    </row>
    <row r="108" spans="1:5" ht="15.75" thickBot="1" x14ac:dyDescent="0.3">
      <c r="A108" s="22"/>
      <c r="B108" s="22"/>
      <c r="C108" s="22"/>
      <c r="D108" s="22"/>
      <c r="E108" s="22"/>
    </row>
    <row r="109" spans="1:5" ht="15.75" thickBot="1" x14ac:dyDescent="0.3">
      <c r="A109" s="22"/>
      <c r="B109" s="22"/>
      <c r="C109" s="22"/>
      <c r="D109" s="22"/>
      <c r="E109" s="22"/>
    </row>
    <row r="110" spans="1:5" ht="15.75" thickBot="1" x14ac:dyDescent="0.3">
      <c r="A110" s="22"/>
      <c r="B110" s="22"/>
      <c r="C110" s="22"/>
      <c r="D110" s="22"/>
      <c r="E110" s="22"/>
    </row>
    <row r="111" spans="1:5" ht="15.75" thickBot="1" x14ac:dyDescent="0.3">
      <c r="A111" s="22"/>
      <c r="B111" s="22"/>
      <c r="C111" s="22"/>
      <c r="D111" s="22"/>
      <c r="E111" s="22"/>
    </row>
    <row r="112" spans="1:5" ht="15.75" thickBot="1" x14ac:dyDescent="0.3">
      <c r="A112" s="22"/>
      <c r="B112" s="22"/>
      <c r="C112" s="22"/>
      <c r="D112" s="22"/>
      <c r="E112" s="22"/>
    </row>
    <row r="113" spans="1:5" ht="15.75" thickBot="1" x14ac:dyDescent="0.3">
      <c r="A113" s="22"/>
      <c r="B113" s="22"/>
      <c r="C113" s="22"/>
      <c r="D113" s="22"/>
      <c r="E113" s="22"/>
    </row>
    <row r="114" spans="1:5" ht="15.75" thickBot="1" x14ac:dyDescent="0.3">
      <c r="A114" s="22"/>
      <c r="B114" s="22"/>
      <c r="C114" s="22"/>
      <c r="D114" s="22"/>
      <c r="E114" s="22"/>
    </row>
    <row r="115" spans="1:5" ht="15.75" thickBot="1" x14ac:dyDescent="0.3">
      <c r="A115" s="22"/>
      <c r="B115" s="22"/>
      <c r="C115" s="22"/>
      <c r="D115" s="22"/>
      <c r="E115" s="22"/>
    </row>
    <row r="116" spans="1:5" ht="15.75" thickBot="1" x14ac:dyDescent="0.3">
      <c r="A116" s="22"/>
      <c r="B116" s="22"/>
      <c r="C116" s="22"/>
      <c r="D116" s="22"/>
      <c r="E116" s="22"/>
    </row>
    <row r="117" spans="1:5" ht="15.75" thickBot="1" x14ac:dyDescent="0.3">
      <c r="A117" s="22"/>
      <c r="B117" s="22"/>
      <c r="C117" s="22"/>
      <c r="D117" s="22"/>
      <c r="E117" s="22"/>
    </row>
    <row r="118" spans="1:5" ht="15.75" thickBot="1" x14ac:dyDescent="0.3">
      <c r="A118" s="22"/>
      <c r="B118" s="22"/>
      <c r="C118" s="22"/>
      <c r="D118" s="22"/>
      <c r="E118" s="22"/>
    </row>
    <row r="119" spans="1:5" ht="15.75" thickBot="1" x14ac:dyDescent="0.3">
      <c r="A119" s="22"/>
      <c r="B119" s="22"/>
      <c r="C119" s="22"/>
      <c r="D119" s="22"/>
      <c r="E119" s="22"/>
    </row>
    <row r="120" spans="1:5" ht="15.75" thickBot="1" x14ac:dyDescent="0.3">
      <c r="A120" s="22"/>
      <c r="B120" s="22"/>
      <c r="C120" s="22"/>
      <c r="D120" s="22"/>
      <c r="E120" s="22"/>
    </row>
    <row r="121" spans="1:5" ht="15.75" thickBot="1" x14ac:dyDescent="0.3">
      <c r="A121" s="22"/>
      <c r="B121" s="22"/>
      <c r="C121" s="22"/>
      <c r="D121" s="22"/>
      <c r="E121" s="22"/>
    </row>
    <row r="122" spans="1:5" ht="15.75" thickBot="1" x14ac:dyDescent="0.3">
      <c r="A122" s="22"/>
      <c r="B122" s="22"/>
      <c r="C122" s="22"/>
      <c r="D122" s="22"/>
      <c r="E122" s="22"/>
    </row>
    <row r="123" spans="1:5" ht="15.75" thickBot="1" x14ac:dyDescent="0.3">
      <c r="A123" s="22"/>
      <c r="B123" s="22"/>
      <c r="C123" s="22"/>
      <c r="D123" s="22"/>
      <c r="E123" s="22"/>
    </row>
    <row r="124" spans="1:5" ht="15.75" thickBot="1" x14ac:dyDescent="0.3">
      <c r="A124" s="22"/>
      <c r="B124" s="22"/>
      <c r="C124" s="22"/>
      <c r="D124" s="22"/>
      <c r="E124" s="22"/>
    </row>
    <row r="125" spans="1:5" ht="15.75" thickBot="1" x14ac:dyDescent="0.3">
      <c r="A125" s="22"/>
      <c r="B125" s="22"/>
      <c r="C125" s="22"/>
      <c r="D125" s="22"/>
      <c r="E125" s="22"/>
    </row>
    <row r="126" spans="1:5" ht="15.75" thickBot="1" x14ac:dyDescent="0.3">
      <c r="A126" s="22"/>
      <c r="B126" s="22"/>
      <c r="C126" s="22"/>
      <c r="D126" s="22"/>
      <c r="E126" s="22"/>
    </row>
    <row r="127" spans="1:5" ht="15.75" thickBot="1" x14ac:dyDescent="0.3">
      <c r="A127" s="22"/>
      <c r="B127" s="22"/>
      <c r="C127" s="22"/>
      <c r="D127" s="22"/>
      <c r="E127" s="22"/>
    </row>
    <row r="128" spans="1:5" ht="15.75" thickBot="1" x14ac:dyDescent="0.3">
      <c r="A128" s="22"/>
      <c r="B128" s="22"/>
      <c r="C128" s="22"/>
      <c r="D128" s="22"/>
      <c r="E128" s="22"/>
    </row>
    <row r="129" spans="1:5" ht="15.75" thickBot="1" x14ac:dyDescent="0.3">
      <c r="A129" s="22"/>
      <c r="B129" s="22"/>
      <c r="C129" s="22"/>
      <c r="D129" s="22"/>
      <c r="E129" s="22"/>
    </row>
    <row r="130" spans="1:5" ht="15.75" thickBot="1" x14ac:dyDescent="0.3">
      <c r="A130" s="22"/>
      <c r="B130" s="22"/>
      <c r="C130" s="22"/>
      <c r="D130" s="22"/>
      <c r="E130" s="22"/>
    </row>
    <row r="131" spans="1:5" ht="15.75" thickBot="1" x14ac:dyDescent="0.3">
      <c r="A131" s="22"/>
      <c r="B131" s="22"/>
      <c r="C131" s="22"/>
      <c r="D131" s="22"/>
      <c r="E131" s="22"/>
    </row>
    <row r="132" spans="1:5" ht="15.75" thickBot="1" x14ac:dyDescent="0.3">
      <c r="A132" s="22"/>
      <c r="B132" s="22"/>
      <c r="C132" s="22"/>
      <c r="D132" s="22"/>
      <c r="E132" s="22"/>
    </row>
    <row r="133" spans="1:5" ht="15.75" thickBot="1" x14ac:dyDescent="0.3">
      <c r="A133" s="22"/>
      <c r="B133" s="22"/>
      <c r="C133" s="22"/>
      <c r="D133" s="22"/>
      <c r="E133" s="22"/>
    </row>
    <row r="134" spans="1:5" ht="15.75" thickBot="1" x14ac:dyDescent="0.3">
      <c r="A134" s="22"/>
      <c r="B134" s="22"/>
      <c r="C134" s="22"/>
      <c r="D134" s="22"/>
      <c r="E134" s="22"/>
    </row>
    <row r="135" spans="1:5" ht="15.75" thickBot="1" x14ac:dyDescent="0.3">
      <c r="A135" s="22"/>
      <c r="B135" s="22"/>
      <c r="C135" s="22"/>
      <c r="D135" s="22"/>
      <c r="E135" s="22"/>
    </row>
    <row r="136" spans="1:5" ht="15.75" thickBot="1" x14ac:dyDescent="0.3">
      <c r="A136" s="22"/>
      <c r="B136" s="22"/>
      <c r="C136" s="22"/>
      <c r="D136" s="22"/>
      <c r="E136" s="22"/>
    </row>
    <row r="137" spans="1:5" ht="15.75" thickBot="1" x14ac:dyDescent="0.3">
      <c r="A137" s="22"/>
      <c r="B137" s="22"/>
      <c r="C137" s="22"/>
      <c r="D137" s="22"/>
      <c r="E137" s="22"/>
    </row>
    <row r="138" spans="1:5" ht="15.75" thickBot="1" x14ac:dyDescent="0.3">
      <c r="A138" s="22"/>
      <c r="B138" s="22"/>
      <c r="C138" s="22"/>
      <c r="D138" s="22"/>
      <c r="E138" s="22"/>
    </row>
    <row r="139" spans="1:5" ht="15.75" thickBot="1" x14ac:dyDescent="0.3">
      <c r="A139" s="22"/>
      <c r="B139" s="22"/>
      <c r="C139" s="22"/>
      <c r="D139" s="22"/>
      <c r="E139" s="22"/>
    </row>
    <row r="140" spans="1:5" ht="15.75" thickBot="1" x14ac:dyDescent="0.3">
      <c r="A140" s="22"/>
      <c r="B140" s="22"/>
      <c r="C140" s="22"/>
      <c r="D140" s="22"/>
      <c r="E140" s="22"/>
    </row>
    <row r="141" spans="1:5" ht="15.75" thickBot="1" x14ac:dyDescent="0.3">
      <c r="A141" s="22"/>
      <c r="B141" s="22"/>
      <c r="C141" s="22"/>
      <c r="D141" s="22"/>
      <c r="E141" s="22"/>
    </row>
    <row r="142" spans="1:5" ht="15.75" thickBot="1" x14ac:dyDescent="0.3">
      <c r="A142" s="22"/>
      <c r="B142" s="22"/>
      <c r="C142" s="22"/>
      <c r="D142" s="22"/>
      <c r="E142" s="22"/>
    </row>
    <row r="143" spans="1:5" ht="15.75" thickBot="1" x14ac:dyDescent="0.3">
      <c r="A143" s="22"/>
      <c r="B143" s="22"/>
      <c r="C143" s="22"/>
      <c r="D143" s="22"/>
      <c r="E143" s="22"/>
    </row>
    <row r="144" spans="1:5" ht="15.75" thickBot="1" x14ac:dyDescent="0.3">
      <c r="A144" s="22"/>
      <c r="B144" s="22"/>
      <c r="C144" s="22"/>
      <c r="D144" s="22"/>
      <c r="E144" s="22"/>
    </row>
    <row r="145" spans="1:5" ht="15.75" thickBot="1" x14ac:dyDescent="0.3">
      <c r="A145" s="22"/>
      <c r="B145" s="22"/>
      <c r="C145" s="22"/>
      <c r="D145" s="22"/>
      <c r="E145" s="22"/>
    </row>
    <row r="146" spans="1:5" ht="15.75" thickBot="1" x14ac:dyDescent="0.3">
      <c r="A146" s="22"/>
      <c r="B146" s="22"/>
      <c r="C146" s="22"/>
      <c r="D146" s="22"/>
      <c r="E146" s="22"/>
    </row>
    <row r="147" spans="1:5" ht="15.75" thickBot="1" x14ac:dyDescent="0.3">
      <c r="A147" s="22"/>
      <c r="B147" s="22"/>
      <c r="C147" s="22"/>
      <c r="D147" s="22"/>
      <c r="E147" s="22"/>
    </row>
    <row r="148" spans="1:5" ht="15.75" thickBot="1" x14ac:dyDescent="0.3">
      <c r="A148" s="22"/>
      <c r="B148" s="22"/>
      <c r="C148" s="22"/>
      <c r="D148" s="22"/>
      <c r="E148" s="22"/>
    </row>
    <row r="149" spans="1:5" ht="15.75" thickBot="1" x14ac:dyDescent="0.3">
      <c r="A149" s="22"/>
      <c r="B149" s="22"/>
      <c r="C149" s="22"/>
      <c r="D149" s="22"/>
      <c r="E149" s="22"/>
    </row>
    <row r="150" spans="1:5" ht="15.75" thickBot="1" x14ac:dyDescent="0.3">
      <c r="A150" s="22"/>
      <c r="B150" s="22"/>
      <c r="C150" s="22"/>
      <c r="D150" s="22"/>
      <c r="E150" s="22"/>
    </row>
    <row r="151" spans="1:5" ht="15.75" thickBot="1" x14ac:dyDescent="0.3">
      <c r="A151" s="22"/>
      <c r="B151" s="22"/>
      <c r="C151" s="22"/>
      <c r="D151" s="22"/>
      <c r="E151" s="22"/>
    </row>
    <row r="152" spans="1:5" ht="15.75" thickBot="1" x14ac:dyDescent="0.3">
      <c r="A152" s="22"/>
      <c r="B152" s="22"/>
      <c r="C152" s="22"/>
      <c r="D152" s="22"/>
      <c r="E152" s="22"/>
    </row>
    <row r="153" spans="1:5" ht="15.75" thickBot="1" x14ac:dyDescent="0.3">
      <c r="A153" s="22"/>
      <c r="B153" s="22"/>
      <c r="C153" s="22"/>
      <c r="D153" s="22"/>
      <c r="E153" s="22"/>
    </row>
    <row r="154" spans="1:5" ht="15.75" thickBot="1" x14ac:dyDescent="0.3">
      <c r="A154" s="22"/>
      <c r="B154" s="22"/>
      <c r="C154" s="22"/>
      <c r="D154" s="22"/>
      <c r="E154" s="22"/>
    </row>
    <row r="155" spans="1:5" ht="15.75" thickBot="1" x14ac:dyDescent="0.3">
      <c r="A155" s="22"/>
      <c r="B155" s="22"/>
      <c r="C155" s="22"/>
      <c r="D155" s="22"/>
      <c r="E155" s="22"/>
    </row>
    <row r="156" spans="1:5" ht="15.75" thickBot="1" x14ac:dyDescent="0.3">
      <c r="A156" s="22"/>
      <c r="B156" s="22"/>
      <c r="C156" s="22"/>
      <c r="D156" s="22"/>
      <c r="E156" s="22"/>
    </row>
    <row r="157" spans="1:5" ht="15.75" thickBot="1" x14ac:dyDescent="0.3">
      <c r="A157" s="22"/>
      <c r="B157" s="22"/>
      <c r="C157" s="22"/>
      <c r="D157" s="22"/>
      <c r="E157" s="22"/>
    </row>
    <row r="158" spans="1:5" ht="15.75" thickBot="1" x14ac:dyDescent="0.3">
      <c r="A158" s="22"/>
      <c r="B158" s="22"/>
      <c r="C158" s="22"/>
      <c r="D158" s="22"/>
      <c r="E158" s="22"/>
    </row>
    <row r="159" spans="1:5" ht="15.75" thickBot="1" x14ac:dyDescent="0.3">
      <c r="A159" s="22"/>
      <c r="B159" s="22"/>
      <c r="C159" s="22"/>
      <c r="D159" s="22"/>
      <c r="E159" s="22"/>
    </row>
    <row r="160" spans="1:5" ht="15.75" thickBot="1" x14ac:dyDescent="0.3">
      <c r="A160" s="22"/>
      <c r="B160" s="22"/>
      <c r="C160" s="22"/>
      <c r="D160" s="22"/>
      <c r="E160" s="22"/>
    </row>
    <row r="161" spans="1:5" ht="15.75" thickBot="1" x14ac:dyDescent="0.3">
      <c r="A161" s="22"/>
      <c r="B161" s="22"/>
      <c r="C161" s="22"/>
      <c r="D161" s="22"/>
      <c r="E161" s="22"/>
    </row>
    <row r="162" spans="1:5" ht="15.75" thickBot="1" x14ac:dyDescent="0.3">
      <c r="A162" s="22"/>
      <c r="B162" s="22"/>
      <c r="C162" s="22"/>
      <c r="D162" s="22"/>
      <c r="E162" s="22"/>
    </row>
    <row r="163" spans="1:5" ht="15.75" thickBot="1" x14ac:dyDescent="0.3">
      <c r="A163" s="22"/>
      <c r="B163" s="22"/>
      <c r="C163" s="22"/>
      <c r="D163" s="22"/>
      <c r="E163" s="22"/>
    </row>
    <row r="164" spans="1:5" ht="15.75" thickBot="1" x14ac:dyDescent="0.3">
      <c r="A164" s="22"/>
      <c r="B164" s="22"/>
      <c r="C164" s="22"/>
      <c r="D164" s="22"/>
      <c r="E164" s="22"/>
    </row>
    <row r="165" spans="1:5" ht="15.75" thickBot="1" x14ac:dyDescent="0.3">
      <c r="A165" s="22"/>
      <c r="B165" s="22"/>
      <c r="C165" s="22"/>
      <c r="D165" s="22"/>
      <c r="E165" s="22"/>
    </row>
    <row r="166" spans="1:5" ht="15.75" thickBot="1" x14ac:dyDescent="0.3">
      <c r="A166" s="22"/>
      <c r="B166" s="22"/>
      <c r="C166" s="22"/>
      <c r="D166" s="22"/>
      <c r="E166" s="22"/>
    </row>
    <row r="167" spans="1:5" ht="15.75" thickBot="1" x14ac:dyDescent="0.3">
      <c r="A167" s="22"/>
      <c r="B167" s="22"/>
      <c r="C167" s="22"/>
      <c r="D167" s="22"/>
      <c r="E167" s="22"/>
    </row>
    <row r="168" spans="1:5" ht="15.75" thickBot="1" x14ac:dyDescent="0.3">
      <c r="A168" s="22"/>
      <c r="B168" s="22"/>
      <c r="C168" s="22"/>
      <c r="D168" s="22"/>
      <c r="E168" s="22"/>
    </row>
    <row r="169" spans="1:5" ht="15.75" thickBot="1" x14ac:dyDescent="0.3">
      <c r="A169" s="22"/>
      <c r="B169" s="22"/>
      <c r="C169" s="22"/>
      <c r="D169" s="22"/>
      <c r="E169" s="22"/>
    </row>
    <row r="170" spans="1:5" ht="15.75" thickBot="1" x14ac:dyDescent="0.3">
      <c r="A170" s="22"/>
      <c r="B170" s="22"/>
      <c r="C170" s="22"/>
      <c r="D170" s="22"/>
      <c r="E170" s="22"/>
    </row>
    <row r="171" spans="1:5" ht="15.75" thickBot="1" x14ac:dyDescent="0.3">
      <c r="A171" s="22"/>
      <c r="B171" s="22"/>
      <c r="C171" s="22"/>
      <c r="D171" s="22"/>
      <c r="E171" s="22"/>
    </row>
    <row r="172" spans="1:5" ht="15.75" thickBot="1" x14ac:dyDescent="0.3">
      <c r="A172" s="22"/>
      <c r="B172" s="22"/>
      <c r="C172" s="22"/>
      <c r="D172" s="22"/>
      <c r="E172" s="22"/>
    </row>
    <row r="173" spans="1:5" ht="15.75" thickBot="1" x14ac:dyDescent="0.3">
      <c r="A173" s="22"/>
      <c r="B173" s="22"/>
      <c r="C173" s="22"/>
      <c r="D173" s="22"/>
      <c r="E173" s="22"/>
    </row>
    <row r="174" spans="1:5" ht="15.75" thickBot="1" x14ac:dyDescent="0.3">
      <c r="A174" s="22"/>
      <c r="B174" s="22"/>
      <c r="C174" s="22"/>
      <c r="D174" s="22"/>
      <c r="E174" s="22"/>
    </row>
    <row r="175" spans="1:5" ht="15.75" thickBot="1" x14ac:dyDescent="0.3">
      <c r="A175" s="22"/>
      <c r="B175" s="22"/>
      <c r="C175" s="22"/>
      <c r="D175" s="22"/>
      <c r="E175" s="22"/>
    </row>
    <row r="176" spans="1:5" ht="15.75" thickBot="1" x14ac:dyDescent="0.3">
      <c r="A176" s="22"/>
      <c r="B176" s="22"/>
      <c r="C176" s="22"/>
      <c r="D176" s="22"/>
      <c r="E176" s="22"/>
    </row>
    <row r="177" spans="1:5" ht="15.75" thickBot="1" x14ac:dyDescent="0.3">
      <c r="A177" s="22"/>
      <c r="B177" s="22"/>
      <c r="C177" s="22"/>
      <c r="D177" s="22"/>
      <c r="E177" s="22"/>
    </row>
    <row r="178" spans="1:5" ht="15.75" thickBot="1" x14ac:dyDescent="0.3">
      <c r="A178" s="22"/>
      <c r="B178" s="22"/>
      <c r="C178" s="22"/>
      <c r="D178" s="22"/>
      <c r="E178" s="22"/>
    </row>
    <row r="179" spans="1:5" ht="15.75" thickBot="1" x14ac:dyDescent="0.3">
      <c r="A179" s="22"/>
      <c r="B179" s="22"/>
      <c r="C179" s="22"/>
      <c r="D179" s="22"/>
      <c r="E179" s="22"/>
    </row>
    <row r="180" spans="1:5" ht="15.75" thickBot="1" x14ac:dyDescent="0.3">
      <c r="A180" s="22"/>
      <c r="B180" s="22"/>
      <c r="C180" s="22"/>
      <c r="D180" s="22"/>
      <c r="E180" s="22"/>
    </row>
    <row r="181" spans="1:5" ht="15.75" thickBot="1" x14ac:dyDescent="0.3">
      <c r="A181" s="22"/>
      <c r="B181" s="22"/>
      <c r="C181" s="22"/>
      <c r="D181" s="22"/>
      <c r="E181" s="22"/>
    </row>
    <row r="182" spans="1:5" ht="15.75" thickBot="1" x14ac:dyDescent="0.3">
      <c r="A182" s="22"/>
      <c r="B182" s="22"/>
      <c r="C182" s="22"/>
      <c r="D182" s="22"/>
      <c r="E182" s="22"/>
    </row>
    <row r="183" spans="1:5" ht="15.75" thickBot="1" x14ac:dyDescent="0.3">
      <c r="A183" s="22"/>
      <c r="B183" s="22"/>
      <c r="C183" s="22"/>
      <c r="D183" s="22"/>
      <c r="E183" s="22"/>
    </row>
    <row r="184" spans="1:5" ht="15.75" thickBot="1" x14ac:dyDescent="0.3">
      <c r="A184" s="22"/>
      <c r="B184" s="22"/>
      <c r="C184" s="22"/>
      <c r="D184" s="22"/>
      <c r="E184" s="22"/>
    </row>
    <row r="185" spans="1:5" ht="15.75" thickBot="1" x14ac:dyDescent="0.3">
      <c r="A185" s="22"/>
      <c r="B185" s="22"/>
      <c r="C185" s="22"/>
      <c r="D185" s="22"/>
      <c r="E185" s="22"/>
    </row>
    <row r="186" spans="1:5" ht="15.75" thickBot="1" x14ac:dyDescent="0.3">
      <c r="A186" s="22"/>
      <c r="B186" s="22"/>
      <c r="C186" s="22"/>
      <c r="D186" s="22"/>
      <c r="E186" s="22"/>
    </row>
    <row r="187" spans="1:5" ht="15.75" thickBot="1" x14ac:dyDescent="0.3">
      <c r="A187" s="22"/>
      <c r="B187" s="22"/>
      <c r="C187" s="22"/>
      <c r="D187" s="22"/>
      <c r="E187" s="22"/>
    </row>
    <row r="188" spans="1:5" ht="15.75" thickBot="1" x14ac:dyDescent="0.3">
      <c r="A188" s="22"/>
      <c r="B188" s="22"/>
      <c r="C188" s="22"/>
      <c r="D188" s="22"/>
      <c r="E188" s="22"/>
    </row>
    <row r="189" spans="1:5" ht="15.75" thickBot="1" x14ac:dyDescent="0.3">
      <c r="A189" s="22"/>
      <c r="B189" s="22"/>
      <c r="C189" s="22"/>
      <c r="D189" s="22"/>
      <c r="E189" s="22"/>
    </row>
    <row r="190" spans="1:5" ht="15.75" thickBot="1" x14ac:dyDescent="0.3">
      <c r="A190" s="22"/>
      <c r="B190" s="22"/>
      <c r="C190" s="22"/>
      <c r="D190" s="22"/>
      <c r="E190" s="22"/>
    </row>
    <row r="191" spans="1:5" ht="15.75" thickBot="1" x14ac:dyDescent="0.3">
      <c r="A191" s="22"/>
      <c r="B191" s="22"/>
      <c r="C191" s="22"/>
      <c r="D191" s="22"/>
      <c r="E191" s="22"/>
    </row>
    <row r="192" spans="1:5" ht="15.75" thickBot="1" x14ac:dyDescent="0.3">
      <c r="A192" s="22"/>
      <c r="B192" s="22"/>
      <c r="C192" s="22"/>
      <c r="D192" s="22"/>
      <c r="E192" s="22"/>
    </row>
    <row r="193" spans="1:5" ht="15.75" thickBot="1" x14ac:dyDescent="0.3">
      <c r="A193" s="22"/>
      <c r="B193" s="22"/>
      <c r="C193" s="22"/>
      <c r="D193" s="22"/>
      <c r="E193" s="22"/>
    </row>
    <row r="194" spans="1:5" ht="15.75" thickBot="1" x14ac:dyDescent="0.3">
      <c r="A194" s="22"/>
      <c r="B194" s="22"/>
      <c r="C194" s="22"/>
      <c r="D194" s="22"/>
      <c r="E194" s="22"/>
    </row>
    <row r="195" spans="1:5" ht="15.75" thickBot="1" x14ac:dyDescent="0.3">
      <c r="A195" s="22"/>
      <c r="B195" s="22"/>
      <c r="C195" s="22"/>
      <c r="D195" s="22"/>
      <c r="E195" s="22"/>
    </row>
    <row r="196" spans="1:5" ht="15.75" thickBot="1" x14ac:dyDescent="0.3">
      <c r="A196" s="22"/>
      <c r="B196" s="22"/>
      <c r="C196" s="22"/>
      <c r="D196" s="22"/>
      <c r="E196" s="22"/>
    </row>
    <row r="197" spans="1:5" ht="15.75" thickBot="1" x14ac:dyDescent="0.3">
      <c r="A197" s="22"/>
      <c r="B197" s="22"/>
      <c r="C197" s="22"/>
      <c r="D197" s="22"/>
      <c r="E197" s="22"/>
    </row>
    <row r="198" spans="1:5" ht="15.75" thickBot="1" x14ac:dyDescent="0.3">
      <c r="A198" s="22"/>
      <c r="B198" s="22"/>
      <c r="C198" s="22"/>
      <c r="D198" s="22"/>
      <c r="E198" s="22"/>
    </row>
    <row r="199" spans="1:5" ht="15.75" thickBot="1" x14ac:dyDescent="0.3">
      <c r="A199" s="22"/>
      <c r="B199" s="22"/>
      <c r="C199" s="22"/>
      <c r="D199" s="22"/>
      <c r="E199" s="22"/>
    </row>
    <row r="200" spans="1:5" ht="15.75" thickBot="1" x14ac:dyDescent="0.3">
      <c r="A200" s="22"/>
      <c r="B200" s="22"/>
      <c r="C200" s="22"/>
      <c r="D200" s="22"/>
      <c r="E200" s="22"/>
    </row>
    <row r="201" spans="1:5" ht="15.75" thickBot="1" x14ac:dyDescent="0.3">
      <c r="A201" s="22"/>
      <c r="B201" s="22"/>
      <c r="C201" s="22"/>
      <c r="D201" s="22"/>
      <c r="E201" s="22"/>
    </row>
    <row r="202" spans="1:5" ht="15.75" thickBot="1" x14ac:dyDescent="0.3">
      <c r="A202" s="22"/>
      <c r="B202" s="22"/>
      <c r="C202" s="22"/>
      <c r="D202" s="22"/>
      <c r="E202" s="22"/>
    </row>
    <row r="203" spans="1:5" ht="15.75" thickBot="1" x14ac:dyDescent="0.3">
      <c r="A203" s="22"/>
      <c r="B203" s="22"/>
      <c r="C203" s="22"/>
      <c r="D203" s="22"/>
      <c r="E203" s="22"/>
    </row>
    <row r="204" spans="1:5" ht="15.75" thickBot="1" x14ac:dyDescent="0.3">
      <c r="A204" s="22"/>
      <c r="B204" s="22"/>
      <c r="C204" s="22"/>
      <c r="D204" s="22"/>
      <c r="E204" s="22"/>
    </row>
    <row r="205" spans="1:5" ht="15.75" thickBot="1" x14ac:dyDescent="0.3">
      <c r="A205" s="22"/>
      <c r="B205" s="22"/>
      <c r="C205" s="22"/>
      <c r="D205" s="22"/>
      <c r="E205" s="22"/>
    </row>
    <row r="206" spans="1:5" ht="15.75" thickBot="1" x14ac:dyDescent="0.3">
      <c r="A206" s="22"/>
      <c r="B206" s="22"/>
      <c r="C206" s="22"/>
      <c r="D206" s="22"/>
      <c r="E206" s="22"/>
    </row>
    <row r="207" spans="1:5" ht="15.75" thickBot="1" x14ac:dyDescent="0.3">
      <c r="A207" s="22"/>
      <c r="B207" s="22"/>
      <c r="C207" s="22"/>
      <c r="D207" s="22"/>
      <c r="E207" s="22"/>
    </row>
    <row r="208" spans="1:5" ht="15.75" thickBot="1" x14ac:dyDescent="0.3">
      <c r="A208" s="22"/>
      <c r="B208" s="22"/>
      <c r="C208" s="22"/>
      <c r="D208" s="22"/>
      <c r="E208" s="22"/>
    </row>
    <row r="209" spans="1:5" ht="15.75" thickBot="1" x14ac:dyDescent="0.3">
      <c r="A209" s="22"/>
      <c r="B209" s="22"/>
      <c r="C209" s="22"/>
      <c r="D209" s="22"/>
      <c r="E209" s="22"/>
    </row>
    <row r="210" spans="1:5" ht="15.75" thickBot="1" x14ac:dyDescent="0.3">
      <c r="A210" s="22"/>
      <c r="B210" s="22"/>
      <c r="C210" s="22"/>
      <c r="D210" s="22"/>
      <c r="E210" s="22"/>
    </row>
    <row r="211" spans="1:5" ht="15.75" thickBot="1" x14ac:dyDescent="0.3">
      <c r="A211" s="22"/>
      <c r="B211" s="22"/>
      <c r="C211" s="22"/>
      <c r="D211" s="22"/>
      <c r="E211" s="22"/>
    </row>
    <row r="212" spans="1:5" ht="15.75" thickBot="1" x14ac:dyDescent="0.3">
      <c r="A212" s="22"/>
      <c r="B212" s="22"/>
      <c r="C212" s="22"/>
      <c r="D212" s="22"/>
      <c r="E212" s="22"/>
    </row>
    <row r="213" spans="1:5" ht="15.75" thickBot="1" x14ac:dyDescent="0.3">
      <c r="A213" s="22"/>
      <c r="B213" s="22"/>
      <c r="C213" s="22"/>
      <c r="D213" s="22"/>
      <c r="E213" s="22"/>
    </row>
    <row r="214" spans="1:5" ht="15.75" thickBot="1" x14ac:dyDescent="0.3">
      <c r="A214" s="22"/>
      <c r="B214" s="22"/>
      <c r="C214" s="22"/>
      <c r="D214" s="22"/>
      <c r="E214" s="22"/>
    </row>
    <row r="215" spans="1:5" ht="15.75" thickBot="1" x14ac:dyDescent="0.3">
      <c r="A215" s="22"/>
      <c r="B215" s="22"/>
      <c r="C215" s="22"/>
      <c r="D215" s="22"/>
      <c r="E215" s="22"/>
    </row>
    <row r="216" spans="1:5" ht="15.75" thickBot="1" x14ac:dyDescent="0.3">
      <c r="A216" s="22"/>
      <c r="B216" s="22"/>
      <c r="C216" s="22"/>
      <c r="D216" s="22"/>
      <c r="E216" s="22"/>
    </row>
    <row r="217" spans="1:5" ht="15.75" thickBot="1" x14ac:dyDescent="0.3">
      <c r="A217" s="22"/>
      <c r="B217" s="22"/>
      <c r="C217" s="22"/>
      <c r="D217" s="22"/>
      <c r="E217" s="22"/>
    </row>
    <row r="218" spans="1:5" ht="15.75" thickBot="1" x14ac:dyDescent="0.3">
      <c r="A218" s="22"/>
      <c r="B218" s="22"/>
      <c r="C218" s="22"/>
      <c r="D218" s="22"/>
      <c r="E218" s="22"/>
    </row>
    <row r="219" spans="1:5" ht="15.75" thickBot="1" x14ac:dyDescent="0.3">
      <c r="A219" s="22"/>
      <c r="B219" s="22"/>
      <c r="C219" s="22"/>
      <c r="D219" s="22"/>
      <c r="E219" s="22"/>
    </row>
    <row r="220" spans="1:5" ht="15.75" thickBot="1" x14ac:dyDescent="0.3">
      <c r="A220" s="22"/>
      <c r="B220" s="22"/>
      <c r="C220" s="22"/>
      <c r="D220" s="22"/>
      <c r="E220" s="22"/>
    </row>
    <row r="221" spans="1:5" ht="15.75" thickBot="1" x14ac:dyDescent="0.3">
      <c r="A221" s="22"/>
      <c r="B221" s="22"/>
      <c r="C221" s="22"/>
      <c r="D221" s="22"/>
      <c r="E221" s="22"/>
    </row>
    <row r="222" spans="1:5" ht="15.75" thickBot="1" x14ac:dyDescent="0.3">
      <c r="A222" s="22"/>
      <c r="B222" s="22"/>
      <c r="C222" s="22"/>
      <c r="D222" s="22"/>
      <c r="E222" s="22"/>
    </row>
    <row r="223" spans="1:5" ht="15.75" thickBot="1" x14ac:dyDescent="0.3">
      <c r="A223" s="22"/>
      <c r="B223" s="22"/>
      <c r="C223" s="22"/>
      <c r="D223" s="22"/>
      <c r="E223" s="22"/>
    </row>
    <row r="224" spans="1:5" ht="15.75" thickBot="1" x14ac:dyDescent="0.3">
      <c r="A224" s="22"/>
      <c r="B224" s="22"/>
      <c r="C224" s="22"/>
      <c r="D224" s="22"/>
      <c r="E224" s="22"/>
    </row>
    <row r="225" spans="1:5" ht="15.75" thickBot="1" x14ac:dyDescent="0.3">
      <c r="A225" s="22"/>
      <c r="B225" s="22"/>
      <c r="C225" s="22"/>
      <c r="D225" s="22"/>
      <c r="E225" s="22"/>
    </row>
    <row r="226" spans="1:5" ht="15.75" thickBot="1" x14ac:dyDescent="0.3">
      <c r="A226" s="22"/>
      <c r="B226" s="22"/>
      <c r="C226" s="22"/>
      <c r="D226" s="22"/>
      <c r="E226" s="22"/>
    </row>
    <row r="227" spans="1:5" ht="15.75" thickBot="1" x14ac:dyDescent="0.3">
      <c r="A227" s="22"/>
      <c r="B227" s="22"/>
      <c r="C227" s="22"/>
      <c r="D227" s="22"/>
      <c r="E227" s="22"/>
    </row>
    <row r="228" spans="1:5" ht="15.75" thickBot="1" x14ac:dyDescent="0.3">
      <c r="A228" s="22"/>
      <c r="B228" s="22"/>
      <c r="C228" s="22"/>
      <c r="D228" s="22"/>
      <c r="E228" s="22"/>
    </row>
    <row r="229" spans="1:5" ht="15.75" thickBot="1" x14ac:dyDescent="0.3">
      <c r="A229" s="22"/>
      <c r="B229" s="22"/>
      <c r="C229" s="22"/>
      <c r="D229" s="22"/>
      <c r="E229" s="22"/>
    </row>
    <row r="230" spans="1:5" ht="15.75" thickBot="1" x14ac:dyDescent="0.3">
      <c r="A230" s="22"/>
      <c r="B230" s="22"/>
      <c r="C230" s="22"/>
      <c r="D230" s="22"/>
      <c r="E230" s="22"/>
    </row>
    <row r="231" spans="1:5" ht="15.75" thickBot="1" x14ac:dyDescent="0.3">
      <c r="A231" s="22"/>
      <c r="B231" s="22"/>
      <c r="C231" s="22"/>
      <c r="D231" s="22"/>
      <c r="E231" s="22"/>
    </row>
    <row r="232" spans="1:5" ht="15.75" thickBot="1" x14ac:dyDescent="0.3">
      <c r="A232" s="22"/>
      <c r="B232" s="22"/>
      <c r="C232" s="22"/>
      <c r="D232" s="22"/>
      <c r="E232" s="22"/>
    </row>
    <row r="233" spans="1:5" ht="15.75" thickBot="1" x14ac:dyDescent="0.3">
      <c r="A233" s="22"/>
      <c r="B233" s="22"/>
      <c r="C233" s="22"/>
      <c r="D233" s="22"/>
      <c r="E233" s="22"/>
    </row>
    <row r="234" spans="1:5" ht="15.75" thickBot="1" x14ac:dyDescent="0.3">
      <c r="A234" s="22"/>
      <c r="B234" s="22"/>
      <c r="C234" s="22"/>
      <c r="D234" s="22"/>
      <c r="E234" s="22"/>
    </row>
    <row r="235" spans="1:5" ht="15.75" thickBot="1" x14ac:dyDescent="0.3">
      <c r="A235" s="22"/>
      <c r="B235" s="22"/>
      <c r="C235" s="22"/>
      <c r="D235" s="22"/>
      <c r="E235" s="22"/>
    </row>
    <row r="236" spans="1:5" ht="15.75" thickBot="1" x14ac:dyDescent="0.3">
      <c r="A236" s="22"/>
      <c r="B236" s="22"/>
      <c r="C236" s="22"/>
      <c r="D236" s="22"/>
      <c r="E236" s="22"/>
    </row>
    <row r="237" spans="1:5" ht="15.75" thickBot="1" x14ac:dyDescent="0.3">
      <c r="A237" s="22"/>
      <c r="B237" s="22"/>
      <c r="C237" s="22"/>
      <c r="D237" s="22"/>
      <c r="E237" s="22"/>
    </row>
    <row r="238" spans="1:5" ht="15.75" thickBot="1" x14ac:dyDescent="0.3">
      <c r="A238" s="22"/>
      <c r="B238" s="22"/>
      <c r="C238" s="22"/>
      <c r="D238" s="22"/>
      <c r="E238" s="22"/>
    </row>
    <row r="239" spans="1:5" ht="15.75" thickBot="1" x14ac:dyDescent="0.3">
      <c r="A239" s="22"/>
      <c r="B239" s="22"/>
      <c r="C239" s="22"/>
      <c r="D239" s="22"/>
      <c r="E239" s="22"/>
    </row>
    <row r="240" spans="1:5" ht="15.75" thickBot="1" x14ac:dyDescent="0.3">
      <c r="A240" s="22"/>
      <c r="B240" s="22"/>
      <c r="C240" s="22"/>
      <c r="D240" s="22"/>
      <c r="E240" s="22"/>
    </row>
    <row r="241" spans="1:5" ht="15.75" thickBot="1" x14ac:dyDescent="0.3">
      <c r="A241" s="22"/>
      <c r="B241" s="22"/>
      <c r="C241" s="22"/>
      <c r="D241" s="22"/>
      <c r="E241" s="22"/>
    </row>
    <row r="242" spans="1:5" ht="15.75" thickBot="1" x14ac:dyDescent="0.3">
      <c r="A242" s="22"/>
      <c r="B242" s="22"/>
      <c r="C242" s="22"/>
      <c r="D242" s="22"/>
      <c r="E242" s="22"/>
    </row>
    <row r="243" spans="1:5" ht="15.75" thickBot="1" x14ac:dyDescent="0.3">
      <c r="A243" s="22"/>
      <c r="B243" s="22"/>
      <c r="C243" s="22"/>
      <c r="D243" s="22"/>
      <c r="E243" s="22"/>
    </row>
    <row r="244" spans="1:5" ht="15.75" thickBot="1" x14ac:dyDescent="0.3">
      <c r="A244" s="22"/>
      <c r="B244" s="22"/>
      <c r="C244" s="22"/>
      <c r="D244" s="22"/>
      <c r="E244" s="22"/>
    </row>
    <row r="245" spans="1:5" ht="15.75" thickBot="1" x14ac:dyDescent="0.3">
      <c r="A245" s="22"/>
      <c r="B245" s="22"/>
      <c r="C245" s="22"/>
      <c r="D245" s="22"/>
      <c r="E245" s="22"/>
    </row>
    <row r="246" spans="1:5" ht="15.75" thickBot="1" x14ac:dyDescent="0.3">
      <c r="A246" s="22"/>
      <c r="B246" s="22"/>
      <c r="C246" s="22"/>
      <c r="D246" s="22"/>
      <c r="E246" s="22"/>
    </row>
    <row r="247" spans="1:5" ht="15.75" thickBot="1" x14ac:dyDescent="0.3">
      <c r="A247" s="22"/>
      <c r="B247" s="22"/>
      <c r="C247" s="22"/>
      <c r="D247" s="22"/>
      <c r="E247" s="22"/>
    </row>
    <row r="248" spans="1:5" ht="15.75" thickBot="1" x14ac:dyDescent="0.3">
      <c r="A248" s="22"/>
      <c r="B248" s="22"/>
      <c r="C248" s="22"/>
      <c r="D248" s="22"/>
      <c r="E248" s="22"/>
    </row>
    <row r="249" spans="1:5" ht="15.75" thickBot="1" x14ac:dyDescent="0.3">
      <c r="A249" s="22"/>
      <c r="B249" s="22"/>
      <c r="C249" s="22"/>
      <c r="D249" s="22"/>
      <c r="E249" s="22"/>
    </row>
    <row r="250" spans="1:5" ht="15.75" thickBot="1" x14ac:dyDescent="0.3">
      <c r="A250" s="22"/>
      <c r="B250" s="22"/>
      <c r="C250" s="22"/>
      <c r="D250" s="22"/>
      <c r="E250" s="22"/>
    </row>
    <row r="251" spans="1:5" ht="15.75" thickBot="1" x14ac:dyDescent="0.3">
      <c r="A251" s="22"/>
      <c r="B251" s="22"/>
      <c r="C251" s="22"/>
      <c r="D251" s="22"/>
      <c r="E251" s="22"/>
    </row>
    <row r="252" spans="1:5" ht="15.75" thickBot="1" x14ac:dyDescent="0.3">
      <c r="A252" s="22"/>
      <c r="B252" s="22"/>
      <c r="C252" s="22"/>
      <c r="D252" s="22"/>
      <c r="E252" s="22"/>
    </row>
    <row r="253" spans="1:5" ht="15.75" thickBot="1" x14ac:dyDescent="0.3">
      <c r="A253" s="22"/>
      <c r="B253" s="22"/>
      <c r="C253" s="22"/>
      <c r="D253" s="22"/>
      <c r="E253" s="22"/>
    </row>
    <row r="254" spans="1:5" ht="15.75" thickBot="1" x14ac:dyDescent="0.3">
      <c r="A254" s="22"/>
      <c r="B254" s="22"/>
      <c r="C254" s="22"/>
      <c r="D254" s="22"/>
      <c r="E254" s="22"/>
    </row>
    <row r="255" spans="1:5" ht="15.75" thickBot="1" x14ac:dyDescent="0.3">
      <c r="A255" s="22"/>
      <c r="B255" s="22"/>
      <c r="C255" s="22"/>
      <c r="D255" s="22"/>
      <c r="E255" s="22"/>
    </row>
    <row r="256" spans="1:5" ht="15.75" thickBot="1" x14ac:dyDescent="0.3">
      <c r="A256" s="22"/>
      <c r="B256" s="22"/>
      <c r="C256" s="22"/>
      <c r="D256" s="22"/>
      <c r="E256" s="22"/>
    </row>
    <row r="257" spans="1:5" ht="15.75" thickBot="1" x14ac:dyDescent="0.3">
      <c r="A257" s="22"/>
      <c r="B257" s="22"/>
      <c r="C257" s="22"/>
      <c r="D257" s="22"/>
      <c r="E257" s="22"/>
    </row>
    <row r="258" spans="1:5" ht="15.75" thickBot="1" x14ac:dyDescent="0.3">
      <c r="A258" s="22"/>
      <c r="B258" s="22"/>
      <c r="C258" s="22"/>
      <c r="D258" s="22"/>
      <c r="E258" s="22"/>
    </row>
    <row r="259" spans="1:5" ht="15.75" thickBot="1" x14ac:dyDescent="0.3">
      <c r="A259" s="22"/>
      <c r="B259" s="22"/>
      <c r="C259" s="22"/>
      <c r="D259" s="22"/>
      <c r="E259" s="22"/>
    </row>
    <row r="260" spans="1:5" ht="15.75" thickBot="1" x14ac:dyDescent="0.3">
      <c r="A260" s="22"/>
      <c r="B260" s="22"/>
      <c r="C260" s="22"/>
      <c r="D260" s="22"/>
      <c r="E260" s="22"/>
    </row>
    <row r="261" spans="1:5" ht="15.75" thickBot="1" x14ac:dyDescent="0.3">
      <c r="A261" s="22"/>
      <c r="B261" s="22"/>
      <c r="C261" s="22"/>
      <c r="D261" s="22"/>
      <c r="E261" s="22"/>
    </row>
    <row r="262" spans="1:5" ht="15.75" thickBot="1" x14ac:dyDescent="0.3">
      <c r="A262" s="22"/>
      <c r="B262" s="22"/>
      <c r="C262" s="22"/>
      <c r="D262" s="22"/>
      <c r="E262" s="22"/>
    </row>
    <row r="263" spans="1:5" ht="15.75" thickBot="1" x14ac:dyDescent="0.3">
      <c r="A263" s="22"/>
      <c r="B263" s="22"/>
      <c r="C263" s="22"/>
      <c r="D263" s="22"/>
      <c r="E263" s="22"/>
    </row>
    <row r="264" spans="1:5" ht="15.75" thickBot="1" x14ac:dyDescent="0.3">
      <c r="A264" s="22"/>
      <c r="B264" s="22"/>
      <c r="C264" s="22"/>
      <c r="D264" s="22"/>
      <c r="E264" s="22"/>
    </row>
    <row r="265" spans="1:5" ht="15.75" thickBot="1" x14ac:dyDescent="0.3">
      <c r="A265" s="22"/>
      <c r="B265" s="22"/>
      <c r="C265" s="22"/>
      <c r="D265" s="22"/>
      <c r="E265" s="22"/>
    </row>
    <row r="266" spans="1:5" ht="15.75" thickBot="1" x14ac:dyDescent="0.3">
      <c r="A266" s="22"/>
      <c r="B266" s="22"/>
      <c r="C266" s="22"/>
      <c r="D266" s="22"/>
      <c r="E266" s="22"/>
    </row>
    <row r="267" spans="1:5" ht="15.75" thickBot="1" x14ac:dyDescent="0.3">
      <c r="A267" s="22"/>
      <c r="B267" s="22"/>
      <c r="C267" s="22"/>
      <c r="D267" s="22"/>
      <c r="E267" s="22"/>
    </row>
    <row r="268" spans="1:5" ht="15.75" thickBot="1" x14ac:dyDescent="0.3">
      <c r="A268" s="22"/>
      <c r="B268" s="22"/>
      <c r="C268" s="22"/>
      <c r="D268" s="22"/>
      <c r="E268" s="22"/>
    </row>
    <row r="269" spans="1:5" ht="15.75" thickBot="1" x14ac:dyDescent="0.3">
      <c r="A269" s="22"/>
      <c r="B269" s="22"/>
      <c r="C269" s="22"/>
      <c r="D269" s="22"/>
      <c r="E269" s="22"/>
    </row>
    <row r="270" spans="1:5" ht="15.75" thickBot="1" x14ac:dyDescent="0.3">
      <c r="A270" s="22"/>
      <c r="B270" s="22"/>
      <c r="C270" s="22"/>
      <c r="D270" s="22"/>
      <c r="E270" s="22"/>
    </row>
    <row r="271" spans="1:5" ht="15.75" thickBot="1" x14ac:dyDescent="0.3">
      <c r="A271" s="22"/>
      <c r="B271" s="22"/>
      <c r="C271" s="22"/>
      <c r="D271" s="22"/>
      <c r="E271" s="22"/>
    </row>
    <row r="272" spans="1:5" ht="15.75" thickBot="1" x14ac:dyDescent="0.3">
      <c r="A272" s="22"/>
      <c r="B272" s="22"/>
      <c r="C272" s="22"/>
      <c r="D272" s="22"/>
      <c r="E272" s="22"/>
    </row>
    <row r="273" spans="1:5" ht="15.75" thickBot="1" x14ac:dyDescent="0.3">
      <c r="A273" s="22"/>
      <c r="B273" s="22"/>
      <c r="C273" s="22"/>
      <c r="D273" s="22"/>
      <c r="E273" s="22"/>
    </row>
    <row r="274" spans="1:5" ht="15.75" thickBot="1" x14ac:dyDescent="0.3">
      <c r="A274" s="22"/>
      <c r="B274" s="22"/>
      <c r="C274" s="22"/>
      <c r="D274" s="22"/>
      <c r="E274" s="22"/>
    </row>
    <row r="275" spans="1:5" ht="15.75" thickBot="1" x14ac:dyDescent="0.3">
      <c r="A275" s="22"/>
      <c r="B275" s="22"/>
      <c r="C275" s="22"/>
      <c r="D275" s="22"/>
      <c r="E275" s="22"/>
    </row>
    <row r="276" spans="1:5" ht="15.75" thickBot="1" x14ac:dyDescent="0.3">
      <c r="A276" s="22"/>
      <c r="B276" s="22"/>
      <c r="C276" s="22"/>
      <c r="D276" s="22"/>
      <c r="E276" s="22"/>
    </row>
    <row r="277" spans="1:5" ht="15.75" thickBot="1" x14ac:dyDescent="0.3">
      <c r="A277" s="22"/>
      <c r="B277" s="22"/>
      <c r="C277" s="22"/>
      <c r="D277" s="22"/>
      <c r="E277" s="22"/>
    </row>
    <row r="278" spans="1:5" ht="15.75" thickBot="1" x14ac:dyDescent="0.3">
      <c r="A278" s="22"/>
      <c r="B278" s="22"/>
      <c r="C278" s="22"/>
      <c r="D278" s="22"/>
      <c r="E278" s="22"/>
    </row>
    <row r="279" spans="1:5" ht="15.75" thickBot="1" x14ac:dyDescent="0.3">
      <c r="A279" s="22"/>
      <c r="B279" s="22"/>
      <c r="C279" s="22"/>
      <c r="D279" s="22"/>
      <c r="E279" s="22"/>
    </row>
    <row r="280" spans="1:5" ht="15.75" thickBot="1" x14ac:dyDescent="0.3">
      <c r="A280" s="22"/>
      <c r="B280" s="22"/>
      <c r="C280" s="22"/>
      <c r="D280" s="22"/>
      <c r="E280" s="22"/>
    </row>
    <row r="281" spans="1:5" ht="15.75" thickBot="1" x14ac:dyDescent="0.3">
      <c r="A281" s="22"/>
      <c r="B281" s="22"/>
      <c r="C281" s="22"/>
      <c r="D281" s="22"/>
      <c r="E281" s="22"/>
    </row>
    <row r="282" spans="1:5" ht="15.75" thickBot="1" x14ac:dyDescent="0.3">
      <c r="A282" s="22"/>
      <c r="B282" s="22"/>
      <c r="C282" s="22"/>
      <c r="D282" s="22"/>
      <c r="E282" s="22"/>
    </row>
    <row r="283" spans="1:5" ht="15.75" thickBot="1" x14ac:dyDescent="0.3">
      <c r="A283" s="22"/>
      <c r="B283" s="22"/>
      <c r="C283" s="22"/>
      <c r="D283" s="22"/>
      <c r="E283" s="22"/>
    </row>
    <row r="284" spans="1:5" ht="15.75" thickBot="1" x14ac:dyDescent="0.3">
      <c r="A284" s="22"/>
      <c r="B284" s="22"/>
      <c r="C284" s="22"/>
      <c r="D284" s="22"/>
      <c r="E284" s="22"/>
    </row>
    <row r="285" spans="1:5" ht="15.75" thickBot="1" x14ac:dyDescent="0.3">
      <c r="A285" s="22"/>
      <c r="B285" s="22"/>
      <c r="C285" s="22"/>
      <c r="D285" s="22"/>
      <c r="E285" s="22"/>
    </row>
    <row r="286" spans="1:5" ht="15.75" thickBot="1" x14ac:dyDescent="0.3">
      <c r="A286" s="22"/>
      <c r="B286" s="22"/>
      <c r="C286" s="22"/>
      <c r="D286" s="22"/>
      <c r="E286" s="22"/>
    </row>
    <row r="287" spans="1:5" ht="15.75" thickBot="1" x14ac:dyDescent="0.3">
      <c r="A287" s="22"/>
      <c r="B287" s="22"/>
      <c r="C287" s="22"/>
      <c r="D287" s="22"/>
      <c r="E287" s="22"/>
    </row>
    <row r="288" spans="1:5" ht="15.75" thickBot="1" x14ac:dyDescent="0.3">
      <c r="A288" s="22"/>
      <c r="B288" s="22"/>
      <c r="C288" s="22"/>
      <c r="D288" s="22"/>
      <c r="E288" s="22"/>
    </row>
    <row r="289" spans="1:5" ht="15.75" thickBot="1" x14ac:dyDescent="0.3">
      <c r="A289" s="22"/>
      <c r="B289" s="22"/>
      <c r="C289" s="22"/>
      <c r="D289" s="22"/>
      <c r="E289" s="22"/>
    </row>
    <row r="290" spans="1:5" ht="15.75" thickBot="1" x14ac:dyDescent="0.3">
      <c r="A290" s="22"/>
      <c r="B290" s="22"/>
      <c r="C290" s="22"/>
      <c r="D290" s="22"/>
      <c r="E290" s="22"/>
    </row>
    <row r="291" spans="1:5" ht="15.75" thickBot="1" x14ac:dyDescent="0.3">
      <c r="A291" s="22"/>
      <c r="B291" s="22"/>
      <c r="C291" s="22"/>
      <c r="D291" s="22"/>
      <c r="E291" s="22"/>
    </row>
    <row r="292" spans="1:5" ht="15.75" thickBot="1" x14ac:dyDescent="0.3">
      <c r="A292" s="22"/>
      <c r="B292" s="22"/>
      <c r="C292" s="22"/>
      <c r="D292" s="22"/>
      <c r="E292" s="22"/>
    </row>
    <row r="293" spans="1:5" ht="15.75" thickBot="1" x14ac:dyDescent="0.3">
      <c r="A293" s="22"/>
      <c r="B293" s="22"/>
      <c r="C293" s="22"/>
      <c r="D293" s="22"/>
      <c r="E293" s="22"/>
    </row>
    <row r="294" spans="1:5" ht="15.75" thickBot="1" x14ac:dyDescent="0.3">
      <c r="A294" s="22"/>
      <c r="B294" s="22"/>
      <c r="C294" s="22"/>
      <c r="D294" s="22"/>
      <c r="E294" s="22"/>
    </row>
    <row r="295" spans="1:5" ht="15.75" thickBot="1" x14ac:dyDescent="0.3">
      <c r="A295" s="22"/>
      <c r="B295" s="22"/>
      <c r="C295" s="22"/>
      <c r="D295" s="22"/>
      <c r="E295" s="22"/>
    </row>
    <row r="296" spans="1:5" ht="15.75" thickBot="1" x14ac:dyDescent="0.3">
      <c r="A296" s="22"/>
      <c r="B296" s="22"/>
      <c r="C296" s="22"/>
      <c r="D296" s="22"/>
      <c r="E296" s="22"/>
    </row>
    <row r="297" spans="1:5" ht="15.75" thickBot="1" x14ac:dyDescent="0.3">
      <c r="A297" s="22"/>
      <c r="B297" s="22"/>
      <c r="C297" s="22"/>
      <c r="D297" s="22"/>
      <c r="E297" s="22"/>
    </row>
    <row r="298" spans="1:5" ht="15.75" thickBot="1" x14ac:dyDescent="0.3">
      <c r="A298" s="22"/>
      <c r="B298" s="22"/>
      <c r="C298" s="22"/>
      <c r="D298" s="22"/>
      <c r="E298" s="22"/>
    </row>
    <row r="299" spans="1:5" ht="15.75" thickBot="1" x14ac:dyDescent="0.3">
      <c r="A299" s="22"/>
      <c r="B299" s="22"/>
      <c r="C299" s="22"/>
      <c r="D299" s="22"/>
      <c r="E299" s="22"/>
    </row>
    <row r="300" spans="1:5" ht="15.75" thickBot="1" x14ac:dyDescent="0.3">
      <c r="A300" s="22"/>
      <c r="B300" s="22"/>
      <c r="C300" s="22"/>
      <c r="D300" s="22"/>
      <c r="E300" s="22"/>
    </row>
    <row r="301" spans="1:5" ht="15.75" thickBot="1" x14ac:dyDescent="0.3">
      <c r="A301" s="22"/>
      <c r="B301" s="22"/>
      <c r="C301" s="22"/>
      <c r="D301" s="22"/>
      <c r="E301" s="22"/>
    </row>
    <row r="302" spans="1:5" ht="15.75" thickBot="1" x14ac:dyDescent="0.3">
      <c r="A302" s="22"/>
      <c r="B302" s="22"/>
      <c r="C302" s="22"/>
      <c r="D302" s="22"/>
      <c r="E302" s="22"/>
    </row>
    <row r="303" spans="1:5" ht="15.75" thickBot="1" x14ac:dyDescent="0.3">
      <c r="A303" s="22"/>
      <c r="B303" s="22"/>
      <c r="C303" s="22"/>
      <c r="D303" s="22"/>
      <c r="E303" s="22"/>
    </row>
    <row r="304" spans="1:5" ht="15.75" thickBot="1" x14ac:dyDescent="0.3">
      <c r="A304" s="22"/>
      <c r="B304" s="22"/>
      <c r="C304" s="22"/>
      <c r="D304" s="22"/>
      <c r="E304" s="22"/>
    </row>
    <row r="305" spans="1:5" ht="15.75" thickBot="1" x14ac:dyDescent="0.3">
      <c r="A305" s="22"/>
      <c r="B305" s="22"/>
      <c r="C305" s="22"/>
      <c r="D305" s="22"/>
      <c r="E305" s="22"/>
    </row>
    <row r="306" spans="1:5" ht="15.75" thickBot="1" x14ac:dyDescent="0.3">
      <c r="A306" s="22"/>
      <c r="B306" s="22"/>
      <c r="C306" s="22"/>
      <c r="D306" s="22"/>
      <c r="E306" s="22"/>
    </row>
    <row r="307" spans="1:5" ht="15.75" thickBot="1" x14ac:dyDescent="0.3">
      <c r="A307" s="22"/>
      <c r="B307" s="22"/>
      <c r="C307" s="22"/>
      <c r="D307" s="22"/>
      <c r="E307" s="22"/>
    </row>
    <row r="308" spans="1:5" ht="15.75" thickBot="1" x14ac:dyDescent="0.3">
      <c r="A308" s="22"/>
      <c r="B308" s="22"/>
      <c r="C308" s="22"/>
      <c r="D308" s="22"/>
      <c r="E308" s="22"/>
    </row>
    <row r="309" spans="1:5" ht="15.75" thickBot="1" x14ac:dyDescent="0.3">
      <c r="A309" s="22"/>
      <c r="B309" s="22"/>
      <c r="C309" s="22"/>
      <c r="D309" s="22"/>
      <c r="E309" s="22"/>
    </row>
    <row r="310" spans="1:5" ht="15.75" thickBot="1" x14ac:dyDescent="0.3">
      <c r="A310" s="22"/>
      <c r="B310" s="22"/>
      <c r="C310" s="22"/>
      <c r="D310" s="22"/>
      <c r="E310" s="22"/>
    </row>
    <row r="311" spans="1:5" ht="15.75" thickBot="1" x14ac:dyDescent="0.3">
      <c r="A311" s="22"/>
      <c r="B311" s="22"/>
      <c r="C311" s="22"/>
      <c r="D311" s="22"/>
      <c r="E311" s="22"/>
    </row>
    <row r="312" spans="1:5" ht="15.75" thickBot="1" x14ac:dyDescent="0.3">
      <c r="A312" s="22"/>
      <c r="B312" s="22"/>
      <c r="C312" s="22"/>
      <c r="D312" s="22"/>
      <c r="E312" s="22"/>
    </row>
    <row r="313" spans="1:5" ht="15.75" thickBot="1" x14ac:dyDescent="0.3">
      <c r="A313" s="22"/>
      <c r="B313" s="22"/>
      <c r="C313" s="22"/>
      <c r="D313" s="22"/>
      <c r="E313" s="22"/>
    </row>
    <row r="314" spans="1:5" ht="15.75" thickBot="1" x14ac:dyDescent="0.3">
      <c r="A314" s="22"/>
      <c r="B314" s="22"/>
      <c r="C314" s="22"/>
      <c r="D314" s="22"/>
      <c r="E314" s="22"/>
    </row>
    <row r="315" spans="1:5" ht="15.75" thickBot="1" x14ac:dyDescent="0.3">
      <c r="A315" s="22"/>
      <c r="B315" s="22"/>
      <c r="C315" s="22"/>
      <c r="D315" s="22"/>
      <c r="E315" s="22"/>
    </row>
    <row r="316" spans="1:5" ht="15.75" thickBot="1" x14ac:dyDescent="0.3">
      <c r="A316" s="22"/>
      <c r="B316" s="22"/>
      <c r="C316" s="22"/>
      <c r="D316" s="22"/>
      <c r="E316" s="22"/>
    </row>
    <row r="317" spans="1:5" ht="15.75" thickBot="1" x14ac:dyDescent="0.3">
      <c r="A317" s="22"/>
      <c r="B317" s="22"/>
      <c r="C317" s="22"/>
      <c r="D317" s="22"/>
      <c r="E317" s="22"/>
    </row>
    <row r="318" spans="1:5" ht="15.75" thickBot="1" x14ac:dyDescent="0.3">
      <c r="A318" s="22"/>
      <c r="B318" s="22"/>
      <c r="C318" s="22"/>
      <c r="D318" s="22"/>
      <c r="E318" s="22"/>
    </row>
    <row r="319" spans="1:5" ht="15.75" thickBot="1" x14ac:dyDescent="0.3">
      <c r="A319" s="22"/>
      <c r="B319" s="22"/>
      <c r="C319" s="22"/>
      <c r="D319" s="22"/>
      <c r="E319" s="22"/>
    </row>
    <row r="320" spans="1:5" ht="15.75" thickBot="1" x14ac:dyDescent="0.3">
      <c r="A320" s="22"/>
      <c r="B320" s="22"/>
      <c r="C320" s="22"/>
      <c r="D320" s="22"/>
      <c r="E320" s="22"/>
    </row>
    <row r="321" spans="1:5" ht="15.75" thickBot="1" x14ac:dyDescent="0.3">
      <c r="A321" s="22"/>
      <c r="B321" s="22"/>
      <c r="C321" s="22"/>
      <c r="D321" s="22"/>
      <c r="E321" s="22"/>
    </row>
    <row r="322" spans="1:5" ht="15.75" thickBot="1" x14ac:dyDescent="0.3">
      <c r="A322" s="22"/>
      <c r="B322" s="22"/>
      <c r="C322" s="22"/>
      <c r="D322" s="22"/>
      <c r="E322" s="22"/>
    </row>
    <row r="323" spans="1:5" ht="15.75" thickBot="1" x14ac:dyDescent="0.3">
      <c r="A323" s="22"/>
      <c r="B323" s="22"/>
      <c r="C323" s="22"/>
      <c r="D323" s="22"/>
      <c r="E323" s="22"/>
    </row>
    <row r="324" spans="1:5" ht="15.75" thickBot="1" x14ac:dyDescent="0.3">
      <c r="A324" s="22"/>
      <c r="B324" s="22"/>
      <c r="C324" s="22"/>
      <c r="D324" s="22"/>
      <c r="E324" s="22"/>
    </row>
    <row r="325" spans="1:5" ht="15.75" thickBot="1" x14ac:dyDescent="0.3">
      <c r="A325" s="22"/>
      <c r="B325" s="22"/>
      <c r="C325" s="22"/>
      <c r="D325" s="22"/>
      <c r="E325" s="22"/>
    </row>
    <row r="326" spans="1:5" ht="15.75" thickBot="1" x14ac:dyDescent="0.3">
      <c r="A326" s="22"/>
      <c r="B326" s="22"/>
      <c r="C326" s="22"/>
      <c r="D326" s="22"/>
      <c r="E326" s="22"/>
    </row>
    <row r="327" spans="1:5" ht="15.75" thickBot="1" x14ac:dyDescent="0.3">
      <c r="A327" s="22"/>
      <c r="B327" s="22"/>
      <c r="C327" s="22"/>
      <c r="D327" s="22"/>
      <c r="E327" s="22"/>
    </row>
    <row r="328" spans="1:5" ht="15.75" thickBot="1" x14ac:dyDescent="0.3">
      <c r="A328" s="22"/>
      <c r="B328" s="22"/>
      <c r="C328" s="22"/>
      <c r="D328" s="22"/>
      <c r="E328" s="22"/>
    </row>
    <row r="329" spans="1:5" ht="15.75" thickBot="1" x14ac:dyDescent="0.3">
      <c r="A329" s="22"/>
      <c r="B329" s="22"/>
      <c r="C329" s="22"/>
      <c r="D329" s="22"/>
      <c r="E329" s="22"/>
    </row>
    <row r="330" spans="1:5" ht="15.75" thickBot="1" x14ac:dyDescent="0.3">
      <c r="A330" s="22"/>
      <c r="B330" s="22"/>
      <c r="C330" s="22"/>
      <c r="D330" s="22"/>
      <c r="E330" s="22"/>
    </row>
    <row r="331" spans="1:5" ht="15.75" thickBot="1" x14ac:dyDescent="0.3">
      <c r="A331" s="22"/>
      <c r="B331" s="22"/>
      <c r="C331" s="22"/>
      <c r="D331" s="22"/>
      <c r="E331" s="22"/>
    </row>
    <row r="332" spans="1:5" ht="15.75" thickBot="1" x14ac:dyDescent="0.3">
      <c r="A332" s="22"/>
      <c r="B332" s="22"/>
      <c r="C332" s="22"/>
      <c r="D332" s="22"/>
      <c r="E332" s="22"/>
    </row>
    <row r="333" spans="1:5" ht="15.75" thickBot="1" x14ac:dyDescent="0.3">
      <c r="A333" s="22"/>
      <c r="B333" s="22"/>
      <c r="C333" s="22"/>
      <c r="D333" s="22"/>
      <c r="E333" s="22"/>
    </row>
    <row r="334" spans="1:5" ht="15.75" thickBot="1" x14ac:dyDescent="0.3">
      <c r="A334" s="22"/>
      <c r="B334" s="22"/>
      <c r="C334" s="22"/>
      <c r="D334" s="22"/>
      <c r="E334" s="22"/>
    </row>
    <row r="335" spans="1:5" ht="15.75" thickBot="1" x14ac:dyDescent="0.3">
      <c r="A335" s="22"/>
      <c r="B335" s="22"/>
      <c r="C335" s="22"/>
      <c r="D335" s="22"/>
      <c r="E335" s="22"/>
    </row>
    <row r="336" spans="1:5" ht="15.75" thickBot="1" x14ac:dyDescent="0.3">
      <c r="A336" s="22"/>
      <c r="B336" s="22"/>
      <c r="C336" s="22"/>
      <c r="D336" s="22"/>
      <c r="E336" s="22"/>
    </row>
    <row r="337" spans="1:5" ht="15.75" thickBot="1" x14ac:dyDescent="0.3">
      <c r="A337" s="22"/>
      <c r="B337" s="22"/>
      <c r="C337" s="22"/>
      <c r="D337" s="22"/>
      <c r="E337" s="22"/>
    </row>
    <row r="338" spans="1:5" ht="15.75" thickBot="1" x14ac:dyDescent="0.3">
      <c r="A338" s="22"/>
      <c r="B338" s="22"/>
      <c r="C338" s="22"/>
      <c r="D338" s="22"/>
      <c r="E338" s="22"/>
    </row>
    <row r="339" spans="1:5" ht="15.75" thickBot="1" x14ac:dyDescent="0.3">
      <c r="A339" s="22"/>
      <c r="B339" s="22"/>
      <c r="C339" s="22"/>
      <c r="D339" s="22"/>
      <c r="E339" s="22"/>
    </row>
    <row r="340" spans="1:5" ht="15.75" thickBot="1" x14ac:dyDescent="0.3">
      <c r="A340" s="22"/>
      <c r="B340" s="22"/>
      <c r="C340" s="22"/>
      <c r="D340" s="22"/>
      <c r="E340" s="22"/>
    </row>
    <row r="341" spans="1:5" ht="15.75" thickBot="1" x14ac:dyDescent="0.3">
      <c r="A341" s="22"/>
      <c r="B341" s="22"/>
      <c r="C341" s="22"/>
      <c r="D341" s="22"/>
      <c r="E341" s="22"/>
    </row>
    <row r="342" spans="1:5" ht="15.75" thickBot="1" x14ac:dyDescent="0.3">
      <c r="A342" s="22"/>
      <c r="B342" s="22"/>
      <c r="C342" s="22"/>
      <c r="D342" s="22"/>
      <c r="E342" s="22"/>
    </row>
    <row r="343" spans="1:5" ht="15.75" thickBot="1" x14ac:dyDescent="0.3">
      <c r="A343" s="22"/>
      <c r="B343" s="22"/>
      <c r="C343" s="22"/>
      <c r="D343" s="22"/>
      <c r="E343" s="22"/>
    </row>
    <row r="344" spans="1:5" ht="15.75" thickBot="1" x14ac:dyDescent="0.3">
      <c r="A344" s="22"/>
      <c r="B344" s="22"/>
      <c r="C344" s="22"/>
      <c r="D344" s="22"/>
      <c r="E344" s="22"/>
    </row>
    <row r="345" spans="1:5" ht="15.75" thickBot="1" x14ac:dyDescent="0.3">
      <c r="A345" s="22"/>
      <c r="B345" s="22"/>
      <c r="C345" s="22"/>
      <c r="D345" s="22"/>
      <c r="E345" s="22"/>
    </row>
    <row r="346" spans="1:5" ht="15.75" thickBot="1" x14ac:dyDescent="0.3">
      <c r="A346" s="22"/>
      <c r="B346" s="22"/>
      <c r="C346" s="22"/>
      <c r="D346" s="22"/>
      <c r="E346" s="22"/>
    </row>
    <row r="347" spans="1:5" ht="15.75" thickBot="1" x14ac:dyDescent="0.3">
      <c r="A347" s="22"/>
      <c r="B347" s="22"/>
      <c r="C347" s="22"/>
      <c r="D347" s="22"/>
      <c r="E347" s="22"/>
    </row>
    <row r="348" spans="1:5" ht="15.75" thickBot="1" x14ac:dyDescent="0.3">
      <c r="A348" s="22"/>
      <c r="B348" s="22"/>
      <c r="C348" s="22"/>
      <c r="D348" s="22"/>
      <c r="E348" s="22"/>
    </row>
    <row r="349" spans="1:5" ht="15.75" thickBot="1" x14ac:dyDescent="0.3">
      <c r="A349" s="22"/>
      <c r="B349" s="22"/>
      <c r="C349" s="22"/>
      <c r="D349" s="22"/>
      <c r="E349" s="22"/>
    </row>
    <row r="350" spans="1:5" ht="15.75" thickBot="1" x14ac:dyDescent="0.3">
      <c r="A350" s="22"/>
      <c r="B350" s="22"/>
      <c r="C350" s="22"/>
      <c r="D350" s="22"/>
      <c r="E350" s="22"/>
    </row>
    <row r="351" spans="1:5" ht="15.75" thickBot="1" x14ac:dyDescent="0.3">
      <c r="A351" s="22"/>
      <c r="B351" s="22"/>
      <c r="C351" s="22"/>
      <c r="D351" s="22"/>
      <c r="E351" s="22"/>
    </row>
    <row r="352" spans="1:5" ht="15.75" thickBot="1" x14ac:dyDescent="0.3">
      <c r="A352" s="22"/>
      <c r="B352" s="22"/>
      <c r="C352" s="22"/>
      <c r="D352" s="22"/>
      <c r="E352" s="22"/>
    </row>
    <row r="353" spans="1:5" ht="15.75" thickBot="1" x14ac:dyDescent="0.3">
      <c r="A353" s="22"/>
      <c r="B353" s="22"/>
      <c r="C353" s="22"/>
      <c r="D353" s="22"/>
      <c r="E353" s="22"/>
    </row>
    <row r="354" spans="1:5" ht="15.75" thickBot="1" x14ac:dyDescent="0.3">
      <c r="A354" s="22"/>
      <c r="B354" s="22"/>
      <c r="C354" s="22"/>
      <c r="D354" s="22"/>
      <c r="E354" s="22"/>
    </row>
    <row r="355" spans="1:5" ht="15.75" thickBot="1" x14ac:dyDescent="0.3">
      <c r="A355" s="22"/>
      <c r="B355" s="22"/>
      <c r="C355" s="22"/>
      <c r="D355" s="22"/>
      <c r="E355" s="22"/>
    </row>
    <row r="356" spans="1:5" ht="15.75" thickBot="1" x14ac:dyDescent="0.3">
      <c r="A356" s="22"/>
      <c r="B356" s="22"/>
      <c r="C356" s="22"/>
      <c r="D356" s="22"/>
      <c r="E356" s="22"/>
    </row>
    <row r="357" spans="1:5" ht="15.75" thickBot="1" x14ac:dyDescent="0.3">
      <c r="A357" s="22"/>
      <c r="B357" s="22"/>
      <c r="C357" s="22"/>
      <c r="D357" s="22"/>
      <c r="E357" s="22"/>
    </row>
    <row r="358" spans="1:5" ht="15.75" thickBot="1" x14ac:dyDescent="0.3">
      <c r="A358" s="22"/>
      <c r="B358" s="22"/>
      <c r="C358" s="22"/>
      <c r="D358" s="22"/>
      <c r="E358" s="22"/>
    </row>
    <row r="359" spans="1:5" ht="15.75" thickBot="1" x14ac:dyDescent="0.3">
      <c r="A359" s="22"/>
      <c r="B359" s="22"/>
      <c r="C359" s="22"/>
      <c r="D359" s="22"/>
      <c r="E359" s="22"/>
    </row>
    <row r="360" spans="1:5" ht="15.75" thickBot="1" x14ac:dyDescent="0.3">
      <c r="A360" s="22"/>
      <c r="B360" s="22"/>
      <c r="C360" s="22"/>
      <c r="D360" s="22"/>
      <c r="E360" s="22"/>
    </row>
    <row r="361" spans="1:5" ht="15.75" thickBot="1" x14ac:dyDescent="0.3">
      <c r="A361" s="22"/>
      <c r="B361" s="22"/>
      <c r="C361" s="22"/>
      <c r="D361" s="22"/>
      <c r="E361" s="22"/>
    </row>
    <row r="362" spans="1:5" ht="15.75" thickBot="1" x14ac:dyDescent="0.3">
      <c r="A362" s="22"/>
      <c r="B362" s="22"/>
      <c r="C362" s="22"/>
      <c r="D362" s="22"/>
      <c r="E362" s="22"/>
    </row>
    <row r="363" spans="1:5" ht="15.75" thickBot="1" x14ac:dyDescent="0.3">
      <c r="A363" s="22"/>
      <c r="B363" s="22"/>
      <c r="C363" s="22"/>
      <c r="D363" s="22"/>
      <c r="E363" s="22"/>
    </row>
    <row r="364" spans="1:5" ht="15.75" thickBot="1" x14ac:dyDescent="0.3">
      <c r="A364" s="22"/>
      <c r="B364" s="22"/>
      <c r="C364" s="22"/>
      <c r="D364" s="22"/>
      <c r="E364" s="22"/>
    </row>
    <row r="365" spans="1:5" ht="15.75" thickBot="1" x14ac:dyDescent="0.3">
      <c r="A365" s="22"/>
      <c r="B365" s="22"/>
      <c r="C365" s="22"/>
      <c r="D365" s="22"/>
      <c r="E365" s="22"/>
    </row>
    <row r="366" spans="1:5" ht="15.75" thickBot="1" x14ac:dyDescent="0.3">
      <c r="A366" s="22"/>
      <c r="B366" s="22"/>
      <c r="C366" s="22"/>
      <c r="D366" s="22"/>
      <c r="E366" s="22"/>
    </row>
    <row r="367" spans="1:5" ht="15.75" thickBot="1" x14ac:dyDescent="0.3">
      <c r="A367" s="22"/>
      <c r="B367" s="22"/>
      <c r="C367" s="22"/>
      <c r="D367" s="22"/>
      <c r="E367" s="22"/>
    </row>
    <row r="368" spans="1:5" ht="15.75" thickBot="1" x14ac:dyDescent="0.3">
      <c r="A368" s="22"/>
      <c r="B368" s="22"/>
      <c r="C368" s="22"/>
      <c r="D368" s="22"/>
      <c r="E368" s="22"/>
    </row>
    <row r="369" spans="1:5" ht="15.75" thickBot="1" x14ac:dyDescent="0.3">
      <c r="A369" s="22"/>
      <c r="B369" s="22"/>
      <c r="C369" s="22"/>
      <c r="D369" s="22"/>
      <c r="E369" s="22"/>
    </row>
    <row r="370" spans="1:5" ht="15.75" thickBot="1" x14ac:dyDescent="0.3">
      <c r="A370" s="22"/>
      <c r="B370" s="22"/>
      <c r="C370" s="22"/>
      <c r="D370" s="22"/>
      <c r="E370" s="22"/>
    </row>
    <row r="371" spans="1:5" ht="15.75" thickBot="1" x14ac:dyDescent="0.3">
      <c r="A371" s="22"/>
      <c r="B371" s="22"/>
      <c r="C371" s="22"/>
      <c r="D371" s="22"/>
      <c r="E371" s="22"/>
    </row>
    <row r="372" spans="1:5" ht="15.75" thickBot="1" x14ac:dyDescent="0.3">
      <c r="A372" s="22"/>
      <c r="B372" s="22"/>
      <c r="C372" s="22"/>
      <c r="D372" s="22"/>
      <c r="E372" s="22"/>
    </row>
    <row r="373" spans="1:5" ht="15.75" thickBot="1" x14ac:dyDescent="0.3">
      <c r="A373" s="22"/>
      <c r="B373" s="22"/>
      <c r="C373" s="22"/>
      <c r="D373" s="22"/>
      <c r="E373" s="22"/>
    </row>
    <row r="374" spans="1:5" ht="15.75" thickBot="1" x14ac:dyDescent="0.3">
      <c r="A374" s="22"/>
      <c r="B374" s="22"/>
      <c r="C374" s="22"/>
      <c r="D374" s="22"/>
      <c r="E374" s="22"/>
    </row>
    <row r="375" spans="1:5" ht="15.75" thickBot="1" x14ac:dyDescent="0.3">
      <c r="A375" s="22"/>
      <c r="B375" s="22"/>
      <c r="C375" s="22"/>
      <c r="D375" s="22"/>
      <c r="E375" s="22"/>
    </row>
    <row r="376" spans="1:5" ht="15.75" thickBot="1" x14ac:dyDescent="0.3">
      <c r="A376" s="22"/>
      <c r="B376" s="22"/>
      <c r="C376" s="22"/>
      <c r="D376" s="22"/>
      <c r="E376" s="22"/>
    </row>
    <row r="377" spans="1:5" ht="15.75" thickBot="1" x14ac:dyDescent="0.3">
      <c r="A377" s="22"/>
      <c r="B377" s="22"/>
      <c r="C377" s="22"/>
      <c r="D377" s="22"/>
      <c r="E377" s="22"/>
    </row>
    <row r="378" spans="1:5" ht="15.75" thickBot="1" x14ac:dyDescent="0.3">
      <c r="A378" s="22"/>
      <c r="B378" s="22"/>
      <c r="C378" s="22"/>
      <c r="D378" s="22"/>
      <c r="E378" s="22"/>
    </row>
    <row r="379" spans="1:5" ht="15.75" thickBot="1" x14ac:dyDescent="0.3">
      <c r="A379" s="22"/>
      <c r="B379" s="22"/>
      <c r="C379" s="22"/>
      <c r="D379" s="22"/>
      <c r="E379" s="22"/>
    </row>
    <row r="380" spans="1:5" ht="15.75" thickBot="1" x14ac:dyDescent="0.3">
      <c r="A380" s="22"/>
      <c r="B380" s="22"/>
      <c r="C380" s="22"/>
      <c r="D380" s="22"/>
      <c r="E380" s="22"/>
    </row>
    <row r="381" spans="1:5" ht="15.75" thickBot="1" x14ac:dyDescent="0.3">
      <c r="A381" s="22"/>
      <c r="B381" s="22"/>
      <c r="C381" s="22"/>
      <c r="D381" s="22"/>
      <c r="E381" s="22"/>
    </row>
    <row r="382" spans="1:5" ht="15.75" thickBot="1" x14ac:dyDescent="0.3">
      <c r="A382" s="22"/>
      <c r="B382" s="22"/>
      <c r="C382" s="22"/>
      <c r="D382" s="22"/>
      <c r="E382" s="22"/>
    </row>
    <row r="383" spans="1:5" ht="15.75" thickBot="1" x14ac:dyDescent="0.3">
      <c r="A383" s="22"/>
      <c r="B383" s="22"/>
      <c r="C383" s="22"/>
      <c r="D383" s="22"/>
      <c r="E383" s="22"/>
    </row>
    <row r="384" spans="1:5" ht="15.75" thickBot="1" x14ac:dyDescent="0.3">
      <c r="A384" s="22"/>
      <c r="B384" s="22"/>
      <c r="C384" s="22"/>
      <c r="D384" s="22"/>
      <c r="E384" s="22"/>
    </row>
    <row r="385" spans="1:5" ht="15.75" thickBot="1" x14ac:dyDescent="0.3">
      <c r="A385" s="22"/>
      <c r="B385" s="22"/>
      <c r="C385" s="22"/>
      <c r="D385" s="22"/>
      <c r="E385" s="22"/>
    </row>
    <row r="386" spans="1:5" ht="15.75" thickBot="1" x14ac:dyDescent="0.3">
      <c r="A386" s="22"/>
      <c r="B386" s="22"/>
      <c r="C386" s="22"/>
      <c r="D386" s="22"/>
      <c r="E386" s="22"/>
    </row>
    <row r="387" spans="1:5" ht="15.75" thickBot="1" x14ac:dyDescent="0.3">
      <c r="A387" s="22"/>
      <c r="B387" s="22"/>
      <c r="C387" s="22"/>
      <c r="D387" s="22"/>
      <c r="E387" s="22"/>
    </row>
    <row r="388" spans="1:5" ht="15.75" thickBot="1" x14ac:dyDescent="0.3">
      <c r="A388" s="22"/>
      <c r="B388" s="22"/>
      <c r="C388" s="22"/>
      <c r="D388" s="22"/>
      <c r="E388" s="22"/>
    </row>
    <row r="389" spans="1:5" ht="15.75" thickBot="1" x14ac:dyDescent="0.3">
      <c r="A389" s="22"/>
      <c r="B389" s="22"/>
      <c r="C389" s="22"/>
      <c r="D389" s="22"/>
      <c r="E389" s="22"/>
    </row>
    <row r="390" spans="1:5" ht="15.75" thickBot="1" x14ac:dyDescent="0.3">
      <c r="A390" s="22"/>
      <c r="B390" s="22"/>
      <c r="C390" s="22"/>
      <c r="D390" s="22"/>
      <c r="E390" s="22"/>
    </row>
    <row r="391" spans="1:5" ht="15.75" thickBot="1" x14ac:dyDescent="0.3">
      <c r="A391" s="22"/>
      <c r="B391" s="22"/>
      <c r="C391" s="22"/>
      <c r="D391" s="22"/>
      <c r="E391" s="22"/>
    </row>
    <row r="392" spans="1:5" ht="15.75" thickBot="1" x14ac:dyDescent="0.3">
      <c r="A392" s="22"/>
      <c r="B392" s="22"/>
      <c r="C392" s="22"/>
      <c r="D392" s="22"/>
      <c r="E392" s="22"/>
    </row>
    <row r="393" spans="1:5" ht="15.75" thickBot="1" x14ac:dyDescent="0.3">
      <c r="A393" s="22"/>
      <c r="B393" s="22"/>
      <c r="C393" s="22"/>
      <c r="D393" s="22"/>
      <c r="E393" s="22"/>
    </row>
    <row r="394" spans="1:5" ht="15.75" thickBot="1" x14ac:dyDescent="0.3">
      <c r="A394" s="22"/>
      <c r="B394" s="22"/>
      <c r="C394" s="22"/>
      <c r="D394" s="22"/>
      <c r="E394" s="22"/>
    </row>
    <row r="395" spans="1:5" ht="15.75" thickBot="1" x14ac:dyDescent="0.3">
      <c r="A395" s="22"/>
      <c r="B395" s="22"/>
      <c r="C395" s="22"/>
      <c r="D395" s="22"/>
      <c r="E395" s="22"/>
    </row>
    <row r="396" spans="1:5" ht="15.75" thickBot="1" x14ac:dyDescent="0.3">
      <c r="A396" s="22"/>
      <c r="B396" s="22"/>
      <c r="C396" s="22"/>
      <c r="D396" s="22"/>
      <c r="E396" s="22"/>
    </row>
    <row r="397" spans="1:5" ht="15.75" thickBot="1" x14ac:dyDescent="0.3">
      <c r="A397" s="22"/>
      <c r="B397" s="22"/>
      <c r="C397" s="22"/>
      <c r="D397" s="22"/>
      <c r="E397" s="22"/>
    </row>
    <row r="398" spans="1:5" ht="15.75" thickBot="1" x14ac:dyDescent="0.3">
      <c r="A398" s="22"/>
      <c r="B398" s="22"/>
      <c r="C398" s="22"/>
      <c r="D398" s="22"/>
      <c r="E398" s="22"/>
    </row>
    <row r="399" spans="1:5" ht="15.75" thickBot="1" x14ac:dyDescent="0.3">
      <c r="A399" s="22"/>
      <c r="B399" s="22"/>
      <c r="C399" s="22"/>
      <c r="D399" s="22"/>
      <c r="E399" s="22"/>
    </row>
    <row r="400" spans="1:5" ht="15.75" thickBot="1" x14ac:dyDescent="0.3">
      <c r="A400" s="22"/>
      <c r="B400" s="22"/>
      <c r="C400" s="22"/>
      <c r="D400" s="22"/>
      <c r="E400" s="22"/>
    </row>
    <row r="401" spans="1:5" ht="15.75" thickBot="1" x14ac:dyDescent="0.3">
      <c r="A401" s="22"/>
      <c r="B401" s="22"/>
      <c r="C401" s="22"/>
      <c r="D401" s="22"/>
      <c r="E401" s="22"/>
    </row>
    <row r="402" spans="1:5" ht="15.75" thickBot="1" x14ac:dyDescent="0.3">
      <c r="A402" s="22"/>
      <c r="B402" s="22"/>
      <c r="C402" s="22"/>
      <c r="D402" s="22"/>
      <c r="E402" s="22"/>
    </row>
    <row r="403" spans="1:5" ht="15.75" thickBot="1" x14ac:dyDescent="0.3">
      <c r="A403" s="22"/>
      <c r="B403" s="22"/>
      <c r="C403" s="22"/>
      <c r="D403" s="22"/>
      <c r="E403" s="22"/>
    </row>
    <row r="404" spans="1:5" ht="15.75" thickBot="1" x14ac:dyDescent="0.3">
      <c r="A404" s="22"/>
      <c r="B404" s="22"/>
      <c r="C404" s="22"/>
      <c r="D404" s="22"/>
      <c r="E404" s="22"/>
    </row>
    <row r="405" spans="1:5" ht="15.75" thickBot="1" x14ac:dyDescent="0.3">
      <c r="A405" s="22"/>
      <c r="B405" s="22"/>
      <c r="C405" s="22"/>
      <c r="D405" s="22"/>
      <c r="E405" s="22"/>
    </row>
    <row r="406" spans="1:5" ht="15.75" thickBot="1" x14ac:dyDescent="0.3">
      <c r="A406" s="22"/>
      <c r="B406" s="22"/>
      <c r="C406" s="22"/>
      <c r="D406" s="22"/>
      <c r="E406" s="22"/>
    </row>
    <row r="407" spans="1:5" ht="15.75" thickBot="1" x14ac:dyDescent="0.3">
      <c r="A407" s="22"/>
      <c r="B407" s="22"/>
      <c r="C407" s="22"/>
      <c r="D407" s="22"/>
      <c r="E407" s="22"/>
    </row>
    <row r="408" spans="1:5" ht="15.75" thickBot="1" x14ac:dyDescent="0.3">
      <c r="A408" s="22"/>
      <c r="B408" s="22"/>
      <c r="C408" s="22"/>
      <c r="D408" s="22"/>
      <c r="E408" s="22"/>
    </row>
    <row r="409" spans="1:5" ht="15.75" thickBot="1" x14ac:dyDescent="0.3">
      <c r="A409" s="22"/>
      <c r="B409" s="22"/>
      <c r="C409" s="22"/>
      <c r="D409" s="22"/>
      <c r="E409" s="22"/>
    </row>
    <row r="410" spans="1:5" ht="15.75" thickBot="1" x14ac:dyDescent="0.3">
      <c r="A410" s="22"/>
      <c r="B410" s="22"/>
      <c r="C410" s="22"/>
      <c r="D410" s="22"/>
      <c r="E410" s="22"/>
    </row>
    <row r="411" spans="1:5" ht="15.75" thickBot="1" x14ac:dyDescent="0.3">
      <c r="A411" s="22"/>
      <c r="B411" s="22"/>
      <c r="C411" s="22"/>
      <c r="D411" s="22"/>
      <c r="E411" s="22"/>
    </row>
    <row r="412" spans="1:5" ht="15.75" thickBot="1" x14ac:dyDescent="0.3">
      <c r="A412" s="22"/>
      <c r="B412" s="22"/>
      <c r="C412" s="22"/>
      <c r="D412" s="22"/>
      <c r="E412" s="22"/>
    </row>
    <row r="413" spans="1:5" ht="15.75" thickBot="1" x14ac:dyDescent="0.3">
      <c r="A413" s="22"/>
      <c r="B413" s="22"/>
      <c r="C413" s="22"/>
      <c r="D413" s="22"/>
      <c r="E413" s="22"/>
    </row>
    <row r="414" spans="1:5" ht="15.75" thickBot="1" x14ac:dyDescent="0.3">
      <c r="A414" s="22"/>
      <c r="B414" s="22"/>
      <c r="C414" s="22"/>
      <c r="D414" s="22"/>
      <c r="E414" s="22"/>
    </row>
    <row r="415" spans="1:5" ht="15.75" thickBot="1" x14ac:dyDescent="0.3">
      <c r="A415" s="22"/>
      <c r="B415" s="22"/>
      <c r="C415" s="22"/>
      <c r="D415" s="22"/>
      <c r="E415" s="22"/>
    </row>
    <row r="416" spans="1:5" ht="15.75" thickBot="1" x14ac:dyDescent="0.3">
      <c r="A416" s="22"/>
      <c r="B416" s="22"/>
      <c r="C416" s="22"/>
      <c r="D416" s="22"/>
      <c r="E416" s="22"/>
    </row>
    <row r="417" spans="1:5" ht="15.75" thickBot="1" x14ac:dyDescent="0.3">
      <c r="A417" s="22"/>
      <c r="B417" s="22"/>
      <c r="C417" s="22"/>
      <c r="D417" s="22"/>
      <c r="E417" s="22"/>
    </row>
    <row r="418" spans="1:5" ht="15.75" thickBot="1" x14ac:dyDescent="0.3">
      <c r="A418" s="22"/>
      <c r="B418" s="22"/>
      <c r="C418" s="22"/>
      <c r="D418" s="22"/>
      <c r="E418" s="22"/>
    </row>
    <row r="419" spans="1:5" ht="15.75" thickBot="1" x14ac:dyDescent="0.3">
      <c r="A419" s="22"/>
      <c r="B419" s="22"/>
      <c r="C419" s="22"/>
      <c r="D419" s="22"/>
      <c r="E419" s="22"/>
    </row>
    <row r="420" spans="1:5" ht="15.75" thickBot="1" x14ac:dyDescent="0.3">
      <c r="A420" s="22"/>
      <c r="B420" s="22"/>
      <c r="C420" s="22"/>
      <c r="D420" s="22"/>
      <c r="E420" s="22"/>
    </row>
    <row r="421" spans="1:5" ht="15.75" thickBot="1" x14ac:dyDescent="0.3">
      <c r="A421" s="22"/>
      <c r="B421" s="22"/>
      <c r="C421" s="22"/>
      <c r="D421" s="22"/>
      <c r="E421" s="22"/>
    </row>
    <row r="422" spans="1:5" ht="15.75" thickBot="1" x14ac:dyDescent="0.3">
      <c r="A422" s="22"/>
      <c r="B422" s="22"/>
      <c r="C422" s="22"/>
      <c r="D422" s="22"/>
      <c r="E422" s="22"/>
    </row>
    <row r="423" spans="1:5" ht="15.75" thickBot="1" x14ac:dyDescent="0.3">
      <c r="A423" s="22"/>
      <c r="B423" s="22"/>
      <c r="C423" s="22"/>
      <c r="D423" s="22"/>
      <c r="E423" s="22"/>
    </row>
    <row r="424" spans="1:5" ht="15.75" thickBot="1" x14ac:dyDescent="0.3">
      <c r="A424" s="22"/>
      <c r="B424" s="22"/>
      <c r="C424" s="22"/>
      <c r="D424" s="22"/>
      <c r="E424" s="22"/>
    </row>
    <row r="425" spans="1:5" ht="15.75" thickBot="1" x14ac:dyDescent="0.3">
      <c r="A425" s="22"/>
      <c r="B425" s="22"/>
      <c r="C425" s="22"/>
      <c r="D425" s="22"/>
      <c r="E425" s="22"/>
    </row>
    <row r="426" spans="1:5" ht="15.75" thickBot="1" x14ac:dyDescent="0.3">
      <c r="A426" s="22"/>
      <c r="B426" s="22"/>
      <c r="C426" s="22"/>
      <c r="D426" s="22"/>
      <c r="E426" s="22"/>
    </row>
    <row r="427" spans="1:5" ht="15.75" thickBot="1" x14ac:dyDescent="0.3">
      <c r="A427" s="22"/>
      <c r="B427" s="22"/>
      <c r="C427" s="22"/>
      <c r="D427" s="22"/>
      <c r="E427" s="22"/>
    </row>
    <row r="428" spans="1:5" ht="15.75" thickBot="1" x14ac:dyDescent="0.3">
      <c r="A428" s="22"/>
      <c r="B428" s="22"/>
      <c r="C428" s="22"/>
      <c r="D428" s="22"/>
      <c r="E428" s="22"/>
    </row>
    <row r="429" spans="1:5" ht="15.75" thickBot="1" x14ac:dyDescent="0.3">
      <c r="A429" s="22"/>
      <c r="B429" s="22"/>
      <c r="C429" s="22"/>
      <c r="D429" s="22"/>
      <c r="E429" s="22"/>
    </row>
    <row r="430" spans="1:5" ht="15.75" thickBot="1" x14ac:dyDescent="0.3">
      <c r="A430" s="22"/>
      <c r="B430" s="22"/>
      <c r="C430" s="22"/>
      <c r="D430" s="22"/>
      <c r="E430" s="22"/>
    </row>
    <row r="431" spans="1:5" ht="15.75" thickBot="1" x14ac:dyDescent="0.3">
      <c r="A431" s="22"/>
      <c r="B431" s="22"/>
      <c r="C431" s="22"/>
      <c r="D431" s="22"/>
      <c r="E431" s="22"/>
    </row>
    <row r="432" spans="1:5" ht="15.75" thickBot="1" x14ac:dyDescent="0.3">
      <c r="A432" s="22"/>
      <c r="B432" s="22"/>
      <c r="C432" s="22"/>
      <c r="D432" s="22"/>
      <c r="E432" s="22"/>
    </row>
    <row r="433" spans="1:5" ht="15.75" thickBot="1" x14ac:dyDescent="0.3">
      <c r="A433" s="22"/>
      <c r="B433" s="22"/>
      <c r="C433" s="22"/>
      <c r="D433" s="22"/>
      <c r="E433" s="22"/>
    </row>
    <row r="434" spans="1:5" ht="15.75" thickBot="1" x14ac:dyDescent="0.3">
      <c r="A434" s="22"/>
      <c r="B434" s="22"/>
      <c r="C434" s="22"/>
      <c r="D434" s="22"/>
      <c r="E434" s="22"/>
    </row>
    <row r="435" spans="1:5" ht="15.75" thickBot="1" x14ac:dyDescent="0.3">
      <c r="A435" s="22"/>
      <c r="B435" s="22"/>
      <c r="C435" s="22"/>
      <c r="D435" s="22"/>
      <c r="E435" s="22"/>
    </row>
    <row r="436" spans="1:5" ht="15.75" thickBot="1" x14ac:dyDescent="0.3">
      <c r="A436" s="22"/>
      <c r="B436" s="22"/>
      <c r="C436" s="22"/>
      <c r="D436" s="22"/>
      <c r="E436" s="22"/>
    </row>
    <row r="437" spans="1:5" ht="15.75" thickBot="1" x14ac:dyDescent="0.3">
      <c r="A437" s="22"/>
      <c r="B437" s="22"/>
      <c r="C437" s="22"/>
      <c r="D437" s="22"/>
      <c r="E437" s="22"/>
    </row>
    <row r="438" spans="1:5" ht="15.75" thickBot="1" x14ac:dyDescent="0.3">
      <c r="A438" s="22"/>
      <c r="B438" s="22"/>
      <c r="C438" s="22"/>
      <c r="D438" s="22"/>
      <c r="E438" s="22"/>
    </row>
    <row r="439" spans="1:5" ht="15.75" thickBot="1" x14ac:dyDescent="0.3">
      <c r="A439" s="22"/>
      <c r="B439" s="22"/>
      <c r="C439" s="22"/>
      <c r="D439" s="22"/>
      <c r="E439" s="22"/>
    </row>
    <row r="440" spans="1:5" ht="15.75" thickBot="1" x14ac:dyDescent="0.3">
      <c r="A440" s="22"/>
      <c r="B440" s="22"/>
      <c r="C440" s="22"/>
      <c r="D440" s="22"/>
      <c r="E440" s="22"/>
    </row>
    <row r="441" spans="1:5" ht="15.75" thickBot="1" x14ac:dyDescent="0.3">
      <c r="A441" s="22"/>
      <c r="B441" s="22"/>
      <c r="C441" s="22"/>
      <c r="D441" s="22"/>
      <c r="E441" s="22"/>
    </row>
    <row r="442" spans="1:5" ht="15.75" thickBot="1" x14ac:dyDescent="0.3">
      <c r="A442" s="22"/>
      <c r="B442" s="22"/>
      <c r="C442" s="22"/>
      <c r="D442" s="22"/>
      <c r="E442" s="22"/>
    </row>
    <row r="443" spans="1:5" ht="15.75" thickBot="1" x14ac:dyDescent="0.3">
      <c r="A443" s="22"/>
      <c r="B443" s="22"/>
      <c r="C443" s="22"/>
      <c r="D443" s="22"/>
      <c r="E443" s="22"/>
    </row>
    <row r="444" spans="1:5" ht="15.75" thickBot="1" x14ac:dyDescent="0.3">
      <c r="A444" s="22"/>
      <c r="B444" s="22"/>
      <c r="C444" s="22"/>
      <c r="D444" s="22"/>
      <c r="E444" s="22"/>
    </row>
    <row r="445" spans="1:5" ht="15.75" thickBot="1" x14ac:dyDescent="0.3">
      <c r="A445" s="22"/>
      <c r="B445" s="22"/>
      <c r="C445" s="22"/>
      <c r="D445" s="22"/>
      <c r="E445" s="22"/>
    </row>
    <row r="446" spans="1:5" ht="15.75" thickBot="1" x14ac:dyDescent="0.3">
      <c r="A446" s="22"/>
      <c r="B446" s="22"/>
      <c r="C446" s="22"/>
      <c r="D446" s="22"/>
      <c r="E446" s="22"/>
    </row>
    <row r="447" spans="1:5" ht="15.75" thickBot="1" x14ac:dyDescent="0.3">
      <c r="A447" s="22"/>
      <c r="B447" s="22"/>
      <c r="C447" s="22"/>
      <c r="D447" s="22"/>
      <c r="E447" s="22"/>
    </row>
    <row r="448" spans="1:5" ht="15.75" thickBot="1" x14ac:dyDescent="0.3">
      <c r="A448" s="22"/>
      <c r="B448" s="22"/>
      <c r="C448" s="22"/>
      <c r="D448" s="22"/>
      <c r="E448" s="22"/>
    </row>
    <row r="449" spans="1:5" ht="15.75" thickBot="1" x14ac:dyDescent="0.3">
      <c r="A449" s="22"/>
      <c r="B449" s="22"/>
      <c r="C449" s="22"/>
      <c r="D449" s="22"/>
      <c r="E449" s="22"/>
    </row>
    <row r="450" spans="1:5" ht="15.75" thickBot="1" x14ac:dyDescent="0.3">
      <c r="A450" s="22"/>
      <c r="B450" s="22"/>
      <c r="C450" s="22"/>
      <c r="D450" s="22"/>
      <c r="E450" s="22"/>
    </row>
    <row r="451" spans="1:5" ht="15.75" thickBot="1" x14ac:dyDescent="0.3">
      <c r="A451" s="22"/>
      <c r="B451" s="22"/>
      <c r="C451" s="22"/>
      <c r="D451" s="22"/>
      <c r="E451" s="22"/>
    </row>
    <row r="452" spans="1:5" ht="15.75" thickBot="1" x14ac:dyDescent="0.3">
      <c r="A452" s="22"/>
      <c r="B452" s="22"/>
      <c r="C452" s="22"/>
      <c r="D452" s="22"/>
      <c r="E452" s="22"/>
    </row>
    <row r="453" spans="1:5" ht="15.75" thickBot="1" x14ac:dyDescent="0.3">
      <c r="A453" s="22"/>
      <c r="B453" s="22"/>
      <c r="C453" s="22"/>
      <c r="D453" s="22"/>
      <c r="E453" s="22"/>
    </row>
    <row r="454" spans="1:5" ht="15.75" thickBot="1" x14ac:dyDescent="0.3">
      <c r="A454" s="22"/>
      <c r="B454" s="22"/>
      <c r="C454" s="22"/>
      <c r="D454" s="22"/>
      <c r="E454" s="22"/>
    </row>
    <row r="455" spans="1:5" ht="15.75" thickBot="1" x14ac:dyDescent="0.3">
      <c r="A455" s="22"/>
      <c r="B455" s="22"/>
      <c r="C455" s="22"/>
      <c r="D455" s="22"/>
      <c r="E455" s="22"/>
    </row>
    <row r="456" spans="1:5" ht="15.75" thickBot="1" x14ac:dyDescent="0.3">
      <c r="A456" s="22"/>
      <c r="B456" s="22"/>
      <c r="C456" s="22"/>
      <c r="D456" s="22"/>
      <c r="E456" s="22"/>
    </row>
    <row r="457" spans="1:5" ht="15.75" thickBot="1" x14ac:dyDescent="0.3">
      <c r="A457" s="22"/>
      <c r="B457" s="22"/>
      <c r="C457" s="22"/>
      <c r="D457" s="22"/>
      <c r="E457" s="22"/>
    </row>
    <row r="458" spans="1:5" ht="15.75" thickBot="1" x14ac:dyDescent="0.3">
      <c r="A458" s="22"/>
      <c r="B458" s="22"/>
      <c r="C458" s="22"/>
      <c r="D458" s="22"/>
      <c r="E458" s="22"/>
    </row>
    <row r="459" spans="1:5" ht="15.75" thickBot="1" x14ac:dyDescent="0.3">
      <c r="A459" s="22"/>
      <c r="B459" s="22"/>
      <c r="C459" s="22"/>
      <c r="D459" s="22"/>
      <c r="E459" s="22"/>
    </row>
    <row r="460" spans="1:5" ht="15.75" thickBot="1" x14ac:dyDescent="0.3">
      <c r="A460" s="22"/>
      <c r="B460" s="22"/>
      <c r="C460" s="22"/>
      <c r="D460" s="22"/>
      <c r="E460" s="22"/>
    </row>
    <row r="461" spans="1:5" ht="15.75" thickBot="1" x14ac:dyDescent="0.3">
      <c r="A461" s="22"/>
      <c r="B461" s="22"/>
      <c r="C461" s="22"/>
      <c r="D461" s="22"/>
      <c r="E461" s="22"/>
    </row>
    <row r="462" spans="1:5" ht="15.75" thickBot="1" x14ac:dyDescent="0.3">
      <c r="A462" s="22"/>
      <c r="B462" s="22"/>
      <c r="C462" s="22"/>
      <c r="D462" s="22"/>
      <c r="E462" s="22"/>
    </row>
    <row r="463" spans="1:5" ht="15.75" thickBot="1" x14ac:dyDescent="0.3">
      <c r="A463" s="22"/>
      <c r="B463" s="22"/>
      <c r="C463" s="22"/>
      <c r="D463" s="22"/>
      <c r="E463" s="22"/>
    </row>
    <row r="464" spans="1:5" ht="15.75" thickBot="1" x14ac:dyDescent="0.3">
      <c r="A464" s="22"/>
      <c r="B464" s="22"/>
      <c r="C464" s="22"/>
      <c r="D464" s="22"/>
      <c r="E464" s="22"/>
    </row>
    <row r="465" spans="1:5" ht="15.75" thickBot="1" x14ac:dyDescent="0.3">
      <c r="A465" s="22"/>
      <c r="B465" s="22"/>
      <c r="C465" s="22"/>
      <c r="D465" s="22"/>
      <c r="E465" s="22"/>
    </row>
    <row r="466" spans="1:5" ht="15.75" thickBot="1" x14ac:dyDescent="0.3">
      <c r="A466" s="22"/>
      <c r="B466" s="22"/>
      <c r="C466" s="22"/>
      <c r="D466" s="22"/>
      <c r="E466" s="22"/>
    </row>
    <row r="467" spans="1:5" ht="15.75" thickBot="1" x14ac:dyDescent="0.3">
      <c r="A467" s="22"/>
      <c r="B467" s="22"/>
      <c r="C467" s="22"/>
      <c r="D467" s="22"/>
      <c r="E467" s="22"/>
    </row>
    <row r="468" spans="1:5" ht="15.75" thickBot="1" x14ac:dyDescent="0.3">
      <c r="A468" s="22"/>
      <c r="B468" s="22"/>
      <c r="C468" s="22"/>
      <c r="D468" s="22"/>
      <c r="E468" s="22"/>
    </row>
    <row r="469" spans="1:5" ht="15.75" thickBot="1" x14ac:dyDescent="0.3">
      <c r="A469" s="22"/>
      <c r="B469" s="22"/>
      <c r="C469" s="22"/>
      <c r="D469" s="22"/>
      <c r="E469" s="22"/>
    </row>
    <row r="470" spans="1:5" ht="15.75" thickBot="1" x14ac:dyDescent="0.3">
      <c r="A470" s="22"/>
      <c r="B470" s="22"/>
      <c r="C470" s="22"/>
      <c r="D470" s="22"/>
      <c r="E470" s="22"/>
    </row>
    <row r="471" spans="1:5" ht="15.75" thickBot="1" x14ac:dyDescent="0.3">
      <c r="A471" s="22"/>
      <c r="B471" s="22"/>
      <c r="C471" s="22"/>
      <c r="D471" s="22"/>
      <c r="E471" s="22"/>
    </row>
    <row r="472" spans="1:5" ht="15.75" thickBot="1" x14ac:dyDescent="0.3">
      <c r="A472" s="22"/>
      <c r="B472" s="22"/>
      <c r="C472" s="22"/>
      <c r="D472" s="22"/>
      <c r="E472" s="22"/>
    </row>
    <row r="473" spans="1:5" ht="15.75" thickBot="1" x14ac:dyDescent="0.3">
      <c r="A473" s="22"/>
      <c r="B473" s="22"/>
      <c r="C473" s="22"/>
      <c r="D473" s="22"/>
      <c r="E473" s="22"/>
    </row>
    <row r="474" spans="1:5" ht="15.75" thickBot="1" x14ac:dyDescent="0.3">
      <c r="A474" s="22"/>
      <c r="B474" s="22"/>
      <c r="C474" s="22"/>
      <c r="D474" s="22"/>
      <c r="E474" s="22"/>
    </row>
    <row r="475" spans="1:5" ht="15.75" thickBot="1" x14ac:dyDescent="0.3">
      <c r="A475" s="22"/>
      <c r="B475" s="22"/>
      <c r="C475" s="22"/>
      <c r="D475" s="22"/>
      <c r="E475" s="22"/>
    </row>
    <row r="476" spans="1:5" ht="15.75" thickBot="1" x14ac:dyDescent="0.3">
      <c r="A476" s="22"/>
      <c r="B476" s="22"/>
      <c r="C476" s="22"/>
      <c r="D476" s="22"/>
      <c r="E476" s="22"/>
    </row>
    <row r="477" spans="1:5" ht="15.75" thickBot="1" x14ac:dyDescent="0.3">
      <c r="A477" s="22"/>
      <c r="B477" s="22"/>
      <c r="C477" s="22"/>
      <c r="D477" s="22"/>
      <c r="E477" s="22"/>
    </row>
    <row r="478" spans="1:5" ht="15.75" thickBot="1" x14ac:dyDescent="0.3">
      <c r="A478" s="22"/>
      <c r="B478" s="22"/>
      <c r="C478" s="22"/>
      <c r="D478" s="22"/>
      <c r="E478" s="22"/>
    </row>
    <row r="479" spans="1:5" ht="15.75" thickBot="1" x14ac:dyDescent="0.3">
      <c r="A479" s="22"/>
      <c r="B479" s="22"/>
      <c r="C479" s="22"/>
      <c r="D479" s="22"/>
      <c r="E479" s="22"/>
    </row>
    <row r="480" spans="1:5" ht="15.75" thickBot="1" x14ac:dyDescent="0.3">
      <c r="A480" s="22"/>
      <c r="B480" s="22"/>
      <c r="C480" s="22"/>
      <c r="D480" s="22"/>
      <c r="E480" s="22"/>
    </row>
    <row r="481" spans="1:5" ht="15.75" thickBot="1" x14ac:dyDescent="0.3">
      <c r="A481" s="22"/>
      <c r="B481" s="22"/>
      <c r="C481" s="22"/>
      <c r="D481" s="22"/>
      <c r="E481" s="22"/>
    </row>
    <row r="482" spans="1:5" ht="15.75" thickBot="1" x14ac:dyDescent="0.3">
      <c r="A482" s="22"/>
      <c r="B482" s="22"/>
      <c r="C482" s="22"/>
      <c r="D482" s="22"/>
      <c r="E482" s="22"/>
    </row>
    <row r="483" spans="1:5" ht="15.75" thickBot="1" x14ac:dyDescent="0.3">
      <c r="A483" s="22"/>
      <c r="B483" s="22"/>
      <c r="C483" s="22"/>
      <c r="D483" s="22"/>
      <c r="E483" s="22"/>
    </row>
    <row r="484" spans="1:5" ht="15.75" thickBot="1" x14ac:dyDescent="0.3">
      <c r="A484" s="22"/>
      <c r="B484" s="22"/>
      <c r="C484" s="22"/>
      <c r="D484" s="22"/>
      <c r="E484" s="22"/>
    </row>
    <row r="485" spans="1:5" ht="15.75" thickBot="1" x14ac:dyDescent="0.3">
      <c r="A485" s="22"/>
      <c r="B485" s="22"/>
      <c r="C485" s="22"/>
      <c r="D485" s="22"/>
      <c r="E485" s="22"/>
    </row>
    <row r="486" spans="1:5" ht="15.75" thickBot="1" x14ac:dyDescent="0.3">
      <c r="A486" s="22"/>
      <c r="B486" s="22"/>
      <c r="C486" s="22"/>
      <c r="D486" s="22"/>
      <c r="E486" s="22"/>
    </row>
    <row r="487" spans="1:5" ht="15.75" thickBot="1" x14ac:dyDescent="0.3">
      <c r="A487" s="22"/>
      <c r="B487" s="22"/>
      <c r="C487" s="22"/>
      <c r="D487" s="22"/>
      <c r="E487" s="22"/>
    </row>
    <row r="488" spans="1:5" ht="15.75" thickBot="1" x14ac:dyDescent="0.3">
      <c r="A488" s="22"/>
      <c r="B488" s="22"/>
      <c r="C488" s="22"/>
      <c r="D488" s="22"/>
      <c r="E488" s="22"/>
    </row>
    <row r="489" spans="1:5" ht="15.75" thickBot="1" x14ac:dyDescent="0.3">
      <c r="A489" s="22"/>
      <c r="B489" s="22"/>
      <c r="C489" s="22"/>
      <c r="D489" s="22"/>
      <c r="E489" s="22"/>
    </row>
    <row r="490" spans="1:5" ht="15.75" thickBot="1" x14ac:dyDescent="0.3">
      <c r="A490" s="22"/>
      <c r="B490" s="22"/>
      <c r="C490" s="22"/>
      <c r="D490" s="22"/>
      <c r="E490" s="22"/>
    </row>
    <row r="491" spans="1:5" ht="15.75" thickBot="1" x14ac:dyDescent="0.3">
      <c r="A491" s="22"/>
      <c r="B491" s="22"/>
      <c r="C491" s="22"/>
      <c r="D491" s="22"/>
      <c r="E491" s="22"/>
    </row>
    <row r="492" spans="1:5" ht="15.75" thickBot="1" x14ac:dyDescent="0.3">
      <c r="A492" s="22"/>
      <c r="B492" s="22"/>
      <c r="C492" s="22"/>
      <c r="D492" s="22"/>
      <c r="E492" s="22"/>
    </row>
    <row r="493" spans="1:5" ht="15.75" thickBot="1" x14ac:dyDescent="0.3">
      <c r="A493" s="22"/>
      <c r="B493" s="22"/>
      <c r="C493" s="22"/>
      <c r="D493" s="22"/>
      <c r="E493" s="22"/>
    </row>
    <row r="494" spans="1:5" ht="15.75" thickBot="1" x14ac:dyDescent="0.3">
      <c r="A494" s="22"/>
      <c r="B494" s="22"/>
      <c r="C494" s="22"/>
      <c r="D494" s="22"/>
      <c r="E494" s="22"/>
    </row>
    <row r="495" spans="1:5" ht="15.75" thickBot="1" x14ac:dyDescent="0.3">
      <c r="A495" s="22"/>
      <c r="B495" s="22"/>
      <c r="C495" s="22"/>
      <c r="D495" s="22"/>
      <c r="E495" s="22"/>
    </row>
    <row r="496" spans="1:5" ht="15.75" thickBot="1" x14ac:dyDescent="0.3">
      <c r="A496" s="22"/>
      <c r="B496" s="22"/>
      <c r="C496" s="22"/>
      <c r="D496" s="22"/>
      <c r="E496" s="22"/>
    </row>
    <row r="497" spans="1:5" ht="15.75" thickBot="1" x14ac:dyDescent="0.3">
      <c r="A497" s="22"/>
      <c r="B497" s="22"/>
      <c r="C497" s="22"/>
      <c r="D497" s="22"/>
      <c r="E497" s="22"/>
    </row>
    <row r="498" spans="1:5" ht="15.75" thickBot="1" x14ac:dyDescent="0.3">
      <c r="A498" s="22"/>
      <c r="B498" s="22"/>
      <c r="C498" s="22"/>
      <c r="D498" s="22"/>
      <c r="E498" s="22"/>
    </row>
    <row r="499" spans="1:5" ht="15.75" thickBot="1" x14ac:dyDescent="0.3">
      <c r="A499" s="22"/>
      <c r="B499" s="22"/>
      <c r="C499" s="22"/>
      <c r="D499" s="22"/>
      <c r="E499" s="22"/>
    </row>
    <row r="500" spans="1:5" ht="15.75" thickBot="1" x14ac:dyDescent="0.3">
      <c r="A500" s="22"/>
      <c r="B500" s="22"/>
      <c r="C500" s="22"/>
      <c r="D500" s="22"/>
      <c r="E500" s="22"/>
    </row>
    <row r="501" spans="1:5" ht="15.75" thickBot="1" x14ac:dyDescent="0.3">
      <c r="A501" s="22"/>
      <c r="B501" s="22"/>
      <c r="C501" s="22"/>
      <c r="D501" s="22"/>
      <c r="E501" s="22"/>
    </row>
    <row r="502" spans="1:5" ht="15.75" thickBot="1" x14ac:dyDescent="0.3">
      <c r="A502" s="22"/>
      <c r="B502" s="22"/>
      <c r="C502" s="22"/>
      <c r="D502" s="22"/>
      <c r="E502" s="22"/>
    </row>
    <row r="503" spans="1:5" ht="15.75" thickBot="1" x14ac:dyDescent="0.3">
      <c r="A503" s="22"/>
      <c r="B503" s="22"/>
      <c r="C503" s="22"/>
      <c r="D503" s="22"/>
      <c r="E503" s="22"/>
    </row>
    <row r="504" spans="1:5" ht="15.75" thickBot="1" x14ac:dyDescent="0.3">
      <c r="A504" s="22"/>
      <c r="B504" s="22"/>
      <c r="C504" s="22"/>
      <c r="D504" s="22"/>
      <c r="E504" s="22"/>
    </row>
    <row r="505" spans="1:5" ht="15.75" thickBot="1" x14ac:dyDescent="0.3">
      <c r="A505" s="22"/>
      <c r="B505" s="22"/>
      <c r="C505" s="22"/>
      <c r="D505" s="22"/>
      <c r="E505" s="22"/>
    </row>
    <row r="506" spans="1:5" ht="15.75" thickBot="1" x14ac:dyDescent="0.3">
      <c r="A506" s="22"/>
      <c r="B506" s="22"/>
      <c r="C506" s="22"/>
      <c r="D506" s="22"/>
      <c r="E506" s="22"/>
    </row>
    <row r="507" spans="1:5" ht="15.75" thickBot="1" x14ac:dyDescent="0.3">
      <c r="A507" s="22"/>
      <c r="B507" s="22"/>
      <c r="C507" s="22"/>
      <c r="D507" s="22"/>
      <c r="E507" s="22"/>
    </row>
    <row r="508" spans="1:5" ht="15.75" thickBot="1" x14ac:dyDescent="0.3">
      <c r="A508" s="22"/>
      <c r="B508" s="22"/>
      <c r="C508" s="22"/>
      <c r="D508" s="22"/>
      <c r="E508" s="22"/>
    </row>
    <row r="509" spans="1:5" ht="15.75" thickBot="1" x14ac:dyDescent="0.3">
      <c r="A509" s="22"/>
      <c r="B509" s="22"/>
      <c r="C509" s="22"/>
      <c r="D509" s="22"/>
      <c r="E509" s="22"/>
    </row>
    <row r="510" spans="1:5" ht="15.75" thickBot="1" x14ac:dyDescent="0.3">
      <c r="A510" s="22"/>
      <c r="B510" s="22"/>
      <c r="C510" s="22"/>
      <c r="D510" s="22"/>
      <c r="E510" s="22"/>
    </row>
    <row r="511" spans="1:5" ht="15.75" thickBot="1" x14ac:dyDescent="0.3">
      <c r="A511" s="22"/>
      <c r="B511" s="22"/>
      <c r="C511" s="22"/>
      <c r="D511" s="22"/>
      <c r="E511" s="22"/>
    </row>
    <row r="512" spans="1:5" ht="15.75" thickBot="1" x14ac:dyDescent="0.3">
      <c r="A512" s="22"/>
      <c r="B512" s="22"/>
      <c r="C512" s="22"/>
      <c r="D512" s="22"/>
      <c r="E512" s="22"/>
    </row>
    <row r="513" spans="1:5" ht="15.75" thickBot="1" x14ac:dyDescent="0.3">
      <c r="A513" s="22"/>
      <c r="B513" s="22"/>
      <c r="C513" s="22"/>
      <c r="D513" s="22"/>
      <c r="E513" s="22"/>
    </row>
    <row r="514" spans="1:5" ht="15.75" thickBot="1" x14ac:dyDescent="0.3">
      <c r="A514" s="22"/>
      <c r="B514" s="22"/>
      <c r="C514" s="22"/>
      <c r="D514" s="22"/>
      <c r="E514" s="22"/>
    </row>
    <row r="515" spans="1:5" ht="15.75" thickBot="1" x14ac:dyDescent="0.3">
      <c r="A515" s="22"/>
      <c r="B515" s="22"/>
      <c r="C515" s="22"/>
      <c r="D515" s="22"/>
      <c r="E515" s="22"/>
    </row>
    <row r="516" spans="1:5" ht="15.75" thickBot="1" x14ac:dyDescent="0.3">
      <c r="A516" s="22"/>
      <c r="B516" s="22"/>
      <c r="C516" s="22"/>
      <c r="D516" s="22"/>
      <c r="E516" s="22"/>
    </row>
    <row r="517" spans="1:5" ht="15.75" thickBot="1" x14ac:dyDescent="0.3">
      <c r="A517" s="22"/>
      <c r="B517" s="22"/>
      <c r="C517" s="22"/>
      <c r="D517" s="22"/>
      <c r="E517" s="22"/>
    </row>
    <row r="518" spans="1:5" ht="15.75" thickBot="1" x14ac:dyDescent="0.3">
      <c r="A518" s="22"/>
      <c r="B518" s="22"/>
      <c r="C518" s="22"/>
      <c r="D518" s="22"/>
      <c r="E518" s="22"/>
    </row>
    <row r="519" spans="1:5" ht="15.75" thickBot="1" x14ac:dyDescent="0.3">
      <c r="A519" s="22"/>
      <c r="B519" s="22"/>
      <c r="C519" s="22"/>
      <c r="D519" s="22"/>
      <c r="E519" s="22"/>
    </row>
    <row r="520" spans="1:5" ht="15.75" thickBot="1" x14ac:dyDescent="0.3">
      <c r="A520" s="22"/>
      <c r="B520" s="22"/>
      <c r="C520" s="22"/>
      <c r="D520" s="22"/>
      <c r="E520" s="22"/>
    </row>
    <row r="521" spans="1:5" ht="15.75" thickBot="1" x14ac:dyDescent="0.3">
      <c r="A521" s="22"/>
      <c r="B521" s="22"/>
      <c r="C521" s="22"/>
      <c r="D521" s="22"/>
      <c r="E521" s="22"/>
    </row>
    <row r="522" spans="1:5" ht="15.75" thickBot="1" x14ac:dyDescent="0.3">
      <c r="A522" s="22"/>
      <c r="B522" s="22"/>
      <c r="C522" s="22"/>
      <c r="D522" s="22"/>
      <c r="E522" s="22"/>
    </row>
    <row r="523" spans="1:5" ht="15.75" thickBot="1" x14ac:dyDescent="0.3">
      <c r="A523" s="22"/>
      <c r="B523" s="22"/>
      <c r="C523" s="22"/>
      <c r="D523" s="22"/>
      <c r="E523" s="22"/>
    </row>
    <row r="524" spans="1:5" ht="15.75" thickBot="1" x14ac:dyDescent="0.3">
      <c r="A524" s="22"/>
      <c r="B524" s="22"/>
      <c r="C524" s="22"/>
      <c r="D524" s="22"/>
      <c r="E524" s="22"/>
    </row>
    <row r="525" spans="1:5" ht="15.75" thickBot="1" x14ac:dyDescent="0.3">
      <c r="A525" s="22"/>
      <c r="B525" s="22"/>
      <c r="C525" s="22"/>
      <c r="D525" s="22"/>
      <c r="E525" s="22"/>
    </row>
    <row r="526" spans="1:5" ht="15.75" thickBot="1" x14ac:dyDescent="0.3">
      <c r="A526" s="22"/>
      <c r="B526" s="22"/>
      <c r="C526" s="22"/>
      <c r="D526" s="22"/>
      <c r="E526" s="22"/>
    </row>
    <row r="527" spans="1:5" ht="15.75" thickBot="1" x14ac:dyDescent="0.3">
      <c r="A527" s="22"/>
      <c r="B527" s="22"/>
      <c r="C527" s="22"/>
      <c r="D527" s="22"/>
      <c r="E527" s="22"/>
    </row>
    <row r="528" spans="1:5" ht="15.75" thickBot="1" x14ac:dyDescent="0.3">
      <c r="A528" s="22"/>
      <c r="B528" s="22"/>
      <c r="C528" s="22"/>
      <c r="D528" s="22"/>
      <c r="E528" s="22"/>
    </row>
    <row r="529" spans="1:5" ht="15.75" thickBot="1" x14ac:dyDescent="0.3">
      <c r="A529" s="22"/>
      <c r="B529" s="22"/>
      <c r="C529" s="22"/>
      <c r="D529" s="22"/>
      <c r="E529" s="22"/>
    </row>
    <row r="530" spans="1:5" ht="15.75" thickBot="1" x14ac:dyDescent="0.3">
      <c r="A530" s="22"/>
      <c r="B530" s="22"/>
      <c r="C530" s="22"/>
      <c r="D530" s="22"/>
      <c r="E530" s="22"/>
    </row>
    <row r="531" spans="1:5" ht="15.75" thickBot="1" x14ac:dyDescent="0.3">
      <c r="A531" s="22"/>
      <c r="B531" s="22"/>
      <c r="C531" s="22"/>
      <c r="D531" s="22"/>
      <c r="E531" s="22"/>
    </row>
    <row r="532" spans="1:5" ht="15.75" thickBot="1" x14ac:dyDescent="0.3">
      <c r="A532" s="22"/>
      <c r="B532" s="22"/>
      <c r="C532" s="22"/>
      <c r="D532" s="22"/>
      <c r="E532" s="22"/>
    </row>
    <row r="533" spans="1:5" ht="15.75" thickBot="1" x14ac:dyDescent="0.3">
      <c r="A533" s="22"/>
      <c r="B533" s="22"/>
      <c r="C533" s="22"/>
      <c r="D533" s="22"/>
      <c r="E533" s="22"/>
    </row>
    <row r="534" spans="1:5" ht="15.75" thickBot="1" x14ac:dyDescent="0.3">
      <c r="A534" s="22"/>
      <c r="B534" s="22"/>
      <c r="C534" s="22"/>
      <c r="D534" s="22"/>
      <c r="E534" s="22"/>
    </row>
    <row r="535" spans="1:5" ht="15.75" thickBot="1" x14ac:dyDescent="0.3">
      <c r="A535" s="22"/>
      <c r="B535" s="22"/>
      <c r="C535" s="22"/>
      <c r="D535" s="22"/>
      <c r="E535" s="22"/>
    </row>
    <row r="536" spans="1:5" ht="15.75" thickBot="1" x14ac:dyDescent="0.3">
      <c r="A536" s="22"/>
      <c r="B536" s="22"/>
      <c r="C536" s="22"/>
      <c r="D536" s="22"/>
      <c r="E536" s="22"/>
    </row>
    <row r="537" spans="1:5" ht="15.75" thickBot="1" x14ac:dyDescent="0.3">
      <c r="A537" s="22"/>
      <c r="B537" s="22"/>
      <c r="C537" s="22"/>
      <c r="D537" s="22"/>
      <c r="E537" s="22"/>
    </row>
    <row r="538" spans="1:5" ht="15.75" thickBot="1" x14ac:dyDescent="0.3">
      <c r="A538" s="22"/>
      <c r="B538" s="22"/>
      <c r="C538" s="22"/>
      <c r="D538" s="22"/>
      <c r="E538" s="22"/>
    </row>
    <row r="539" spans="1:5" ht="15.75" thickBot="1" x14ac:dyDescent="0.3">
      <c r="A539" s="22"/>
      <c r="B539" s="22"/>
      <c r="C539" s="22"/>
      <c r="D539" s="22"/>
      <c r="E539" s="22"/>
    </row>
    <row r="540" spans="1:5" ht="15.75" thickBot="1" x14ac:dyDescent="0.3">
      <c r="A540" s="22"/>
      <c r="B540" s="22"/>
      <c r="C540" s="22"/>
      <c r="D540" s="22"/>
      <c r="E540" s="22"/>
    </row>
    <row r="541" spans="1:5" ht="15.75" thickBot="1" x14ac:dyDescent="0.3">
      <c r="A541" s="22"/>
      <c r="B541" s="22"/>
      <c r="C541" s="22"/>
      <c r="D541" s="22"/>
      <c r="E541" s="22"/>
    </row>
    <row r="542" spans="1:5" ht="15.75" thickBot="1" x14ac:dyDescent="0.3">
      <c r="A542" s="22"/>
      <c r="B542" s="22"/>
      <c r="C542" s="22"/>
      <c r="D542" s="22"/>
      <c r="E542" s="22"/>
    </row>
    <row r="543" spans="1:5" ht="15.75" thickBot="1" x14ac:dyDescent="0.3">
      <c r="A543" s="22"/>
      <c r="B543" s="22"/>
      <c r="C543" s="22"/>
      <c r="D543" s="22"/>
      <c r="E543" s="22"/>
    </row>
    <row r="544" spans="1:5" ht="15.75" thickBot="1" x14ac:dyDescent="0.3">
      <c r="A544" s="22"/>
      <c r="B544" s="22"/>
      <c r="C544" s="22"/>
      <c r="D544" s="22"/>
      <c r="E544" s="22"/>
    </row>
    <row r="545" spans="1:5" ht="15.75" thickBot="1" x14ac:dyDescent="0.3">
      <c r="A545" s="22"/>
      <c r="B545" s="22"/>
      <c r="C545" s="22"/>
      <c r="D545" s="22"/>
      <c r="E545" s="22"/>
    </row>
    <row r="546" spans="1:5" ht="15.75" thickBot="1" x14ac:dyDescent="0.3">
      <c r="A546" s="22"/>
      <c r="B546" s="22"/>
      <c r="C546" s="22"/>
      <c r="D546" s="22"/>
      <c r="E546" s="22"/>
    </row>
    <row r="547" spans="1:5" ht="15.75" thickBot="1" x14ac:dyDescent="0.3">
      <c r="A547" s="22"/>
      <c r="B547" s="22"/>
      <c r="C547" s="22"/>
      <c r="D547" s="22"/>
      <c r="E547" s="22"/>
    </row>
    <row r="548" spans="1:5" ht="15.75" thickBot="1" x14ac:dyDescent="0.3">
      <c r="A548" s="22"/>
      <c r="B548" s="22"/>
      <c r="C548" s="22"/>
      <c r="D548" s="22"/>
      <c r="E548" s="22"/>
    </row>
    <row r="549" spans="1:5" ht="15.75" thickBot="1" x14ac:dyDescent="0.3">
      <c r="A549" s="22"/>
      <c r="B549" s="22"/>
      <c r="C549" s="22"/>
      <c r="D549" s="22"/>
      <c r="E549" s="22"/>
    </row>
    <row r="550" spans="1:5" ht="15.75" thickBot="1" x14ac:dyDescent="0.3">
      <c r="A550" s="22"/>
      <c r="B550" s="22"/>
      <c r="C550" s="22"/>
      <c r="D550" s="22"/>
      <c r="E550" s="22"/>
    </row>
    <row r="551" spans="1:5" ht="15.75" thickBot="1" x14ac:dyDescent="0.3">
      <c r="A551" s="22"/>
      <c r="B551" s="22"/>
      <c r="C551" s="22"/>
      <c r="D551" s="22"/>
      <c r="E551" s="22"/>
    </row>
    <row r="552" spans="1:5" ht="15.75" thickBot="1" x14ac:dyDescent="0.3">
      <c r="A552" s="22"/>
      <c r="B552" s="22"/>
      <c r="C552" s="22"/>
      <c r="D552" s="22"/>
      <c r="E552" s="22"/>
    </row>
    <row r="553" spans="1:5" ht="15.75" thickBot="1" x14ac:dyDescent="0.3">
      <c r="A553" s="22"/>
      <c r="B553" s="22"/>
      <c r="C553" s="22"/>
      <c r="D553" s="22"/>
      <c r="E553" s="22"/>
    </row>
    <row r="554" spans="1:5" ht="15.75" thickBot="1" x14ac:dyDescent="0.3">
      <c r="A554" s="22"/>
      <c r="B554" s="22"/>
      <c r="C554" s="22"/>
      <c r="D554" s="22"/>
      <c r="E554" s="22"/>
    </row>
    <row r="555" spans="1:5" ht="15.75" thickBot="1" x14ac:dyDescent="0.3">
      <c r="A555" s="22"/>
      <c r="B555" s="22"/>
      <c r="C555" s="22"/>
      <c r="D555" s="22"/>
      <c r="E555" s="22"/>
    </row>
    <row r="556" spans="1:5" ht="15.75" thickBot="1" x14ac:dyDescent="0.3">
      <c r="A556" s="22"/>
      <c r="B556" s="22"/>
      <c r="C556" s="22"/>
      <c r="D556" s="22"/>
      <c r="E556" s="22"/>
    </row>
    <row r="557" spans="1:5" ht="15.75" thickBot="1" x14ac:dyDescent="0.3">
      <c r="A557" s="22"/>
      <c r="B557" s="22"/>
      <c r="C557" s="22"/>
      <c r="D557" s="22"/>
      <c r="E557" s="22"/>
    </row>
    <row r="558" spans="1:5" ht="15.75" thickBot="1" x14ac:dyDescent="0.3">
      <c r="A558" s="22"/>
      <c r="B558" s="22"/>
      <c r="C558" s="22"/>
      <c r="D558" s="22"/>
      <c r="E558" s="22"/>
    </row>
    <row r="559" spans="1:5" ht="15.75" thickBot="1" x14ac:dyDescent="0.3">
      <c r="A559" s="22"/>
      <c r="B559" s="22"/>
      <c r="C559" s="22"/>
      <c r="D559" s="22"/>
      <c r="E559" s="22"/>
    </row>
    <row r="560" spans="1:5" ht="15.75" thickBot="1" x14ac:dyDescent="0.3">
      <c r="A560" s="22"/>
      <c r="B560" s="22"/>
      <c r="C560" s="22"/>
      <c r="D560" s="22"/>
      <c r="E560" s="22"/>
    </row>
    <row r="561" spans="1:5" ht="15.75" thickBot="1" x14ac:dyDescent="0.3">
      <c r="A561" s="22"/>
      <c r="B561" s="22"/>
      <c r="C561" s="22"/>
      <c r="D561" s="22"/>
      <c r="E561" s="22"/>
    </row>
    <row r="562" spans="1:5" ht="15.75" thickBot="1" x14ac:dyDescent="0.3">
      <c r="A562" s="22"/>
      <c r="B562" s="22"/>
      <c r="C562" s="22"/>
      <c r="D562" s="22"/>
      <c r="E562" s="22"/>
    </row>
    <row r="563" spans="1:5" ht="15.75" thickBot="1" x14ac:dyDescent="0.3">
      <c r="A563" s="22"/>
      <c r="B563" s="22"/>
      <c r="C563" s="22"/>
      <c r="D563" s="22"/>
      <c r="E563" s="22"/>
    </row>
    <row r="564" spans="1:5" ht="15.75" thickBot="1" x14ac:dyDescent="0.3">
      <c r="A564" s="22"/>
      <c r="B564" s="22"/>
      <c r="C564" s="22"/>
      <c r="D564" s="22"/>
      <c r="E564" s="22"/>
    </row>
    <row r="565" spans="1:5" ht="15.75" thickBot="1" x14ac:dyDescent="0.3">
      <c r="A565" s="22"/>
      <c r="B565" s="22"/>
      <c r="C565" s="22"/>
      <c r="D565" s="22"/>
      <c r="E565" s="22"/>
    </row>
    <row r="566" spans="1:5" ht="15.75" thickBot="1" x14ac:dyDescent="0.3">
      <c r="A566" s="22"/>
      <c r="B566" s="22"/>
      <c r="C566" s="22"/>
      <c r="D566" s="22"/>
      <c r="E566" s="22"/>
    </row>
    <row r="567" spans="1:5" ht="15.75" thickBot="1" x14ac:dyDescent="0.3">
      <c r="A567" s="22"/>
      <c r="B567" s="22"/>
      <c r="C567" s="22"/>
      <c r="D567" s="22"/>
      <c r="E567" s="22"/>
    </row>
    <row r="568" spans="1:5" ht="15.75" thickBot="1" x14ac:dyDescent="0.3">
      <c r="A568" s="22"/>
      <c r="B568" s="22"/>
      <c r="C568" s="22"/>
      <c r="D568" s="22"/>
      <c r="E568" s="22"/>
    </row>
    <row r="569" spans="1:5" ht="15.75" thickBot="1" x14ac:dyDescent="0.3">
      <c r="A569" s="22"/>
      <c r="B569" s="22"/>
      <c r="C569" s="22"/>
      <c r="D569" s="22"/>
      <c r="E569" s="22"/>
    </row>
    <row r="570" spans="1:5" ht="15.75" thickBot="1" x14ac:dyDescent="0.3">
      <c r="A570" s="22"/>
      <c r="B570" s="22"/>
      <c r="C570" s="22"/>
      <c r="D570" s="22"/>
      <c r="E570" s="22"/>
    </row>
    <row r="571" spans="1:5" ht="15.75" thickBot="1" x14ac:dyDescent="0.3">
      <c r="A571" s="22"/>
      <c r="B571" s="22"/>
      <c r="C571" s="22"/>
      <c r="D571" s="22"/>
      <c r="E571" s="22"/>
    </row>
    <row r="572" spans="1:5" ht="15.75" thickBot="1" x14ac:dyDescent="0.3">
      <c r="A572" s="22"/>
      <c r="B572" s="22"/>
      <c r="C572" s="22"/>
      <c r="D572" s="22"/>
      <c r="E572" s="22"/>
    </row>
    <row r="573" spans="1:5" ht="15.75" thickBot="1" x14ac:dyDescent="0.3">
      <c r="A573" s="22"/>
      <c r="B573" s="22"/>
      <c r="C573" s="22"/>
      <c r="D573" s="22"/>
      <c r="E573" s="22"/>
    </row>
    <row r="574" spans="1:5" ht="15.75" thickBot="1" x14ac:dyDescent="0.3">
      <c r="A574" s="22"/>
      <c r="B574" s="22"/>
      <c r="C574" s="22"/>
      <c r="D574" s="22"/>
      <c r="E574" s="22"/>
    </row>
    <row r="575" spans="1:5" ht="15.75" thickBot="1" x14ac:dyDescent="0.3">
      <c r="A575" s="22"/>
      <c r="B575" s="22"/>
      <c r="C575" s="22"/>
      <c r="D575" s="22"/>
      <c r="E575" s="22"/>
    </row>
    <row r="576" spans="1:5" ht="15.75" thickBot="1" x14ac:dyDescent="0.3">
      <c r="A576" s="22"/>
      <c r="B576" s="22"/>
      <c r="C576" s="22"/>
      <c r="D576" s="22"/>
      <c r="E576" s="22"/>
    </row>
    <row r="577" spans="1:5" ht="15.75" thickBot="1" x14ac:dyDescent="0.3">
      <c r="A577" s="22"/>
      <c r="B577" s="22"/>
      <c r="C577" s="22"/>
      <c r="D577" s="22"/>
      <c r="E577" s="22"/>
    </row>
    <row r="578" spans="1:5" ht="15.75" thickBot="1" x14ac:dyDescent="0.3">
      <c r="A578" s="22"/>
      <c r="B578" s="22"/>
      <c r="C578" s="22"/>
      <c r="D578" s="22"/>
      <c r="E578" s="22"/>
    </row>
    <row r="579" spans="1:5" ht="15.75" thickBot="1" x14ac:dyDescent="0.3">
      <c r="A579" s="22"/>
      <c r="B579" s="22"/>
      <c r="C579" s="22"/>
      <c r="D579" s="22"/>
      <c r="E579" s="22"/>
    </row>
    <row r="580" spans="1:5" ht="15.75" thickBot="1" x14ac:dyDescent="0.3">
      <c r="A580" s="22"/>
      <c r="B580" s="22"/>
      <c r="C580" s="22"/>
      <c r="D580" s="22"/>
      <c r="E580" s="22"/>
    </row>
    <row r="581" spans="1:5" ht="15.75" thickBot="1" x14ac:dyDescent="0.3">
      <c r="A581" s="22"/>
      <c r="B581" s="22"/>
      <c r="C581" s="22"/>
      <c r="D581" s="22"/>
      <c r="E581" s="22"/>
    </row>
    <row r="582" spans="1:5" ht="15.75" thickBot="1" x14ac:dyDescent="0.3">
      <c r="A582" s="22"/>
      <c r="B582" s="22"/>
      <c r="C582" s="22"/>
      <c r="D582" s="22"/>
      <c r="E582" s="22"/>
    </row>
    <row r="583" spans="1:5" ht="15.75" thickBot="1" x14ac:dyDescent="0.3">
      <c r="A583" s="22"/>
      <c r="B583" s="22"/>
      <c r="C583" s="22"/>
      <c r="D583" s="22"/>
      <c r="E583" s="22"/>
    </row>
    <row r="584" spans="1:5" ht="15.75" thickBot="1" x14ac:dyDescent="0.3">
      <c r="A584" s="22"/>
      <c r="B584" s="22"/>
      <c r="C584" s="22"/>
      <c r="D584" s="22"/>
      <c r="E584" s="22"/>
    </row>
    <row r="585" spans="1:5" ht="15.75" thickBot="1" x14ac:dyDescent="0.3">
      <c r="A585" s="22"/>
      <c r="B585" s="22"/>
      <c r="C585" s="22"/>
      <c r="D585" s="22"/>
      <c r="E585" s="22"/>
    </row>
    <row r="586" spans="1:5" ht="15.75" thickBot="1" x14ac:dyDescent="0.3">
      <c r="A586" s="22"/>
      <c r="B586" s="22"/>
      <c r="C586" s="22"/>
      <c r="D586" s="22"/>
      <c r="E586" s="22"/>
    </row>
    <row r="587" spans="1:5" ht="15.75" thickBot="1" x14ac:dyDescent="0.3">
      <c r="A587" s="22"/>
      <c r="B587" s="22"/>
      <c r="C587" s="22"/>
      <c r="D587" s="22"/>
      <c r="E587" s="22"/>
    </row>
    <row r="588" spans="1:5" ht="15.75" thickBot="1" x14ac:dyDescent="0.3">
      <c r="A588" s="22"/>
      <c r="B588" s="22"/>
      <c r="C588" s="22"/>
      <c r="D588" s="22"/>
      <c r="E588" s="22"/>
    </row>
    <row r="589" spans="1:5" ht="15.75" thickBot="1" x14ac:dyDescent="0.3">
      <c r="A589" s="22"/>
      <c r="B589" s="22"/>
      <c r="C589" s="22"/>
      <c r="D589" s="22"/>
      <c r="E589" s="22"/>
    </row>
    <row r="590" spans="1:5" ht="15.75" thickBot="1" x14ac:dyDescent="0.3">
      <c r="A590" s="22"/>
      <c r="B590" s="22"/>
      <c r="C590" s="22"/>
      <c r="D590" s="22"/>
      <c r="E590" s="22"/>
    </row>
    <row r="591" spans="1:5" ht="15.75" thickBot="1" x14ac:dyDescent="0.3">
      <c r="A591" s="22"/>
      <c r="B591" s="22"/>
      <c r="C591" s="22"/>
      <c r="D591" s="22"/>
      <c r="E591" s="22"/>
    </row>
    <row r="592" spans="1:5" ht="15.75" thickBot="1" x14ac:dyDescent="0.3">
      <c r="A592" s="22"/>
      <c r="B592" s="22"/>
      <c r="C592" s="22"/>
      <c r="D592" s="22"/>
      <c r="E592" s="22"/>
    </row>
    <row r="593" spans="1:5" ht="15.75" thickBot="1" x14ac:dyDescent="0.3">
      <c r="A593" s="22"/>
      <c r="B593" s="22"/>
      <c r="C593" s="22"/>
      <c r="D593" s="22"/>
      <c r="E593" s="22"/>
    </row>
    <row r="594" spans="1:5" ht="15.75" thickBot="1" x14ac:dyDescent="0.3">
      <c r="A594" s="22"/>
      <c r="B594" s="22"/>
      <c r="C594" s="22"/>
      <c r="D594" s="22"/>
      <c r="E594" s="22"/>
    </row>
    <row r="595" spans="1:5" ht="15.75" thickBot="1" x14ac:dyDescent="0.3">
      <c r="A595" s="22"/>
      <c r="B595" s="22"/>
      <c r="C595" s="22"/>
      <c r="D595" s="22"/>
      <c r="E595" s="22"/>
    </row>
    <row r="596" spans="1:5" ht="15.75" thickBot="1" x14ac:dyDescent="0.3">
      <c r="A596" s="22"/>
      <c r="B596" s="22"/>
      <c r="C596" s="22"/>
      <c r="D596" s="22"/>
      <c r="E596" s="22"/>
    </row>
    <row r="597" spans="1:5" ht="15.75" thickBot="1" x14ac:dyDescent="0.3">
      <c r="A597" s="22"/>
      <c r="B597" s="22"/>
      <c r="C597" s="22"/>
      <c r="D597" s="22"/>
      <c r="E597" s="22"/>
    </row>
    <row r="598" spans="1:5" ht="15.75" thickBot="1" x14ac:dyDescent="0.3">
      <c r="A598" s="22"/>
      <c r="B598" s="22"/>
      <c r="C598" s="22"/>
      <c r="D598" s="22"/>
      <c r="E598" s="22"/>
    </row>
    <row r="599" spans="1:5" ht="15.75" thickBot="1" x14ac:dyDescent="0.3">
      <c r="A599" s="22"/>
      <c r="B599" s="22"/>
      <c r="C599" s="22"/>
      <c r="D599" s="22"/>
      <c r="E599" s="22"/>
    </row>
    <row r="600" spans="1:5" ht="15.75" thickBot="1" x14ac:dyDescent="0.3">
      <c r="A600" s="22"/>
      <c r="B600" s="22"/>
      <c r="C600" s="22"/>
      <c r="D600" s="22"/>
      <c r="E600" s="22"/>
    </row>
    <row r="601" spans="1:5" ht="15.75" thickBot="1" x14ac:dyDescent="0.3">
      <c r="A601" s="22"/>
      <c r="B601" s="22"/>
      <c r="C601" s="22"/>
      <c r="D601" s="22"/>
      <c r="E601" s="22"/>
    </row>
    <row r="602" spans="1:5" ht="15.75" thickBot="1" x14ac:dyDescent="0.3">
      <c r="A602" s="22"/>
      <c r="B602" s="22"/>
      <c r="C602" s="22"/>
      <c r="D602" s="22"/>
      <c r="E602" s="22"/>
    </row>
    <row r="603" spans="1:5" ht="15.75" thickBot="1" x14ac:dyDescent="0.3">
      <c r="A603" s="22"/>
      <c r="B603" s="22"/>
      <c r="C603" s="22"/>
      <c r="D603" s="22"/>
      <c r="E603" s="22"/>
    </row>
    <row r="604" spans="1:5" ht="15.75" thickBot="1" x14ac:dyDescent="0.3">
      <c r="A604" s="22"/>
      <c r="B604" s="22"/>
      <c r="C604" s="22"/>
      <c r="D604" s="22"/>
      <c r="E604" s="22"/>
    </row>
    <row r="605" spans="1:5" ht="15.75" thickBot="1" x14ac:dyDescent="0.3">
      <c r="A605" s="22"/>
      <c r="B605" s="22"/>
      <c r="C605" s="22"/>
      <c r="D605" s="22"/>
      <c r="E605" s="22"/>
    </row>
    <row r="606" spans="1:5" ht="15.75" thickBot="1" x14ac:dyDescent="0.3">
      <c r="A606" s="22"/>
      <c r="B606" s="22"/>
      <c r="C606" s="22"/>
      <c r="D606" s="22"/>
      <c r="E606" s="22"/>
    </row>
    <row r="607" spans="1:5" ht="15.75" thickBot="1" x14ac:dyDescent="0.3">
      <c r="A607" s="22"/>
      <c r="B607" s="22"/>
      <c r="C607" s="22"/>
      <c r="D607" s="22"/>
      <c r="E607" s="22"/>
    </row>
    <row r="608" spans="1:5" ht="15.75" thickBot="1" x14ac:dyDescent="0.3">
      <c r="A608" s="22"/>
      <c r="B608" s="22"/>
      <c r="C608" s="22"/>
      <c r="D608" s="22"/>
      <c r="E608" s="22"/>
    </row>
    <row r="609" spans="1:5" ht="15.75" thickBot="1" x14ac:dyDescent="0.3">
      <c r="A609" s="22"/>
      <c r="B609" s="22"/>
      <c r="C609" s="22"/>
      <c r="D609" s="22"/>
      <c r="E609" s="22"/>
    </row>
    <row r="610" spans="1:5" ht="15.75" thickBot="1" x14ac:dyDescent="0.3">
      <c r="A610" s="22"/>
      <c r="B610" s="22"/>
      <c r="C610" s="22"/>
      <c r="D610" s="22"/>
      <c r="E610" s="22"/>
    </row>
    <row r="611" spans="1:5" ht="15.75" thickBot="1" x14ac:dyDescent="0.3">
      <c r="A611" s="22"/>
      <c r="B611" s="22"/>
      <c r="C611" s="22"/>
      <c r="D611" s="22"/>
      <c r="E611" s="22"/>
    </row>
    <row r="612" spans="1:5" ht="15.75" thickBot="1" x14ac:dyDescent="0.3">
      <c r="A612" s="22"/>
      <c r="B612" s="22"/>
      <c r="C612" s="22"/>
      <c r="D612" s="22"/>
      <c r="E612" s="22"/>
    </row>
    <row r="613" spans="1:5" ht="15.75" thickBot="1" x14ac:dyDescent="0.3">
      <c r="A613" s="22"/>
      <c r="B613" s="22"/>
      <c r="C613" s="22"/>
      <c r="D613" s="22"/>
      <c r="E613" s="22"/>
    </row>
    <row r="614" spans="1:5" ht="15.75" thickBot="1" x14ac:dyDescent="0.3">
      <c r="A614" s="22"/>
      <c r="B614" s="22"/>
      <c r="C614" s="22"/>
      <c r="D614" s="22"/>
      <c r="E614" s="22"/>
    </row>
    <row r="615" spans="1:5" ht="15.75" thickBot="1" x14ac:dyDescent="0.3">
      <c r="A615" s="22"/>
      <c r="B615" s="22"/>
      <c r="C615" s="22"/>
      <c r="D615" s="22"/>
      <c r="E615" s="22"/>
    </row>
    <row r="616" spans="1:5" ht="15.75" thickBot="1" x14ac:dyDescent="0.3">
      <c r="A616" s="22"/>
      <c r="B616" s="22"/>
      <c r="C616" s="22"/>
      <c r="D616" s="22"/>
      <c r="E616" s="22"/>
    </row>
    <row r="617" spans="1:5" ht="15.75" thickBot="1" x14ac:dyDescent="0.3">
      <c r="A617" s="22"/>
      <c r="B617" s="22"/>
      <c r="C617" s="22"/>
      <c r="D617" s="22"/>
      <c r="E617" s="22"/>
    </row>
    <row r="618" spans="1:5" ht="15.75" thickBot="1" x14ac:dyDescent="0.3">
      <c r="A618" s="22"/>
      <c r="B618" s="22"/>
      <c r="C618" s="22"/>
      <c r="D618" s="22"/>
      <c r="E618" s="22"/>
    </row>
    <row r="619" spans="1:5" ht="15.75" thickBot="1" x14ac:dyDescent="0.3">
      <c r="A619" s="22"/>
      <c r="B619" s="22"/>
      <c r="C619" s="22"/>
      <c r="D619" s="22"/>
      <c r="E619" s="22"/>
    </row>
    <row r="620" spans="1:5" ht="15.75" thickBot="1" x14ac:dyDescent="0.3">
      <c r="A620" s="22"/>
      <c r="B620" s="22"/>
      <c r="C620" s="22"/>
      <c r="D620" s="22"/>
      <c r="E620" s="22"/>
    </row>
    <row r="621" spans="1:5" ht="15.75" thickBot="1" x14ac:dyDescent="0.3">
      <c r="A621" s="22"/>
      <c r="B621" s="22"/>
      <c r="C621" s="22"/>
      <c r="D621" s="22"/>
      <c r="E621" s="22"/>
    </row>
    <row r="622" spans="1:5" ht="15.75" thickBot="1" x14ac:dyDescent="0.3">
      <c r="A622" s="22"/>
      <c r="B622" s="22"/>
      <c r="C622" s="22"/>
      <c r="D622" s="22"/>
      <c r="E622" s="22"/>
    </row>
    <row r="623" spans="1:5" ht="15.75" thickBot="1" x14ac:dyDescent="0.3">
      <c r="A623" s="22"/>
      <c r="B623" s="22"/>
      <c r="C623" s="22"/>
      <c r="D623" s="22"/>
      <c r="E623" s="22"/>
    </row>
    <row r="624" spans="1:5" ht="15.75" thickBot="1" x14ac:dyDescent="0.3">
      <c r="A624" s="22"/>
      <c r="B624" s="22"/>
      <c r="C624" s="22"/>
      <c r="D624" s="22"/>
      <c r="E624" s="22"/>
    </row>
    <row r="625" spans="1:5" ht="15.75" thickBot="1" x14ac:dyDescent="0.3">
      <c r="A625" s="22"/>
      <c r="B625" s="22"/>
      <c r="C625" s="22"/>
      <c r="D625" s="22"/>
      <c r="E625" s="22"/>
    </row>
    <row r="626" spans="1:5" ht="15.75" thickBot="1" x14ac:dyDescent="0.3">
      <c r="A626" s="22"/>
      <c r="B626" s="22"/>
      <c r="C626" s="22"/>
      <c r="D626" s="22"/>
      <c r="E626" s="22"/>
    </row>
    <row r="627" spans="1:5" ht="15.75" thickBot="1" x14ac:dyDescent="0.3">
      <c r="A627" s="22"/>
      <c r="B627" s="22"/>
      <c r="C627" s="22"/>
      <c r="D627" s="22"/>
      <c r="E627" s="22"/>
    </row>
    <row r="628" spans="1:5" ht="15.75" thickBot="1" x14ac:dyDescent="0.3">
      <c r="A628" s="22"/>
      <c r="B628" s="22"/>
      <c r="C628" s="22"/>
      <c r="D628" s="22"/>
      <c r="E628" s="22"/>
    </row>
    <row r="629" spans="1:5" ht="15.75" thickBot="1" x14ac:dyDescent="0.3">
      <c r="A629" s="22"/>
      <c r="B629" s="22"/>
      <c r="C629" s="22"/>
      <c r="D629" s="22"/>
      <c r="E629" s="22"/>
    </row>
    <row r="630" spans="1:5" ht="15.75" thickBot="1" x14ac:dyDescent="0.3">
      <c r="A630" s="22"/>
      <c r="B630" s="22"/>
      <c r="C630" s="22"/>
      <c r="D630" s="22"/>
      <c r="E630" s="22"/>
    </row>
    <row r="631" spans="1:5" ht="15.75" thickBot="1" x14ac:dyDescent="0.3">
      <c r="A631" s="22"/>
      <c r="B631" s="22"/>
      <c r="C631" s="22"/>
      <c r="D631" s="22"/>
      <c r="E631" s="22"/>
    </row>
    <row r="632" spans="1:5" ht="15.75" thickBot="1" x14ac:dyDescent="0.3">
      <c r="A632" s="22"/>
      <c r="B632" s="22"/>
      <c r="C632" s="22"/>
      <c r="D632" s="22"/>
      <c r="E632" s="22"/>
    </row>
    <row r="633" spans="1:5" ht="15.75" thickBot="1" x14ac:dyDescent="0.3">
      <c r="A633" s="22"/>
      <c r="B633" s="22"/>
      <c r="C633" s="22"/>
      <c r="D633" s="22"/>
      <c r="E633" s="22"/>
    </row>
    <row r="634" spans="1:5" ht="15.75" thickBot="1" x14ac:dyDescent="0.3">
      <c r="A634" s="22"/>
      <c r="B634" s="22"/>
      <c r="C634" s="22"/>
      <c r="D634" s="22"/>
      <c r="E634" s="22"/>
    </row>
    <row r="635" spans="1:5" ht="15.75" thickBot="1" x14ac:dyDescent="0.3">
      <c r="A635" s="22"/>
      <c r="B635" s="22"/>
      <c r="C635" s="22"/>
      <c r="D635" s="22"/>
      <c r="E635" s="22"/>
    </row>
    <row r="636" spans="1:5" ht="15.75" thickBot="1" x14ac:dyDescent="0.3">
      <c r="A636" s="22"/>
      <c r="B636" s="22"/>
      <c r="C636" s="22"/>
      <c r="D636" s="22"/>
      <c r="E636" s="22"/>
    </row>
    <row r="637" spans="1:5" ht="15.75" thickBot="1" x14ac:dyDescent="0.3">
      <c r="A637" s="22"/>
      <c r="B637" s="22"/>
      <c r="C637" s="22"/>
      <c r="D637" s="22"/>
      <c r="E637" s="22"/>
    </row>
    <row r="638" spans="1:5" ht="15.75" thickBot="1" x14ac:dyDescent="0.3">
      <c r="A638" s="22"/>
      <c r="B638" s="22"/>
      <c r="C638" s="22"/>
      <c r="D638" s="22"/>
      <c r="E638" s="22"/>
    </row>
    <row r="639" spans="1:5" ht="15.75" thickBot="1" x14ac:dyDescent="0.3">
      <c r="A639" s="22"/>
      <c r="B639" s="22"/>
      <c r="C639" s="22"/>
      <c r="D639" s="22"/>
      <c r="E639" s="22"/>
    </row>
    <row r="640" spans="1:5" ht="15.75" thickBot="1" x14ac:dyDescent="0.3">
      <c r="A640" s="22"/>
      <c r="B640" s="22"/>
      <c r="C640" s="22"/>
      <c r="D640" s="22"/>
      <c r="E640" s="22"/>
    </row>
    <row r="641" spans="1:5" ht="15.75" thickBot="1" x14ac:dyDescent="0.3">
      <c r="A641" s="22"/>
      <c r="B641" s="22"/>
      <c r="C641" s="22"/>
      <c r="D641" s="22"/>
      <c r="E641" s="22"/>
    </row>
    <row r="642" spans="1:5" ht="15.75" thickBot="1" x14ac:dyDescent="0.3">
      <c r="A642" s="22"/>
      <c r="B642" s="22"/>
      <c r="C642" s="22"/>
      <c r="D642" s="22"/>
      <c r="E642" s="22"/>
    </row>
    <row r="643" spans="1:5" ht="15.75" thickBot="1" x14ac:dyDescent="0.3">
      <c r="A643" s="22"/>
      <c r="B643" s="22"/>
      <c r="C643" s="22"/>
      <c r="D643" s="22"/>
      <c r="E643" s="22"/>
    </row>
    <row r="644" spans="1:5" ht="15.75" thickBot="1" x14ac:dyDescent="0.3">
      <c r="A644" s="22"/>
      <c r="B644" s="22"/>
      <c r="C644" s="22"/>
      <c r="D644" s="22"/>
      <c r="E644" s="22"/>
    </row>
    <row r="645" spans="1:5" ht="15.75" thickBot="1" x14ac:dyDescent="0.3">
      <c r="A645" s="22"/>
      <c r="B645" s="22"/>
      <c r="C645" s="22"/>
      <c r="D645" s="22"/>
      <c r="E645" s="22"/>
    </row>
    <row r="646" spans="1:5" ht="15.75" thickBot="1" x14ac:dyDescent="0.3">
      <c r="A646" s="22"/>
      <c r="B646" s="22"/>
      <c r="C646" s="22"/>
      <c r="D646" s="22"/>
      <c r="E646" s="22"/>
    </row>
    <row r="647" spans="1:5" ht="15.75" thickBot="1" x14ac:dyDescent="0.3">
      <c r="A647" s="22"/>
      <c r="B647" s="22"/>
      <c r="C647" s="22"/>
      <c r="D647" s="22"/>
      <c r="E647" s="22"/>
    </row>
    <row r="648" spans="1:5" ht="15.75" thickBot="1" x14ac:dyDescent="0.3">
      <c r="A648" s="22"/>
      <c r="B648" s="22"/>
      <c r="C648" s="22"/>
      <c r="D648" s="22"/>
      <c r="E648" s="22"/>
    </row>
    <row r="649" spans="1:5" ht="15.75" thickBot="1" x14ac:dyDescent="0.3">
      <c r="A649" s="22"/>
      <c r="B649" s="22"/>
      <c r="C649" s="22"/>
      <c r="D649" s="22"/>
      <c r="E649" s="22"/>
    </row>
    <row r="650" spans="1:5" ht="15.75" thickBot="1" x14ac:dyDescent="0.3">
      <c r="A650" s="22"/>
      <c r="B650" s="22"/>
      <c r="C650" s="22"/>
      <c r="D650" s="22"/>
      <c r="E650" s="22"/>
    </row>
    <row r="651" spans="1:5" ht="15.75" thickBot="1" x14ac:dyDescent="0.3">
      <c r="A651" s="22"/>
      <c r="B651" s="22"/>
      <c r="C651" s="22"/>
      <c r="D651" s="22"/>
      <c r="E651" s="22"/>
    </row>
    <row r="652" spans="1:5" ht="15.75" thickBot="1" x14ac:dyDescent="0.3">
      <c r="A652" s="22"/>
      <c r="B652" s="22"/>
      <c r="C652" s="22"/>
      <c r="D652" s="22"/>
      <c r="E652" s="22"/>
    </row>
    <row r="653" spans="1:5" ht="15.75" thickBot="1" x14ac:dyDescent="0.3">
      <c r="A653" s="22"/>
      <c r="B653" s="22"/>
      <c r="C653" s="22"/>
      <c r="D653" s="22"/>
      <c r="E653" s="22"/>
    </row>
    <row r="654" spans="1:5" ht="15.75" thickBot="1" x14ac:dyDescent="0.3">
      <c r="A654" s="22"/>
      <c r="B654" s="22"/>
      <c r="C654" s="22"/>
      <c r="D654" s="22"/>
      <c r="E654" s="22"/>
    </row>
    <row r="655" spans="1:5" ht="15.75" thickBot="1" x14ac:dyDescent="0.3">
      <c r="A655" s="22"/>
      <c r="B655" s="22"/>
      <c r="C655" s="22"/>
      <c r="D655" s="22"/>
      <c r="E655" s="22"/>
    </row>
    <row r="656" spans="1:5" ht="15.75" thickBot="1" x14ac:dyDescent="0.3">
      <c r="A656" s="22"/>
      <c r="B656" s="22"/>
      <c r="C656" s="22"/>
      <c r="D656" s="22"/>
      <c r="E656" s="22"/>
    </row>
    <row r="657" spans="1:5" ht="15.75" thickBot="1" x14ac:dyDescent="0.3">
      <c r="A657" s="22"/>
      <c r="B657" s="22"/>
      <c r="C657" s="22"/>
      <c r="D657" s="22"/>
      <c r="E657" s="22"/>
    </row>
    <row r="658" spans="1:5" ht="15.75" thickBot="1" x14ac:dyDescent="0.3">
      <c r="A658" s="22"/>
      <c r="B658" s="22"/>
      <c r="C658" s="22"/>
      <c r="D658" s="22"/>
      <c r="E658" s="22"/>
    </row>
    <row r="659" spans="1:5" ht="15.75" thickBot="1" x14ac:dyDescent="0.3">
      <c r="A659" s="22"/>
      <c r="B659" s="22"/>
      <c r="C659" s="22"/>
      <c r="D659" s="22"/>
      <c r="E659" s="22"/>
    </row>
    <row r="660" spans="1:5" ht="15.75" thickBot="1" x14ac:dyDescent="0.3">
      <c r="A660" s="22"/>
      <c r="B660" s="22"/>
      <c r="C660" s="22"/>
      <c r="D660" s="22"/>
      <c r="E660" s="22"/>
    </row>
    <row r="661" spans="1:5" ht="15.75" thickBot="1" x14ac:dyDescent="0.3">
      <c r="A661" s="22"/>
      <c r="B661" s="22"/>
      <c r="C661" s="22"/>
      <c r="D661" s="22"/>
      <c r="E661" s="22"/>
    </row>
    <row r="662" spans="1:5" ht="15.75" thickBot="1" x14ac:dyDescent="0.3">
      <c r="A662" s="22"/>
      <c r="B662" s="22"/>
      <c r="C662" s="22"/>
      <c r="D662" s="22"/>
      <c r="E662" s="22"/>
    </row>
    <row r="663" spans="1:5" ht="15.75" thickBot="1" x14ac:dyDescent="0.3">
      <c r="A663" s="22"/>
      <c r="B663" s="22"/>
      <c r="C663" s="22"/>
      <c r="D663" s="22"/>
      <c r="E663" s="22"/>
    </row>
    <row r="664" spans="1:5" ht="15.75" thickBot="1" x14ac:dyDescent="0.3">
      <c r="A664" s="22"/>
      <c r="B664" s="22"/>
      <c r="C664" s="22"/>
      <c r="D664" s="22"/>
      <c r="E664" s="22"/>
    </row>
    <row r="665" spans="1:5" ht="15.75" thickBot="1" x14ac:dyDescent="0.3">
      <c r="A665" s="22"/>
      <c r="B665" s="22"/>
      <c r="C665" s="22"/>
      <c r="D665" s="22"/>
      <c r="E665" s="22"/>
    </row>
    <row r="666" spans="1:5" ht="15.75" thickBot="1" x14ac:dyDescent="0.3">
      <c r="A666" s="22"/>
      <c r="B666" s="22"/>
      <c r="C666" s="22"/>
      <c r="D666" s="22"/>
      <c r="E666" s="22"/>
    </row>
    <row r="667" spans="1:5" ht="15.75" thickBot="1" x14ac:dyDescent="0.3">
      <c r="A667" s="22"/>
      <c r="B667" s="22"/>
      <c r="C667" s="22"/>
      <c r="D667" s="22"/>
      <c r="E667" s="22"/>
    </row>
    <row r="668" spans="1:5" ht="15.75" thickBot="1" x14ac:dyDescent="0.3">
      <c r="A668" s="22"/>
      <c r="B668" s="22"/>
      <c r="C668" s="22"/>
      <c r="D668" s="22"/>
      <c r="E668" s="22"/>
    </row>
    <row r="669" spans="1:5" ht="15.75" thickBot="1" x14ac:dyDescent="0.3">
      <c r="A669" s="22"/>
      <c r="B669" s="22"/>
      <c r="C669" s="22"/>
      <c r="D669" s="22"/>
      <c r="E669" s="22"/>
    </row>
    <row r="670" spans="1:5" ht="15.75" thickBot="1" x14ac:dyDescent="0.3">
      <c r="A670" s="22"/>
      <c r="B670" s="22"/>
      <c r="C670" s="22"/>
      <c r="D670" s="22"/>
      <c r="E670" s="22"/>
    </row>
    <row r="671" spans="1:5" ht="15.75" thickBot="1" x14ac:dyDescent="0.3">
      <c r="A671" s="22"/>
      <c r="B671" s="22"/>
      <c r="C671" s="22"/>
      <c r="D671" s="22"/>
      <c r="E671" s="22"/>
    </row>
    <row r="672" spans="1:5" ht="15.75" thickBot="1" x14ac:dyDescent="0.3">
      <c r="A672" s="22"/>
      <c r="B672" s="22"/>
      <c r="C672" s="22"/>
      <c r="D672" s="22"/>
      <c r="E672" s="22"/>
    </row>
    <row r="673" spans="1:5" ht="15.75" thickBot="1" x14ac:dyDescent="0.3">
      <c r="A673" s="22"/>
      <c r="B673" s="22"/>
      <c r="C673" s="22"/>
      <c r="D673" s="22"/>
      <c r="E673" s="22"/>
    </row>
    <row r="674" spans="1:5" ht="15.75" thickBot="1" x14ac:dyDescent="0.3">
      <c r="A674" s="22"/>
      <c r="B674" s="22"/>
      <c r="C674" s="22"/>
      <c r="D674" s="22"/>
      <c r="E674" s="22"/>
    </row>
    <row r="675" spans="1:5" ht="15.75" thickBot="1" x14ac:dyDescent="0.3">
      <c r="A675" s="22"/>
      <c r="B675" s="22"/>
      <c r="C675" s="22"/>
      <c r="D675" s="22"/>
      <c r="E675" s="22"/>
    </row>
    <row r="676" spans="1:5" ht="15.75" thickBot="1" x14ac:dyDescent="0.3">
      <c r="A676" s="22"/>
      <c r="B676" s="22"/>
      <c r="C676" s="22"/>
      <c r="D676" s="22"/>
      <c r="E676" s="22"/>
    </row>
    <row r="677" spans="1:5" ht="15.75" thickBot="1" x14ac:dyDescent="0.3">
      <c r="A677" s="22"/>
      <c r="B677" s="22"/>
      <c r="C677" s="22"/>
      <c r="D677" s="22"/>
      <c r="E677" s="22"/>
    </row>
    <row r="678" spans="1:5" ht="15.75" thickBot="1" x14ac:dyDescent="0.3">
      <c r="A678" s="22"/>
      <c r="B678" s="22"/>
      <c r="C678" s="22"/>
      <c r="D678" s="22"/>
      <c r="E678" s="22"/>
    </row>
    <row r="679" spans="1:5" ht="15.75" thickBot="1" x14ac:dyDescent="0.3">
      <c r="A679" s="22"/>
      <c r="B679" s="22"/>
      <c r="C679" s="22"/>
      <c r="D679" s="22"/>
      <c r="E679" s="22"/>
    </row>
    <row r="680" spans="1:5" ht="15.75" thickBot="1" x14ac:dyDescent="0.3">
      <c r="A680" s="22"/>
      <c r="B680" s="22"/>
      <c r="C680" s="22"/>
      <c r="D680" s="22"/>
      <c r="E680" s="22"/>
    </row>
    <row r="681" spans="1:5" ht="15.75" thickBot="1" x14ac:dyDescent="0.3">
      <c r="A681" s="22"/>
      <c r="B681" s="22"/>
      <c r="C681" s="22"/>
      <c r="D681" s="22"/>
      <c r="E681" s="22"/>
    </row>
    <row r="682" spans="1:5" ht="15.75" thickBot="1" x14ac:dyDescent="0.3">
      <c r="A682" s="22"/>
      <c r="B682" s="22"/>
      <c r="C682" s="22"/>
      <c r="D682" s="22"/>
      <c r="E682" s="22"/>
    </row>
    <row r="683" spans="1:5" ht="15.75" thickBot="1" x14ac:dyDescent="0.3">
      <c r="A683" s="22"/>
      <c r="B683" s="22"/>
      <c r="C683" s="22"/>
      <c r="D683" s="22"/>
      <c r="E683" s="22"/>
    </row>
    <row r="684" spans="1:5" ht="15.75" thickBot="1" x14ac:dyDescent="0.3">
      <c r="A684" s="22"/>
      <c r="B684" s="22"/>
      <c r="C684" s="22"/>
      <c r="D684" s="22"/>
      <c r="E684" s="22"/>
    </row>
    <row r="685" spans="1:5" ht="15.75" thickBot="1" x14ac:dyDescent="0.3">
      <c r="A685" s="22"/>
      <c r="B685" s="22"/>
      <c r="C685" s="22"/>
      <c r="D685" s="22"/>
      <c r="E685" s="22"/>
    </row>
    <row r="686" spans="1:5" ht="15.75" thickBot="1" x14ac:dyDescent="0.3">
      <c r="A686" s="22"/>
      <c r="B686" s="22"/>
      <c r="C686" s="22"/>
      <c r="D686" s="22"/>
      <c r="E686" s="22"/>
    </row>
    <row r="687" spans="1:5" ht="15.75" thickBot="1" x14ac:dyDescent="0.3">
      <c r="A687" s="22"/>
      <c r="B687" s="22"/>
      <c r="C687" s="22"/>
      <c r="D687" s="22"/>
      <c r="E687" s="22"/>
    </row>
    <row r="688" spans="1:5" ht="15.75" thickBot="1" x14ac:dyDescent="0.3">
      <c r="A688" s="22"/>
      <c r="B688" s="22"/>
      <c r="C688" s="22"/>
      <c r="D688" s="22"/>
      <c r="E688" s="22"/>
    </row>
    <row r="689" spans="1:5" ht="15.75" thickBot="1" x14ac:dyDescent="0.3">
      <c r="A689" s="22"/>
      <c r="B689" s="22"/>
      <c r="C689" s="22"/>
      <c r="D689" s="22"/>
      <c r="E689" s="22"/>
    </row>
    <row r="690" spans="1:5" ht="15.75" thickBot="1" x14ac:dyDescent="0.3">
      <c r="A690" s="22"/>
      <c r="B690" s="22"/>
      <c r="C690" s="22"/>
      <c r="D690" s="22"/>
      <c r="E690" s="22"/>
    </row>
    <row r="691" spans="1:5" ht="15.75" thickBot="1" x14ac:dyDescent="0.3">
      <c r="A691" s="22"/>
      <c r="B691" s="22"/>
      <c r="C691" s="22"/>
      <c r="D691" s="22"/>
      <c r="E691" s="22"/>
    </row>
    <row r="692" spans="1:5" ht="15.75" thickBot="1" x14ac:dyDescent="0.3">
      <c r="A692" s="22"/>
      <c r="B692" s="22"/>
      <c r="C692" s="22"/>
      <c r="D692" s="22"/>
      <c r="E692" s="22"/>
    </row>
    <row r="693" spans="1:5" ht="15.75" thickBot="1" x14ac:dyDescent="0.3">
      <c r="A693" s="22"/>
      <c r="B693" s="22"/>
      <c r="C693" s="22"/>
      <c r="D693" s="22"/>
      <c r="E693" s="22"/>
    </row>
    <row r="694" spans="1:5" ht="15.75" thickBot="1" x14ac:dyDescent="0.3">
      <c r="A694" s="22"/>
      <c r="B694" s="22"/>
      <c r="C694" s="22"/>
      <c r="D694" s="22"/>
      <c r="E694" s="22"/>
    </row>
    <row r="695" spans="1:5" ht="15.75" thickBot="1" x14ac:dyDescent="0.3">
      <c r="A695" s="22"/>
      <c r="B695" s="22"/>
      <c r="C695" s="22"/>
      <c r="D695" s="22"/>
      <c r="E695" s="22"/>
    </row>
    <row r="696" spans="1:5" ht="15.75" thickBot="1" x14ac:dyDescent="0.3">
      <c r="A696" s="22"/>
      <c r="B696" s="22"/>
      <c r="C696" s="22"/>
      <c r="D696" s="22"/>
      <c r="E696" s="22"/>
    </row>
    <row r="697" spans="1:5" ht="15.75" thickBot="1" x14ac:dyDescent="0.3">
      <c r="A697" s="22"/>
      <c r="B697" s="22"/>
      <c r="C697" s="22"/>
      <c r="D697" s="22"/>
      <c r="E697" s="22"/>
    </row>
    <row r="698" spans="1:5" ht="15.75" thickBot="1" x14ac:dyDescent="0.3">
      <c r="A698" s="22"/>
      <c r="B698" s="22"/>
      <c r="C698" s="22"/>
      <c r="D698" s="22"/>
      <c r="E698" s="22"/>
    </row>
    <row r="699" spans="1:5" ht="15.75" thickBot="1" x14ac:dyDescent="0.3">
      <c r="A699" s="22"/>
      <c r="B699" s="22"/>
      <c r="C699" s="22"/>
      <c r="D699" s="22"/>
      <c r="E699" s="22"/>
    </row>
    <row r="700" spans="1:5" ht="15.75" thickBot="1" x14ac:dyDescent="0.3">
      <c r="A700" s="22"/>
      <c r="B700" s="22"/>
      <c r="C700" s="22"/>
      <c r="D700" s="22"/>
      <c r="E700" s="22"/>
    </row>
    <row r="701" spans="1:5" ht="15.75" thickBot="1" x14ac:dyDescent="0.3">
      <c r="A701" s="22"/>
      <c r="B701" s="22"/>
      <c r="C701" s="22"/>
      <c r="D701" s="22"/>
      <c r="E701" s="22"/>
    </row>
    <row r="702" spans="1:5" ht="15.75" thickBot="1" x14ac:dyDescent="0.3">
      <c r="A702" s="22"/>
      <c r="B702" s="22"/>
      <c r="C702" s="22"/>
      <c r="D702" s="22"/>
      <c r="E702" s="22"/>
    </row>
    <row r="703" spans="1:5" ht="15.75" thickBot="1" x14ac:dyDescent="0.3">
      <c r="A703" s="22"/>
      <c r="B703" s="22"/>
      <c r="C703" s="22"/>
      <c r="D703" s="22"/>
      <c r="E703" s="22"/>
    </row>
    <row r="704" spans="1:5" ht="15.75" thickBot="1" x14ac:dyDescent="0.3">
      <c r="A704" s="22"/>
      <c r="B704" s="22"/>
      <c r="C704" s="22"/>
      <c r="D704" s="22"/>
      <c r="E704" s="22"/>
    </row>
    <row r="705" spans="1:5" ht="15.75" thickBot="1" x14ac:dyDescent="0.3">
      <c r="A705" s="22"/>
      <c r="B705" s="22"/>
      <c r="C705" s="22"/>
      <c r="D705" s="22"/>
      <c r="E705" s="22"/>
    </row>
    <row r="706" spans="1:5" ht="15.75" thickBot="1" x14ac:dyDescent="0.3">
      <c r="A706" s="22"/>
      <c r="B706" s="22"/>
      <c r="C706" s="22"/>
      <c r="D706" s="22"/>
      <c r="E706" s="22"/>
    </row>
    <row r="707" spans="1:5" ht="15.75" thickBot="1" x14ac:dyDescent="0.3">
      <c r="A707" s="22"/>
      <c r="B707" s="22"/>
      <c r="C707" s="22"/>
      <c r="D707" s="22"/>
      <c r="E707" s="22"/>
    </row>
    <row r="708" spans="1:5" ht="15.75" thickBot="1" x14ac:dyDescent="0.3">
      <c r="A708" s="22"/>
      <c r="B708" s="22"/>
      <c r="C708" s="22"/>
      <c r="D708" s="22"/>
      <c r="E708" s="22"/>
    </row>
    <row r="709" spans="1:5" ht="15.75" thickBot="1" x14ac:dyDescent="0.3">
      <c r="A709" s="22"/>
      <c r="B709" s="22"/>
      <c r="C709" s="22"/>
      <c r="D709" s="22"/>
      <c r="E709" s="22"/>
    </row>
    <row r="710" spans="1:5" ht="15.75" thickBot="1" x14ac:dyDescent="0.3">
      <c r="A710" s="22"/>
      <c r="B710" s="22"/>
      <c r="C710" s="22"/>
      <c r="D710" s="22"/>
      <c r="E710" s="22"/>
    </row>
    <row r="711" spans="1:5" ht="15.75" thickBot="1" x14ac:dyDescent="0.3">
      <c r="A711" s="22"/>
      <c r="B711" s="22"/>
      <c r="C711" s="22"/>
      <c r="D711" s="22"/>
      <c r="E711" s="22"/>
    </row>
    <row r="712" spans="1:5" ht="15.75" thickBot="1" x14ac:dyDescent="0.3">
      <c r="A712" s="22"/>
      <c r="B712" s="22"/>
      <c r="C712" s="22"/>
      <c r="D712" s="22"/>
      <c r="E712" s="22"/>
    </row>
    <row r="713" spans="1:5" ht="15.75" thickBot="1" x14ac:dyDescent="0.3">
      <c r="A713" s="22"/>
      <c r="B713" s="22"/>
      <c r="C713" s="22"/>
      <c r="D713" s="22"/>
      <c r="E713" s="22"/>
    </row>
    <row r="714" spans="1:5" ht="15.75" thickBot="1" x14ac:dyDescent="0.3">
      <c r="A714" s="22"/>
      <c r="B714" s="22"/>
      <c r="C714" s="22"/>
      <c r="D714" s="22"/>
      <c r="E714" s="22"/>
    </row>
    <row r="715" spans="1:5" ht="15.75" thickBot="1" x14ac:dyDescent="0.3">
      <c r="A715" s="22"/>
      <c r="B715" s="22"/>
      <c r="C715" s="22"/>
      <c r="D715" s="22"/>
      <c r="E715" s="22"/>
    </row>
    <row r="716" spans="1:5" ht="15.75" thickBot="1" x14ac:dyDescent="0.3">
      <c r="A716" s="22"/>
      <c r="B716" s="22"/>
      <c r="C716" s="22"/>
      <c r="D716" s="22"/>
      <c r="E716" s="22"/>
    </row>
    <row r="717" spans="1:5" ht="15.75" thickBot="1" x14ac:dyDescent="0.3">
      <c r="A717" s="22"/>
      <c r="B717" s="22"/>
      <c r="C717" s="22"/>
      <c r="D717" s="22"/>
      <c r="E717" s="22"/>
    </row>
    <row r="718" spans="1:5" ht="15.75" thickBot="1" x14ac:dyDescent="0.3">
      <c r="A718" s="22"/>
      <c r="B718" s="22"/>
      <c r="C718" s="22"/>
      <c r="D718" s="22"/>
      <c r="E718" s="22"/>
    </row>
    <row r="719" spans="1:5" ht="15.75" thickBot="1" x14ac:dyDescent="0.3">
      <c r="A719" s="22"/>
      <c r="B719" s="22"/>
      <c r="C719" s="22"/>
      <c r="D719" s="22"/>
      <c r="E719" s="22"/>
    </row>
    <row r="720" spans="1:5" ht="15.75" thickBot="1" x14ac:dyDescent="0.3">
      <c r="A720" s="22"/>
      <c r="B720" s="22"/>
      <c r="C720" s="22"/>
      <c r="D720" s="22"/>
      <c r="E720" s="22"/>
    </row>
    <row r="721" spans="1:5" ht="15.75" thickBot="1" x14ac:dyDescent="0.3">
      <c r="A721" s="22"/>
      <c r="B721" s="22"/>
      <c r="C721" s="22"/>
      <c r="D721" s="22"/>
      <c r="E721" s="22"/>
    </row>
    <row r="722" spans="1:5" ht="15.75" thickBot="1" x14ac:dyDescent="0.3">
      <c r="A722" s="22"/>
      <c r="B722" s="22"/>
      <c r="C722" s="22"/>
      <c r="D722" s="22"/>
      <c r="E722" s="22"/>
    </row>
    <row r="723" spans="1:5" ht="15.75" thickBot="1" x14ac:dyDescent="0.3">
      <c r="A723" s="22"/>
      <c r="B723" s="22"/>
      <c r="C723" s="22"/>
      <c r="D723" s="22"/>
      <c r="E723" s="22"/>
    </row>
    <row r="724" spans="1:5" ht="15.75" thickBot="1" x14ac:dyDescent="0.3">
      <c r="A724" s="22"/>
      <c r="B724" s="22"/>
      <c r="C724" s="22"/>
      <c r="D724" s="22"/>
      <c r="E724" s="22"/>
    </row>
    <row r="725" spans="1:5" ht="15.75" thickBot="1" x14ac:dyDescent="0.3">
      <c r="A725" s="22"/>
      <c r="B725" s="22"/>
      <c r="C725" s="22"/>
      <c r="D725" s="22"/>
      <c r="E725" s="22"/>
    </row>
    <row r="726" spans="1:5" ht="15.75" thickBot="1" x14ac:dyDescent="0.3">
      <c r="A726" s="22"/>
      <c r="B726" s="22"/>
      <c r="C726" s="22"/>
      <c r="D726" s="22"/>
      <c r="E726" s="22"/>
    </row>
    <row r="727" spans="1:5" ht="15.75" thickBot="1" x14ac:dyDescent="0.3">
      <c r="A727" s="22"/>
      <c r="B727" s="22"/>
      <c r="C727" s="22"/>
      <c r="D727" s="22"/>
      <c r="E727" s="22"/>
    </row>
    <row r="728" spans="1:5" ht="15.75" thickBot="1" x14ac:dyDescent="0.3">
      <c r="A728" s="22"/>
      <c r="B728" s="22"/>
      <c r="C728" s="22"/>
      <c r="D728" s="22"/>
      <c r="E728" s="22"/>
    </row>
    <row r="729" spans="1:5" ht="15.75" thickBot="1" x14ac:dyDescent="0.3">
      <c r="A729" s="22"/>
      <c r="B729" s="22"/>
      <c r="C729" s="22"/>
      <c r="D729" s="22"/>
      <c r="E729" s="22"/>
    </row>
    <row r="730" spans="1:5" ht="15.75" thickBot="1" x14ac:dyDescent="0.3">
      <c r="A730" s="22"/>
      <c r="B730" s="22"/>
      <c r="C730" s="22"/>
      <c r="D730" s="22"/>
      <c r="E730" s="22"/>
    </row>
    <row r="731" spans="1:5" ht="15.75" thickBot="1" x14ac:dyDescent="0.3">
      <c r="A731" s="22"/>
      <c r="B731" s="22"/>
      <c r="C731" s="22"/>
      <c r="D731" s="22"/>
      <c r="E731" s="22"/>
    </row>
    <row r="732" spans="1:5" ht="15.75" thickBot="1" x14ac:dyDescent="0.3">
      <c r="A732" s="22"/>
      <c r="B732" s="22"/>
      <c r="C732" s="22"/>
      <c r="D732" s="22"/>
      <c r="E732" s="22"/>
    </row>
    <row r="733" spans="1:5" ht="15.75" thickBot="1" x14ac:dyDescent="0.3">
      <c r="A733" s="22"/>
      <c r="B733" s="22"/>
      <c r="C733" s="22"/>
      <c r="D733" s="22"/>
      <c r="E733" s="22"/>
    </row>
    <row r="734" spans="1:5" ht="15.75" thickBot="1" x14ac:dyDescent="0.3">
      <c r="A734" s="22"/>
      <c r="B734" s="22"/>
      <c r="C734" s="22"/>
      <c r="D734" s="22"/>
      <c r="E734" s="22"/>
    </row>
    <row r="735" spans="1:5" ht="15.75" thickBot="1" x14ac:dyDescent="0.3">
      <c r="A735" s="22"/>
      <c r="B735" s="22"/>
      <c r="C735" s="22"/>
      <c r="D735" s="22"/>
      <c r="E735" s="22"/>
    </row>
    <row r="736" spans="1:5" ht="15.75" thickBot="1" x14ac:dyDescent="0.3">
      <c r="A736" s="22"/>
      <c r="B736" s="22"/>
      <c r="C736" s="22"/>
      <c r="D736" s="22"/>
      <c r="E736" s="22"/>
    </row>
    <row r="737" spans="1:5" ht="15.75" thickBot="1" x14ac:dyDescent="0.3">
      <c r="A737" s="22"/>
      <c r="B737" s="22"/>
      <c r="C737" s="22"/>
      <c r="D737" s="22"/>
      <c r="E737" s="22"/>
    </row>
    <row r="738" spans="1:5" ht="15.75" thickBot="1" x14ac:dyDescent="0.3">
      <c r="A738" s="22"/>
      <c r="B738" s="22"/>
      <c r="C738" s="22"/>
      <c r="D738" s="22"/>
      <c r="E738" s="22"/>
    </row>
    <row r="739" spans="1:5" ht="15.75" thickBot="1" x14ac:dyDescent="0.3">
      <c r="A739" s="22"/>
      <c r="B739" s="22"/>
      <c r="C739" s="22"/>
      <c r="D739" s="22"/>
      <c r="E739" s="22"/>
    </row>
    <row r="740" spans="1:5" ht="15.75" thickBot="1" x14ac:dyDescent="0.3">
      <c r="A740" s="22"/>
      <c r="B740" s="22"/>
      <c r="C740" s="22"/>
      <c r="D740" s="22"/>
      <c r="E740" s="22"/>
    </row>
    <row r="741" spans="1:5" ht="15.75" thickBot="1" x14ac:dyDescent="0.3">
      <c r="A741" s="22"/>
      <c r="B741" s="22"/>
      <c r="C741" s="22"/>
      <c r="D741" s="22"/>
      <c r="E741" s="22"/>
    </row>
    <row r="742" spans="1:5" ht="15.75" thickBot="1" x14ac:dyDescent="0.3">
      <c r="A742" s="22"/>
      <c r="B742" s="22"/>
      <c r="C742" s="22"/>
      <c r="D742" s="22"/>
      <c r="E742" s="22"/>
    </row>
    <row r="743" spans="1:5" ht="15.75" thickBot="1" x14ac:dyDescent="0.3">
      <c r="A743" s="22"/>
      <c r="B743" s="22"/>
      <c r="C743" s="22"/>
      <c r="D743" s="22"/>
      <c r="E743" s="22"/>
    </row>
    <row r="744" spans="1:5" ht="15.75" thickBot="1" x14ac:dyDescent="0.3">
      <c r="A744" s="22"/>
      <c r="B744" s="22"/>
      <c r="C744" s="22"/>
      <c r="D744" s="22"/>
      <c r="E744" s="22"/>
    </row>
    <row r="745" spans="1:5" ht="15.75" thickBot="1" x14ac:dyDescent="0.3">
      <c r="A745" s="22"/>
      <c r="B745" s="22"/>
      <c r="C745" s="22"/>
      <c r="D745" s="22"/>
      <c r="E745" s="22"/>
    </row>
    <row r="746" spans="1:5" ht="15.75" thickBot="1" x14ac:dyDescent="0.3">
      <c r="A746" s="22"/>
      <c r="B746" s="22"/>
      <c r="C746" s="22"/>
      <c r="D746" s="22"/>
      <c r="E746" s="22"/>
    </row>
    <row r="747" spans="1:5" ht="15.75" thickBot="1" x14ac:dyDescent="0.3">
      <c r="A747" s="22"/>
      <c r="B747" s="22"/>
      <c r="C747" s="22"/>
      <c r="D747" s="22"/>
      <c r="E747" s="22"/>
    </row>
    <row r="748" spans="1:5" ht="15.75" thickBot="1" x14ac:dyDescent="0.3">
      <c r="A748" s="22"/>
      <c r="B748" s="22"/>
      <c r="C748" s="22"/>
      <c r="D748" s="22"/>
      <c r="E748" s="22"/>
    </row>
    <row r="749" spans="1:5" ht="15.75" thickBot="1" x14ac:dyDescent="0.3">
      <c r="A749" s="22"/>
      <c r="B749" s="22"/>
      <c r="C749" s="22"/>
      <c r="D749" s="22"/>
      <c r="E749" s="22"/>
    </row>
    <row r="750" spans="1:5" ht="15.75" thickBot="1" x14ac:dyDescent="0.3">
      <c r="A750" s="22"/>
      <c r="B750" s="22"/>
      <c r="C750" s="22"/>
      <c r="D750" s="22"/>
      <c r="E750" s="22"/>
    </row>
    <row r="751" spans="1:5" ht="15.75" thickBot="1" x14ac:dyDescent="0.3">
      <c r="A751" s="22"/>
      <c r="B751" s="22"/>
      <c r="C751" s="22"/>
      <c r="D751" s="22"/>
      <c r="E751" s="22"/>
    </row>
    <row r="752" spans="1:5" ht="15.75" thickBot="1" x14ac:dyDescent="0.3">
      <c r="A752" s="22"/>
      <c r="B752" s="22"/>
      <c r="C752" s="22"/>
      <c r="D752" s="22"/>
      <c r="E752" s="22"/>
    </row>
    <row r="753" spans="1:5" ht="15.75" thickBot="1" x14ac:dyDescent="0.3">
      <c r="A753" s="22"/>
      <c r="B753" s="22"/>
      <c r="C753" s="22"/>
      <c r="D753" s="22"/>
      <c r="E753" s="22"/>
    </row>
    <row r="754" spans="1:5" ht="15.75" thickBot="1" x14ac:dyDescent="0.3">
      <c r="A754" s="22"/>
      <c r="B754" s="22"/>
      <c r="C754" s="22"/>
      <c r="D754" s="22"/>
      <c r="E754" s="22"/>
    </row>
    <row r="755" spans="1:5" ht="15.75" thickBot="1" x14ac:dyDescent="0.3">
      <c r="A755" s="22"/>
      <c r="B755" s="22"/>
      <c r="C755" s="22"/>
      <c r="D755" s="22"/>
      <c r="E755" s="22"/>
    </row>
    <row r="756" spans="1:5" ht="15.75" thickBot="1" x14ac:dyDescent="0.3">
      <c r="A756" s="22"/>
      <c r="B756" s="22"/>
      <c r="C756" s="22"/>
      <c r="D756" s="22"/>
      <c r="E756" s="22"/>
    </row>
    <row r="757" spans="1:5" ht="15.75" thickBot="1" x14ac:dyDescent="0.3">
      <c r="A757" s="22"/>
      <c r="B757" s="22"/>
      <c r="C757" s="22"/>
      <c r="D757" s="22"/>
      <c r="E757" s="22"/>
    </row>
    <row r="758" spans="1:5" ht="15.75" thickBot="1" x14ac:dyDescent="0.3">
      <c r="A758" s="22"/>
      <c r="B758" s="22"/>
      <c r="C758" s="22"/>
      <c r="D758" s="22"/>
      <c r="E758" s="22"/>
    </row>
    <row r="759" spans="1:5" ht="15.75" thickBot="1" x14ac:dyDescent="0.3">
      <c r="A759" s="22"/>
      <c r="B759" s="22"/>
      <c r="C759" s="22"/>
      <c r="D759" s="22"/>
      <c r="E759" s="22"/>
    </row>
    <row r="760" spans="1:5" ht="15.75" thickBot="1" x14ac:dyDescent="0.3">
      <c r="A760" s="22"/>
      <c r="B760" s="22"/>
      <c r="C760" s="22"/>
      <c r="D760" s="22"/>
      <c r="E760" s="22"/>
    </row>
    <row r="761" spans="1:5" ht="15.75" thickBot="1" x14ac:dyDescent="0.3">
      <c r="A761" s="22"/>
      <c r="B761" s="22"/>
      <c r="C761" s="22"/>
      <c r="D761" s="22"/>
      <c r="E761" s="22"/>
    </row>
    <row r="762" spans="1:5" ht="15.75" thickBot="1" x14ac:dyDescent="0.3">
      <c r="A762" s="22"/>
      <c r="B762" s="22"/>
      <c r="C762" s="22"/>
      <c r="D762" s="22"/>
      <c r="E762" s="22"/>
    </row>
    <row r="763" spans="1:5" ht="15.75" thickBot="1" x14ac:dyDescent="0.3">
      <c r="A763" s="22"/>
      <c r="B763" s="22"/>
      <c r="C763" s="22"/>
      <c r="D763" s="22"/>
      <c r="E763" s="22"/>
    </row>
    <row r="764" spans="1:5" ht="15.75" thickBot="1" x14ac:dyDescent="0.3">
      <c r="A764" s="22"/>
      <c r="B764" s="22"/>
      <c r="C764" s="22"/>
      <c r="D764" s="22"/>
      <c r="E764" s="22"/>
    </row>
    <row r="765" spans="1:5" ht="15.75" thickBot="1" x14ac:dyDescent="0.3">
      <c r="A765" s="22"/>
      <c r="B765" s="22"/>
      <c r="C765" s="22"/>
      <c r="D765" s="22"/>
      <c r="E765" s="22"/>
    </row>
    <row r="766" spans="1:5" ht="15.75" thickBot="1" x14ac:dyDescent="0.3">
      <c r="A766" s="22"/>
      <c r="B766" s="22"/>
      <c r="C766" s="22"/>
      <c r="D766" s="22"/>
      <c r="E766" s="22"/>
    </row>
    <row r="767" spans="1:5" ht="15.75" thickBot="1" x14ac:dyDescent="0.3">
      <c r="A767" s="22"/>
      <c r="B767" s="22"/>
      <c r="C767" s="22"/>
      <c r="D767" s="22"/>
      <c r="E767" s="22"/>
    </row>
    <row r="768" spans="1:5" ht="15.75" thickBot="1" x14ac:dyDescent="0.3">
      <c r="A768" s="22"/>
      <c r="B768" s="22"/>
      <c r="C768" s="22"/>
      <c r="D768" s="22"/>
      <c r="E768" s="22"/>
    </row>
    <row r="769" spans="1:5" ht="15.75" thickBot="1" x14ac:dyDescent="0.3">
      <c r="A769" s="22"/>
      <c r="B769" s="22"/>
      <c r="C769" s="22"/>
      <c r="D769" s="22"/>
      <c r="E769" s="22"/>
    </row>
    <row r="770" spans="1:5" ht="15.75" thickBot="1" x14ac:dyDescent="0.3">
      <c r="A770" s="22"/>
      <c r="B770" s="22"/>
      <c r="C770" s="22"/>
      <c r="D770" s="22"/>
      <c r="E770" s="22"/>
    </row>
    <row r="771" spans="1:5" ht="15.75" thickBot="1" x14ac:dyDescent="0.3">
      <c r="A771" s="22"/>
      <c r="B771" s="22"/>
      <c r="C771" s="22"/>
      <c r="D771" s="22"/>
      <c r="E771" s="22"/>
    </row>
    <row r="772" spans="1:5" ht="15.75" thickBot="1" x14ac:dyDescent="0.3">
      <c r="A772" s="22"/>
      <c r="B772" s="22"/>
      <c r="C772" s="22"/>
      <c r="D772" s="22"/>
      <c r="E772" s="22"/>
    </row>
    <row r="773" spans="1:5" ht="15.75" thickBot="1" x14ac:dyDescent="0.3">
      <c r="A773" s="22"/>
      <c r="B773" s="22"/>
      <c r="C773" s="22"/>
      <c r="D773" s="22"/>
      <c r="E773" s="22"/>
    </row>
    <row r="774" spans="1:5" ht="15.75" thickBot="1" x14ac:dyDescent="0.3">
      <c r="A774" s="22"/>
      <c r="B774" s="22"/>
      <c r="C774" s="22"/>
      <c r="D774" s="22"/>
      <c r="E774" s="22"/>
    </row>
    <row r="775" spans="1:5" ht="15.75" thickBot="1" x14ac:dyDescent="0.3">
      <c r="A775" s="22"/>
      <c r="B775" s="22"/>
      <c r="C775" s="22"/>
      <c r="D775" s="22"/>
      <c r="E775" s="22"/>
    </row>
    <row r="776" spans="1:5" ht="15.75" thickBot="1" x14ac:dyDescent="0.3">
      <c r="A776" s="22"/>
      <c r="B776" s="22"/>
      <c r="C776" s="22"/>
      <c r="D776" s="22"/>
      <c r="E776" s="22"/>
    </row>
    <row r="777" spans="1:5" ht="15.75" thickBot="1" x14ac:dyDescent="0.3">
      <c r="A777" s="22"/>
      <c r="B777" s="22"/>
      <c r="C777" s="22"/>
      <c r="D777" s="22"/>
      <c r="E777" s="22"/>
    </row>
    <row r="778" spans="1:5" ht="15.75" thickBot="1" x14ac:dyDescent="0.3">
      <c r="A778" s="22"/>
      <c r="B778" s="22"/>
      <c r="C778" s="22"/>
      <c r="D778" s="22"/>
      <c r="E778" s="22"/>
    </row>
    <row r="779" spans="1:5" ht="15.75" thickBot="1" x14ac:dyDescent="0.3">
      <c r="A779" s="22"/>
      <c r="B779" s="22"/>
      <c r="C779" s="22"/>
      <c r="D779" s="22"/>
      <c r="E779" s="22"/>
    </row>
    <row r="780" spans="1:5" ht="15.75" thickBot="1" x14ac:dyDescent="0.3">
      <c r="A780" s="22"/>
      <c r="B780" s="22"/>
      <c r="C780" s="22"/>
      <c r="D780" s="22"/>
      <c r="E780" s="22"/>
    </row>
    <row r="781" spans="1:5" ht="15.75" thickBot="1" x14ac:dyDescent="0.3">
      <c r="A781" s="22"/>
      <c r="B781" s="22"/>
      <c r="C781" s="22"/>
      <c r="D781" s="22"/>
      <c r="E781" s="22"/>
    </row>
    <row r="782" spans="1:5" ht="15.75" thickBot="1" x14ac:dyDescent="0.3">
      <c r="A782" s="22"/>
      <c r="B782" s="22"/>
      <c r="C782" s="22"/>
      <c r="D782" s="22"/>
      <c r="E782" s="22"/>
    </row>
    <row r="783" spans="1:5" ht="15.75" thickBot="1" x14ac:dyDescent="0.3">
      <c r="A783" s="22"/>
      <c r="B783" s="22"/>
      <c r="C783" s="22"/>
      <c r="D783" s="22"/>
      <c r="E783" s="22"/>
    </row>
    <row r="784" spans="1:5" ht="15.75" thickBot="1" x14ac:dyDescent="0.3">
      <c r="A784" s="22"/>
      <c r="B784" s="22"/>
      <c r="C784" s="22"/>
      <c r="D784" s="22"/>
      <c r="E784" s="22"/>
    </row>
    <row r="785" spans="1:5" ht="15.75" thickBot="1" x14ac:dyDescent="0.3">
      <c r="A785" s="22"/>
      <c r="B785" s="22"/>
      <c r="C785" s="22"/>
      <c r="D785" s="22"/>
      <c r="E785" s="22"/>
    </row>
    <row r="786" spans="1:5" ht="15.75" thickBot="1" x14ac:dyDescent="0.3">
      <c r="A786" s="22"/>
      <c r="B786" s="22"/>
      <c r="C786" s="22"/>
      <c r="D786" s="22"/>
      <c r="E786" s="22"/>
    </row>
    <row r="787" spans="1:5" ht="15.75" thickBot="1" x14ac:dyDescent="0.3">
      <c r="A787" s="22"/>
      <c r="B787" s="22"/>
      <c r="C787" s="22"/>
      <c r="D787" s="22"/>
      <c r="E787" s="22"/>
    </row>
    <row r="788" spans="1:5" ht="15.75" thickBot="1" x14ac:dyDescent="0.3">
      <c r="A788" s="22"/>
      <c r="B788" s="22"/>
      <c r="C788" s="22"/>
      <c r="D788" s="22"/>
      <c r="E788" s="22"/>
    </row>
    <row r="789" spans="1:5" ht="15.75" thickBot="1" x14ac:dyDescent="0.3">
      <c r="A789" s="22"/>
      <c r="B789" s="22"/>
      <c r="C789" s="22"/>
      <c r="D789" s="22"/>
      <c r="E789" s="22"/>
    </row>
    <row r="790" spans="1:5" ht="15.75" thickBot="1" x14ac:dyDescent="0.3">
      <c r="A790" s="22"/>
      <c r="B790" s="22"/>
      <c r="C790" s="22"/>
      <c r="D790" s="22"/>
      <c r="E790" s="22"/>
    </row>
    <row r="791" spans="1:5" ht="15.75" thickBot="1" x14ac:dyDescent="0.3">
      <c r="A791" s="22"/>
      <c r="B791" s="22"/>
      <c r="C791" s="22"/>
      <c r="D791" s="22"/>
      <c r="E791" s="22"/>
    </row>
    <row r="792" spans="1:5" ht="15.75" thickBot="1" x14ac:dyDescent="0.3">
      <c r="A792" s="22"/>
      <c r="B792" s="22"/>
      <c r="C792" s="22"/>
      <c r="D792" s="22"/>
      <c r="E792" s="22"/>
    </row>
    <row r="793" spans="1:5" ht="15.75" thickBot="1" x14ac:dyDescent="0.3">
      <c r="A793" s="22"/>
      <c r="B793" s="22"/>
      <c r="C793" s="22"/>
      <c r="D793" s="22"/>
      <c r="E793" s="22"/>
    </row>
    <row r="794" spans="1:5" ht="15.75" thickBot="1" x14ac:dyDescent="0.3">
      <c r="A794" s="22"/>
      <c r="B794" s="22"/>
      <c r="C794" s="22"/>
      <c r="D794" s="22"/>
      <c r="E794" s="22"/>
    </row>
    <row r="795" spans="1:5" ht="15.75" thickBot="1" x14ac:dyDescent="0.3">
      <c r="A795" s="22"/>
      <c r="B795" s="22"/>
      <c r="C795" s="22"/>
      <c r="D795" s="22"/>
      <c r="E795" s="22"/>
    </row>
    <row r="796" spans="1:5" ht="15.75" thickBot="1" x14ac:dyDescent="0.3">
      <c r="A796" s="22"/>
      <c r="B796" s="22"/>
      <c r="C796" s="22"/>
      <c r="D796" s="22"/>
      <c r="E796" s="22"/>
    </row>
    <row r="797" spans="1:5" ht="15.75" thickBot="1" x14ac:dyDescent="0.3">
      <c r="A797" s="22"/>
      <c r="B797" s="22"/>
      <c r="C797" s="22"/>
      <c r="D797" s="22"/>
      <c r="E797" s="22"/>
    </row>
    <row r="798" spans="1:5" ht="15.75" thickBot="1" x14ac:dyDescent="0.3">
      <c r="A798" s="22"/>
      <c r="B798" s="22"/>
      <c r="C798" s="22"/>
      <c r="D798" s="22"/>
      <c r="E798" s="22"/>
    </row>
    <row r="799" spans="1:5" ht="15.75" thickBot="1" x14ac:dyDescent="0.3">
      <c r="A799" s="22"/>
      <c r="B799" s="22"/>
      <c r="C799" s="22"/>
      <c r="D799" s="22"/>
      <c r="E799" s="22"/>
    </row>
    <row r="800" spans="1:5" ht="15.75" thickBot="1" x14ac:dyDescent="0.3">
      <c r="A800" s="22"/>
      <c r="B800" s="22"/>
      <c r="C800" s="22"/>
      <c r="D800" s="22"/>
      <c r="E800" s="22"/>
    </row>
    <row r="801" spans="1:5" ht="15.75" thickBot="1" x14ac:dyDescent="0.3">
      <c r="A801" s="22"/>
      <c r="B801" s="22"/>
      <c r="C801" s="22"/>
      <c r="D801" s="22"/>
      <c r="E801" s="22"/>
    </row>
    <row r="802" spans="1:5" ht="15.75" thickBot="1" x14ac:dyDescent="0.3">
      <c r="A802" s="22"/>
      <c r="B802" s="22"/>
      <c r="C802" s="22"/>
      <c r="D802" s="22"/>
      <c r="E802" s="22"/>
    </row>
    <row r="803" spans="1:5" ht="15.75" thickBot="1" x14ac:dyDescent="0.3">
      <c r="A803" s="22"/>
      <c r="B803" s="22"/>
      <c r="C803" s="22"/>
      <c r="D803" s="22"/>
      <c r="E803" s="22"/>
    </row>
    <row r="804" spans="1:5" ht="15.75" thickBot="1" x14ac:dyDescent="0.3">
      <c r="A804" s="22"/>
      <c r="B804" s="22"/>
      <c r="C804" s="22"/>
      <c r="D804" s="22"/>
      <c r="E804" s="22"/>
    </row>
    <row r="805" spans="1:5" ht="15.75" thickBot="1" x14ac:dyDescent="0.3">
      <c r="A805" s="22"/>
      <c r="B805" s="22"/>
      <c r="C805" s="22"/>
      <c r="D805" s="22"/>
      <c r="E805" s="22"/>
    </row>
    <row r="806" spans="1:5" ht="15.75" thickBot="1" x14ac:dyDescent="0.3">
      <c r="A806" s="22"/>
      <c r="B806" s="22"/>
      <c r="C806" s="22"/>
      <c r="D806" s="22"/>
      <c r="E806" s="22"/>
    </row>
    <row r="807" spans="1:5" ht="15.75" thickBot="1" x14ac:dyDescent="0.3">
      <c r="A807" s="22"/>
      <c r="B807" s="22"/>
      <c r="C807" s="22"/>
      <c r="D807" s="22"/>
      <c r="E807" s="22"/>
    </row>
    <row r="808" spans="1:5" ht="15.75" thickBot="1" x14ac:dyDescent="0.3">
      <c r="A808" s="22"/>
      <c r="B808" s="22"/>
      <c r="C808" s="22"/>
      <c r="D808" s="22"/>
      <c r="E808" s="22"/>
    </row>
    <row r="809" spans="1:5" ht="15.75" thickBot="1" x14ac:dyDescent="0.3">
      <c r="A809" s="22"/>
      <c r="B809" s="22"/>
      <c r="C809" s="22"/>
      <c r="D809" s="22"/>
      <c r="E809" s="22"/>
    </row>
    <row r="810" spans="1:5" ht="15.75" thickBot="1" x14ac:dyDescent="0.3">
      <c r="A810" s="22"/>
      <c r="B810" s="22"/>
      <c r="C810" s="22"/>
      <c r="D810" s="22"/>
      <c r="E810" s="22"/>
    </row>
    <row r="811" spans="1:5" ht="15.75" thickBot="1" x14ac:dyDescent="0.3">
      <c r="A811" s="22"/>
      <c r="B811" s="22"/>
      <c r="C811" s="22"/>
      <c r="D811" s="22"/>
      <c r="E811" s="22"/>
    </row>
    <row r="812" spans="1:5" ht="15.75" thickBot="1" x14ac:dyDescent="0.3">
      <c r="A812" s="22"/>
      <c r="B812" s="22"/>
      <c r="C812" s="22"/>
      <c r="D812" s="22"/>
      <c r="E812" s="22"/>
    </row>
    <row r="813" spans="1:5" ht="15.75" thickBot="1" x14ac:dyDescent="0.3">
      <c r="A813" s="22"/>
      <c r="B813" s="22"/>
      <c r="C813" s="22"/>
      <c r="D813" s="22"/>
      <c r="E813" s="22"/>
    </row>
    <row r="814" spans="1:5" ht="15.75" thickBot="1" x14ac:dyDescent="0.3">
      <c r="A814" s="22"/>
      <c r="B814" s="22"/>
      <c r="C814" s="22"/>
      <c r="D814" s="22"/>
      <c r="E814" s="22"/>
    </row>
    <row r="815" spans="1:5" ht="15.75" thickBot="1" x14ac:dyDescent="0.3">
      <c r="A815" s="22"/>
      <c r="B815" s="22"/>
      <c r="C815" s="22"/>
      <c r="D815" s="22"/>
      <c r="E815" s="22"/>
    </row>
    <row r="816" spans="1:5" ht="15.75" thickBot="1" x14ac:dyDescent="0.3">
      <c r="A816" s="22"/>
      <c r="B816" s="22"/>
      <c r="C816" s="22"/>
      <c r="D816" s="22"/>
      <c r="E816" s="22"/>
    </row>
    <row r="817" spans="1:5" ht="15.75" thickBot="1" x14ac:dyDescent="0.3">
      <c r="A817" s="22"/>
      <c r="B817" s="22"/>
      <c r="C817" s="22"/>
      <c r="D817" s="22"/>
      <c r="E817" s="22"/>
    </row>
    <row r="818" spans="1:5" ht="15.75" thickBot="1" x14ac:dyDescent="0.3">
      <c r="A818" s="22"/>
      <c r="B818" s="22"/>
      <c r="C818" s="22"/>
      <c r="D818" s="22"/>
      <c r="E818" s="22"/>
    </row>
    <row r="819" spans="1:5" ht="15.75" thickBot="1" x14ac:dyDescent="0.3">
      <c r="A819" s="22"/>
      <c r="B819" s="22"/>
      <c r="C819" s="22"/>
      <c r="D819" s="22"/>
      <c r="E819" s="22"/>
    </row>
    <row r="820" spans="1:5" ht="15.75" thickBot="1" x14ac:dyDescent="0.3">
      <c r="A820" s="22"/>
      <c r="B820" s="22"/>
      <c r="C820" s="22"/>
      <c r="D820" s="22"/>
      <c r="E820" s="22"/>
    </row>
    <row r="821" spans="1:5" ht="15.75" thickBot="1" x14ac:dyDescent="0.3">
      <c r="A821" s="22"/>
      <c r="B821" s="22"/>
      <c r="C821" s="22"/>
      <c r="D821" s="22"/>
      <c r="E821" s="22"/>
    </row>
    <row r="822" spans="1:5" ht="15.75" thickBot="1" x14ac:dyDescent="0.3">
      <c r="A822" s="22"/>
      <c r="B822" s="22"/>
      <c r="C822" s="22"/>
      <c r="D822" s="22"/>
      <c r="E822" s="22"/>
    </row>
    <row r="823" spans="1:5" ht="15.75" thickBot="1" x14ac:dyDescent="0.3">
      <c r="A823" s="22"/>
      <c r="B823" s="22"/>
      <c r="C823" s="22"/>
      <c r="D823" s="22"/>
      <c r="E823" s="22"/>
    </row>
    <row r="824" spans="1:5" ht="15.75" thickBot="1" x14ac:dyDescent="0.3">
      <c r="A824" s="22"/>
      <c r="B824" s="22"/>
      <c r="C824" s="22"/>
      <c r="D824" s="22"/>
      <c r="E824" s="22"/>
    </row>
    <row r="825" spans="1:5" ht="15.75" thickBot="1" x14ac:dyDescent="0.3">
      <c r="A825" s="22"/>
      <c r="B825" s="22"/>
      <c r="C825" s="22"/>
      <c r="D825" s="22"/>
      <c r="E825" s="22"/>
    </row>
    <row r="826" spans="1:5" ht="15.75" thickBot="1" x14ac:dyDescent="0.3">
      <c r="A826" s="22"/>
      <c r="B826" s="22"/>
      <c r="C826" s="22"/>
      <c r="D826" s="22"/>
      <c r="E826" s="22"/>
    </row>
    <row r="827" spans="1:5" ht="15.75" thickBot="1" x14ac:dyDescent="0.3">
      <c r="A827" s="22"/>
      <c r="B827" s="22"/>
      <c r="C827" s="22"/>
      <c r="D827" s="22"/>
      <c r="E827" s="22"/>
    </row>
    <row r="828" spans="1:5" ht="15.75" thickBot="1" x14ac:dyDescent="0.3">
      <c r="A828" s="22"/>
      <c r="B828" s="22"/>
      <c r="C828" s="22"/>
      <c r="D828" s="22"/>
      <c r="E828" s="22"/>
    </row>
    <row r="829" spans="1:5" ht="15.75" thickBot="1" x14ac:dyDescent="0.3">
      <c r="A829" s="22"/>
      <c r="B829" s="22"/>
      <c r="C829" s="22"/>
      <c r="D829" s="22"/>
      <c r="E829" s="22"/>
    </row>
    <row r="830" spans="1:5" ht="15.75" thickBot="1" x14ac:dyDescent="0.3">
      <c r="A830" s="22"/>
      <c r="B830" s="22"/>
      <c r="C830" s="22"/>
      <c r="D830" s="22"/>
      <c r="E830" s="22"/>
    </row>
    <row r="831" spans="1:5" ht="15.75" thickBot="1" x14ac:dyDescent="0.3">
      <c r="A831" s="22"/>
      <c r="B831" s="22"/>
      <c r="C831" s="22"/>
      <c r="D831" s="22"/>
      <c r="E831" s="22"/>
    </row>
    <row r="832" spans="1:5" ht="15.75" thickBot="1" x14ac:dyDescent="0.3">
      <c r="A832" s="22"/>
      <c r="B832" s="22"/>
      <c r="C832" s="22"/>
      <c r="D832" s="22"/>
      <c r="E832" s="22"/>
    </row>
    <row r="833" spans="1:5" ht="15.75" thickBot="1" x14ac:dyDescent="0.3">
      <c r="A833" s="22"/>
      <c r="B833" s="22"/>
      <c r="C833" s="22"/>
      <c r="D833" s="22"/>
      <c r="E833" s="22"/>
    </row>
    <row r="834" spans="1:5" ht="15.75" thickBot="1" x14ac:dyDescent="0.3">
      <c r="A834" s="22"/>
      <c r="B834" s="22"/>
      <c r="C834" s="22"/>
      <c r="D834" s="22"/>
      <c r="E834" s="22"/>
    </row>
    <row r="835" spans="1:5" ht="15.75" thickBot="1" x14ac:dyDescent="0.3">
      <c r="A835" s="22"/>
      <c r="B835" s="22"/>
      <c r="C835" s="22"/>
      <c r="D835" s="22"/>
      <c r="E835" s="22"/>
    </row>
    <row r="836" spans="1:5" ht="15.75" thickBot="1" x14ac:dyDescent="0.3">
      <c r="A836" s="22"/>
      <c r="B836" s="22"/>
      <c r="C836" s="22"/>
      <c r="D836" s="22"/>
      <c r="E836" s="22"/>
    </row>
    <row r="837" spans="1:5" ht="15.75" thickBot="1" x14ac:dyDescent="0.3">
      <c r="A837" s="22"/>
      <c r="B837" s="22"/>
      <c r="C837" s="22"/>
      <c r="D837" s="22"/>
      <c r="E837" s="22"/>
    </row>
    <row r="838" spans="1:5" ht="15.75" thickBot="1" x14ac:dyDescent="0.3">
      <c r="A838" s="22"/>
      <c r="B838" s="22"/>
      <c r="C838" s="22"/>
      <c r="D838" s="22"/>
      <c r="E838" s="22"/>
    </row>
    <row r="839" spans="1:5" ht="15.75" thickBot="1" x14ac:dyDescent="0.3">
      <c r="A839" s="22"/>
      <c r="B839" s="22"/>
      <c r="C839" s="22"/>
      <c r="D839" s="22"/>
      <c r="E839" s="22"/>
    </row>
    <row r="840" spans="1:5" ht="15.75" thickBot="1" x14ac:dyDescent="0.3">
      <c r="A840" s="22"/>
      <c r="B840" s="22"/>
      <c r="C840" s="22"/>
      <c r="D840" s="22"/>
      <c r="E840" s="22"/>
    </row>
    <row r="841" spans="1:5" ht="15.75" thickBot="1" x14ac:dyDescent="0.3">
      <c r="A841" s="22"/>
      <c r="B841" s="22"/>
      <c r="C841" s="22"/>
      <c r="D841" s="22"/>
      <c r="E841" s="22"/>
    </row>
    <row r="842" spans="1:5" ht="15.75" thickBot="1" x14ac:dyDescent="0.3">
      <c r="A842" s="22"/>
      <c r="B842" s="22"/>
      <c r="C842" s="22"/>
      <c r="D842" s="22"/>
      <c r="E842" s="22"/>
    </row>
    <row r="843" spans="1:5" ht="15.75" thickBot="1" x14ac:dyDescent="0.3">
      <c r="A843" s="22"/>
      <c r="B843" s="22"/>
      <c r="C843" s="22"/>
      <c r="D843" s="22"/>
      <c r="E843" s="22"/>
    </row>
    <row r="844" spans="1:5" ht="15.75" thickBot="1" x14ac:dyDescent="0.3">
      <c r="A844" s="22"/>
      <c r="B844" s="22"/>
      <c r="C844" s="22"/>
      <c r="D844" s="22"/>
      <c r="E844" s="22"/>
    </row>
    <row r="845" spans="1:5" ht="15.75" thickBot="1" x14ac:dyDescent="0.3">
      <c r="A845" s="22"/>
      <c r="B845" s="22"/>
      <c r="C845" s="22"/>
      <c r="D845" s="22"/>
      <c r="E845" s="22"/>
    </row>
    <row r="846" spans="1:5" ht="15.75" thickBot="1" x14ac:dyDescent="0.3">
      <c r="A846" s="22"/>
      <c r="B846" s="22"/>
      <c r="C846" s="22"/>
      <c r="D846" s="22"/>
      <c r="E846" s="22"/>
    </row>
    <row r="847" spans="1:5" ht="15.75" thickBot="1" x14ac:dyDescent="0.3">
      <c r="A847" s="22"/>
      <c r="B847" s="22"/>
      <c r="C847" s="22"/>
      <c r="D847" s="22"/>
      <c r="E847" s="22"/>
    </row>
    <row r="848" spans="1:5" ht="15.75" thickBot="1" x14ac:dyDescent="0.3">
      <c r="A848" s="22"/>
      <c r="B848" s="22"/>
      <c r="C848" s="22"/>
      <c r="D848" s="22"/>
      <c r="E848" s="22"/>
    </row>
    <row r="849" spans="1:5" ht="15.75" thickBot="1" x14ac:dyDescent="0.3">
      <c r="A849" s="22"/>
      <c r="B849" s="22"/>
      <c r="C849" s="22"/>
      <c r="D849" s="22"/>
      <c r="E849" s="22"/>
    </row>
    <row r="850" spans="1:5" ht="15.75" thickBot="1" x14ac:dyDescent="0.3">
      <c r="A850" s="22"/>
      <c r="B850" s="22"/>
      <c r="C850" s="22"/>
      <c r="D850" s="22"/>
      <c r="E850" s="22"/>
    </row>
    <row r="851" spans="1:5" ht="15.75" thickBot="1" x14ac:dyDescent="0.3">
      <c r="A851" s="22"/>
      <c r="B851" s="22"/>
      <c r="C851" s="22"/>
      <c r="D851" s="22"/>
      <c r="E851" s="22"/>
    </row>
    <row r="852" spans="1:5" ht="15.75" thickBot="1" x14ac:dyDescent="0.3">
      <c r="A852" s="22"/>
      <c r="B852" s="22"/>
      <c r="C852" s="22"/>
      <c r="D852" s="22"/>
      <c r="E852" s="22"/>
    </row>
    <row r="853" spans="1:5" ht="15.75" thickBot="1" x14ac:dyDescent="0.3">
      <c r="A853" s="22"/>
      <c r="B853" s="22"/>
      <c r="C853" s="22"/>
      <c r="D853" s="22"/>
      <c r="E853" s="22"/>
    </row>
    <row r="854" spans="1:5" ht="15.75" thickBot="1" x14ac:dyDescent="0.3">
      <c r="A854" s="22"/>
      <c r="B854" s="22"/>
      <c r="C854" s="22"/>
      <c r="D854" s="22"/>
      <c r="E854" s="22"/>
    </row>
    <row r="855" spans="1:5" ht="15.75" thickBot="1" x14ac:dyDescent="0.3">
      <c r="A855" s="22"/>
      <c r="B855" s="22"/>
      <c r="C855" s="22"/>
      <c r="D855" s="22"/>
      <c r="E855" s="22"/>
    </row>
    <row r="856" spans="1:5" ht="15.75" thickBot="1" x14ac:dyDescent="0.3">
      <c r="A856" s="22"/>
      <c r="B856" s="22"/>
      <c r="C856" s="22"/>
      <c r="D856" s="22"/>
      <c r="E856" s="22"/>
    </row>
    <row r="857" spans="1:5" ht="15.75" thickBot="1" x14ac:dyDescent="0.3">
      <c r="A857" s="22"/>
      <c r="B857" s="22"/>
      <c r="C857" s="22"/>
      <c r="D857" s="22"/>
      <c r="E857" s="22"/>
    </row>
    <row r="858" spans="1:5" ht="15.75" thickBot="1" x14ac:dyDescent="0.3">
      <c r="A858" s="22"/>
      <c r="B858" s="22"/>
      <c r="C858" s="22"/>
      <c r="D858" s="22"/>
      <c r="E858" s="22"/>
    </row>
    <row r="859" spans="1:5" ht="15.75" thickBot="1" x14ac:dyDescent="0.3">
      <c r="A859" s="22"/>
      <c r="B859" s="22"/>
      <c r="C859" s="22"/>
      <c r="D859" s="22"/>
      <c r="E859" s="22"/>
    </row>
    <row r="860" spans="1:5" ht="15.75" thickBot="1" x14ac:dyDescent="0.3">
      <c r="A860" s="22"/>
      <c r="B860" s="22"/>
      <c r="C860" s="22"/>
      <c r="D860" s="22"/>
      <c r="E860" s="22"/>
    </row>
    <row r="861" spans="1:5" ht="15.75" thickBot="1" x14ac:dyDescent="0.3">
      <c r="A861" s="22"/>
      <c r="B861" s="22"/>
      <c r="C861" s="22"/>
      <c r="D861" s="22"/>
      <c r="E861" s="22"/>
    </row>
    <row r="862" spans="1:5" ht="15.75" thickBot="1" x14ac:dyDescent="0.3">
      <c r="A862" s="22"/>
      <c r="B862" s="22"/>
      <c r="C862" s="22"/>
      <c r="D862" s="22"/>
      <c r="E862" s="22"/>
    </row>
    <row r="863" spans="1:5" ht="15.75" thickBot="1" x14ac:dyDescent="0.3">
      <c r="A863" s="22"/>
      <c r="B863" s="22"/>
      <c r="C863" s="22"/>
      <c r="D863" s="22"/>
      <c r="E863" s="22"/>
    </row>
    <row r="864" spans="1:5" ht="15.75" thickBot="1" x14ac:dyDescent="0.3">
      <c r="A864" s="22"/>
      <c r="B864" s="22"/>
      <c r="C864" s="22"/>
      <c r="D864" s="22"/>
      <c r="E864" s="22"/>
    </row>
    <row r="865" spans="1:5" ht="15.75" thickBot="1" x14ac:dyDescent="0.3">
      <c r="A865" s="22"/>
      <c r="B865" s="22"/>
      <c r="C865" s="22"/>
      <c r="D865" s="22"/>
      <c r="E865" s="22"/>
    </row>
    <row r="866" spans="1:5" ht="15.75" thickBot="1" x14ac:dyDescent="0.3">
      <c r="A866" s="22"/>
      <c r="B866" s="22"/>
      <c r="C866" s="22"/>
      <c r="D866" s="22"/>
      <c r="E866" s="22"/>
    </row>
    <row r="867" spans="1:5" ht="15.75" thickBot="1" x14ac:dyDescent="0.3">
      <c r="A867" s="22"/>
      <c r="B867" s="22"/>
      <c r="C867" s="22"/>
      <c r="D867" s="22"/>
      <c r="E867" s="22"/>
    </row>
    <row r="868" spans="1:5" ht="15.75" thickBot="1" x14ac:dyDescent="0.3">
      <c r="A868" s="22"/>
      <c r="B868" s="22"/>
      <c r="C868" s="22"/>
      <c r="D868" s="22"/>
      <c r="E868" s="22"/>
    </row>
    <row r="869" spans="1:5" ht="15.75" thickBot="1" x14ac:dyDescent="0.3">
      <c r="A869" s="22"/>
      <c r="B869" s="22"/>
      <c r="C869" s="22"/>
      <c r="D869" s="22"/>
      <c r="E869" s="22"/>
    </row>
    <row r="870" spans="1:5" ht="15.75" thickBot="1" x14ac:dyDescent="0.3">
      <c r="A870" s="22"/>
      <c r="B870" s="22"/>
      <c r="C870" s="22"/>
      <c r="D870" s="22"/>
      <c r="E870" s="22"/>
    </row>
    <row r="871" spans="1:5" ht="15.75" thickBot="1" x14ac:dyDescent="0.3">
      <c r="A871" s="22"/>
      <c r="B871" s="22"/>
      <c r="C871" s="22"/>
      <c r="D871" s="22"/>
      <c r="E871" s="22"/>
    </row>
    <row r="872" spans="1:5" ht="15.75" thickBot="1" x14ac:dyDescent="0.3">
      <c r="A872" s="22"/>
      <c r="B872" s="22"/>
      <c r="C872" s="22"/>
      <c r="D872" s="22"/>
      <c r="E872" s="22"/>
    </row>
    <row r="873" spans="1:5" ht="15.75" thickBot="1" x14ac:dyDescent="0.3">
      <c r="A873" s="22"/>
      <c r="B873" s="22"/>
      <c r="C873" s="22"/>
      <c r="D873" s="22"/>
      <c r="E873" s="22"/>
    </row>
    <row r="874" spans="1:5" ht="15.75" thickBot="1" x14ac:dyDescent="0.3">
      <c r="A874" s="22"/>
      <c r="B874" s="22"/>
      <c r="C874" s="22"/>
      <c r="D874" s="22"/>
      <c r="E874" s="22"/>
    </row>
    <row r="875" spans="1:5" ht="15.75" thickBot="1" x14ac:dyDescent="0.3">
      <c r="A875" s="22"/>
      <c r="B875" s="22"/>
      <c r="C875" s="22"/>
      <c r="D875" s="22"/>
      <c r="E875" s="22"/>
    </row>
    <row r="876" spans="1:5" ht="15.75" thickBot="1" x14ac:dyDescent="0.3">
      <c r="A876" s="22"/>
      <c r="B876" s="22"/>
      <c r="C876" s="22"/>
      <c r="D876" s="22"/>
      <c r="E876" s="22"/>
    </row>
    <row r="877" spans="1:5" ht="15.75" thickBot="1" x14ac:dyDescent="0.3">
      <c r="A877" s="22"/>
      <c r="B877" s="22"/>
      <c r="C877" s="22"/>
      <c r="D877" s="22"/>
      <c r="E877" s="22"/>
    </row>
    <row r="878" spans="1:5" ht="15.75" thickBot="1" x14ac:dyDescent="0.3">
      <c r="A878" s="22"/>
      <c r="B878" s="22"/>
      <c r="C878" s="22"/>
      <c r="D878" s="22"/>
      <c r="E878" s="22"/>
    </row>
    <row r="879" spans="1:5" ht="15.75" thickBot="1" x14ac:dyDescent="0.3">
      <c r="A879" s="22"/>
      <c r="B879" s="22"/>
      <c r="C879" s="22"/>
      <c r="D879" s="22"/>
      <c r="E879" s="22"/>
    </row>
    <row r="880" spans="1:5" ht="15.75" thickBot="1" x14ac:dyDescent="0.3">
      <c r="A880" s="22"/>
      <c r="B880" s="22"/>
      <c r="C880" s="22"/>
      <c r="D880" s="22"/>
      <c r="E880" s="22"/>
    </row>
    <row r="881" spans="1:5" ht="15.75" thickBot="1" x14ac:dyDescent="0.3">
      <c r="A881" s="22"/>
      <c r="B881" s="22"/>
      <c r="C881" s="22"/>
      <c r="D881" s="22"/>
      <c r="E881" s="22"/>
    </row>
    <row r="882" spans="1:5" ht="15.75" thickBot="1" x14ac:dyDescent="0.3">
      <c r="A882" s="22"/>
      <c r="B882" s="22"/>
      <c r="C882" s="22"/>
      <c r="D882" s="22"/>
      <c r="E882" s="22"/>
    </row>
    <row r="883" spans="1:5" ht="15.75" thickBot="1" x14ac:dyDescent="0.3">
      <c r="A883" s="22"/>
      <c r="B883" s="22"/>
      <c r="C883" s="22"/>
      <c r="D883" s="22"/>
      <c r="E883" s="22"/>
    </row>
    <row r="884" spans="1:5" ht="15.75" thickBot="1" x14ac:dyDescent="0.3">
      <c r="A884" s="22"/>
      <c r="B884" s="22"/>
      <c r="C884" s="22"/>
      <c r="D884" s="22"/>
      <c r="E884" s="22"/>
    </row>
    <row r="885" spans="1:5" ht="15.75" thickBot="1" x14ac:dyDescent="0.3">
      <c r="A885" s="22"/>
      <c r="B885" s="22"/>
      <c r="C885" s="22"/>
      <c r="D885" s="22"/>
      <c r="E885" s="22"/>
    </row>
    <row r="886" spans="1:5" ht="15.75" thickBot="1" x14ac:dyDescent="0.3">
      <c r="A886" s="22"/>
      <c r="B886" s="22"/>
      <c r="C886" s="22"/>
      <c r="D886" s="22"/>
      <c r="E886" s="22"/>
    </row>
    <row r="887" spans="1:5" ht="15.75" thickBot="1" x14ac:dyDescent="0.3">
      <c r="A887" s="22"/>
      <c r="B887" s="22"/>
      <c r="C887" s="22"/>
      <c r="D887" s="22"/>
      <c r="E887" s="22"/>
    </row>
    <row r="888" spans="1:5" ht="15.75" thickBot="1" x14ac:dyDescent="0.3">
      <c r="A888" s="22"/>
      <c r="B888" s="22"/>
      <c r="C888" s="22"/>
      <c r="D888" s="22"/>
      <c r="E888" s="22"/>
    </row>
    <row r="889" spans="1:5" ht="15.75" thickBot="1" x14ac:dyDescent="0.3">
      <c r="A889" s="22"/>
      <c r="B889" s="22"/>
      <c r="C889" s="22"/>
      <c r="D889" s="22"/>
      <c r="E889" s="22"/>
    </row>
    <row r="890" spans="1:5" ht="15.75" thickBot="1" x14ac:dyDescent="0.3">
      <c r="A890" s="22"/>
      <c r="B890" s="22"/>
      <c r="C890" s="22"/>
      <c r="D890" s="22"/>
      <c r="E890" s="22"/>
    </row>
    <row r="891" spans="1:5" ht="15.75" thickBot="1" x14ac:dyDescent="0.3">
      <c r="A891" s="22"/>
      <c r="B891" s="22"/>
      <c r="C891" s="22"/>
      <c r="D891" s="22"/>
      <c r="E891" s="22"/>
    </row>
    <row r="892" spans="1:5" ht="15.75" thickBot="1" x14ac:dyDescent="0.3">
      <c r="A892" s="22"/>
      <c r="B892" s="22"/>
      <c r="C892" s="22"/>
      <c r="D892" s="22"/>
      <c r="E892" s="22"/>
    </row>
    <row r="893" spans="1:5" ht="15.75" thickBot="1" x14ac:dyDescent="0.3">
      <c r="A893" s="22"/>
      <c r="B893" s="22"/>
      <c r="C893" s="22"/>
      <c r="D893" s="22"/>
      <c r="E893" s="22"/>
    </row>
    <row r="894" spans="1:5" ht="15.75" thickBot="1" x14ac:dyDescent="0.3">
      <c r="A894" s="22"/>
      <c r="B894" s="22"/>
      <c r="C894" s="22"/>
      <c r="D894" s="22"/>
      <c r="E894" s="22"/>
    </row>
    <row r="895" spans="1:5" ht="15.75" thickBot="1" x14ac:dyDescent="0.3">
      <c r="A895" s="22"/>
      <c r="B895" s="22"/>
      <c r="C895" s="22"/>
      <c r="D895" s="22"/>
      <c r="E895" s="22"/>
    </row>
    <row r="896" spans="1:5" ht="15.75" thickBot="1" x14ac:dyDescent="0.3">
      <c r="A896" s="22"/>
      <c r="B896" s="22"/>
      <c r="C896" s="22"/>
      <c r="D896" s="22"/>
      <c r="E896" s="22"/>
    </row>
    <row r="897" spans="1:5" ht="15.75" thickBot="1" x14ac:dyDescent="0.3">
      <c r="A897" s="22"/>
      <c r="B897" s="22"/>
      <c r="C897" s="22"/>
      <c r="D897" s="22"/>
      <c r="E897" s="22"/>
    </row>
    <row r="898" spans="1:5" ht="15.75" thickBot="1" x14ac:dyDescent="0.3">
      <c r="A898" s="22"/>
      <c r="B898" s="22"/>
      <c r="C898" s="22"/>
      <c r="D898" s="22"/>
      <c r="E898" s="22"/>
    </row>
    <row r="899" spans="1:5" ht="15.75" thickBot="1" x14ac:dyDescent="0.3">
      <c r="A899" s="22"/>
      <c r="B899" s="22"/>
      <c r="C899" s="22"/>
      <c r="D899" s="22"/>
      <c r="E899" s="22"/>
    </row>
    <row r="900" spans="1:5" ht="15.75" thickBot="1" x14ac:dyDescent="0.3">
      <c r="A900" s="22"/>
      <c r="B900" s="22"/>
      <c r="C900" s="22"/>
      <c r="D900" s="22"/>
      <c r="E900" s="22"/>
    </row>
    <row r="901" spans="1:5" ht="15.75" thickBot="1" x14ac:dyDescent="0.3">
      <c r="A901" s="22"/>
      <c r="B901" s="22"/>
      <c r="C901" s="22"/>
      <c r="D901" s="22"/>
      <c r="E901" s="22"/>
    </row>
    <row r="902" spans="1:5" ht="15.75" thickBot="1" x14ac:dyDescent="0.3">
      <c r="A902" s="22"/>
      <c r="B902" s="22"/>
      <c r="C902" s="22"/>
      <c r="D902" s="22"/>
      <c r="E902" s="22"/>
    </row>
    <row r="903" spans="1:5" ht="15.75" thickBot="1" x14ac:dyDescent="0.3">
      <c r="A903" s="22"/>
      <c r="B903" s="22"/>
      <c r="C903" s="22"/>
      <c r="D903" s="22"/>
      <c r="E903" s="22"/>
    </row>
    <row r="904" spans="1:5" ht="15.75" thickBot="1" x14ac:dyDescent="0.3">
      <c r="A904" s="22"/>
      <c r="B904" s="22"/>
      <c r="C904" s="22"/>
      <c r="D904" s="22"/>
      <c r="E904" s="22"/>
    </row>
    <row r="905" spans="1:5" ht="15.75" thickBot="1" x14ac:dyDescent="0.3">
      <c r="A905" s="22"/>
      <c r="B905" s="22"/>
      <c r="C905" s="22"/>
      <c r="D905" s="22"/>
      <c r="E905" s="22"/>
    </row>
    <row r="906" spans="1:5" ht="15.75" thickBot="1" x14ac:dyDescent="0.3">
      <c r="A906" s="22"/>
      <c r="B906" s="22"/>
      <c r="C906" s="22"/>
      <c r="D906" s="22"/>
      <c r="E906" s="22"/>
    </row>
    <row r="907" spans="1:5" ht="15.75" thickBot="1" x14ac:dyDescent="0.3">
      <c r="A907" s="22"/>
      <c r="B907" s="22"/>
      <c r="C907" s="22"/>
      <c r="D907" s="22"/>
      <c r="E907" s="22"/>
    </row>
    <row r="908" spans="1:5" ht="15.75" thickBot="1" x14ac:dyDescent="0.3">
      <c r="A908" s="22"/>
      <c r="B908" s="22"/>
      <c r="C908" s="22"/>
      <c r="D908" s="22"/>
      <c r="E908" s="22"/>
    </row>
    <row r="909" spans="1:5" ht="15.75" thickBot="1" x14ac:dyDescent="0.3">
      <c r="A909" s="22"/>
      <c r="B909" s="22"/>
      <c r="C909" s="22"/>
      <c r="D909" s="22"/>
      <c r="E909" s="22"/>
    </row>
    <row r="910" spans="1:5" ht="15.75" thickBot="1" x14ac:dyDescent="0.3">
      <c r="A910" s="22"/>
      <c r="B910" s="22"/>
      <c r="C910" s="22"/>
      <c r="D910" s="22"/>
      <c r="E910" s="22"/>
    </row>
    <row r="911" spans="1:5" ht="15.75" thickBot="1" x14ac:dyDescent="0.3">
      <c r="A911" s="22"/>
      <c r="B911" s="22"/>
      <c r="C911" s="22"/>
      <c r="D911" s="22"/>
      <c r="E911" s="22"/>
    </row>
    <row r="912" spans="1:5" ht="15.75" thickBot="1" x14ac:dyDescent="0.3">
      <c r="A912" s="22"/>
      <c r="B912" s="22"/>
      <c r="C912" s="22"/>
      <c r="D912" s="22"/>
      <c r="E912" s="22"/>
    </row>
    <row r="913" spans="1:5" ht="15.75" thickBot="1" x14ac:dyDescent="0.3">
      <c r="A913" s="22"/>
      <c r="B913" s="22"/>
      <c r="C913" s="22"/>
      <c r="D913" s="22"/>
      <c r="E913" s="22"/>
    </row>
    <row r="914" spans="1:5" ht="15.75" thickBot="1" x14ac:dyDescent="0.3">
      <c r="A914" s="22"/>
      <c r="B914" s="22"/>
      <c r="C914" s="22"/>
      <c r="D914" s="22"/>
      <c r="E914" s="22"/>
    </row>
    <row r="915" spans="1:5" ht="15.75" thickBot="1" x14ac:dyDescent="0.3">
      <c r="A915" s="22"/>
      <c r="B915" s="22"/>
      <c r="C915" s="22"/>
      <c r="D915" s="22"/>
      <c r="E915" s="22"/>
    </row>
    <row r="916" spans="1:5" ht="15.75" thickBot="1" x14ac:dyDescent="0.3">
      <c r="A916" s="22"/>
      <c r="B916" s="22"/>
      <c r="C916" s="22"/>
      <c r="D916" s="22"/>
      <c r="E916" s="22"/>
    </row>
    <row r="917" spans="1:5" ht="15.75" thickBot="1" x14ac:dyDescent="0.3">
      <c r="A917" s="22"/>
      <c r="B917" s="22"/>
      <c r="C917" s="22"/>
      <c r="D917" s="22"/>
      <c r="E917" s="22"/>
    </row>
    <row r="918" spans="1:5" ht="15.75" thickBot="1" x14ac:dyDescent="0.3">
      <c r="A918" s="22"/>
      <c r="B918" s="22"/>
      <c r="C918" s="22"/>
      <c r="D918" s="22"/>
      <c r="E918" s="22"/>
    </row>
    <row r="919" spans="1:5" ht="15.75" thickBot="1" x14ac:dyDescent="0.3">
      <c r="A919" s="22"/>
      <c r="B919" s="22"/>
      <c r="C919" s="22"/>
      <c r="D919" s="22"/>
      <c r="E919" s="22"/>
    </row>
    <row r="920" spans="1:5" ht="15.75" thickBot="1" x14ac:dyDescent="0.3">
      <c r="A920" s="22"/>
      <c r="B920" s="22"/>
      <c r="C920" s="22"/>
      <c r="D920" s="22"/>
      <c r="E920" s="22"/>
    </row>
    <row r="921" spans="1:5" ht="15.75" thickBot="1" x14ac:dyDescent="0.3">
      <c r="A921" s="22"/>
      <c r="B921" s="22"/>
      <c r="C921" s="22"/>
      <c r="D921" s="22"/>
      <c r="E921" s="22"/>
    </row>
    <row r="922" spans="1:5" ht="15.75" thickBot="1" x14ac:dyDescent="0.3">
      <c r="A922" s="22"/>
      <c r="B922" s="22"/>
      <c r="C922" s="22"/>
      <c r="D922" s="22"/>
      <c r="E922" s="22"/>
    </row>
    <row r="923" spans="1:5" ht="15.75" thickBot="1" x14ac:dyDescent="0.3">
      <c r="A923" s="22"/>
      <c r="B923" s="22"/>
      <c r="C923" s="22"/>
      <c r="D923" s="22"/>
      <c r="E923" s="22"/>
    </row>
    <row r="924" spans="1:5" ht="15.75" thickBot="1" x14ac:dyDescent="0.3">
      <c r="A924" s="22"/>
      <c r="B924" s="22"/>
      <c r="C924" s="22"/>
      <c r="D924" s="22"/>
      <c r="E924" s="22"/>
    </row>
    <row r="925" spans="1:5" ht="15.75" thickBot="1" x14ac:dyDescent="0.3">
      <c r="A925" s="22"/>
      <c r="B925" s="22"/>
      <c r="C925" s="22"/>
      <c r="D925" s="22"/>
      <c r="E925" s="22"/>
    </row>
    <row r="926" spans="1:5" ht="15.75" thickBot="1" x14ac:dyDescent="0.3">
      <c r="A926" s="22"/>
      <c r="B926" s="22"/>
      <c r="C926" s="22"/>
      <c r="D926" s="22"/>
      <c r="E926" s="22"/>
    </row>
    <row r="927" spans="1:5" ht="15.75" thickBot="1" x14ac:dyDescent="0.3">
      <c r="A927" s="22"/>
      <c r="B927" s="22"/>
      <c r="C927" s="22"/>
      <c r="D927" s="22"/>
      <c r="E927" s="22"/>
    </row>
    <row r="928" spans="1:5" ht="15.75" thickBot="1" x14ac:dyDescent="0.3">
      <c r="A928" s="22"/>
      <c r="B928" s="22"/>
      <c r="C928" s="22"/>
      <c r="D928" s="22"/>
      <c r="E928" s="22"/>
    </row>
    <row r="929" spans="1:5" ht="15.75" thickBot="1" x14ac:dyDescent="0.3">
      <c r="A929" s="22"/>
      <c r="B929" s="22"/>
      <c r="C929" s="22"/>
      <c r="D929" s="22"/>
      <c r="E929" s="22"/>
    </row>
    <row r="930" spans="1:5" ht="15.75" thickBot="1" x14ac:dyDescent="0.3">
      <c r="A930" s="22"/>
      <c r="B930" s="22"/>
      <c r="C930" s="22"/>
      <c r="D930" s="22"/>
      <c r="E930" s="22"/>
    </row>
    <row r="931" spans="1:5" ht="15.75" thickBot="1" x14ac:dyDescent="0.3">
      <c r="A931" s="22"/>
      <c r="B931" s="22"/>
      <c r="C931" s="22"/>
      <c r="D931" s="22"/>
      <c r="E931" s="22"/>
    </row>
    <row r="932" spans="1:5" ht="15.75" thickBot="1" x14ac:dyDescent="0.3">
      <c r="A932" s="22"/>
      <c r="B932" s="22"/>
      <c r="C932" s="22"/>
      <c r="D932" s="22"/>
      <c r="E932" s="22"/>
    </row>
    <row r="933" spans="1:5" ht="15.75" thickBot="1" x14ac:dyDescent="0.3">
      <c r="A933" s="22"/>
      <c r="B933" s="22"/>
      <c r="C933" s="22"/>
      <c r="D933" s="22"/>
      <c r="E933" s="22"/>
    </row>
    <row r="934" spans="1:5" ht="15.75" thickBot="1" x14ac:dyDescent="0.3">
      <c r="A934" s="22"/>
      <c r="B934" s="22"/>
      <c r="C934" s="22"/>
      <c r="D934" s="22"/>
      <c r="E934" s="22"/>
    </row>
    <row r="935" spans="1:5" ht="15.75" thickBot="1" x14ac:dyDescent="0.3">
      <c r="A935" s="22"/>
      <c r="B935" s="22"/>
      <c r="C935" s="22"/>
      <c r="D935" s="22"/>
      <c r="E935" s="22"/>
    </row>
    <row r="936" spans="1:5" ht="15.75" thickBot="1" x14ac:dyDescent="0.3">
      <c r="A936" s="22"/>
      <c r="B936" s="22"/>
      <c r="C936" s="22"/>
      <c r="D936" s="22"/>
      <c r="E936" s="22"/>
    </row>
    <row r="937" spans="1:5" ht="15.75" thickBot="1" x14ac:dyDescent="0.3">
      <c r="A937" s="22"/>
      <c r="B937" s="22"/>
      <c r="C937" s="22"/>
      <c r="D937" s="22"/>
      <c r="E937" s="22"/>
    </row>
    <row r="938" spans="1:5" ht="15.75" thickBot="1" x14ac:dyDescent="0.3">
      <c r="A938" s="22"/>
      <c r="B938" s="22"/>
      <c r="C938" s="22"/>
      <c r="D938" s="22"/>
      <c r="E938" s="22"/>
    </row>
    <row r="939" spans="1:5" ht="15.75" thickBot="1" x14ac:dyDescent="0.3">
      <c r="A939" s="22"/>
      <c r="B939" s="22"/>
      <c r="C939" s="22"/>
      <c r="D939" s="22"/>
      <c r="E939" s="22"/>
    </row>
    <row r="940" spans="1:5" ht="15.75" thickBot="1" x14ac:dyDescent="0.3">
      <c r="A940" s="22"/>
      <c r="B940" s="22"/>
      <c r="C940" s="22"/>
      <c r="D940" s="22"/>
      <c r="E940" s="22"/>
    </row>
    <row r="941" spans="1:5" ht="15.75" thickBot="1" x14ac:dyDescent="0.3">
      <c r="A941" s="22"/>
      <c r="B941" s="22"/>
      <c r="C941" s="22"/>
      <c r="D941" s="22"/>
      <c r="E941" s="22"/>
    </row>
    <row r="942" spans="1:5" ht="15.75" thickBot="1" x14ac:dyDescent="0.3">
      <c r="A942" s="22"/>
      <c r="B942" s="22"/>
      <c r="C942" s="22"/>
      <c r="D942" s="22"/>
      <c r="E942" s="22"/>
    </row>
    <row r="943" spans="1:5" ht="15.75" thickBot="1" x14ac:dyDescent="0.3">
      <c r="A943" s="22"/>
      <c r="B943" s="22"/>
      <c r="C943" s="22"/>
      <c r="D943" s="22"/>
      <c r="E943" s="22"/>
    </row>
    <row r="944" spans="1:5" ht="15.75" thickBot="1" x14ac:dyDescent="0.3">
      <c r="A944" s="22"/>
      <c r="B944" s="22"/>
      <c r="C944" s="22"/>
      <c r="D944" s="22"/>
      <c r="E944" s="22"/>
    </row>
    <row r="945" spans="1:5" ht="15.75" thickBot="1" x14ac:dyDescent="0.3">
      <c r="A945" s="22"/>
      <c r="B945" s="22"/>
      <c r="C945" s="22"/>
      <c r="D945" s="22"/>
      <c r="E945" s="22"/>
    </row>
    <row r="946" spans="1:5" ht="15.75" thickBot="1" x14ac:dyDescent="0.3">
      <c r="A946" s="22"/>
      <c r="B946" s="22"/>
      <c r="C946" s="22"/>
      <c r="D946" s="22"/>
      <c r="E946" s="22"/>
    </row>
    <row r="947" spans="1:5" ht="15.75" thickBot="1" x14ac:dyDescent="0.3">
      <c r="A947" s="22"/>
      <c r="B947" s="22"/>
      <c r="C947" s="22"/>
      <c r="D947" s="22"/>
      <c r="E947" s="22"/>
    </row>
    <row r="948" spans="1:5" ht="15.75" thickBot="1" x14ac:dyDescent="0.3">
      <c r="A948" s="22"/>
      <c r="B948" s="22"/>
      <c r="C948" s="22"/>
      <c r="D948" s="22"/>
      <c r="E948" s="22"/>
    </row>
    <row r="949" spans="1:5" ht="15.75" thickBot="1" x14ac:dyDescent="0.3">
      <c r="A949" s="22"/>
      <c r="B949" s="22"/>
      <c r="C949" s="22"/>
      <c r="D949" s="22"/>
      <c r="E949" s="22"/>
    </row>
    <row r="950" spans="1:5" ht="15.75" thickBot="1" x14ac:dyDescent="0.3">
      <c r="A950" s="22"/>
      <c r="B950" s="22"/>
      <c r="C950" s="22"/>
      <c r="D950" s="22"/>
      <c r="E950" s="22"/>
    </row>
    <row r="951" spans="1:5" ht="15.75" thickBot="1" x14ac:dyDescent="0.3">
      <c r="A951" s="22"/>
      <c r="B951" s="22"/>
      <c r="C951" s="22"/>
      <c r="D951" s="22"/>
      <c r="E951" s="22"/>
    </row>
    <row r="952" spans="1:5" ht="15.75" thickBot="1" x14ac:dyDescent="0.3">
      <c r="A952" s="22"/>
      <c r="B952" s="22"/>
      <c r="C952" s="22"/>
      <c r="D952" s="22"/>
      <c r="E952" s="22"/>
    </row>
    <row r="953" spans="1:5" ht="15.75" thickBot="1" x14ac:dyDescent="0.3">
      <c r="A953" s="22"/>
      <c r="B953" s="22"/>
      <c r="C953" s="22"/>
      <c r="D953" s="22"/>
      <c r="E953" s="22"/>
    </row>
    <row r="954" spans="1:5" ht="15.75" thickBot="1" x14ac:dyDescent="0.3">
      <c r="A954" s="22"/>
      <c r="B954" s="22"/>
      <c r="C954" s="22"/>
      <c r="D954" s="22"/>
      <c r="E954" s="22"/>
    </row>
    <row r="955" spans="1:5" ht="15.75" thickBot="1" x14ac:dyDescent="0.3">
      <c r="A955" s="22"/>
      <c r="B955" s="22"/>
      <c r="C955" s="22"/>
      <c r="D955" s="22"/>
      <c r="E955" s="22"/>
    </row>
    <row r="956" spans="1:5" ht="15.75" thickBot="1" x14ac:dyDescent="0.3">
      <c r="A956" s="22"/>
      <c r="B956" s="22"/>
      <c r="C956" s="22"/>
      <c r="D956" s="22"/>
      <c r="E956" s="22"/>
    </row>
    <row r="957" spans="1:5" ht="15.75" thickBot="1" x14ac:dyDescent="0.3">
      <c r="A957" s="22"/>
      <c r="B957" s="22"/>
      <c r="C957" s="22"/>
      <c r="D957" s="22"/>
      <c r="E957" s="22"/>
    </row>
    <row r="958" spans="1:5" ht="15.75" thickBot="1" x14ac:dyDescent="0.3">
      <c r="A958" s="22"/>
      <c r="B958" s="22"/>
      <c r="C958" s="22"/>
      <c r="D958" s="22"/>
      <c r="E958" s="22"/>
    </row>
    <row r="959" spans="1:5" ht="15.75" thickBot="1" x14ac:dyDescent="0.3">
      <c r="A959" s="22"/>
      <c r="B959" s="22"/>
      <c r="C959" s="22"/>
      <c r="D959" s="22"/>
      <c r="E959" s="22"/>
    </row>
    <row r="960" spans="1:5" ht="15.75" thickBot="1" x14ac:dyDescent="0.3">
      <c r="A960" s="22"/>
      <c r="B960" s="22"/>
      <c r="C960" s="22"/>
      <c r="D960" s="22"/>
      <c r="E960" s="22"/>
    </row>
    <row r="961" spans="1:5" ht="15.75" thickBot="1" x14ac:dyDescent="0.3">
      <c r="A961" s="22"/>
      <c r="B961" s="22"/>
      <c r="C961" s="22"/>
      <c r="D961" s="22"/>
      <c r="E961" s="22"/>
    </row>
    <row r="962" spans="1:5" ht="15.75" thickBot="1" x14ac:dyDescent="0.3">
      <c r="A962" s="22"/>
      <c r="B962" s="22"/>
      <c r="C962" s="22"/>
      <c r="D962" s="22"/>
      <c r="E962" s="22"/>
    </row>
    <row r="963" spans="1:5" ht="15.75" thickBot="1" x14ac:dyDescent="0.3">
      <c r="A963" s="22"/>
      <c r="B963" s="22"/>
      <c r="C963" s="22"/>
      <c r="D963" s="22"/>
      <c r="E963" s="22"/>
    </row>
    <row r="964" spans="1:5" ht="15.75" thickBot="1" x14ac:dyDescent="0.3">
      <c r="A964" s="22"/>
      <c r="B964" s="22"/>
      <c r="C964" s="22"/>
      <c r="D964" s="22"/>
      <c r="E964" s="22"/>
    </row>
    <row r="965" spans="1:5" ht="15.75" thickBot="1" x14ac:dyDescent="0.3">
      <c r="A965" s="22"/>
      <c r="B965" s="22"/>
      <c r="C965" s="22"/>
      <c r="D965" s="22"/>
      <c r="E965" s="22"/>
    </row>
    <row r="966" spans="1:5" ht="15.75" thickBot="1" x14ac:dyDescent="0.3">
      <c r="A966" s="22"/>
      <c r="B966" s="22"/>
      <c r="C966" s="22"/>
      <c r="D966" s="22"/>
      <c r="E966" s="22"/>
    </row>
    <row r="967" spans="1:5" ht="15.75" thickBot="1" x14ac:dyDescent="0.3">
      <c r="A967" s="22"/>
      <c r="B967" s="22"/>
      <c r="C967" s="22"/>
      <c r="D967" s="22"/>
      <c r="E967" s="22"/>
    </row>
    <row r="968" spans="1:5" ht="15.75" thickBot="1" x14ac:dyDescent="0.3">
      <c r="A968" s="22"/>
      <c r="B968" s="22"/>
      <c r="C968" s="22"/>
      <c r="D968" s="22"/>
      <c r="E968" s="22"/>
    </row>
    <row r="969" spans="1:5" ht="15.75" thickBot="1" x14ac:dyDescent="0.3">
      <c r="A969" s="22"/>
      <c r="B969" s="22"/>
      <c r="C969" s="22"/>
      <c r="D969" s="22"/>
      <c r="E969" s="22"/>
    </row>
    <row r="970" spans="1:5" ht="15.75" thickBot="1" x14ac:dyDescent="0.3">
      <c r="A970" s="22"/>
      <c r="B970" s="22"/>
      <c r="C970" s="22"/>
      <c r="D970" s="22"/>
      <c r="E970" s="22"/>
    </row>
    <row r="971" spans="1:5" ht="15.75" thickBot="1" x14ac:dyDescent="0.3">
      <c r="A971" s="22"/>
      <c r="B971" s="22"/>
      <c r="C971" s="22"/>
      <c r="D971" s="22"/>
      <c r="E971" s="22"/>
    </row>
    <row r="972" spans="1:5" ht="15.75" thickBot="1" x14ac:dyDescent="0.3">
      <c r="A972" s="22"/>
      <c r="B972" s="22"/>
      <c r="C972" s="22"/>
      <c r="D972" s="22"/>
      <c r="E972" s="22"/>
    </row>
    <row r="973" spans="1:5" ht="15.75" thickBot="1" x14ac:dyDescent="0.3">
      <c r="A973" s="22"/>
      <c r="B973" s="22"/>
      <c r="C973" s="22"/>
      <c r="D973" s="22"/>
      <c r="E973" s="22"/>
    </row>
    <row r="974" spans="1:5" ht="15.75" thickBot="1" x14ac:dyDescent="0.3">
      <c r="A974" s="22"/>
      <c r="B974" s="22"/>
      <c r="C974" s="22"/>
      <c r="D974" s="22"/>
      <c r="E974" s="22"/>
    </row>
    <row r="975" spans="1:5" ht="15.75" thickBot="1" x14ac:dyDescent="0.3">
      <c r="A975" s="22"/>
      <c r="B975" s="22"/>
      <c r="C975" s="22"/>
      <c r="D975" s="22"/>
      <c r="E975" s="22"/>
    </row>
    <row r="976" spans="1:5" ht="15.75" thickBot="1" x14ac:dyDescent="0.3">
      <c r="A976" s="22"/>
      <c r="B976" s="22"/>
      <c r="C976" s="22"/>
      <c r="D976" s="22"/>
      <c r="E976" s="22"/>
    </row>
    <row r="977" spans="1:5" ht="15.75" thickBot="1" x14ac:dyDescent="0.3">
      <c r="A977" s="22"/>
      <c r="B977" s="22"/>
      <c r="C977" s="22"/>
      <c r="D977" s="22"/>
      <c r="E977" s="22"/>
    </row>
    <row r="978" spans="1:5" ht="15.75" thickBot="1" x14ac:dyDescent="0.3">
      <c r="A978" s="22"/>
      <c r="B978" s="22"/>
      <c r="C978" s="22"/>
      <c r="D978" s="22"/>
      <c r="E978" s="22"/>
    </row>
    <row r="979" spans="1:5" ht="15.75" thickBot="1" x14ac:dyDescent="0.3">
      <c r="A979" s="22"/>
      <c r="B979" s="22"/>
      <c r="C979" s="22"/>
      <c r="D979" s="22"/>
      <c r="E979" s="22"/>
    </row>
    <row r="980" spans="1:5" ht="15.75" thickBot="1" x14ac:dyDescent="0.3">
      <c r="A980" s="22"/>
      <c r="B980" s="22"/>
      <c r="C980" s="22"/>
      <c r="D980" s="22"/>
      <c r="E980" s="22"/>
    </row>
    <row r="981" spans="1:5" ht="15.75" thickBot="1" x14ac:dyDescent="0.3">
      <c r="A981" s="22"/>
      <c r="B981" s="22"/>
      <c r="C981" s="22"/>
      <c r="D981" s="22"/>
      <c r="E981" s="22"/>
    </row>
    <row r="982" spans="1:5" ht="15.75" thickBot="1" x14ac:dyDescent="0.3">
      <c r="A982" s="22"/>
      <c r="B982" s="22"/>
      <c r="C982" s="22"/>
      <c r="D982" s="22"/>
      <c r="E982" s="22"/>
    </row>
    <row r="983" spans="1:5" ht="15.75" thickBot="1" x14ac:dyDescent="0.3">
      <c r="A983" s="22"/>
      <c r="B983" s="22"/>
      <c r="C983" s="22"/>
      <c r="D983" s="22"/>
      <c r="E983" s="22"/>
    </row>
    <row r="984" spans="1:5" ht="15.75" thickBot="1" x14ac:dyDescent="0.3">
      <c r="A984" s="22"/>
      <c r="B984" s="22"/>
      <c r="C984" s="22"/>
      <c r="D984" s="22"/>
      <c r="E984" s="22"/>
    </row>
    <row r="985" spans="1:5" ht="15.75" thickBot="1" x14ac:dyDescent="0.3">
      <c r="A985" s="22"/>
      <c r="B985" s="22"/>
      <c r="C985" s="22"/>
      <c r="D985" s="22"/>
      <c r="E985" s="22"/>
    </row>
    <row r="986" spans="1:5" ht="15.75" thickBot="1" x14ac:dyDescent="0.3">
      <c r="A986" s="22"/>
      <c r="B986" s="22"/>
      <c r="C986" s="22"/>
      <c r="D986" s="22"/>
      <c r="E986" s="22"/>
    </row>
    <row r="987" spans="1:5" ht="15.75" thickBot="1" x14ac:dyDescent="0.3">
      <c r="A987" s="22"/>
      <c r="B987" s="22"/>
      <c r="C987" s="22"/>
      <c r="D987" s="22"/>
      <c r="E987" s="22"/>
    </row>
    <row r="988" spans="1:5" ht="15.75" thickBot="1" x14ac:dyDescent="0.3">
      <c r="A988" s="22"/>
      <c r="B988" s="22"/>
      <c r="C988" s="22"/>
      <c r="D988" s="22"/>
      <c r="E988" s="22"/>
    </row>
    <row r="989" spans="1:5" ht="15.75" thickBot="1" x14ac:dyDescent="0.3">
      <c r="A989" s="22"/>
      <c r="B989" s="22"/>
      <c r="C989" s="22"/>
      <c r="D989" s="22"/>
      <c r="E989" s="22"/>
    </row>
    <row r="990" spans="1:5" ht="15.75" thickBot="1" x14ac:dyDescent="0.3">
      <c r="A990" s="22"/>
      <c r="B990" s="22"/>
      <c r="C990" s="22"/>
      <c r="D990" s="22"/>
      <c r="E990" s="22"/>
    </row>
    <row r="991" spans="1:5" ht="15.75" thickBot="1" x14ac:dyDescent="0.3">
      <c r="A991" s="22"/>
      <c r="B991" s="22"/>
      <c r="C991" s="22"/>
      <c r="D991" s="22"/>
      <c r="E991" s="22"/>
    </row>
    <row r="992" spans="1:5" ht="15.75" thickBot="1" x14ac:dyDescent="0.3">
      <c r="A992" s="22"/>
      <c r="B992" s="22"/>
      <c r="C992" s="22"/>
      <c r="D992" s="22"/>
      <c r="E992" s="22"/>
    </row>
    <row r="993" spans="1:5" ht="15.75" thickBot="1" x14ac:dyDescent="0.3">
      <c r="A993" s="22"/>
      <c r="B993" s="22"/>
      <c r="C993" s="22"/>
      <c r="D993" s="22"/>
      <c r="E993" s="22"/>
    </row>
    <row r="994" spans="1:5" ht="15.75" thickBot="1" x14ac:dyDescent="0.3">
      <c r="A994" s="22"/>
      <c r="B994" s="22"/>
      <c r="C994" s="22"/>
      <c r="D994" s="22"/>
      <c r="E994" s="22"/>
    </row>
    <row r="995" spans="1:5" ht="15.75" thickBot="1" x14ac:dyDescent="0.3">
      <c r="A995" s="22"/>
      <c r="B995" s="22"/>
      <c r="C995" s="22"/>
      <c r="D995" s="22"/>
      <c r="E995" s="22"/>
    </row>
    <row r="996" spans="1:5" ht="15.75" thickBot="1" x14ac:dyDescent="0.3">
      <c r="A996" s="22"/>
      <c r="B996" s="22"/>
      <c r="C996" s="22"/>
      <c r="D996" s="22"/>
      <c r="E996" s="22"/>
    </row>
    <row r="997" spans="1:5" ht="15.75" thickBot="1" x14ac:dyDescent="0.3">
      <c r="A997" s="22"/>
      <c r="B997" s="22"/>
      <c r="C997" s="22"/>
      <c r="D997" s="22"/>
      <c r="E997" s="22"/>
    </row>
    <row r="998" spans="1:5" ht="15.75" thickBot="1" x14ac:dyDescent="0.3">
      <c r="A998" s="22"/>
      <c r="B998" s="22"/>
      <c r="C998" s="22"/>
      <c r="D998" s="22"/>
      <c r="E998" s="22"/>
    </row>
    <row r="999" spans="1:5" ht="15.75" thickBot="1" x14ac:dyDescent="0.3">
      <c r="A999" s="22"/>
      <c r="B999" s="22"/>
      <c r="C999" s="22"/>
      <c r="D999" s="22"/>
      <c r="E999" s="22"/>
    </row>
    <row r="1000" spans="1:5" ht="15.75" thickBot="1" x14ac:dyDescent="0.3">
      <c r="A1000" s="22"/>
      <c r="B1000" s="22"/>
      <c r="C1000" s="22"/>
      <c r="D1000" s="22"/>
      <c r="E1000" s="22"/>
    </row>
  </sheetData>
  <autoFilter ref="B1:D820" xr:uid="{86BCE330-73EF-4BAE-AA3E-7AABE6E805D2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1185D-502D-40FD-B74E-F96547AF7D37}">
  <sheetPr>
    <tabColor rgb="FF00B050"/>
  </sheetPr>
  <dimension ref="A1:L1001"/>
  <sheetViews>
    <sheetView workbookViewId="0">
      <pane ySplit="1" topLeftCell="A2" activePane="bottomLeft" state="frozen"/>
      <selection pane="bottomLeft" activeCell="D2" sqref="D2"/>
    </sheetView>
  </sheetViews>
  <sheetFormatPr defaultRowHeight="15" x14ac:dyDescent="0.25"/>
  <cols>
    <col min="1" max="1" width="16.5703125" style="28" customWidth="1"/>
    <col min="2" max="2" width="15.85546875" style="58" customWidth="1"/>
    <col min="3" max="3" width="10.42578125" style="62" customWidth="1"/>
    <col min="4" max="4" width="14.28515625" style="62" customWidth="1"/>
    <col min="5" max="5" width="10.5703125" style="28" customWidth="1"/>
    <col min="6" max="6" width="10.5703125" style="28" bestFit="1" customWidth="1"/>
    <col min="7" max="16384" width="9.140625" style="28"/>
  </cols>
  <sheetData>
    <row r="1" spans="1:12" s="56" customFormat="1" ht="47.25" customHeight="1" thickTop="1" thickBot="1" x14ac:dyDescent="0.3">
      <c r="A1" s="48" t="s">
        <v>0</v>
      </c>
      <c r="B1" s="55" t="s">
        <v>3</v>
      </c>
      <c r="C1" s="60" t="s">
        <v>22</v>
      </c>
      <c r="D1" s="60" t="s">
        <v>26</v>
      </c>
      <c r="F1" s="136" t="s">
        <v>35</v>
      </c>
      <c r="G1" s="136"/>
      <c r="H1" s="136"/>
      <c r="I1" s="136"/>
      <c r="J1" s="136"/>
      <c r="K1" s="136"/>
      <c r="L1" s="57">
        <v>0.48</v>
      </c>
    </row>
    <row r="2" spans="1:12" ht="16.5" thickTop="1" thickBot="1" x14ac:dyDescent="0.3">
      <c r="A2" s="49"/>
      <c r="B2" s="59"/>
      <c r="C2" s="61" t="e">
        <f>_xlfn.RANK.EQ($B2,$B$2:$B$1000,0)</f>
        <v>#N/A</v>
      </c>
      <c r="D2" s="61" t="e">
        <f>1-(_xlfn.RANK.EQ(B2,$B$2:$B$1000,0))/(COUNT($B$2:$B$1000))</f>
        <v>#N/A</v>
      </c>
    </row>
    <row r="3" spans="1:12" ht="16.5" thickTop="1" thickBot="1" x14ac:dyDescent="0.3">
      <c r="A3" s="49"/>
      <c r="B3" s="59"/>
      <c r="C3" s="61" t="e">
        <f t="shared" ref="C3:C66" si="0">_xlfn.RANK.EQ($B3,$B$2:$B$1000,0)</f>
        <v>#N/A</v>
      </c>
      <c r="D3" s="61" t="e">
        <f t="shared" ref="D3:D66" si="1">1-(_xlfn.RANK.EQ(B3,$B$2:$B$1000,0))/(COUNT($B$2:$B$1000))</f>
        <v>#N/A</v>
      </c>
    </row>
    <row r="4" spans="1:12" ht="16.5" thickTop="1" thickBot="1" x14ac:dyDescent="0.3">
      <c r="A4" s="49"/>
      <c r="B4" s="59"/>
      <c r="C4" s="61" t="e">
        <f t="shared" si="0"/>
        <v>#N/A</v>
      </c>
      <c r="D4" s="61" t="e">
        <f t="shared" si="1"/>
        <v>#N/A</v>
      </c>
    </row>
    <row r="5" spans="1:12" ht="16.5" thickTop="1" thickBot="1" x14ac:dyDescent="0.3">
      <c r="A5" s="49"/>
      <c r="B5" s="59"/>
      <c r="C5" s="61" t="e">
        <f t="shared" si="0"/>
        <v>#N/A</v>
      </c>
      <c r="D5" s="61" t="e">
        <f t="shared" si="1"/>
        <v>#N/A</v>
      </c>
    </row>
    <row r="6" spans="1:12" ht="16.5" thickTop="1" thickBot="1" x14ac:dyDescent="0.3">
      <c r="A6" s="49"/>
      <c r="B6" s="59"/>
      <c r="C6" s="61" t="e">
        <f t="shared" si="0"/>
        <v>#N/A</v>
      </c>
      <c r="D6" s="61" t="e">
        <f t="shared" si="1"/>
        <v>#N/A</v>
      </c>
    </row>
    <row r="7" spans="1:12" ht="16.5" thickTop="1" thickBot="1" x14ac:dyDescent="0.3">
      <c r="A7" s="49"/>
      <c r="B7" s="59"/>
      <c r="C7" s="61" t="e">
        <f t="shared" si="0"/>
        <v>#N/A</v>
      </c>
      <c r="D7" s="61" t="e">
        <f t="shared" si="1"/>
        <v>#N/A</v>
      </c>
    </row>
    <row r="8" spans="1:12" ht="16.5" thickTop="1" thickBot="1" x14ac:dyDescent="0.3">
      <c r="A8" s="49"/>
      <c r="B8" s="59"/>
      <c r="C8" s="61" t="e">
        <f t="shared" si="0"/>
        <v>#N/A</v>
      </c>
      <c r="D8" s="61" t="e">
        <f t="shared" si="1"/>
        <v>#N/A</v>
      </c>
    </row>
    <row r="9" spans="1:12" ht="16.5" thickTop="1" thickBot="1" x14ac:dyDescent="0.3">
      <c r="A9" s="49"/>
      <c r="B9" s="59"/>
      <c r="C9" s="61" t="e">
        <f t="shared" si="0"/>
        <v>#N/A</v>
      </c>
      <c r="D9" s="61" t="e">
        <f t="shared" si="1"/>
        <v>#N/A</v>
      </c>
    </row>
    <row r="10" spans="1:12" ht="16.5" thickTop="1" thickBot="1" x14ac:dyDescent="0.3">
      <c r="A10" s="49"/>
      <c r="B10" s="59"/>
      <c r="C10" s="61" t="e">
        <f t="shared" si="0"/>
        <v>#N/A</v>
      </c>
      <c r="D10" s="61" t="e">
        <f t="shared" si="1"/>
        <v>#N/A</v>
      </c>
    </row>
    <row r="11" spans="1:12" ht="16.5" thickTop="1" thickBot="1" x14ac:dyDescent="0.3">
      <c r="A11" s="49"/>
      <c r="B11" s="59"/>
      <c r="C11" s="61" t="e">
        <f t="shared" si="0"/>
        <v>#N/A</v>
      </c>
      <c r="D11" s="61" t="e">
        <f t="shared" si="1"/>
        <v>#N/A</v>
      </c>
    </row>
    <row r="12" spans="1:12" ht="16.5" thickTop="1" thickBot="1" x14ac:dyDescent="0.3">
      <c r="A12" s="49"/>
      <c r="B12" s="59"/>
      <c r="C12" s="61" t="e">
        <f t="shared" si="0"/>
        <v>#N/A</v>
      </c>
      <c r="D12" s="61" t="e">
        <f t="shared" si="1"/>
        <v>#N/A</v>
      </c>
    </row>
    <row r="13" spans="1:12" ht="16.5" thickTop="1" thickBot="1" x14ac:dyDescent="0.3">
      <c r="A13" s="49"/>
      <c r="B13" s="59"/>
      <c r="C13" s="61" t="e">
        <f t="shared" si="0"/>
        <v>#N/A</v>
      </c>
      <c r="D13" s="61" t="e">
        <f t="shared" si="1"/>
        <v>#N/A</v>
      </c>
    </row>
    <row r="14" spans="1:12" ht="16.5" thickTop="1" thickBot="1" x14ac:dyDescent="0.3">
      <c r="A14" s="49"/>
      <c r="B14" s="59"/>
      <c r="C14" s="61" t="e">
        <f t="shared" si="0"/>
        <v>#N/A</v>
      </c>
      <c r="D14" s="61" t="e">
        <f t="shared" si="1"/>
        <v>#N/A</v>
      </c>
    </row>
    <row r="15" spans="1:12" ht="16.5" thickTop="1" thickBot="1" x14ac:dyDescent="0.3">
      <c r="A15" s="49"/>
      <c r="B15" s="59"/>
      <c r="C15" s="61" t="e">
        <f t="shared" si="0"/>
        <v>#N/A</v>
      </c>
      <c r="D15" s="61" t="e">
        <f t="shared" si="1"/>
        <v>#N/A</v>
      </c>
    </row>
    <row r="16" spans="1:12" ht="16.5" thickTop="1" thickBot="1" x14ac:dyDescent="0.3">
      <c r="A16" s="49"/>
      <c r="B16" s="59"/>
      <c r="C16" s="61" t="e">
        <f t="shared" si="0"/>
        <v>#N/A</v>
      </c>
      <c r="D16" s="61" t="e">
        <f t="shared" si="1"/>
        <v>#N/A</v>
      </c>
    </row>
    <row r="17" spans="1:4" ht="16.5" thickTop="1" thickBot="1" x14ac:dyDescent="0.3">
      <c r="A17" s="49"/>
      <c r="B17" s="59"/>
      <c r="C17" s="61" t="e">
        <f t="shared" si="0"/>
        <v>#N/A</v>
      </c>
      <c r="D17" s="61" t="e">
        <f t="shared" si="1"/>
        <v>#N/A</v>
      </c>
    </row>
    <row r="18" spans="1:4" ht="16.5" thickTop="1" thickBot="1" x14ac:dyDescent="0.3">
      <c r="A18" s="49"/>
      <c r="B18" s="59"/>
      <c r="C18" s="61" t="e">
        <f t="shared" si="0"/>
        <v>#N/A</v>
      </c>
      <c r="D18" s="61" t="e">
        <f t="shared" si="1"/>
        <v>#N/A</v>
      </c>
    </row>
    <row r="19" spans="1:4" ht="16.5" thickTop="1" thickBot="1" x14ac:dyDescent="0.3">
      <c r="A19" s="49"/>
      <c r="B19" s="59"/>
      <c r="C19" s="61" t="e">
        <f t="shared" si="0"/>
        <v>#N/A</v>
      </c>
      <c r="D19" s="61" t="e">
        <f t="shared" si="1"/>
        <v>#N/A</v>
      </c>
    </row>
    <row r="20" spans="1:4" ht="16.5" thickTop="1" thickBot="1" x14ac:dyDescent="0.3">
      <c r="A20" s="49"/>
      <c r="B20" s="59"/>
      <c r="C20" s="61" t="e">
        <f t="shared" si="0"/>
        <v>#N/A</v>
      </c>
      <c r="D20" s="61" t="e">
        <f t="shared" si="1"/>
        <v>#N/A</v>
      </c>
    </row>
    <row r="21" spans="1:4" ht="16.5" thickTop="1" thickBot="1" x14ac:dyDescent="0.3">
      <c r="A21" s="49"/>
      <c r="B21" s="59"/>
      <c r="C21" s="61" t="e">
        <f t="shared" si="0"/>
        <v>#N/A</v>
      </c>
      <c r="D21" s="61" t="e">
        <f t="shared" si="1"/>
        <v>#N/A</v>
      </c>
    </row>
    <row r="22" spans="1:4" ht="16.5" thickTop="1" thickBot="1" x14ac:dyDescent="0.3">
      <c r="A22" s="49"/>
      <c r="B22" s="59"/>
      <c r="C22" s="61" t="e">
        <f t="shared" si="0"/>
        <v>#N/A</v>
      </c>
      <c r="D22" s="61" t="e">
        <f t="shared" si="1"/>
        <v>#N/A</v>
      </c>
    </row>
    <row r="23" spans="1:4" ht="16.5" thickTop="1" thickBot="1" x14ac:dyDescent="0.3">
      <c r="A23" s="49"/>
      <c r="B23" s="59"/>
      <c r="C23" s="61" t="e">
        <f t="shared" si="0"/>
        <v>#N/A</v>
      </c>
      <c r="D23" s="61" t="e">
        <f t="shared" si="1"/>
        <v>#N/A</v>
      </c>
    </row>
    <row r="24" spans="1:4" ht="16.5" thickTop="1" thickBot="1" x14ac:dyDescent="0.3">
      <c r="A24" s="49"/>
      <c r="B24" s="59"/>
      <c r="C24" s="61" t="e">
        <f t="shared" si="0"/>
        <v>#N/A</v>
      </c>
      <c r="D24" s="61" t="e">
        <f t="shared" si="1"/>
        <v>#N/A</v>
      </c>
    </row>
    <row r="25" spans="1:4" ht="16.5" thickTop="1" thickBot="1" x14ac:dyDescent="0.3">
      <c r="A25" s="49"/>
      <c r="B25" s="59"/>
      <c r="C25" s="61" t="e">
        <f t="shared" si="0"/>
        <v>#N/A</v>
      </c>
      <c r="D25" s="61" t="e">
        <f t="shared" si="1"/>
        <v>#N/A</v>
      </c>
    </row>
    <row r="26" spans="1:4" ht="16.5" thickTop="1" thickBot="1" x14ac:dyDescent="0.3">
      <c r="A26" s="49"/>
      <c r="B26" s="59"/>
      <c r="C26" s="61" t="e">
        <f t="shared" si="0"/>
        <v>#N/A</v>
      </c>
      <c r="D26" s="61" t="e">
        <f t="shared" si="1"/>
        <v>#N/A</v>
      </c>
    </row>
    <row r="27" spans="1:4" ht="16.5" thickTop="1" thickBot="1" x14ac:dyDescent="0.3">
      <c r="A27" s="49"/>
      <c r="B27" s="59"/>
      <c r="C27" s="61" t="e">
        <f t="shared" si="0"/>
        <v>#N/A</v>
      </c>
      <c r="D27" s="61" t="e">
        <f t="shared" si="1"/>
        <v>#N/A</v>
      </c>
    </row>
    <row r="28" spans="1:4" ht="16.5" thickTop="1" thickBot="1" x14ac:dyDescent="0.3">
      <c r="A28" s="49"/>
      <c r="B28" s="59"/>
      <c r="C28" s="61" t="e">
        <f t="shared" si="0"/>
        <v>#N/A</v>
      </c>
      <c r="D28" s="61" t="e">
        <f t="shared" si="1"/>
        <v>#N/A</v>
      </c>
    </row>
    <row r="29" spans="1:4" ht="16.5" thickTop="1" thickBot="1" x14ac:dyDescent="0.3">
      <c r="A29" s="49"/>
      <c r="B29" s="59"/>
      <c r="C29" s="61" t="e">
        <f t="shared" si="0"/>
        <v>#N/A</v>
      </c>
      <c r="D29" s="61" t="e">
        <f t="shared" si="1"/>
        <v>#N/A</v>
      </c>
    </row>
    <row r="30" spans="1:4" ht="16.5" thickTop="1" thickBot="1" x14ac:dyDescent="0.3">
      <c r="A30" s="49"/>
      <c r="B30" s="59"/>
      <c r="C30" s="61" t="e">
        <f t="shared" si="0"/>
        <v>#N/A</v>
      </c>
      <c r="D30" s="61" t="e">
        <f t="shared" si="1"/>
        <v>#N/A</v>
      </c>
    </row>
    <row r="31" spans="1:4" ht="16.5" thickTop="1" thickBot="1" x14ac:dyDescent="0.3">
      <c r="A31" s="49"/>
      <c r="B31" s="59"/>
      <c r="C31" s="61" t="e">
        <f t="shared" si="0"/>
        <v>#N/A</v>
      </c>
      <c r="D31" s="61" t="e">
        <f t="shared" si="1"/>
        <v>#N/A</v>
      </c>
    </row>
    <row r="32" spans="1:4" ht="16.5" thickTop="1" thickBot="1" x14ac:dyDescent="0.3">
      <c r="A32" s="49"/>
      <c r="B32" s="59"/>
      <c r="C32" s="61" t="e">
        <f t="shared" si="0"/>
        <v>#N/A</v>
      </c>
      <c r="D32" s="61" t="e">
        <f t="shared" si="1"/>
        <v>#N/A</v>
      </c>
    </row>
    <row r="33" spans="1:4" ht="16.5" thickTop="1" thickBot="1" x14ac:dyDescent="0.3">
      <c r="A33" s="49"/>
      <c r="B33" s="59"/>
      <c r="C33" s="61" t="e">
        <f t="shared" si="0"/>
        <v>#N/A</v>
      </c>
      <c r="D33" s="61" t="e">
        <f t="shared" si="1"/>
        <v>#N/A</v>
      </c>
    </row>
    <row r="34" spans="1:4" ht="16.5" thickTop="1" thickBot="1" x14ac:dyDescent="0.3">
      <c r="A34" s="49"/>
      <c r="B34" s="59"/>
      <c r="C34" s="61" t="e">
        <f t="shared" si="0"/>
        <v>#N/A</v>
      </c>
      <c r="D34" s="61" t="e">
        <f t="shared" si="1"/>
        <v>#N/A</v>
      </c>
    </row>
    <row r="35" spans="1:4" ht="16.5" thickTop="1" thickBot="1" x14ac:dyDescent="0.3">
      <c r="A35" s="49"/>
      <c r="B35" s="59"/>
      <c r="C35" s="61" t="e">
        <f t="shared" si="0"/>
        <v>#N/A</v>
      </c>
      <c r="D35" s="61" t="e">
        <f t="shared" si="1"/>
        <v>#N/A</v>
      </c>
    </row>
    <row r="36" spans="1:4" ht="16.5" thickTop="1" thickBot="1" x14ac:dyDescent="0.3">
      <c r="A36" s="49"/>
      <c r="B36" s="59"/>
      <c r="C36" s="61" t="e">
        <f t="shared" si="0"/>
        <v>#N/A</v>
      </c>
      <c r="D36" s="61" t="e">
        <f t="shared" si="1"/>
        <v>#N/A</v>
      </c>
    </row>
    <row r="37" spans="1:4" ht="16.5" thickTop="1" thickBot="1" x14ac:dyDescent="0.3">
      <c r="A37" s="49"/>
      <c r="B37" s="59"/>
      <c r="C37" s="61" t="e">
        <f t="shared" si="0"/>
        <v>#N/A</v>
      </c>
      <c r="D37" s="61" t="e">
        <f t="shared" si="1"/>
        <v>#N/A</v>
      </c>
    </row>
    <row r="38" spans="1:4" ht="16.5" thickTop="1" thickBot="1" x14ac:dyDescent="0.3">
      <c r="A38" s="49"/>
      <c r="B38" s="59"/>
      <c r="C38" s="61" t="e">
        <f t="shared" si="0"/>
        <v>#N/A</v>
      </c>
      <c r="D38" s="61" t="e">
        <f t="shared" si="1"/>
        <v>#N/A</v>
      </c>
    </row>
    <row r="39" spans="1:4" ht="16.5" thickTop="1" thickBot="1" x14ac:dyDescent="0.3">
      <c r="A39" s="49"/>
      <c r="B39" s="59"/>
      <c r="C39" s="61" t="e">
        <f t="shared" si="0"/>
        <v>#N/A</v>
      </c>
      <c r="D39" s="61" t="e">
        <f t="shared" si="1"/>
        <v>#N/A</v>
      </c>
    </row>
    <row r="40" spans="1:4" ht="16.5" thickTop="1" thickBot="1" x14ac:dyDescent="0.3">
      <c r="A40" s="49"/>
      <c r="B40" s="59"/>
      <c r="C40" s="61" t="e">
        <f t="shared" si="0"/>
        <v>#N/A</v>
      </c>
      <c r="D40" s="61" t="e">
        <f t="shared" si="1"/>
        <v>#N/A</v>
      </c>
    </row>
    <row r="41" spans="1:4" ht="16.5" thickTop="1" thickBot="1" x14ac:dyDescent="0.3">
      <c r="A41" s="49"/>
      <c r="B41" s="59"/>
      <c r="C41" s="61" t="e">
        <f t="shared" si="0"/>
        <v>#N/A</v>
      </c>
      <c r="D41" s="61" t="e">
        <f t="shared" si="1"/>
        <v>#N/A</v>
      </c>
    </row>
    <row r="42" spans="1:4" ht="16.5" thickTop="1" thickBot="1" x14ac:dyDescent="0.3">
      <c r="A42" s="49"/>
      <c r="B42" s="59"/>
      <c r="C42" s="61" t="e">
        <f t="shared" si="0"/>
        <v>#N/A</v>
      </c>
      <c r="D42" s="61" t="e">
        <f t="shared" si="1"/>
        <v>#N/A</v>
      </c>
    </row>
    <row r="43" spans="1:4" ht="16.5" thickTop="1" thickBot="1" x14ac:dyDescent="0.3">
      <c r="A43" s="49"/>
      <c r="B43" s="59"/>
      <c r="C43" s="61" t="e">
        <f t="shared" si="0"/>
        <v>#N/A</v>
      </c>
      <c r="D43" s="61" t="e">
        <f t="shared" si="1"/>
        <v>#N/A</v>
      </c>
    </row>
    <row r="44" spans="1:4" ht="16.5" thickTop="1" thickBot="1" x14ac:dyDescent="0.3">
      <c r="A44" s="49"/>
      <c r="B44" s="59"/>
      <c r="C44" s="61" t="e">
        <f t="shared" si="0"/>
        <v>#N/A</v>
      </c>
      <c r="D44" s="61" t="e">
        <f t="shared" si="1"/>
        <v>#N/A</v>
      </c>
    </row>
    <row r="45" spans="1:4" ht="16.5" thickTop="1" thickBot="1" x14ac:dyDescent="0.3">
      <c r="A45" s="49"/>
      <c r="B45" s="59"/>
      <c r="C45" s="61" t="e">
        <f t="shared" si="0"/>
        <v>#N/A</v>
      </c>
      <c r="D45" s="61" t="e">
        <f t="shared" si="1"/>
        <v>#N/A</v>
      </c>
    </row>
    <row r="46" spans="1:4" ht="16.5" thickTop="1" thickBot="1" x14ac:dyDescent="0.3">
      <c r="A46" s="49"/>
      <c r="B46" s="59"/>
      <c r="C46" s="61" t="e">
        <f t="shared" si="0"/>
        <v>#N/A</v>
      </c>
      <c r="D46" s="61" t="e">
        <f t="shared" si="1"/>
        <v>#N/A</v>
      </c>
    </row>
    <row r="47" spans="1:4" ht="16.5" thickTop="1" thickBot="1" x14ac:dyDescent="0.3">
      <c r="A47" s="49"/>
      <c r="B47" s="59"/>
      <c r="C47" s="61" t="e">
        <f t="shared" si="0"/>
        <v>#N/A</v>
      </c>
      <c r="D47" s="61" t="e">
        <f t="shared" si="1"/>
        <v>#N/A</v>
      </c>
    </row>
    <row r="48" spans="1:4" ht="16.5" thickTop="1" thickBot="1" x14ac:dyDescent="0.3">
      <c r="A48" s="49"/>
      <c r="B48" s="59"/>
      <c r="C48" s="61" t="e">
        <f t="shared" si="0"/>
        <v>#N/A</v>
      </c>
      <c r="D48" s="61" t="e">
        <f t="shared" si="1"/>
        <v>#N/A</v>
      </c>
    </row>
    <row r="49" spans="1:4" ht="16.5" thickTop="1" thickBot="1" x14ac:dyDescent="0.3">
      <c r="A49" s="49"/>
      <c r="B49" s="59"/>
      <c r="C49" s="61" t="e">
        <f t="shared" si="0"/>
        <v>#N/A</v>
      </c>
      <c r="D49" s="61" t="e">
        <f t="shared" si="1"/>
        <v>#N/A</v>
      </c>
    </row>
    <row r="50" spans="1:4" ht="16.5" thickTop="1" thickBot="1" x14ac:dyDescent="0.3">
      <c r="A50" s="49"/>
      <c r="B50" s="59"/>
      <c r="C50" s="61" t="e">
        <f t="shared" si="0"/>
        <v>#N/A</v>
      </c>
      <c r="D50" s="61" t="e">
        <f t="shared" si="1"/>
        <v>#N/A</v>
      </c>
    </row>
    <row r="51" spans="1:4" ht="16.5" thickTop="1" thickBot="1" x14ac:dyDescent="0.3">
      <c r="A51" s="49"/>
      <c r="B51" s="59"/>
      <c r="C51" s="61" t="e">
        <f t="shared" si="0"/>
        <v>#N/A</v>
      </c>
      <c r="D51" s="61" t="e">
        <f t="shared" si="1"/>
        <v>#N/A</v>
      </c>
    </row>
    <row r="52" spans="1:4" ht="16.5" thickTop="1" thickBot="1" x14ac:dyDescent="0.3">
      <c r="A52" s="49"/>
      <c r="B52" s="59"/>
      <c r="C52" s="61" t="e">
        <f t="shared" si="0"/>
        <v>#N/A</v>
      </c>
      <c r="D52" s="61" t="e">
        <f t="shared" si="1"/>
        <v>#N/A</v>
      </c>
    </row>
    <row r="53" spans="1:4" ht="16.5" thickTop="1" thickBot="1" x14ac:dyDescent="0.3">
      <c r="A53" s="49"/>
      <c r="B53" s="59"/>
      <c r="C53" s="61" t="e">
        <f t="shared" si="0"/>
        <v>#N/A</v>
      </c>
      <c r="D53" s="61" t="e">
        <f t="shared" si="1"/>
        <v>#N/A</v>
      </c>
    </row>
    <row r="54" spans="1:4" ht="16.5" thickTop="1" thickBot="1" x14ac:dyDescent="0.3">
      <c r="A54" s="49"/>
      <c r="B54" s="59"/>
      <c r="C54" s="61" t="e">
        <f t="shared" si="0"/>
        <v>#N/A</v>
      </c>
      <c r="D54" s="61" t="e">
        <f t="shared" si="1"/>
        <v>#N/A</v>
      </c>
    </row>
    <row r="55" spans="1:4" ht="16.5" thickTop="1" thickBot="1" x14ac:dyDescent="0.3">
      <c r="A55" s="49"/>
      <c r="B55" s="59"/>
      <c r="C55" s="61" t="e">
        <f t="shared" si="0"/>
        <v>#N/A</v>
      </c>
      <c r="D55" s="61" t="e">
        <f t="shared" si="1"/>
        <v>#N/A</v>
      </c>
    </row>
    <row r="56" spans="1:4" ht="16.5" thickTop="1" thickBot="1" x14ac:dyDescent="0.3">
      <c r="A56" s="49"/>
      <c r="B56" s="59"/>
      <c r="C56" s="61" t="e">
        <f t="shared" si="0"/>
        <v>#N/A</v>
      </c>
      <c r="D56" s="61" t="e">
        <f t="shared" si="1"/>
        <v>#N/A</v>
      </c>
    </row>
    <row r="57" spans="1:4" ht="16.5" thickTop="1" thickBot="1" x14ac:dyDescent="0.3">
      <c r="A57" s="49"/>
      <c r="B57" s="59"/>
      <c r="C57" s="61" t="e">
        <f t="shared" si="0"/>
        <v>#N/A</v>
      </c>
      <c r="D57" s="61" t="e">
        <f t="shared" si="1"/>
        <v>#N/A</v>
      </c>
    </row>
    <row r="58" spans="1:4" ht="16.5" thickTop="1" thickBot="1" x14ac:dyDescent="0.3">
      <c r="A58" s="49"/>
      <c r="B58" s="59"/>
      <c r="C58" s="61" t="e">
        <f t="shared" si="0"/>
        <v>#N/A</v>
      </c>
      <c r="D58" s="61" t="e">
        <f t="shared" si="1"/>
        <v>#N/A</v>
      </c>
    </row>
    <row r="59" spans="1:4" ht="16.5" thickTop="1" thickBot="1" x14ac:dyDescent="0.3">
      <c r="A59" s="49"/>
      <c r="B59" s="59"/>
      <c r="C59" s="61" t="e">
        <f t="shared" si="0"/>
        <v>#N/A</v>
      </c>
      <c r="D59" s="61" t="e">
        <f t="shared" si="1"/>
        <v>#N/A</v>
      </c>
    </row>
    <row r="60" spans="1:4" ht="16.5" thickTop="1" thickBot="1" x14ac:dyDescent="0.3">
      <c r="A60" s="49"/>
      <c r="B60" s="59"/>
      <c r="C60" s="61" t="e">
        <f t="shared" si="0"/>
        <v>#N/A</v>
      </c>
      <c r="D60" s="61" t="e">
        <f t="shared" si="1"/>
        <v>#N/A</v>
      </c>
    </row>
    <row r="61" spans="1:4" ht="16.5" thickTop="1" thickBot="1" x14ac:dyDescent="0.3">
      <c r="A61" s="49"/>
      <c r="B61" s="59"/>
      <c r="C61" s="61" t="e">
        <f t="shared" si="0"/>
        <v>#N/A</v>
      </c>
      <c r="D61" s="61" t="e">
        <f t="shared" si="1"/>
        <v>#N/A</v>
      </c>
    </row>
    <row r="62" spans="1:4" ht="16.5" thickTop="1" thickBot="1" x14ac:dyDescent="0.3">
      <c r="A62" s="49"/>
      <c r="B62" s="59"/>
      <c r="C62" s="61" t="e">
        <f t="shared" si="0"/>
        <v>#N/A</v>
      </c>
      <c r="D62" s="61" t="e">
        <f t="shared" si="1"/>
        <v>#N/A</v>
      </c>
    </row>
    <row r="63" spans="1:4" ht="16.5" thickTop="1" thickBot="1" x14ac:dyDescent="0.3">
      <c r="A63" s="49"/>
      <c r="B63" s="59"/>
      <c r="C63" s="61" t="e">
        <f t="shared" si="0"/>
        <v>#N/A</v>
      </c>
      <c r="D63" s="61" t="e">
        <f t="shared" si="1"/>
        <v>#N/A</v>
      </c>
    </row>
    <row r="64" spans="1:4" ht="16.5" thickTop="1" thickBot="1" x14ac:dyDescent="0.3">
      <c r="A64" s="49"/>
      <c r="B64" s="59"/>
      <c r="C64" s="61" t="e">
        <f t="shared" si="0"/>
        <v>#N/A</v>
      </c>
      <c r="D64" s="61" t="e">
        <f t="shared" si="1"/>
        <v>#N/A</v>
      </c>
    </row>
    <row r="65" spans="1:4" ht="16.5" thickTop="1" thickBot="1" x14ac:dyDescent="0.3">
      <c r="A65" s="49"/>
      <c r="B65" s="59"/>
      <c r="C65" s="61" t="e">
        <f t="shared" si="0"/>
        <v>#N/A</v>
      </c>
      <c r="D65" s="61" t="e">
        <f t="shared" si="1"/>
        <v>#N/A</v>
      </c>
    </row>
    <row r="66" spans="1:4" ht="16.5" thickTop="1" thickBot="1" x14ac:dyDescent="0.3">
      <c r="A66" s="49"/>
      <c r="B66" s="59"/>
      <c r="C66" s="61" t="e">
        <f t="shared" si="0"/>
        <v>#N/A</v>
      </c>
      <c r="D66" s="61" t="e">
        <f t="shared" si="1"/>
        <v>#N/A</v>
      </c>
    </row>
    <row r="67" spans="1:4" ht="16.5" thickTop="1" thickBot="1" x14ac:dyDescent="0.3">
      <c r="A67" s="49"/>
      <c r="B67" s="59"/>
      <c r="C67" s="61" t="e">
        <f t="shared" ref="C67:C130" si="2">_xlfn.RANK.EQ($B67,$B$2:$B$1000,0)</f>
        <v>#N/A</v>
      </c>
      <c r="D67" s="61" t="e">
        <f t="shared" ref="D67:D130" si="3">1-(_xlfn.RANK.EQ(B67,$B$2:$B$1000,0))/(COUNT($B$2:$B$1000))</f>
        <v>#N/A</v>
      </c>
    </row>
    <row r="68" spans="1:4" ht="16.5" thickTop="1" thickBot="1" x14ac:dyDescent="0.3">
      <c r="A68" s="49"/>
      <c r="B68" s="59"/>
      <c r="C68" s="61" t="e">
        <f t="shared" si="2"/>
        <v>#N/A</v>
      </c>
      <c r="D68" s="61" t="e">
        <f t="shared" si="3"/>
        <v>#N/A</v>
      </c>
    </row>
    <row r="69" spans="1:4" ht="16.5" thickTop="1" thickBot="1" x14ac:dyDescent="0.3">
      <c r="A69" s="49"/>
      <c r="B69" s="59"/>
      <c r="C69" s="61" t="e">
        <f t="shared" si="2"/>
        <v>#N/A</v>
      </c>
      <c r="D69" s="61" t="e">
        <f t="shared" si="3"/>
        <v>#N/A</v>
      </c>
    </row>
    <row r="70" spans="1:4" ht="16.5" thickTop="1" thickBot="1" x14ac:dyDescent="0.3">
      <c r="A70" s="49"/>
      <c r="B70" s="59"/>
      <c r="C70" s="61" t="e">
        <f t="shared" si="2"/>
        <v>#N/A</v>
      </c>
      <c r="D70" s="61" t="e">
        <f t="shared" si="3"/>
        <v>#N/A</v>
      </c>
    </row>
    <row r="71" spans="1:4" ht="16.5" thickTop="1" thickBot="1" x14ac:dyDescent="0.3">
      <c r="A71" s="49"/>
      <c r="B71" s="59"/>
      <c r="C71" s="61" t="e">
        <f t="shared" si="2"/>
        <v>#N/A</v>
      </c>
      <c r="D71" s="61" t="e">
        <f t="shared" si="3"/>
        <v>#N/A</v>
      </c>
    </row>
    <row r="72" spans="1:4" ht="16.5" thickTop="1" thickBot="1" x14ac:dyDescent="0.3">
      <c r="A72" s="49"/>
      <c r="B72" s="59"/>
      <c r="C72" s="61" t="e">
        <f t="shared" si="2"/>
        <v>#N/A</v>
      </c>
      <c r="D72" s="61" t="e">
        <f t="shared" si="3"/>
        <v>#N/A</v>
      </c>
    </row>
    <row r="73" spans="1:4" ht="16.5" thickTop="1" thickBot="1" x14ac:dyDescent="0.3">
      <c r="A73" s="49"/>
      <c r="B73" s="59"/>
      <c r="C73" s="61" t="e">
        <f t="shared" si="2"/>
        <v>#N/A</v>
      </c>
      <c r="D73" s="61" t="e">
        <f t="shared" si="3"/>
        <v>#N/A</v>
      </c>
    </row>
    <row r="74" spans="1:4" ht="16.5" thickTop="1" thickBot="1" x14ac:dyDescent="0.3">
      <c r="A74" s="49"/>
      <c r="B74" s="59"/>
      <c r="C74" s="61" t="e">
        <f t="shared" si="2"/>
        <v>#N/A</v>
      </c>
      <c r="D74" s="61" t="e">
        <f t="shared" si="3"/>
        <v>#N/A</v>
      </c>
    </row>
    <row r="75" spans="1:4" ht="16.5" thickTop="1" thickBot="1" x14ac:dyDescent="0.3">
      <c r="A75" s="49"/>
      <c r="B75" s="59"/>
      <c r="C75" s="61" t="e">
        <f t="shared" si="2"/>
        <v>#N/A</v>
      </c>
      <c r="D75" s="61" t="e">
        <f t="shared" si="3"/>
        <v>#N/A</v>
      </c>
    </row>
    <row r="76" spans="1:4" ht="16.5" thickTop="1" thickBot="1" x14ac:dyDescent="0.3">
      <c r="A76" s="49"/>
      <c r="B76" s="59"/>
      <c r="C76" s="61" t="e">
        <f t="shared" si="2"/>
        <v>#N/A</v>
      </c>
      <c r="D76" s="61" t="e">
        <f t="shared" si="3"/>
        <v>#N/A</v>
      </c>
    </row>
    <row r="77" spans="1:4" ht="16.5" thickTop="1" thickBot="1" x14ac:dyDescent="0.3">
      <c r="A77" s="49"/>
      <c r="B77" s="59"/>
      <c r="C77" s="61" t="e">
        <f t="shared" si="2"/>
        <v>#N/A</v>
      </c>
      <c r="D77" s="61" t="e">
        <f t="shared" si="3"/>
        <v>#N/A</v>
      </c>
    </row>
    <row r="78" spans="1:4" ht="16.5" thickTop="1" thickBot="1" x14ac:dyDescent="0.3">
      <c r="A78" s="49"/>
      <c r="B78" s="59"/>
      <c r="C78" s="61" t="e">
        <f t="shared" si="2"/>
        <v>#N/A</v>
      </c>
      <c r="D78" s="61" t="e">
        <f t="shared" si="3"/>
        <v>#N/A</v>
      </c>
    </row>
    <row r="79" spans="1:4" ht="16.5" thickTop="1" thickBot="1" x14ac:dyDescent="0.3">
      <c r="A79" s="49"/>
      <c r="B79" s="59"/>
      <c r="C79" s="61" t="e">
        <f t="shared" si="2"/>
        <v>#N/A</v>
      </c>
      <c r="D79" s="61" t="e">
        <f t="shared" si="3"/>
        <v>#N/A</v>
      </c>
    </row>
    <row r="80" spans="1:4" ht="16.5" thickTop="1" thickBot="1" x14ac:dyDescent="0.3">
      <c r="A80" s="49"/>
      <c r="B80" s="59"/>
      <c r="C80" s="61" t="e">
        <f t="shared" si="2"/>
        <v>#N/A</v>
      </c>
      <c r="D80" s="61" t="e">
        <f t="shared" si="3"/>
        <v>#N/A</v>
      </c>
    </row>
    <row r="81" spans="1:4" ht="16.5" thickTop="1" thickBot="1" x14ac:dyDescent="0.3">
      <c r="A81" s="49"/>
      <c r="B81" s="59"/>
      <c r="C81" s="61" t="e">
        <f t="shared" si="2"/>
        <v>#N/A</v>
      </c>
      <c r="D81" s="61" t="e">
        <f t="shared" si="3"/>
        <v>#N/A</v>
      </c>
    </row>
    <row r="82" spans="1:4" ht="16.5" thickTop="1" thickBot="1" x14ac:dyDescent="0.3">
      <c r="A82" s="49"/>
      <c r="B82" s="59"/>
      <c r="C82" s="61" t="e">
        <f t="shared" si="2"/>
        <v>#N/A</v>
      </c>
      <c r="D82" s="61" t="e">
        <f t="shared" si="3"/>
        <v>#N/A</v>
      </c>
    </row>
    <row r="83" spans="1:4" ht="16.5" thickTop="1" thickBot="1" x14ac:dyDescent="0.3">
      <c r="A83" s="49"/>
      <c r="B83" s="59"/>
      <c r="C83" s="61" t="e">
        <f t="shared" si="2"/>
        <v>#N/A</v>
      </c>
      <c r="D83" s="61" t="e">
        <f t="shared" si="3"/>
        <v>#N/A</v>
      </c>
    </row>
    <row r="84" spans="1:4" ht="16.5" thickTop="1" thickBot="1" x14ac:dyDescent="0.3">
      <c r="A84" s="49"/>
      <c r="B84" s="59"/>
      <c r="C84" s="61" t="e">
        <f t="shared" si="2"/>
        <v>#N/A</v>
      </c>
      <c r="D84" s="61" t="e">
        <f t="shared" si="3"/>
        <v>#N/A</v>
      </c>
    </row>
    <row r="85" spans="1:4" ht="16.5" thickTop="1" thickBot="1" x14ac:dyDescent="0.3">
      <c r="A85" s="49"/>
      <c r="B85" s="59"/>
      <c r="C85" s="61" t="e">
        <f t="shared" si="2"/>
        <v>#N/A</v>
      </c>
      <c r="D85" s="61" t="e">
        <f t="shared" si="3"/>
        <v>#N/A</v>
      </c>
    </row>
    <row r="86" spans="1:4" ht="16.5" thickTop="1" thickBot="1" x14ac:dyDescent="0.3">
      <c r="A86" s="49"/>
      <c r="B86" s="59"/>
      <c r="C86" s="61" t="e">
        <f t="shared" si="2"/>
        <v>#N/A</v>
      </c>
      <c r="D86" s="61" t="e">
        <f t="shared" si="3"/>
        <v>#N/A</v>
      </c>
    </row>
    <row r="87" spans="1:4" ht="16.5" thickTop="1" thickBot="1" x14ac:dyDescent="0.3">
      <c r="A87" s="49"/>
      <c r="B87" s="59"/>
      <c r="C87" s="61" t="e">
        <f t="shared" si="2"/>
        <v>#N/A</v>
      </c>
      <c r="D87" s="61" t="e">
        <f t="shared" si="3"/>
        <v>#N/A</v>
      </c>
    </row>
    <row r="88" spans="1:4" ht="16.5" thickTop="1" thickBot="1" x14ac:dyDescent="0.3">
      <c r="A88" s="49"/>
      <c r="B88" s="59"/>
      <c r="C88" s="61" t="e">
        <f t="shared" si="2"/>
        <v>#N/A</v>
      </c>
      <c r="D88" s="61" t="e">
        <f t="shared" si="3"/>
        <v>#N/A</v>
      </c>
    </row>
    <row r="89" spans="1:4" ht="16.5" thickTop="1" thickBot="1" x14ac:dyDescent="0.3">
      <c r="A89" s="49"/>
      <c r="B89" s="59"/>
      <c r="C89" s="61" t="e">
        <f t="shared" si="2"/>
        <v>#N/A</v>
      </c>
      <c r="D89" s="61" t="e">
        <f t="shared" si="3"/>
        <v>#N/A</v>
      </c>
    </row>
    <row r="90" spans="1:4" ht="16.5" thickTop="1" thickBot="1" x14ac:dyDescent="0.3">
      <c r="A90" s="49"/>
      <c r="B90" s="59"/>
      <c r="C90" s="61" t="e">
        <f t="shared" si="2"/>
        <v>#N/A</v>
      </c>
      <c r="D90" s="61" t="e">
        <f t="shared" si="3"/>
        <v>#N/A</v>
      </c>
    </row>
    <row r="91" spans="1:4" ht="16.5" thickTop="1" thickBot="1" x14ac:dyDescent="0.3">
      <c r="A91" s="49"/>
      <c r="B91" s="59"/>
      <c r="C91" s="61" t="e">
        <f t="shared" si="2"/>
        <v>#N/A</v>
      </c>
      <c r="D91" s="61" t="e">
        <f t="shared" si="3"/>
        <v>#N/A</v>
      </c>
    </row>
    <row r="92" spans="1:4" ht="16.5" thickTop="1" thickBot="1" x14ac:dyDescent="0.3">
      <c r="A92" s="49"/>
      <c r="B92" s="59"/>
      <c r="C92" s="61" t="e">
        <f t="shared" si="2"/>
        <v>#N/A</v>
      </c>
      <c r="D92" s="61" t="e">
        <f t="shared" si="3"/>
        <v>#N/A</v>
      </c>
    </row>
    <row r="93" spans="1:4" ht="16.5" thickTop="1" thickBot="1" x14ac:dyDescent="0.3">
      <c r="A93" s="49"/>
      <c r="B93" s="59"/>
      <c r="C93" s="61" t="e">
        <f t="shared" si="2"/>
        <v>#N/A</v>
      </c>
      <c r="D93" s="61" t="e">
        <f t="shared" si="3"/>
        <v>#N/A</v>
      </c>
    </row>
    <row r="94" spans="1:4" ht="16.5" thickTop="1" thickBot="1" x14ac:dyDescent="0.3">
      <c r="A94" s="49"/>
      <c r="B94" s="59"/>
      <c r="C94" s="61" t="e">
        <f t="shared" si="2"/>
        <v>#N/A</v>
      </c>
      <c r="D94" s="61" t="e">
        <f t="shared" si="3"/>
        <v>#N/A</v>
      </c>
    </row>
    <row r="95" spans="1:4" ht="16.5" thickTop="1" thickBot="1" x14ac:dyDescent="0.3">
      <c r="A95" s="49"/>
      <c r="B95" s="59"/>
      <c r="C95" s="61" t="e">
        <f t="shared" si="2"/>
        <v>#N/A</v>
      </c>
      <c r="D95" s="61" t="e">
        <f t="shared" si="3"/>
        <v>#N/A</v>
      </c>
    </row>
    <row r="96" spans="1:4" ht="16.5" thickTop="1" thickBot="1" x14ac:dyDescent="0.3">
      <c r="A96" s="49"/>
      <c r="B96" s="59"/>
      <c r="C96" s="61" t="e">
        <f t="shared" si="2"/>
        <v>#N/A</v>
      </c>
      <c r="D96" s="61" t="e">
        <f t="shared" si="3"/>
        <v>#N/A</v>
      </c>
    </row>
    <row r="97" spans="1:4" ht="16.5" thickTop="1" thickBot="1" x14ac:dyDescent="0.3">
      <c r="A97" s="49"/>
      <c r="B97" s="59"/>
      <c r="C97" s="61" t="e">
        <f t="shared" si="2"/>
        <v>#N/A</v>
      </c>
      <c r="D97" s="61" t="e">
        <f t="shared" si="3"/>
        <v>#N/A</v>
      </c>
    </row>
    <row r="98" spans="1:4" ht="16.5" thickTop="1" thickBot="1" x14ac:dyDescent="0.3">
      <c r="A98" s="49"/>
      <c r="B98" s="59"/>
      <c r="C98" s="61" t="e">
        <f t="shared" si="2"/>
        <v>#N/A</v>
      </c>
      <c r="D98" s="61" t="e">
        <f t="shared" si="3"/>
        <v>#N/A</v>
      </c>
    </row>
    <row r="99" spans="1:4" ht="16.5" thickTop="1" thickBot="1" x14ac:dyDescent="0.3">
      <c r="A99" s="49"/>
      <c r="B99" s="59"/>
      <c r="C99" s="61" t="e">
        <f t="shared" si="2"/>
        <v>#N/A</v>
      </c>
      <c r="D99" s="61" t="e">
        <f t="shared" si="3"/>
        <v>#N/A</v>
      </c>
    </row>
    <row r="100" spans="1:4" ht="16.5" thickTop="1" thickBot="1" x14ac:dyDescent="0.3">
      <c r="A100" s="49"/>
      <c r="B100" s="59"/>
      <c r="C100" s="61" t="e">
        <f t="shared" si="2"/>
        <v>#N/A</v>
      </c>
      <c r="D100" s="61" t="e">
        <f t="shared" si="3"/>
        <v>#N/A</v>
      </c>
    </row>
    <row r="101" spans="1:4" ht="16.5" thickTop="1" thickBot="1" x14ac:dyDescent="0.3">
      <c r="A101" s="49"/>
      <c r="B101" s="59"/>
      <c r="C101" s="61" t="e">
        <f t="shared" si="2"/>
        <v>#N/A</v>
      </c>
      <c r="D101" s="61" t="e">
        <f t="shared" si="3"/>
        <v>#N/A</v>
      </c>
    </row>
    <row r="102" spans="1:4" ht="16.5" thickTop="1" thickBot="1" x14ac:dyDescent="0.3">
      <c r="A102" s="49"/>
      <c r="B102" s="59"/>
      <c r="C102" s="61" t="e">
        <f t="shared" si="2"/>
        <v>#N/A</v>
      </c>
      <c r="D102" s="61" t="e">
        <f t="shared" si="3"/>
        <v>#N/A</v>
      </c>
    </row>
    <row r="103" spans="1:4" ht="16.5" thickTop="1" thickBot="1" x14ac:dyDescent="0.3">
      <c r="A103" s="49"/>
      <c r="B103" s="59"/>
      <c r="C103" s="61" t="e">
        <f t="shared" si="2"/>
        <v>#N/A</v>
      </c>
      <c r="D103" s="61" t="e">
        <f t="shared" si="3"/>
        <v>#N/A</v>
      </c>
    </row>
    <row r="104" spans="1:4" ht="16.5" thickTop="1" thickBot="1" x14ac:dyDescent="0.3">
      <c r="A104" s="49"/>
      <c r="B104" s="59"/>
      <c r="C104" s="61" t="e">
        <f t="shared" si="2"/>
        <v>#N/A</v>
      </c>
      <c r="D104" s="61" t="e">
        <f t="shared" si="3"/>
        <v>#N/A</v>
      </c>
    </row>
    <row r="105" spans="1:4" ht="16.5" thickTop="1" thickBot="1" x14ac:dyDescent="0.3">
      <c r="A105" s="49"/>
      <c r="B105" s="59"/>
      <c r="C105" s="61" t="e">
        <f t="shared" si="2"/>
        <v>#N/A</v>
      </c>
      <c r="D105" s="61" t="e">
        <f t="shared" si="3"/>
        <v>#N/A</v>
      </c>
    </row>
    <row r="106" spans="1:4" ht="16.5" thickTop="1" thickBot="1" x14ac:dyDescent="0.3">
      <c r="A106" s="49"/>
      <c r="B106" s="59"/>
      <c r="C106" s="61" t="e">
        <f t="shared" si="2"/>
        <v>#N/A</v>
      </c>
      <c r="D106" s="61" t="e">
        <f t="shared" si="3"/>
        <v>#N/A</v>
      </c>
    </row>
    <row r="107" spans="1:4" ht="16.5" thickTop="1" thickBot="1" x14ac:dyDescent="0.3">
      <c r="A107" s="49"/>
      <c r="B107" s="59"/>
      <c r="C107" s="61" t="e">
        <f t="shared" si="2"/>
        <v>#N/A</v>
      </c>
      <c r="D107" s="61" t="e">
        <f t="shared" si="3"/>
        <v>#N/A</v>
      </c>
    </row>
    <row r="108" spans="1:4" ht="16.5" thickTop="1" thickBot="1" x14ac:dyDescent="0.3">
      <c r="A108" s="49"/>
      <c r="B108" s="59"/>
      <c r="C108" s="61" t="e">
        <f t="shared" si="2"/>
        <v>#N/A</v>
      </c>
      <c r="D108" s="61" t="e">
        <f t="shared" si="3"/>
        <v>#N/A</v>
      </c>
    </row>
    <row r="109" spans="1:4" ht="16.5" thickTop="1" thickBot="1" x14ac:dyDescent="0.3">
      <c r="A109" s="49"/>
      <c r="B109" s="59"/>
      <c r="C109" s="61" t="e">
        <f t="shared" si="2"/>
        <v>#N/A</v>
      </c>
      <c r="D109" s="61" t="e">
        <f t="shared" si="3"/>
        <v>#N/A</v>
      </c>
    </row>
    <row r="110" spans="1:4" ht="16.5" thickTop="1" thickBot="1" x14ac:dyDescent="0.3">
      <c r="A110" s="49"/>
      <c r="B110" s="59"/>
      <c r="C110" s="61" t="e">
        <f t="shared" si="2"/>
        <v>#N/A</v>
      </c>
      <c r="D110" s="61" t="e">
        <f t="shared" si="3"/>
        <v>#N/A</v>
      </c>
    </row>
    <row r="111" spans="1:4" ht="16.5" thickTop="1" thickBot="1" x14ac:dyDescent="0.3">
      <c r="A111" s="49"/>
      <c r="B111" s="59"/>
      <c r="C111" s="61" t="e">
        <f t="shared" si="2"/>
        <v>#N/A</v>
      </c>
      <c r="D111" s="61" t="e">
        <f t="shared" si="3"/>
        <v>#N/A</v>
      </c>
    </row>
    <row r="112" spans="1:4" ht="16.5" thickTop="1" thickBot="1" x14ac:dyDescent="0.3">
      <c r="A112" s="49"/>
      <c r="B112" s="59"/>
      <c r="C112" s="61" t="e">
        <f t="shared" si="2"/>
        <v>#N/A</v>
      </c>
      <c r="D112" s="61" t="e">
        <f t="shared" si="3"/>
        <v>#N/A</v>
      </c>
    </row>
    <row r="113" spans="1:4" ht="16.5" thickTop="1" thickBot="1" x14ac:dyDescent="0.3">
      <c r="A113" s="49"/>
      <c r="B113" s="59"/>
      <c r="C113" s="61" t="e">
        <f t="shared" si="2"/>
        <v>#N/A</v>
      </c>
      <c r="D113" s="61" t="e">
        <f t="shared" si="3"/>
        <v>#N/A</v>
      </c>
    </row>
    <row r="114" spans="1:4" ht="16.5" thickTop="1" thickBot="1" x14ac:dyDescent="0.3">
      <c r="A114" s="49"/>
      <c r="B114" s="59"/>
      <c r="C114" s="61" t="e">
        <f t="shared" si="2"/>
        <v>#N/A</v>
      </c>
      <c r="D114" s="61" t="e">
        <f t="shared" si="3"/>
        <v>#N/A</v>
      </c>
    </row>
    <row r="115" spans="1:4" ht="16.5" thickTop="1" thickBot="1" x14ac:dyDescent="0.3">
      <c r="A115" s="49"/>
      <c r="B115" s="59"/>
      <c r="C115" s="61" t="e">
        <f t="shared" si="2"/>
        <v>#N/A</v>
      </c>
      <c r="D115" s="61" t="e">
        <f t="shared" si="3"/>
        <v>#N/A</v>
      </c>
    </row>
    <row r="116" spans="1:4" ht="16.5" thickTop="1" thickBot="1" x14ac:dyDescent="0.3">
      <c r="A116" s="49"/>
      <c r="B116" s="59"/>
      <c r="C116" s="61" t="e">
        <f t="shared" si="2"/>
        <v>#N/A</v>
      </c>
      <c r="D116" s="61" t="e">
        <f t="shared" si="3"/>
        <v>#N/A</v>
      </c>
    </row>
    <row r="117" spans="1:4" ht="16.5" thickTop="1" thickBot="1" x14ac:dyDescent="0.3">
      <c r="A117" s="49"/>
      <c r="B117" s="59"/>
      <c r="C117" s="61" t="e">
        <f t="shared" si="2"/>
        <v>#N/A</v>
      </c>
      <c r="D117" s="61" t="e">
        <f t="shared" si="3"/>
        <v>#N/A</v>
      </c>
    </row>
    <row r="118" spans="1:4" ht="16.5" thickTop="1" thickBot="1" x14ac:dyDescent="0.3">
      <c r="A118" s="49"/>
      <c r="B118" s="59"/>
      <c r="C118" s="61" t="e">
        <f t="shared" si="2"/>
        <v>#N/A</v>
      </c>
      <c r="D118" s="61" t="e">
        <f t="shared" si="3"/>
        <v>#N/A</v>
      </c>
    </row>
    <row r="119" spans="1:4" ht="16.5" thickTop="1" thickBot="1" x14ac:dyDescent="0.3">
      <c r="A119" s="49"/>
      <c r="B119" s="59"/>
      <c r="C119" s="61" t="e">
        <f t="shared" si="2"/>
        <v>#N/A</v>
      </c>
      <c r="D119" s="61" t="e">
        <f t="shared" si="3"/>
        <v>#N/A</v>
      </c>
    </row>
    <row r="120" spans="1:4" ht="16.5" thickTop="1" thickBot="1" x14ac:dyDescent="0.3">
      <c r="A120" s="49"/>
      <c r="B120" s="59"/>
      <c r="C120" s="61" t="e">
        <f t="shared" si="2"/>
        <v>#N/A</v>
      </c>
      <c r="D120" s="61" t="e">
        <f t="shared" si="3"/>
        <v>#N/A</v>
      </c>
    </row>
    <row r="121" spans="1:4" ht="16.5" thickTop="1" thickBot="1" x14ac:dyDescent="0.3">
      <c r="A121" s="49"/>
      <c r="B121" s="59"/>
      <c r="C121" s="61" t="e">
        <f t="shared" si="2"/>
        <v>#N/A</v>
      </c>
      <c r="D121" s="61" t="e">
        <f t="shared" si="3"/>
        <v>#N/A</v>
      </c>
    </row>
    <row r="122" spans="1:4" ht="16.5" thickTop="1" thickBot="1" x14ac:dyDescent="0.3">
      <c r="A122" s="49"/>
      <c r="B122" s="59"/>
      <c r="C122" s="61" t="e">
        <f t="shared" si="2"/>
        <v>#N/A</v>
      </c>
      <c r="D122" s="61" t="e">
        <f t="shared" si="3"/>
        <v>#N/A</v>
      </c>
    </row>
    <row r="123" spans="1:4" ht="16.5" thickTop="1" thickBot="1" x14ac:dyDescent="0.3">
      <c r="A123" s="49"/>
      <c r="B123" s="59"/>
      <c r="C123" s="61" t="e">
        <f t="shared" si="2"/>
        <v>#N/A</v>
      </c>
      <c r="D123" s="61" t="e">
        <f t="shared" si="3"/>
        <v>#N/A</v>
      </c>
    </row>
    <row r="124" spans="1:4" ht="16.5" thickTop="1" thickBot="1" x14ac:dyDescent="0.3">
      <c r="A124" s="49"/>
      <c r="B124" s="59"/>
      <c r="C124" s="61" t="e">
        <f t="shared" si="2"/>
        <v>#N/A</v>
      </c>
      <c r="D124" s="61" t="e">
        <f t="shared" si="3"/>
        <v>#N/A</v>
      </c>
    </row>
    <row r="125" spans="1:4" ht="16.5" thickTop="1" thickBot="1" x14ac:dyDescent="0.3">
      <c r="A125" s="49"/>
      <c r="B125" s="59"/>
      <c r="C125" s="61" t="e">
        <f t="shared" si="2"/>
        <v>#N/A</v>
      </c>
      <c r="D125" s="61" t="e">
        <f t="shared" si="3"/>
        <v>#N/A</v>
      </c>
    </row>
    <row r="126" spans="1:4" ht="16.5" thickTop="1" thickBot="1" x14ac:dyDescent="0.3">
      <c r="A126" s="49"/>
      <c r="B126" s="59"/>
      <c r="C126" s="61" t="e">
        <f t="shared" si="2"/>
        <v>#N/A</v>
      </c>
      <c r="D126" s="61" t="e">
        <f t="shared" si="3"/>
        <v>#N/A</v>
      </c>
    </row>
    <row r="127" spans="1:4" ht="16.5" thickTop="1" thickBot="1" x14ac:dyDescent="0.3">
      <c r="A127" s="49"/>
      <c r="B127" s="59"/>
      <c r="C127" s="61" t="e">
        <f t="shared" si="2"/>
        <v>#N/A</v>
      </c>
      <c r="D127" s="61" t="e">
        <f t="shared" si="3"/>
        <v>#N/A</v>
      </c>
    </row>
    <row r="128" spans="1:4" ht="16.5" thickTop="1" thickBot="1" x14ac:dyDescent="0.3">
      <c r="A128" s="49"/>
      <c r="B128" s="59"/>
      <c r="C128" s="61" t="e">
        <f t="shared" si="2"/>
        <v>#N/A</v>
      </c>
      <c r="D128" s="61" t="e">
        <f t="shared" si="3"/>
        <v>#N/A</v>
      </c>
    </row>
    <row r="129" spans="1:4" ht="16.5" thickTop="1" thickBot="1" x14ac:dyDescent="0.3">
      <c r="A129" s="49"/>
      <c r="B129" s="59"/>
      <c r="C129" s="61" t="e">
        <f t="shared" si="2"/>
        <v>#N/A</v>
      </c>
      <c r="D129" s="61" t="e">
        <f t="shared" si="3"/>
        <v>#N/A</v>
      </c>
    </row>
    <row r="130" spans="1:4" ht="16.5" thickTop="1" thickBot="1" x14ac:dyDescent="0.3">
      <c r="A130" s="49"/>
      <c r="B130" s="59"/>
      <c r="C130" s="61" t="e">
        <f t="shared" si="2"/>
        <v>#N/A</v>
      </c>
      <c r="D130" s="61" t="e">
        <f t="shared" si="3"/>
        <v>#N/A</v>
      </c>
    </row>
    <row r="131" spans="1:4" ht="16.5" thickTop="1" thickBot="1" x14ac:dyDescent="0.3">
      <c r="A131" s="49"/>
      <c r="B131" s="59"/>
      <c r="C131" s="61" t="e">
        <f t="shared" ref="C131:C194" si="4">_xlfn.RANK.EQ($B131,$B$2:$B$1000,0)</f>
        <v>#N/A</v>
      </c>
      <c r="D131" s="61" t="e">
        <f t="shared" ref="D131:D194" si="5">1-(_xlfn.RANK.EQ(B131,$B$2:$B$1000,0))/(COUNT($B$2:$B$1000))</f>
        <v>#N/A</v>
      </c>
    </row>
    <row r="132" spans="1:4" ht="16.5" thickTop="1" thickBot="1" x14ac:dyDescent="0.3">
      <c r="A132" s="49"/>
      <c r="B132" s="59"/>
      <c r="C132" s="61" t="e">
        <f t="shared" si="4"/>
        <v>#N/A</v>
      </c>
      <c r="D132" s="61" t="e">
        <f t="shared" si="5"/>
        <v>#N/A</v>
      </c>
    </row>
    <row r="133" spans="1:4" ht="16.5" thickTop="1" thickBot="1" x14ac:dyDescent="0.3">
      <c r="A133" s="49"/>
      <c r="B133" s="59"/>
      <c r="C133" s="61" t="e">
        <f t="shared" si="4"/>
        <v>#N/A</v>
      </c>
      <c r="D133" s="61" t="e">
        <f t="shared" si="5"/>
        <v>#N/A</v>
      </c>
    </row>
    <row r="134" spans="1:4" ht="16.5" thickTop="1" thickBot="1" x14ac:dyDescent="0.3">
      <c r="A134" s="49"/>
      <c r="B134" s="59"/>
      <c r="C134" s="61" t="e">
        <f t="shared" si="4"/>
        <v>#N/A</v>
      </c>
      <c r="D134" s="61" t="e">
        <f t="shared" si="5"/>
        <v>#N/A</v>
      </c>
    </row>
    <row r="135" spans="1:4" ht="16.5" thickTop="1" thickBot="1" x14ac:dyDescent="0.3">
      <c r="A135" s="49"/>
      <c r="B135" s="59"/>
      <c r="C135" s="61" t="e">
        <f t="shared" si="4"/>
        <v>#N/A</v>
      </c>
      <c r="D135" s="61" t="e">
        <f t="shared" si="5"/>
        <v>#N/A</v>
      </c>
    </row>
    <row r="136" spans="1:4" ht="16.5" thickTop="1" thickBot="1" x14ac:dyDescent="0.3">
      <c r="A136" s="49"/>
      <c r="B136" s="59"/>
      <c r="C136" s="61" t="e">
        <f t="shared" si="4"/>
        <v>#N/A</v>
      </c>
      <c r="D136" s="61" t="e">
        <f t="shared" si="5"/>
        <v>#N/A</v>
      </c>
    </row>
    <row r="137" spans="1:4" ht="16.5" thickTop="1" thickBot="1" x14ac:dyDescent="0.3">
      <c r="A137" s="49"/>
      <c r="B137" s="59"/>
      <c r="C137" s="61" t="e">
        <f t="shared" si="4"/>
        <v>#N/A</v>
      </c>
      <c r="D137" s="61" t="e">
        <f t="shared" si="5"/>
        <v>#N/A</v>
      </c>
    </row>
    <row r="138" spans="1:4" ht="16.5" thickTop="1" thickBot="1" x14ac:dyDescent="0.3">
      <c r="A138" s="49"/>
      <c r="B138" s="59"/>
      <c r="C138" s="61" t="e">
        <f t="shared" si="4"/>
        <v>#N/A</v>
      </c>
      <c r="D138" s="61" t="e">
        <f t="shared" si="5"/>
        <v>#N/A</v>
      </c>
    </row>
    <row r="139" spans="1:4" ht="16.5" thickTop="1" thickBot="1" x14ac:dyDescent="0.3">
      <c r="A139" s="49"/>
      <c r="B139" s="59"/>
      <c r="C139" s="61" t="e">
        <f t="shared" si="4"/>
        <v>#N/A</v>
      </c>
      <c r="D139" s="61" t="e">
        <f t="shared" si="5"/>
        <v>#N/A</v>
      </c>
    </row>
    <row r="140" spans="1:4" ht="16.5" thickTop="1" thickBot="1" x14ac:dyDescent="0.3">
      <c r="A140" s="49"/>
      <c r="B140" s="59"/>
      <c r="C140" s="61" t="e">
        <f t="shared" si="4"/>
        <v>#N/A</v>
      </c>
      <c r="D140" s="61" t="e">
        <f t="shared" si="5"/>
        <v>#N/A</v>
      </c>
    </row>
    <row r="141" spans="1:4" ht="16.5" thickTop="1" thickBot="1" x14ac:dyDescent="0.3">
      <c r="A141" s="49"/>
      <c r="B141" s="59"/>
      <c r="C141" s="61" t="e">
        <f t="shared" si="4"/>
        <v>#N/A</v>
      </c>
      <c r="D141" s="61" t="e">
        <f t="shared" si="5"/>
        <v>#N/A</v>
      </c>
    </row>
    <row r="142" spans="1:4" ht="16.5" thickTop="1" thickBot="1" x14ac:dyDescent="0.3">
      <c r="A142" s="49"/>
      <c r="B142" s="59"/>
      <c r="C142" s="61" t="e">
        <f t="shared" si="4"/>
        <v>#N/A</v>
      </c>
      <c r="D142" s="61" t="e">
        <f t="shared" si="5"/>
        <v>#N/A</v>
      </c>
    </row>
    <row r="143" spans="1:4" ht="16.5" thickTop="1" thickBot="1" x14ac:dyDescent="0.3">
      <c r="A143" s="49"/>
      <c r="B143" s="59"/>
      <c r="C143" s="61" t="e">
        <f t="shared" si="4"/>
        <v>#N/A</v>
      </c>
      <c r="D143" s="61" t="e">
        <f t="shared" si="5"/>
        <v>#N/A</v>
      </c>
    </row>
    <row r="144" spans="1:4" ht="16.5" thickTop="1" thickBot="1" x14ac:dyDescent="0.3">
      <c r="A144" s="49"/>
      <c r="B144" s="59"/>
      <c r="C144" s="61" t="e">
        <f t="shared" si="4"/>
        <v>#N/A</v>
      </c>
      <c r="D144" s="61" t="e">
        <f t="shared" si="5"/>
        <v>#N/A</v>
      </c>
    </row>
    <row r="145" spans="1:4" ht="16.5" thickTop="1" thickBot="1" x14ac:dyDescent="0.3">
      <c r="A145" s="49"/>
      <c r="B145" s="59"/>
      <c r="C145" s="61" t="e">
        <f t="shared" si="4"/>
        <v>#N/A</v>
      </c>
      <c r="D145" s="61" t="e">
        <f t="shared" si="5"/>
        <v>#N/A</v>
      </c>
    </row>
    <row r="146" spans="1:4" ht="16.5" thickTop="1" thickBot="1" x14ac:dyDescent="0.3">
      <c r="A146" s="49"/>
      <c r="B146" s="59"/>
      <c r="C146" s="61" t="e">
        <f t="shared" si="4"/>
        <v>#N/A</v>
      </c>
      <c r="D146" s="61" t="e">
        <f t="shared" si="5"/>
        <v>#N/A</v>
      </c>
    </row>
    <row r="147" spans="1:4" ht="16.5" thickTop="1" thickBot="1" x14ac:dyDescent="0.3">
      <c r="A147" s="49"/>
      <c r="B147" s="59"/>
      <c r="C147" s="61" t="e">
        <f t="shared" si="4"/>
        <v>#N/A</v>
      </c>
      <c r="D147" s="61" t="e">
        <f t="shared" si="5"/>
        <v>#N/A</v>
      </c>
    </row>
    <row r="148" spans="1:4" ht="16.5" thickTop="1" thickBot="1" x14ac:dyDescent="0.3">
      <c r="A148" s="49"/>
      <c r="B148" s="59"/>
      <c r="C148" s="61" t="e">
        <f t="shared" si="4"/>
        <v>#N/A</v>
      </c>
      <c r="D148" s="61" t="e">
        <f t="shared" si="5"/>
        <v>#N/A</v>
      </c>
    </row>
    <row r="149" spans="1:4" ht="16.5" thickTop="1" thickBot="1" x14ac:dyDescent="0.3">
      <c r="A149" s="49"/>
      <c r="B149" s="59"/>
      <c r="C149" s="61" t="e">
        <f t="shared" si="4"/>
        <v>#N/A</v>
      </c>
      <c r="D149" s="61" t="e">
        <f t="shared" si="5"/>
        <v>#N/A</v>
      </c>
    </row>
    <row r="150" spans="1:4" ht="16.5" thickTop="1" thickBot="1" x14ac:dyDescent="0.3">
      <c r="A150" s="49"/>
      <c r="B150" s="59"/>
      <c r="C150" s="61" t="e">
        <f t="shared" si="4"/>
        <v>#N/A</v>
      </c>
      <c r="D150" s="61" t="e">
        <f t="shared" si="5"/>
        <v>#N/A</v>
      </c>
    </row>
    <row r="151" spans="1:4" ht="16.5" thickTop="1" thickBot="1" x14ac:dyDescent="0.3">
      <c r="A151" s="49"/>
      <c r="B151" s="59"/>
      <c r="C151" s="61" t="e">
        <f t="shared" si="4"/>
        <v>#N/A</v>
      </c>
      <c r="D151" s="61" t="e">
        <f t="shared" si="5"/>
        <v>#N/A</v>
      </c>
    </row>
    <row r="152" spans="1:4" ht="16.5" thickTop="1" thickBot="1" x14ac:dyDescent="0.3">
      <c r="A152" s="49"/>
      <c r="B152" s="59"/>
      <c r="C152" s="61" t="e">
        <f t="shared" si="4"/>
        <v>#N/A</v>
      </c>
      <c r="D152" s="61" t="e">
        <f t="shared" si="5"/>
        <v>#N/A</v>
      </c>
    </row>
    <row r="153" spans="1:4" ht="16.5" thickTop="1" thickBot="1" x14ac:dyDescent="0.3">
      <c r="A153" s="49"/>
      <c r="B153" s="59"/>
      <c r="C153" s="61" t="e">
        <f t="shared" si="4"/>
        <v>#N/A</v>
      </c>
      <c r="D153" s="61" t="e">
        <f t="shared" si="5"/>
        <v>#N/A</v>
      </c>
    </row>
    <row r="154" spans="1:4" ht="16.5" thickTop="1" thickBot="1" x14ac:dyDescent="0.3">
      <c r="A154" s="49"/>
      <c r="B154" s="59"/>
      <c r="C154" s="61" t="e">
        <f t="shared" si="4"/>
        <v>#N/A</v>
      </c>
      <c r="D154" s="61" t="e">
        <f t="shared" si="5"/>
        <v>#N/A</v>
      </c>
    </row>
    <row r="155" spans="1:4" ht="16.5" thickTop="1" thickBot="1" x14ac:dyDescent="0.3">
      <c r="A155" s="49"/>
      <c r="B155" s="59"/>
      <c r="C155" s="61" t="e">
        <f t="shared" si="4"/>
        <v>#N/A</v>
      </c>
      <c r="D155" s="61" t="e">
        <f t="shared" si="5"/>
        <v>#N/A</v>
      </c>
    </row>
    <row r="156" spans="1:4" ht="16.5" thickTop="1" thickBot="1" x14ac:dyDescent="0.3">
      <c r="A156" s="49"/>
      <c r="B156" s="59"/>
      <c r="C156" s="61" t="e">
        <f t="shared" si="4"/>
        <v>#N/A</v>
      </c>
      <c r="D156" s="61" t="e">
        <f t="shared" si="5"/>
        <v>#N/A</v>
      </c>
    </row>
    <row r="157" spans="1:4" ht="16.5" thickTop="1" thickBot="1" x14ac:dyDescent="0.3">
      <c r="A157" s="49"/>
      <c r="B157" s="59"/>
      <c r="C157" s="61" t="e">
        <f t="shared" si="4"/>
        <v>#N/A</v>
      </c>
      <c r="D157" s="61" t="e">
        <f t="shared" si="5"/>
        <v>#N/A</v>
      </c>
    </row>
    <row r="158" spans="1:4" ht="16.5" thickTop="1" thickBot="1" x14ac:dyDescent="0.3">
      <c r="A158" s="49"/>
      <c r="B158" s="59"/>
      <c r="C158" s="61" t="e">
        <f t="shared" si="4"/>
        <v>#N/A</v>
      </c>
      <c r="D158" s="61" t="e">
        <f t="shared" si="5"/>
        <v>#N/A</v>
      </c>
    </row>
    <row r="159" spans="1:4" ht="16.5" thickTop="1" thickBot="1" x14ac:dyDescent="0.3">
      <c r="A159" s="49"/>
      <c r="B159" s="59"/>
      <c r="C159" s="61" t="e">
        <f t="shared" si="4"/>
        <v>#N/A</v>
      </c>
      <c r="D159" s="61" t="e">
        <f t="shared" si="5"/>
        <v>#N/A</v>
      </c>
    </row>
    <row r="160" spans="1:4" ht="16.5" thickTop="1" thickBot="1" x14ac:dyDescent="0.3">
      <c r="A160" s="49"/>
      <c r="B160" s="59"/>
      <c r="C160" s="61" t="e">
        <f t="shared" si="4"/>
        <v>#N/A</v>
      </c>
      <c r="D160" s="61" t="e">
        <f t="shared" si="5"/>
        <v>#N/A</v>
      </c>
    </row>
    <row r="161" spans="1:4" ht="16.5" thickTop="1" thickBot="1" x14ac:dyDescent="0.3">
      <c r="A161" s="49"/>
      <c r="B161" s="59"/>
      <c r="C161" s="61" t="e">
        <f t="shared" si="4"/>
        <v>#N/A</v>
      </c>
      <c r="D161" s="61" t="e">
        <f t="shared" si="5"/>
        <v>#N/A</v>
      </c>
    </row>
    <row r="162" spans="1:4" ht="16.5" thickTop="1" thickBot="1" x14ac:dyDescent="0.3">
      <c r="A162" s="49"/>
      <c r="B162" s="59"/>
      <c r="C162" s="61" t="e">
        <f t="shared" si="4"/>
        <v>#N/A</v>
      </c>
      <c r="D162" s="61" t="e">
        <f t="shared" si="5"/>
        <v>#N/A</v>
      </c>
    </row>
    <row r="163" spans="1:4" ht="16.5" thickTop="1" thickBot="1" x14ac:dyDescent="0.3">
      <c r="A163" s="49"/>
      <c r="B163" s="59"/>
      <c r="C163" s="61" t="e">
        <f t="shared" si="4"/>
        <v>#N/A</v>
      </c>
      <c r="D163" s="61" t="e">
        <f t="shared" si="5"/>
        <v>#N/A</v>
      </c>
    </row>
    <row r="164" spans="1:4" ht="16.5" thickTop="1" thickBot="1" x14ac:dyDescent="0.3">
      <c r="A164" s="49"/>
      <c r="B164" s="59"/>
      <c r="C164" s="61" t="e">
        <f t="shared" si="4"/>
        <v>#N/A</v>
      </c>
      <c r="D164" s="61" t="e">
        <f t="shared" si="5"/>
        <v>#N/A</v>
      </c>
    </row>
    <row r="165" spans="1:4" ht="16.5" thickTop="1" thickBot="1" x14ac:dyDescent="0.3">
      <c r="A165" s="49"/>
      <c r="B165" s="59"/>
      <c r="C165" s="61" t="e">
        <f t="shared" si="4"/>
        <v>#N/A</v>
      </c>
      <c r="D165" s="61" t="e">
        <f t="shared" si="5"/>
        <v>#N/A</v>
      </c>
    </row>
    <row r="166" spans="1:4" ht="16.5" thickTop="1" thickBot="1" x14ac:dyDescent="0.3">
      <c r="A166" s="49"/>
      <c r="B166" s="59"/>
      <c r="C166" s="61" t="e">
        <f t="shared" si="4"/>
        <v>#N/A</v>
      </c>
      <c r="D166" s="61" t="e">
        <f t="shared" si="5"/>
        <v>#N/A</v>
      </c>
    </row>
    <row r="167" spans="1:4" ht="16.5" thickTop="1" thickBot="1" x14ac:dyDescent="0.3">
      <c r="A167" s="49"/>
      <c r="B167" s="59"/>
      <c r="C167" s="61" t="e">
        <f t="shared" si="4"/>
        <v>#N/A</v>
      </c>
      <c r="D167" s="61" t="e">
        <f t="shared" si="5"/>
        <v>#N/A</v>
      </c>
    </row>
    <row r="168" spans="1:4" ht="16.5" thickTop="1" thickBot="1" x14ac:dyDescent="0.3">
      <c r="A168" s="49"/>
      <c r="B168" s="59"/>
      <c r="C168" s="61" t="e">
        <f t="shared" si="4"/>
        <v>#N/A</v>
      </c>
      <c r="D168" s="61" t="e">
        <f t="shared" si="5"/>
        <v>#N/A</v>
      </c>
    </row>
    <row r="169" spans="1:4" ht="16.5" thickTop="1" thickBot="1" x14ac:dyDescent="0.3">
      <c r="A169" s="49"/>
      <c r="B169" s="59"/>
      <c r="C169" s="61" t="e">
        <f t="shared" si="4"/>
        <v>#N/A</v>
      </c>
      <c r="D169" s="61" t="e">
        <f t="shared" si="5"/>
        <v>#N/A</v>
      </c>
    </row>
    <row r="170" spans="1:4" ht="16.5" thickTop="1" thickBot="1" x14ac:dyDescent="0.3">
      <c r="A170" s="49"/>
      <c r="B170" s="59"/>
      <c r="C170" s="61" t="e">
        <f t="shared" si="4"/>
        <v>#N/A</v>
      </c>
      <c r="D170" s="61" t="e">
        <f t="shared" si="5"/>
        <v>#N/A</v>
      </c>
    </row>
    <row r="171" spans="1:4" ht="16.5" thickTop="1" thickBot="1" x14ac:dyDescent="0.3">
      <c r="A171" s="49"/>
      <c r="B171" s="59"/>
      <c r="C171" s="61" t="e">
        <f t="shared" si="4"/>
        <v>#N/A</v>
      </c>
      <c r="D171" s="61" t="e">
        <f t="shared" si="5"/>
        <v>#N/A</v>
      </c>
    </row>
    <row r="172" spans="1:4" ht="16.5" thickTop="1" thickBot="1" x14ac:dyDescent="0.3">
      <c r="A172" s="49"/>
      <c r="B172" s="59"/>
      <c r="C172" s="61" t="e">
        <f t="shared" si="4"/>
        <v>#N/A</v>
      </c>
      <c r="D172" s="61" t="e">
        <f t="shared" si="5"/>
        <v>#N/A</v>
      </c>
    </row>
    <row r="173" spans="1:4" ht="16.5" thickTop="1" thickBot="1" x14ac:dyDescent="0.3">
      <c r="A173" s="49"/>
      <c r="B173" s="59"/>
      <c r="C173" s="61" t="e">
        <f t="shared" si="4"/>
        <v>#N/A</v>
      </c>
      <c r="D173" s="61" t="e">
        <f t="shared" si="5"/>
        <v>#N/A</v>
      </c>
    </row>
    <row r="174" spans="1:4" ht="16.5" thickTop="1" thickBot="1" x14ac:dyDescent="0.3">
      <c r="A174" s="49"/>
      <c r="B174" s="59"/>
      <c r="C174" s="61" t="e">
        <f t="shared" si="4"/>
        <v>#N/A</v>
      </c>
      <c r="D174" s="61" t="e">
        <f t="shared" si="5"/>
        <v>#N/A</v>
      </c>
    </row>
    <row r="175" spans="1:4" ht="16.5" thickTop="1" thickBot="1" x14ac:dyDescent="0.3">
      <c r="A175" s="49"/>
      <c r="B175" s="59"/>
      <c r="C175" s="61" t="e">
        <f t="shared" si="4"/>
        <v>#N/A</v>
      </c>
      <c r="D175" s="61" t="e">
        <f t="shared" si="5"/>
        <v>#N/A</v>
      </c>
    </row>
    <row r="176" spans="1:4" ht="16.5" thickTop="1" thickBot="1" x14ac:dyDescent="0.3">
      <c r="A176" s="49"/>
      <c r="B176" s="59"/>
      <c r="C176" s="61" t="e">
        <f t="shared" si="4"/>
        <v>#N/A</v>
      </c>
      <c r="D176" s="61" t="e">
        <f t="shared" si="5"/>
        <v>#N/A</v>
      </c>
    </row>
    <row r="177" spans="1:4" ht="16.5" thickTop="1" thickBot="1" x14ac:dyDescent="0.3">
      <c r="A177" s="49"/>
      <c r="B177" s="59"/>
      <c r="C177" s="61" t="e">
        <f t="shared" si="4"/>
        <v>#N/A</v>
      </c>
      <c r="D177" s="61" t="e">
        <f t="shared" si="5"/>
        <v>#N/A</v>
      </c>
    </row>
    <row r="178" spans="1:4" ht="16.5" thickTop="1" thickBot="1" x14ac:dyDescent="0.3">
      <c r="A178" s="49"/>
      <c r="B178" s="59"/>
      <c r="C178" s="61" t="e">
        <f t="shared" si="4"/>
        <v>#N/A</v>
      </c>
      <c r="D178" s="61" t="e">
        <f t="shared" si="5"/>
        <v>#N/A</v>
      </c>
    </row>
    <row r="179" spans="1:4" ht="16.5" thickTop="1" thickBot="1" x14ac:dyDescent="0.3">
      <c r="A179" s="49"/>
      <c r="B179" s="59"/>
      <c r="C179" s="61" t="e">
        <f t="shared" si="4"/>
        <v>#N/A</v>
      </c>
      <c r="D179" s="61" t="e">
        <f t="shared" si="5"/>
        <v>#N/A</v>
      </c>
    </row>
    <row r="180" spans="1:4" ht="16.5" thickTop="1" thickBot="1" x14ac:dyDescent="0.3">
      <c r="A180" s="49"/>
      <c r="B180" s="59"/>
      <c r="C180" s="61" t="e">
        <f t="shared" si="4"/>
        <v>#N/A</v>
      </c>
      <c r="D180" s="61" t="e">
        <f t="shared" si="5"/>
        <v>#N/A</v>
      </c>
    </row>
    <row r="181" spans="1:4" ht="16.5" thickTop="1" thickBot="1" x14ac:dyDescent="0.3">
      <c r="A181" s="49"/>
      <c r="B181" s="59"/>
      <c r="C181" s="61" t="e">
        <f t="shared" si="4"/>
        <v>#N/A</v>
      </c>
      <c r="D181" s="61" t="e">
        <f t="shared" si="5"/>
        <v>#N/A</v>
      </c>
    </row>
    <row r="182" spans="1:4" ht="16.5" thickTop="1" thickBot="1" x14ac:dyDescent="0.3">
      <c r="A182" s="49"/>
      <c r="B182" s="59"/>
      <c r="C182" s="61" t="e">
        <f t="shared" si="4"/>
        <v>#N/A</v>
      </c>
      <c r="D182" s="61" t="e">
        <f t="shared" si="5"/>
        <v>#N/A</v>
      </c>
    </row>
    <row r="183" spans="1:4" ht="16.5" thickTop="1" thickBot="1" x14ac:dyDescent="0.3">
      <c r="A183" s="49"/>
      <c r="B183" s="59"/>
      <c r="C183" s="61" t="e">
        <f t="shared" si="4"/>
        <v>#N/A</v>
      </c>
      <c r="D183" s="61" t="e">
        <f t="shared" si="5"/>
        <v>#N/A</v>
      </c>
    </row>
    <row r="184" spans="1:4" ht="16.5" thickTop="1" thickBot="1" x14ac:dyDescent="0.3">
      <c r="A184" s="49"/>
      <c r="B184" s="59"/>
      <c r="C184" s="61" t="e">
        <f t="shared" si="4"/>
        <v>#N/A</v>
      </c>
      <c r="D184" s="61" t="e">
        <f t="shared" si="5"/>
        <v>#N/A</v>
      </c>
    </row>
    <row r="185" spans="1:4" ht="16.5" thickTop="1" thickBot="1" x14ac:dyDescent="0.3">
      <c r="A185" s="49"/>
      <c r="B185" s="59"/>
      <c r="C185" s="61" t="e">
        <f t="shared" si="4"/>
        <v>#N/A</v>
      </c>
      <c r="D185" s="61" t="e">
        <f t="shared" si="5"/>
        <v>#N/A</v>
      </c>
    </row>
    <row r="186" spans="1:4" ht="16.5" thickTop="1" thickBot="1" x14ac:dyDescent="0.3">
      <c r="A186" s="49"/>
      <c r="B186" s="59"/>
      <c r="C186" s="61" t="e">
        <f t="shared" si="4"/>
        <v>#N/A</v>
      </c>
      <c r="D186" s="61" t="e">
        <f t="shared" si="5"/>
        <v>#N/A</v>
      </c>
    </row>
    <row r="187" spans="1:4" ht="16.5" thickTop="1" thickBot="1" x14ac:dyDescent="0.3">
      <c r="A187" s="49"/>
      <c r="B187" s="59"/>
      <c r="C187" s="61" t="e">
        <f t="shared" si="4"/>
        <v>#N/A</v>
      </c>
      <c r="D187" s="61" t="e">
        <f t="shared" si="5"/>
        <v>#N/A</v>
      </c>
    </row>
    <row r="188" spans="1:4" ht="16.5" thickTop="1" thickBot="1" x14ac:dyDescent="0.3">
      <c r="A188" s="49"/>
      <c r="B188" s="59"/>
      <c r="C188" s="61" t="e">
        <f t="shared" si="4"/>
        <v>#N/A</v>
      </c>
      <c r="D188" s="61" t="e">
        <f t="shared" si="5"/>
        <v>#N/A</v>
      </c>
    </row>
    <row r="189" spans="1:4" ht="16.5" thickTop="1" thickBot="1" x14ac:dyDescent="0.3">
      <c r="A189" s="49"/>
      <c r="B189" s="59"/>
      <c r="C189" s="61" t="e">
        <f t="shared" si="4"/>
        <v>#N/A</v>
      </c>
      <c r="D189" s="61" t="e">
        <f t="shared" si="5"/>
        <v>#N/A</v>
      </c>
    </row>
    <row r="190" spans="1:4" ht="16.5" thickTop="1" thickBot="1" x14ac:dyDescent="0.3">
      <c r="A190" s="49"/>
      <c r="B190" s="59"/>
      <c r="C190" s="61" t="e">
        <f t="shared" si="4"/>
        <v>#N/A</v>
      </c>
      <c r="D190" s="61" t="e">
        <f t="shared" si="5"/>
        <v>#N/A</v>
      </c>
    </row>
    <row r="191" spans="1:4" ht="16.5" thickTop="1" thickBot="1" x14ac:dyDescent="0.3">
      <c r="A191" s="49"/>
      <c r="B191" s="59"/>
      <c r="C191" s="61" t="e">
        <f t="shared" si="4"/>
        <v>#N/A</v>
      </c>
      <c r="D191" s="61" t="e">
        <f t="shared" si="5"/>
        <v>#N/A</v>
      </c>
    </row>
    <row r="192" spans="1:4" ht="16.5" thickTop="1" thickBot="1" x14ac:dyDescent="0.3">
      <c r="A192" s="49"/>
      <c r="B192" s="59"/>
      <c r="C192" s="61" t="e">
        <f t="shared" si="4"/>
        <v>#N/A</v>
      </c>
      <c r="D192" s="61" t="e">
        <f t="shared" si="5"/>
        <v>#N/A</v>
      </c>
    </row>
    <row r="193" spans="1:4" ht="16.5" thickTop="1" thickBot="1" x14ac:dyDescent="0.3">
      <c r="A193" s="49"/>
      <c r="B193" s="59"/>
      <c r="C193" s="61" t="e">
        <f t="shared" si="4"/>
        <v>#N/A</v>
      </c>
      <c r="D193" s="61" t="e">
        <f t="shared" si="5"/>
        <v>#N/A</v>
      </c>
    </row>
    <row r="194" spans="1:4" ht="16.5" thickTop="1" thickBot="1" x14ac:dyDescent="0.3">
      <c r="A194" s="49"/>
      <c r="B194" s="59"/>
      <c r="C194" s="61" t="e">
        <f t="shared" si="4"/>
        <v>#N/A</v>
      </c>
      <c r="D194" s="61" t="e">
        <f t="shared" si="5"/>
        <v>#N/A</v>
      </c>
    </row>
    <row r="195" spans="1:4" ht="16.5" thickTop="1" thickBot="1" x14ac:dyDescent="0.3">
      <c r="A195" s="49"/>
      <c r="B195" s="59"/>
      <c r="C195" s="61" t="e">
        <f t="shared" ref="C195:C258" si="6">_xlfn.RANK.EQ($B195,$B$2:$B$1000,0)</f>
        <v>#N/A</v>
      </c>
      <c r="D195" s="61" t="e">
        <f t="shared" ref="D195:D258" si="7">1-(_xlfn.RANK.EQ(B195,$B$2:$B$1000,0))/(COUNT($B$2:$B$1000))</f>
        <v>#N/A</v>
      </c>
    </row>
    <row r="196" spans="1:4" ht="16.5" thickTop="1" thickBot="1" x14ac:dyDescent="0.3">
      <c r="A196" s="49"/>
      <c r="B196" s="59"/>
      <c r="C196" s="61" t="e">
        <f t="shared" si="6"/>
        <v>#N/A</v>
      </c>
      <c r="D196" s="61" t="e">
        <f t="shared" si="7"/>
        <v>#N/A</v>
      </c>
    </row>
    <row r="197" spans="1:4" ht="16.5" thickTop="1" thickBot="1" x14ac:dyDescent="0.3">
      <c r="A197" s="49"/>
      <c r="B197" s="59"/>
      <c r="C197" s="61" t="e">
        <f t="shared" si="6"/>
        <v>#N/A</v>
      </c>
      <c r="D197" s="61" t="e">
        <f t="shared" si="7"/>
        <v>#N/A</v>
      </c>
    </row>
    <row r="198" spans="1:4" ht="16.5" thickTop="1" thickBot="1" x14ac:dyDescent="0.3">
      <c r="A198" s="49"/>
      <c r="B198" s="59"/>
      <c r="C198" s="61" t="e">
        <f t="shared" si="6"/>
        <v>#N/A</v>
      </c>
      <c r="D198" s="61" t="e">
        <f t="shared" si="7"/>
        <v>#N/A</v>
      </c>
    </row>
    <row r="199" spans="1:4" ht="16.5" thickTop="1" thickBot="1" x14ac:dyDescent="0.3">
      <c r="A199" s="49"/>
      <c r="B199" s="59"/>
      <c r="C199" s="61" t="e">
        <f t="shared" si="6"/>
        <v>#N/A</v>
      </c>
      <c r="D199" s="61" t="e">
        <f t="shared" si="7"/>
        <v>#N/A</v>
      </c>
    </row>
    <row r="200" spans="1:4" ht="16.5" thickTop="1" thickBot="1" x14ac:dyDescent="0.3">
      <c r="A200" s="49"/>
      <c r="B200" s="59"/>
      <c r="C200" s="61" t="e">
        <f t="shared" si="6"/>
        <v>#N/A</v>
      </c>
      <c r="D200" s="61" t="e">
        <f t="shared" si="7"/>
        <v>#N/A</v>
      </c>
    </row>
    <row r="201" spans="1:4" ht="16.5" thickTop="1" thickBot="1" x14ac:dyDescent="0.3">
      <c r="A201" s="49"/>
      <c r="B201" s="59"/>
      <c r="C201" s="61" t="e">
        <f t="shared" si="6"/>
        <v>#N/A</v>
      </c>
      <c r="D201" s="61" t="e">
        <f t="shared" si="7"/>
        <v>#N/A</v>
      </c>
    </row>
    <row r="202" spans="1:4" ht="16.5" thickTop="1" thickBot="1" x14ac:dyDescent="0.3">
      <c r="A202" s="49"/>
      <c r="B202" s="59"/>
      <c r="C202" s="61" t="e">
        <f t="shared" si="6"/>
        <v>#N/A</v>
      </c>
      <c r="D202" s="61" t="e">
        <f t="shared" si="7"/>
        <v>#N/A</v>
      </c>
    </row>
    <row r="203" spans="1:4" ht="16.5" thickTop="1" thickBot="1" x14ac:dyDescent="0.3">
      <c r="A203" s="49"/>
      <c r="B203" s="59"/>
      <c r="C203" s="61" t="e">
        <f t="shared" si="6"/>
        <v>#N/A</v>
      </c>
      <c r="D203" s="61" t="e">
        <f t="shared" si="7"/>
        <v>#N/A</v>
      </c>
    </row>
    <row r="204" spans="1:4" ht="16.5" thickTop="1" thickBot="1" x14ac:dyDescent="0.3">
      <c r="A204" s="49"/>
      <c r="B204" s="59"/>
      <c r="C204" s="61" t="e">
        <f t="shared" si="6"/>
        <v>#N/A</v>
      </c>
      <c r="D204" s="61" t="e">
        <f t="shared" si="7"/>
        <v>#N/A</v>
      </c>
    </row>
    <row r="205" spans="1:4" ht="16.5" thickTop="1" thickBot="1" x14ac:dyDescent="0.3">
      <c r="A205" s="49"/>
      <c r="B205" s="59"/>
      <c r="C205" s="61" t="e">
        <f t="shared" si="6"/>
        <v>#N/A</v>
      </c>
      <c r="D205" s="61" t="e">
        <f t="shared" si="7"/>
        <v>#N/A</v>
      </c>
    </row>
    <row r="206" spans="1:4" ht="16.5" thickTop="1" thickBot="1" x14ac:dyDescent="0.3">
      <c r="A206" s="49"/>
      <c r="B206" s="59"/>
      <c r="C206" s="61" t="e">
        <f t="shared" si="6"/>
        <v>#N/A</v>
      </c>
      <c r="D206" s="61" t="e">
        <f t="shared" si="7"/>
        <v>#N/A</v>
      </c>
    </row>
    <row r="207" spans="1:4" ht="16.5" thickTop="1" thickBot="1" x14ac:dyDescent="0.3">
      <c r="A207" s="49"/>
      <c r="B207" s="59"/>
      <c r="C207" s="61" t="e">
        <f t="shared" si="6"/>
        <v>#N/A</v>
      </c>
      <c r="D207" s="61" t="e">
        <f t="shared" si="7"/>
        <v>#N/A</v>
      </c>
    </row>
    <row r="208" spans="1:4" ht="16.5" thickTop="1" thickBot="1" x14ac:dyDescent="0.3">
      <c r="A208" s="49"/>
      <c r="B208" s="59"/>
      <c r="C208" s="61" t="e">
        <f t="shared" si="6"/>
        <v>#N/A</v>
      </c>
      <c r="D208" s="61" t="e">
        <f t="shared" si="7"/>
        <v>#N/A</v>
      </c>
    </row>
    <row r="209" spans="1:4" ht="16.5" thickTop="1" thickBot="1" x14ac:dyDescent="0.3">
      <c r="A209" s="49"/>
      <c r="B209" s="59"/>
      <c r="C209" s="61" t="e">
        <f t="shared" si="6"/>
        <v>#N/A</v>
      </c>
      <c r="D209" s="61" t="e">
        <f t="shared" si="7"/>
        <v>#N/A</v>
      </c>
    </row>
    <row r="210" spans="1:4" ht="16.5" thickTop="1" thickBot="1" x14ac:dyDescent="0.3">
      <c r="A210" s="49"/>
      <c r="B210" s="59"/>
      <c r="C210" s="61" t="e">
        <f t="shared" si="6"/>
        <v>#N/A</v>
      </c>
      <c r="D210" s="61" t="e">
        <f t="shared" si="7"/>
        <v>#N/A</v>
      </c>
    </row>
    <row r="211" spans="1:4" ht="16.5" thickTop="1" thickBot="1" x14ac:dyDescent="0.3">
      <c r="A211" s="49"/>
      <c r="B211" s="59"/>
      <c r="C211" s="61" t="e">
        <f t="shared" si="6"/>
        <v>#N/A</v>
      </c>
      <c r="D211" s="61" t="e">
        <f t="shared" si="7"/>
        <v>#N/A</v>
      </c>
    </row>
    <row r="212" spans="1:4" ht="16.5" thickTop="1" thickBot="1" x14ac:dyDescent="0.3">
      <c r="A212" s="49"/>
      <c r="B212" s="59"/>
      <c r="C212" s="61" t="e">
        <f t="shared" si="6"/>
        <v>#N/A</v>
      </c>
      <c r="D212" s="61" t="e">
        <f t="shared" si="7"/>
        <v>#N/A</v>
      </c>
    </row>
    <row r="213" spans="1:4" ht="16.5" thickTop="1" thickBot="1" x14ac:dyDescent="0.3">
      <c r="A213" s="49"/>
      <c r="B213" s="59"/>
      <c r="C213" s="61" t="e">
        <f t="shared" si="6"/>
        <v>#N/A</v>
      </c>
      <c r="D213" s="61" t="e">
        <f t="shared" si="7"/>
        <v>#N/A</v>
      </c>
    </row>
    <row r="214" spans="1:4" ht="16.5" thickTop="1" thickBot="1" x14ac:dyDescent="0.3">
      <c r="A214" s="49"/>
      <c r="B214" s="59"/>
      <c r="C214" s="61" t="e">
        <f t="shared" si="6"/>
        <v>#N/A</v>
      </c>
      <c r="D214" s="61" t="e">
        <f t="shared" si="7"/>
        <v>#N/A</v>
      </c>
    </row>
    <row r="215" spans="1:4" ht="16.5" thickTop="1" thickBot="1" x14ac:dyDescent="0.3">
      <c r="A215" s="49"/>
      <c r="B215" s="59"/>
      <c r="C215" s="61" t="e">
        <f t="shared" si="6"/>
        <v>#N/A</v>
      </c>
      <c r="D215" s="61" t="e">
        <f t="shared" si="7"/>
        <v>#N/A</v>
      </c>
    </row>
    <row r="216" spans="1:4" ht="16.5" thickTop="1" thickBot="1" x14ac:dyDescent="0.3">
      <c r="A216" s="49"/>
      <c r="B216" s="59"/>
      <c r="C216" s="61" t="e">
        <f t="shared" si="6"/>
        <v>#N/A</v>
      </c>
      <c r="D216" s="61" t="e">
        <f t="shared" si="7"/>
        <v>#N/A</v>
      </c>
    </row>
    <row r="217" spans="1:4" ht="16.5" thickTop="1" thickBot="1" x14ac:dyDescent="0.3">
      <c r="A217" s="49"/>
      <c r="B217" s="59"/>
      <c r="C217" s="61" t="e">
        <f t="shared" si="6"/>
        <v>#N/A</v>
      </c>
      <c r="D217" s="61" t="e">
        <f t="shared" si="7"/>
        <v>#N/A</v>
      </c>
    </row>
    <row r="218" spans="1:4" ht="16.5" thickTop="1" thickBot="1" x14ac:dyDescent="0.3">
      <c r="A218" s="49"/>
      <c r="B218" s="59"/>
      <c r="C218" s="61" t="e">
        <f t="shared" si="6"/>
        <v>#N/A</v>
      </c>
      <c r="D218" s="61" t="e">
        <f t="shared" si="7"/>
        <v>#N/A</v>
      </c>
    </row>
    <row r="219" spans="1:4" ht="16.5" thickTop="1" thickBot="1" x14ac:dyDescent="0.3">
      <c r="A219" s="49"/>
      <c r="B219" s="59"/>
      <c r="C219" s="61" t="e">
        <f t="shared" si="6"/>
        <v>#N/A</v>
      </c>
      <c r="D219" s="61" t="e">
        <f t="shared" si="7"/>
        <v>#N/A</v>
      </c>
    </row>
    <row r="220" spans="1:4" ht="16.5" thickTop="1" thickBot="1" x14ac:dyDescent="0.3">
      <c r="A220" s="49"/>
      <c r="B220" s="59"/>
      <c r="C220" s="61" t="e">
        <f t="shared" si="6"/>
        <v>#N/A</v>
      </c>
      <c r="D220" s="61" t="e">
        <f t="shared" si="7"/>
        <v>#N/A</v>
      </c>
    </row>
    <row r="221" spans="1:4" ht="16.5" thickTop="1" thickBot="1" x14ac:dyDescent="0.3">
      <c r="A221" s="49"/>
      <c r="B221" s="59"/>
      <c r="C221" s="61" t="e">
        <f t="shared" si="6"/>
        <v>#N/A</v>
      </c>
      <c r="D221" s="61" t="e">
        <f t="shared" si="7"/>
        <v>#N/A</v>
      </c>
    </row>
    <row r="222" spans="1:4" ht="16.5" thickTop="1" thickBot="1" x14ac:dyDescent="0.3">
      <c r="A222" s="49"/>
      <c r="B222" s="59"/>
      <c r="C222" s="61" t="e">
        <f t="shared" si="6"/>
        <v>#N/A</v>
      </c>
      <c r="D222" s="61" t="e">
        <f t="shared" si="7"/>
        <v>#N/A</v>
      </c>
    </row>
    <row r="223" spans="1:4" ht="16.5" thickTop="1" thickBot="1" x14ac:dyDescent="0.3">
      <c r="A223" s="49"/>
      <c r="B223" s="59"/>
      <c r="C223" s="61" t="e">
        <f t="shared" si="6"/>
        <v>#N/A</v>
      </c>
      <c r="D223" s="61" t="e">
        <f t="shared" si="7"/>
        <v>#N/A</v>
      </c>
    </row>
    <row r="224" spans="1:4" ht="16.5" thickTop="1" thickBot="1" x14ac:dyDescent="0.3">
      <c r="A224" s="49"/>
      <c r="B224" s="59"/>
      <c r="C224" s="61" t="e">
        <f t="shared" si="6"/>
        <v>#N/A</v>
      </c>
      <c r="D224" s="61" t="e">
        <f t="shared" si="7"/>
        <v>#N/A</v>
      </c>
    </row>
    <row r="225" spans="1:4" ht="16.5" thickTop="1" thickBot="1" x14ac:dyDescent="0.3">
      <c r="A225" s="49"/>
      <c r="B225" s="59"/>
      <c r="C225" s="61" t="e">
        <f t="shared" si="6"/>
        <v>#N/A</v>
      </c>
      <c r="D225" s="61" t="e">
        <f t="shared" si="7"/>
        <v>#N/A</v>
      </c>
    </row>
    <row r="226" spans="1:4" ht="16.5" thickTop="1" thickBot="1" x14ac:dyDescent="0.3">
      <c r="A226" s="49"/>
      <c r="B226" s="59"/>
      <c r="C226" s="61" t="e">
        <f t="shared" si="6"/>
        <v>#N/A</v>
      </c>
      <c r="D226" s="61" t="e">
        <f t="shared" si="7"/>
        <v>#N/A</v>
      </c>
    </row>
    <row r="227" spans="1:4" ht="16.5" thickTop="1" thickBot="1" x14ac:dyDescent="0.3">
      <c r="A227" s="49"/>
      <c r="B227" s="59"/>
      <c r="C227" s="61" t="e">
        <f t="shared" si="6"/>
        <v>#N/A</v>
      </c>
      <c r="D227" s="61" t="e">
        <f t="shared" si="7"/>
        <v>#N/A</v>
      </c>
    </row>
    <row r="228" spans="1:4" ht="16.5" thickTop="1" thickBot="1" x14ac:dyDescent="0.3">
      <c r="A228" s="49"/>
      <c r="B228" s="59"/>
      <c r="C228" s="61" t="e">
        <f t="shared" si="6"/>
        <v>#N/A</v>
      </c>
      <c r="D228" s="61" t="e">
        <f t="shared" si="7"/>
        <v>#N/A</v>
      </c>
    </row>
    <row r="229" spans="1:4" ht="16.5" thickTop="1" thickBot="1" x14ac:dyDescent="0.3">
      <c r="A229" s="49"/>
      <c r="B229" s="59"/>
      <c r="C229" s="61" t="e">
        <f t="shared" si="6"/>
        <v>#N/A</v>
      </c>
      <c r="D229" s="61" t="e">
        <f t="shared" si="7"/>
        <v>#N/A</v>
      </c>
    </row>
    <row r="230" spans="1:4" ht="16.5" thickTop="1" thickBot="1" x14ac:dyDescent="0.3">
      <c r="A230" s="49"/>
      <c r="B230" s="59"/>
      <c r="C230" s="61" t="e">
        <f t="shared" si="6"/>
        <v>#N/A</v>
      </c>
      <c r="D230" s="61" t="e">
        <f t="shared" si="7"/>
        <v>#N/A</v>
      </c>
    </row>
    <row r="231" spans="1:4" ht="16.5" thickTop="1" thickBot="1" x14ac:dyDescent="0.3">
      <c r="A231" s="49"/>
      <c r="B231" s="59"/>
      <c r="C231" s="61" t="e">
        <f t="shared" si="6"/>
        <v>#N/A</v>
      </c>
      <c r="D231" s="61" t="e">
        <f t="shared" si="7"/>
        <v>#N/A</v>
      </c>
    </row>
    <row r="232" spans="1:4" ht="16.5" thickTop="1" thickBot="1" x14ac:dyDescent="0.3">
      <c r="A232" s="49"/>
      <c r="B232" s="59"/>
      <c r="C232" s="61" t="e">
        <f t="shared" si="6"/>
        <v>#N/A</v>
      </c>
      <c r="D232" s="61" t="e">
        <f t="shared" si="7"/>
        <v>#N/A</v>
      </c>
    </row>
    <row r="233" spans="1:4" ht="16.5" thickTop="1" thickBot="1" x14ac:dyDescent="0.3">
      <c r="A233" s="49"/>
      <c r="B233" s="59"/>
      <c r="C233" s="61" t="e">
        <f t="shared" si="6"/>
        <v>#N/A</v>
      </c>
      <c r="D233" s="61" t="e">
        <f t="shared" si="7"/>
        <v>#N/A</v>
      </c>
    </row>
    <row r="234" spans="1:4" ht="16.5" thickTop="1" thickBot="1" x14ac:dyDescent="0.3">
      <c r="A234" s="49"/>
      <c r="B234" s="59"/>
      <c r="C234" s="61" t="e">
        <f t="shared" si="6"/>
        <v>#N/A</v>
      </c>
      <c r="D234" s="61" t="e">
        <f t="shared" si="7"/>
        <v>#N/A</v>
      </c>
    </row>
    <row r="235" spans="1:4" ht="16.5" thickTop="1" thickBot="1" x14ac:dyDescent="0.3">
      <c r="A235" s="49"/>
      <c r="B235" s="59"/>
      <c r="C235" s="61" t="e">
        <f t="shared" si="6"/>
        <v>#N/A</v>
      </c>
      <c r="D235" s="61" t="e">
        <f t="shared" si="7"/>
        <v>#N/A</v>
      </c>
    </row>
    <row r="236" spans="1:4" ht="16.5" thickTop="1" thickBot="1" x14ac:dyDescent="0.3">
      <c r="A236" s="49"/>
      <c r="B236" s="59"/>
      <c r="C236" s="61" t="e">
        <f t="shared" si="6"/>
        <v>#N/A</v>
      </c>
      <c r="D236" s="61" t="e">
        <f t="shared" si="7"/>
        <v>#N/A</v>
      </c>
    </row>
    <row r="237" spans="1:4" ht="16.5" thickTop="1" thickBot="1" x14ac:dyDescent="0.3">
      <c r="A237" s="49"/>
      <c r="B237" s="59"/>
      <c r="C237" s="61" t="e">
        <f t="shared" si="6"/>
        <v>#N/A</v>
      </c>
      <c r="D237" s="61" t="e">
        <f t="shared" si="7"/>
        <v>#N/A</v>
      </c>
    </row>
    <row r="238" spans="1:4" ht="16.5" thickTop="1" thickBot="1" x14ac:dyDescent="0.3">
      <c r="A238" s="49"/>
      <c r="B238" s="59"/>
      <c r="C238" s="61" t="e">
        <f t="shared" si="6"/>
        <v>#N/A</v>
      </c>
      <c r="D238" s="61" t="e">
        <f t="shared" si="7"/>
        <v>#N/A</v>
      </c>
    </row>
    <row r="239" spans="1:4" ht="16.5" thickTop="1" thickBot="1" x14ac:dyDescent="0.3">
      <c r="A239" s="49"/>
      <c r="B239" s="59"/>
      <c r="C239" s="61" t="e">
        <f t="shared" si="6"/>
        <v>#N/A</v>
      </c>
      <c r="D239" s="61" t="e">
        <f t="shared" si="7"/>
        <v>#N/A</v>
      </c>
    </row>
    <row r="240" spans="1:4" ht="16.5" thickTop="1" thickBot="1" x14ac:dyDescent="0.3">
      <c r="A240" s="49"/>
      <c r="B240" s="59"/>
      <c r="C240" s="61" t="e">
        <f t="shared" si="6"/>
        <v>#N/A</v>
      </c>
      <c r="D240" s="61" t="e">
        <f t="shared" si="7"/>
        <v>#N/A</v>
      </c>
    </row>
    <row r="241" spans="1:4" ht="16.5" thickTop="1" thickBot="1" x14ac:dyDescent="0.3">
      <c r="A241" s="49"/>
      <c r="B241" s="59"/>
      <c r="C241" s="61" t="e">
        <f t="shared" si="6"/>
        <v>#N/A</v>
      </c>
      <c r="D241" s="61" t="e">
        <f t="shared" si="7"/>
        <v>#N/A</v>
      </c>
    </row>
    <row r="242" spans="1:4" ht="16.5" thickTop="1" thickBot="1" x14ac:dyDescent="0.3">
      <c r="A242" s="49"/>
      <c r="B242" s="59"/>
      <c r="C242" s="61" t="e">
        <f t="shared" si="6"/>
        <v>#N/A</v>
      </c>
      <c r="D242" s="61" t="e">
        <f t="shared" si="7"/>
        <v>#N/A</v>
      </c>
    </row>
    <row r="243" spans="1:4" ht="16.5" thickTop="1" thickBot="1" x14ac:dyDescent="0.3">
      <c r="A243" s="49"/>
      <c r="B243" s="59"/>
      <c r="C243" s="61" t="e">
        <f t="shared" si="6"/>
        <v>#N/A</v>
      </c>
      <c r="D243" s="61" t="e">
        <f t="shared" si="7"/>
        <v>#N/A</v>
      </c>
    </row>
    <row r="244" spans="1:4" ht="16.5" thickTop="1" thickBot="1" x14ac:dyDescent="0.3">
      <c r="A244" s="49"/>
      <c r="B244" s="59"/>
      <c r="C244" s="61" t="e">
        <f t="shared" si="6"/>
        <v>#N/A</v>
      </c>
      <c r="D244" s="61" t="e">
        <f t="shared" si="7"/>
        <v>#N/A</v>
      </c>
    </row>
    <row r="245" spans="1:4" ht="16.5" thickTop="1" thickBot="1" x14ac:dyDescent="0.3">
      <c r="A245" s="49"/>
      <c r="B245" s="59"/>
      <c r="C245" s="61" t="e">
        <f t="shared" si="6"/>
        <v>#N/A</v>
      </c>
      <c r="D245" s="61" t="e">
        <f t="shared" si="7"/>
        <v>#N/A</v>
      </c>
    </row>
    <row r="246" spans="1:4" ht="16.5" thickTop="1" thickBot="1" x14ac:dyDescent="0.3">
      <c r="A246" s="49"/>
      <c r="B246" s="59"/>
      <c r="C246" s="61" t="e">
        <f t="shared" si="6"/>
        <v>#N/A</v>
      </c>
      <c r="D246" s="61" t="e">
        <f t="shared" si="7"/>
        <v>#N/A</v>
      </c>
    </row>
    <row r="247" spans="1:4" ht="16.5" thickTop="1" thickBot="1" x14ac:dyDescent="0.3">
      <c r="A247" s="49"/>
      <c r="B247" s="59"/>
      <c r="C247" s="61" t="e">
        <f t="shared" si="6"/>
        <v>#N/A</v>
      </c>
      <c r="D247" s="61" t="e">
        <f t="shared" si="7"/>
        <v>#N/A</v>
      </c>
    </row>
    <row r="248" spans="1:4" ht="16.5" thickTop="1" thickBot="1" x14ac:dyDescent="0.3">
      <c r="A248" s="49"/>
      <c r="B248" s="59"/>
      <c r="C248" s="61" t="e">
        <f t="shared" si="6"/>
        <v>#N/A</v>
      </c>
      <c r="D248" s="61" t="e">
        <f t="shared" si="7"/>
        <v>#N/A</v>
      </c>
    </row>
    <row r="249" spans="1:4" ht="16.5" thickTop="1" thickBot="1" x14ac:dyDescent="0.3">
      <c r="A249" s="49"/>
      <c r="B249" s="59"/>
      <c r="C249" s="61" t="e">
        <f t="shared" si="6"/>
        <v>#N/A</v>
      </c>
      <c r="D249" s="61" t="e">
        <f t="shared" si="7"/>
        <v>#N/A</v>
      </c>
    </row>
    <row r="250" spans="1:4" ht="16.5" thickTop="1" thickBot="1" x14ac:dyDescent="0.3">
      <c r="A250" s="49"/>
      <c r="B250" s="59"/>
      <c r="C250" s="61" t="e">
        <f t="shared" si="6"/>
        <v>#N/A</v>
      </c>
      <c r="D250" s="61" t="e">
        <f t="shared" si="7"/>
        <v>#N/A</v>
      </c>
    </row>
    <row r="251" spans="1:4" ht="16.5" thickTop="1" thickBot="1" x14ac:dyDescent="0.3">
      <c r="A251" s="49"/>
      <c r="B251" s="59"/>
      <c r="C251" s="61" t="e">
        <f t="shared" si="6"/>
        <v>#N/A</v>
      </c>
      <c r="D251" s="61" t="e">
        <f t="shared" si="7"/>
        <v>#N/A</v>
      </c>
    </row>
    <row r="252" spans="1:4" ht="16.5" thickTop="1" thickBot="1" x14ac:dyDescent="0.3">
      <c r="A252" s="49"/>
      <c r="B252" s="59"/>
      <c r="C252" s="61" t="e">
        <f t="shared" si="6"/>
        <v>#N/A</v>
      </c>
      <c r="D252" s="61" t="e">
        <f t="shared" si="7"/>
        <v>#N/A</v>
      </c>
    </row>
    <row r="253" spans="1:4" ht="16.5" thickTop="1" thickBot="1" x14ac:dyDescent="0.3">
      <c r="A253" s="49"/>
      <c r="B253" s="59"/>
      <c r="C253" s="61" t="e">
        <f t="shared" si="6"/>
        <v>#N/A</v>
      </c>
      <c r="D253" s="61" t="e">
        <f t="shared" si="7"/>
        <v>#N/A</v>
      </c>
    </row>
    <row r="254" spans="1:4" ht="16.5" thickTop="1" thickBot="1" x14ac:dyDescent="0.3">
      <c r="A254" s="49"/>
      <c r="B254" s="59"/>
      <c r="C254" s="61" t="e">
        <f t="shared" si="6"/>
        <v>#N/A</v>
      </c>
      <c r="D254" s="61" t="e">
        <f t="shared" si="7"/>
        <v>#N/A</v>
      </c>
    </row>
    <row r="255" spans="1:4" ht="16.5" thickTop="1" thickBot="1" x14ac:dyDescent="0.3">
      <c r="A255" s="49"/>
      <c r="B255" s="59"/>
      <c r="C255" s="61" t="e">
        <f t="shared" si="6"/>
        <v>#N/A</v>
      </c>
      <c r="D255" s="61" t="e">
        <f t="shared" si="7"/>
        <v>#N/A</v>
      </c>
    </row>
    <row r="256" spans="1:4" ht="16.5" thickTop="1" thickBot="1" x14ac:dyDescent="0.3">
      <c r="A256" s="49"/>
      <c r="B256" s="59"/>
      <c r="C256" s="61" t="e">
        <f t="shared" si="6"/>
        <v>#N/A</v>
      </c>
      <c r="D256" s="61" t="e">
        <f t="shared" si="7"/>
        <v>#N/A</v>
      </c>
    </row>
    <row r="257" spans="1:4" ht="16.5" thickTop="1" thickBot="1" x14ac:dyDescent="0.3">
      <c r="A257" s="49"/>
      <c r="B257" s="59"/>
      <c r="C257" s="61" t="e">
        <f t="shared" si="6"/>
        <v>#N/A</v>
      </c>
      <c r="D257" s="61" t="e">
        <f t="shared" si="7"/>
        <v>#N/A</v>
      </c>
    </row>
    <row r="258" spans="1:4" ht="16.5" thickTop="1" thickBot="1" x14ac:dyDescent="0.3">
      <c r="A258" s="49"/>
      <c r="B258" s="59"/>
      <c r="C258" s="61" t="e">
        <f t="shared" si="6"/>
        <v>#N/A</v>
      </c>
      <c r="D258" s="61" t="e">
        <f t="shared" si="7"/>
        <v>#N/A</v>
      </c>
    </row>
    <row r="259" spans="1:4" ht="16.5" thickTop="1" thickBot="1" x14ac:dyDescent="0.3">
      <c r="A259" s="49"/>
      <c r="B259" s="59"/>
      <c r="C259" s="61" t="e">
        <f t="shared" ref="C259:C322" si="8">_xlfn.RANK.EQ($B259,$B$2:$B$1000,0)</f>
        <v>#N/A</v>
      </c>
      <c r="D259" s="61" t="e">
        <f t="shared" ref="D259:D322" si="9">1-(_xlfn.RANK.EQ(B259,$B$2:$B$1000,0))/(COUNT($B$2:$B$1000))</f>
        <v>#N/A</v>
      </c>
    </row>
    <row r="260" spans="1:4" ht="16.5" thickTop="1" thickBot="1" x14ac:dyDescent="0.3">
      <c r="A260" s="49"/>
      <c r="B260" s="59"/>
      <c r="C260" s="61" t="e">
        <f t="shared" si="8"/>
        <v>#N/A</v>
      </c>
      <c r="D260" s="61" t="e">
        <f t="shared" si="9"/>
        <v>#N/A</v>
      </c>
    </row>
    <row r="261" spans="1:4" ht="16.5" thickTop="1" thickBot="1" x14ac:dyDescent="0.3">
      <c r="A261" s="49"/>
      <c r="B261" s="59"/>
      <c r="C261" s="61" t="e">
        <f t="shared" si="8"/>
        <v>#N/A</v>
      </c>
      <c r="D261" s="61" t="e">
        <f t="shared" si="9"/>
        <v>#N/A</v>
      </c>
    </row>
    <row r="262" spans="1:4" ht="16.5" thickTop="1" thickBot="1" x14ac:dyDescent="0.3">
      <c r="A262" s="49"/>
      <c r="B262" s="59"/>
      <c r="C262" s="61" t="e">
        <f t="shared" si="8"/>
        <v>#N/A</v>
      </c>
      <c r="D262" s="61" t="e">
        <f t="shared" si="9"/>
        <v>#N/A</v>
      </c>
    </row>
    <row r="263" spans="1:4" ht="16.5" thickTop="1" thickBot="1" x14ac:dyDescent="0.3">
      <c r="A263" s="49"/>
      <c r="B263" s="59"/>
      <c r="C263" s="61" t="e">
        <f t="shared" si="8"/>
        <v>#N/A</v>
      </c>
      <c r="D263" s="61" t="e">
        <f t="shared" si="9"/>
        <v>#N/A</v>
      </c>
    </row>
    <row r="264" spans="1:4" ht="16.5" thickTop="1" thickBot="1" x14ac:dyDescent="0.3">
      <c r="A264" s="49"/>
      <c r="B264" s="59"/>
      <c r="C264" s="61" t="e">
        <f t="shared" si="8"/>
        <v>#N/A</v>
      </c>
      <c r="D264" s="61" t="e">
        <f t="shared" si="9"/>
        <v>#N/A</v>
      </c>
    </row>
    <row r="265" spans="1:4" ht="16.5" thickTop="1" thickBot="1" x14ac:dyDescent="0.3">
      <c r="A265" s="49"/>
      <c r="B265" s="59"/>
      <c r="C265" s="61" t="e">
        <f t="shared" si="8"/>
        <v>#N/A</v>
      </c>
      <c r="D265" s="61" t="e">
        <f t="shared" si="9"/>
        <v>#N/A</v>
      </c>
    </row>
    <row r="266" spans="1:4" ht="16.5" thickTop="1" thickBot="1" x14ac:dyDescent="0.3">
      <c r="A266" s="49"/>
      <c r="B266" s="59"/>
      <c r="C266" s="61" t="e">
        <f t="shared" si="8"/>
        <v>#N/A</v>
      </c>
      <c r="D266" s="61" t="e">
        <f t="shared" si="9"/>
        <v>#N/A</v>
      </c>
    </row>
    <row r="267" spans="1:4" ht="16.5" thickTop="1" thickBot="1" x14ac:dyDescent="0.3">
      <c r="A267" s="49"/>
      <c r="B267" s="59"/>
      <c r="C267" s="61" t="e">
        <f t="shared" si="8"/>
        <v>#N/A</v>
      </c>
      <c r="D267" s="61" t="e">
        <f t="shared" si="9"/>
        <v>#N/A</v>
      </c>
    </row>
    <row r="268" spans="1:4" ht="16.5" thickTop="1" thickBot="1" x14ac:dyDescent="0.3">
      <c r="A268" s="49"/>
      <c r="B268" s="59"/>
      <c r="C268" s="61" t="e">
        <f t="shared" si="8"/>
        <v>#N/A</v>
      </c>
      <c r="D268" s="61" t="e">
        <f t="shared" si="9"/>
        <v>#N/A</v>
      </c>
    </row>
    <row r="269" spans="1:4" ht="16.5" thickTop="1" thickBot="1" x14ac:dyDescent="0.3">
      <c r="A269" s="49"/>
      <c r="B269" s="59"/>
      <c r="C269" s="61" t="e">
        <f t="shared" si="8"/>
        <v>#N/A</v>
      </c>
      <c r="D269" s="61" t="e">
        <f t="shared" si="9"/>
        <v>#N/A</v>
      </c>
    </row>
    <row r="270" spans="1:4" ht="16.5" thickTop="1" thickBot="1" x14ac:dyDescent="0.3">
      <c r="A270" s="49"/>
      <c r="B270" s="59"/>
      <c r="C270" s="61" t="e">
        <f t="shared" si="8"/>
        <v>#N/A</v>
      </c>
      <c r="D270" s="61" t="e">
        <f t="shared" si="9"/>
        <v>#N/A</v>
      </c>
    </row>
    <row r="271" spans="1:4" ht="16.5" thickTop="1" thickBot="1" x14ac:dyDescent="0.3">
      <c r="A271" s="49"/>
      <c r="B271" s="59"/>
      <c r="C271" s="61" t="e">
        <f t="shared" si="8"/>
        <v>#N/A</v>
      </c>
      <c r="D271" s="61" t="e">
        <f t="shared" si="9"/>
        <v>#N/A</v>
      </c>
    </row>
    <row r="272" spans="1:4" ht="16.5" thickTop="1" thickBot="1" x14ac:dyDescent="0.3">
      <c r="A272" s="49"/>
      <c r="B272" s="59"/>
      <c r="C272" s="61" t="e">
        <f t="shared" si="8"/>
        <v>#N/A</v>
      </c>
      <c r="D272" s="61" t="e">
        <f t="shared" si="9"/>
        <v>#N/A</v>
      </c>
    </row>
    <row r="273" spans="1:4" ht="16.5" thickTop="1" thickBot="1" x14ac:dyDescent="0.3">
      <c r="A273" s="49"/>
      <c r="B273" s="59"/>
      <c r="C273" s="61" t="e">
        <f t="shared" si="8"/>
        <v>#N/A</v>
      </c>
      <c r="D273" s="61" t="e">
        <f t="shared" si="9"/>
        <v>#N/A</v>
      </c>
    </row>
    <row r="274" spans="1:4" ht="16.5" thickTop="1" thickBot="1" x14ac:dyDescent="0.3">
      <c r="A274" s="49"/>
      <c r="B274" s="59"/>
      <c r="C274" s="61" t="e">
        <f t="shared" si="8"/>
        <v>#N/A</v>
      </c>
      <c r="D274" s="61" t="e">
        <f t="shared" si="9"/>
        <v>#N/A</v>
      </c>
    </row>
    <row r="275" spans="1:4" ht="16.5" thickTop="1" thickBot="1" x14ac:dyDescent="0.3">
      <c r="A275" s="49"/>
      <c r="B275" s="59"/>
      <c r="C275" s="61" t="e">
        <f t="shared" si="8"/>
        <v>#N/A</v>
      </c>
      <c r="D275" s="61" t="e">
        <f t="shared" si="9"/>
        <v>#N/A</v>
      </c>
    </row>
    <row r="276" spans="1:4" ht="16.5" thickTop="1" thickBot="1" x14ac:dyDescent="0.3">
      <c r="A276" s="49"/>
      <c r="B276" s="59"/>
      <c r="C276" s="61" t="e">
        <f t="shared" si="8"/>
        <v>#N/A</v>
      </c>
      <c r="D276" s="61" t="e">
        <f t="shared" si="9"/>
        <v>#N/A</v>
      </c>
    </row>
    <row r="277" spans="1:4" ht="16.5" thickTop="1" thickBot="1" x14ac:dyDescent="0.3">
      <c r="A277" s="49"/>
      <c r="B277" s="59"/>
      <c r="C277" s="61" t="e">
        <f t="shared" si="8"/>
        <v>#N/A</v>
      </c>
      <c r="D277" s="61" t="e">
        <f t="shared" si="9"/>
        <v>#N/A</v>
      </c>
    </row>
    <row r="278" spans="1:4" ht="16.5" thickTop="1" thickBot="1" x14ac:dyDescent="0.3">
      <c r="A278" s="49"/>
      <c r="B278" s="59"/>
      <c r="C278" s="61" t="e">
        <f t="shared" si="8"/>
        <v>#N/A</v>
      </c>
      <c r="D278" s="61" t="e">
        <f t="shared" si="9"/>
        <v>#N/A</v>
      </c>
    </row>
    <row r="279" spans="1:4" ht="16.5" thickTop="1" thickBot="1" x14ac:dyDescent="0.3">
      <c r="A279" s="49"/>
      <c r="B279" s="59"/>
      <c r="C279" s="61" t="e">
        <f t="shared" si="8"/>
        <v>#N/A</v>
      </c>
      <c r="D279" s="61" t="e">
        <f t="shared" si="9"/>
        <v>#N/A</v>
      </c>
    </row>
    <row r="280" spans="1:4" ht="16.5" thickTop="1" thickBot="1" x14ac:dyDescent="0.3">
      <c r="A280" s="49"/>
      <c r="B280" s="59"/>
      <c r="C280" s="61" t="e">
        <f t="shared" si="8"/>
        <v>#N/A</v>
      </c>
      <c r="D280" s="61" t="e">
        <f t="shared" si="9"/>
        <v>#N/A</v>
      </c>
    </row>
    <row r="281" spans="1:4" ht="16.5" thickTop="1" thickBot="1" x14ac:dyDescent="0.3">
      <c r="A281" s="49"/>
      <c r="B281" s="59"/>
      <c r="C281" s="61" t="e">
        <f t="shared" si="8"/>
        <v>#N/A</v>
      </c>
      <c r="D281" s="61" t="e">
        <f t="shared" si="9"/>
        <v>#N/A</v>
      </c>
    </row>
    <row r="282" spans="1:4" ht="16.5" thickTop="1" thickBot="1" x14ac:dyDescent="0.3">
      <c r="A282" s="49"/>
      <c r="B282" s="59"/>
      <c r="C282" s="61" t="e">
        <f t="shared" si="8"/>
        <v>#N/A</v>
      </c>
      <c r="D282" s="61" t="e">
        <f t="shared" si="9"/>
        <v>#N/A</v>
      </c>
    </row>
    <row r="283" spans="1:4" ht="16.5" thickTop="1" thickBot="1" x14ac:dyDescent="0.3">
      <c r="A283" s="49"/>
      <c r="B283" s="59"/>
      <c r="C283" s="61" t="e">
        <f t="shared" si="8"/>
        <v>#N/A</v>
      </c>
      <c r="D283" s="61" t="e">
        <f t="shared" si="9"/>
        <v>#N/A</v>
      </c>
    </row>
    <row r="284" spans="1:4" ht="16.5" thickTop="1" thickBot="1" x14ac:dyDescent="0.3">
      <c r="A284" s="49"/>
      <c r="B284" s="59"/>
      <c r="C284" s="61" t="e">
        <f t="shared" si="8"/>
        <v>#N/A</v>
      </c>
      <c r="D284" s="61" t="e">
        <f t="shared" si="9"/>
        <v>#N/A</v>
      </c>
    </row>
    <row r="285" spans="1:4" ht="16.5" thickTop="1" thickBot="1" x14ac:dyDescent="0.3">
      <c r="A285" s="49"/>
      <c r="B285" s="59"/>
      <c r="C285" s="61" t="e">
        <f t="shared" si="8"/>
        <v>#N/A</v>
      </c>
      <c r="D285" s="61" t="e">
        <f t="shared" si="9"/>
        <v>#N/A</v>
      </c>
    </row>
    <row r="286" spans="1:4" ht="16.5" thickTop="1" thickBot="1" x14ac:dyDescent="0.3">
      <c r="A286" s="49"/>
      <c r="B286" s="59"/>
      <c r="C286" s="61" t="e">
        <f t="shared" si="8"/>
        <v>#N/A</v>
      </c>
      <c r="D286" s="61" t="e">
        <f t="shared" si="9"/>
        <v>#N/A</v>
      </c>
    </row>
    <row r="287" spans="1:4" ht="16.5" thickTop="1" thickBot="1" x14ac:dyDescent="0.3">
      <c r="A287" s="49"/>
      <c r="B287" s="59"/>
      <c r="C287" s="61" t="e">
        <f t="shared" si="8"/>
        <v>#N/A</v>
      </c>
      <c r="D287" s="61" t="e">
        <f t="shared" si="9"/>
        <v>#N/A</v>
      </c>
    </row>
    <row r="288" spans="1:4" ht="16.5" thickTop="1" thickBot="1" x14ac:dyDescent="0.3">
      <c r="A288" s="49"/>
      <c r="B288" s="59"/>
      <c r="C288" s="61" t="e">
        <f t="shared" si="8"/>
        <v>#N/A</v>
      </c>
      <c r="D288" s="61" t="e">
        <f t="shared" si="9"/>
        <v>#N/A</v>
      </c>
    </row>
    <row r="289" spans="1:4" ht="16.5" thickTop="1" thickBot="1" x14ac:dyDescent="0.3">
      <c r="A289" s="49"/>
      <c r="B289" s="59"/>
      <c r="C289" s="61" t="e">
        <f t="shared" si="8"/>
        <v>#N/A</v>
      </c>
      <c r="D289" s="61" t="e">
        <f t="shared" si="9"/>
        <v>#N/A</v>
      </c>
    </row>
    <row r="290" spans="1:4" ht="16.5" thickTop="1" thickBot="1" x14ac:dyDescent="0.3">
      <c r="A290" s="49"/>
      <c r="B290" s="59"/>
      <c r="C290" s="61" t="e">
        <f t="shared" si="8"/>
        <v>#N/A</v>
      </c>
      <c r="D290" s="61" t="e">
        <f t="shared" si="9"/>
        <v>#N/A</v>
      </c>
    </row>
    <row r="291" spans="1:4" ht="16.5" thickTop="1" thickBot="1" x14ac:dyDescent="0.3">
      <c r="A291" s="49"/>
      <c r="B291" s="59"/>
      <c r="C291" s="61" t="e">
        <f t="shared" si="8"/>
        <v>#N/A</v>
      </c>
      <c r="D291" s="61" t="e">
        <f t="shared" si="9"/>
        <v>#N/A</v>
      </c>
    </row>
    <row r="292" spans="1:4" ht="16.5" thickTop="1" thickBot="1" x14ac:dyDescent="0.3">
      <c r="A292" s="49"/>
      <c r="B292" s="59"/>
      <c r="C292" s="61" t="e">
        <f t="shared" si="8"/>
        <v>#N/A</v>
      </c>
      <c r="D292" s="61" t="e">
        <f t="shared" si="9"/>
        <v>#N/A</v>
      </c>
    </row>
    <row r="293" spans="1:4" ht="16.5" thickTop="1" thickBot="1" x14ac:dyDescent="0.3">
      <c r="A293" s="49"/>
      <c r="B293" s="59"/>
      <c r="C293" s="61" t="e">
        <f t="shared" si="8"/>
        <v>#N/A</v>
      </c>
      <c r="D293" s="61" t="e">
        <f t="shared" si="9"/>
        <v>#N/A</v>
      </c>
    </row>
    <row r="294" spans="1:4" ht="16.5" thickTop="1" thickBot="1" x14ac:dyDescent="0.3">
      <c r="A294" s="49"/>
      <c r="B294" s="59"/>
      <c r="C294" s="61" t="e">
        <f t="shared" si="8"/>
        <v>#N/A</v>
      </c>
      <c r="D294" s="61" t="e">
        <f t="shared" si="9"/>
        <v>#N/A</v>
      </c>
    </row>
    <row r="295" spans="1:4" ht="16.5" thickTop="1" thickBot="1" x14ac:dyDescent="0.3">
      <c r="A295" s="49"/>
      <c r="B295" s="59"/>
      <c r="C295" s="61" t="e">
        <f t="shared" si="8"/>
        <v>#N/A</v>
      </c>
      <c r="D295" s="61" t="e">
        <f t="shared" si="9"/>
        <v>#N/A</v>
      </c>
    </row>
    <row r="296" spans="1:4" ht="16.5" thickTop="1" thickBot="1" x14ac:dyDescent="0.3">
      <c r="A296" s="49"/>
      <c r="B296" s="59"/>
      <c r="C296" s="61" t="e">
        <f t="shared" si="8"/>
        <v>#N/A</v>
      </c>
      <c r="D296" s="61" t="e">
        <f t="shared" si="9"/>
        <v>#N/A</v>
      </c>
    </row>
    <row r="297" spans="1:4" ht="16.5" thickTop="1" thickBot="1" x14ac:dyDescent="0.3">
      <c r="A297" s="49"/>
      <c r="B297" s="59"/>
      <c r="C297" s="61" t="e">
        <f t="shared" si="8"/>
        <v>#N/A</v>
      </c>
      <c r="D297" s="61" t="e">
        <f t="shared" si="9"/>
        <v>#N/A</v>
      </c>
    </row>
    <row r="298" spans="1:4" ht="16.5" thickTop="1" thickBot="1" x14ac:dyDescent="0.3">
      <c r="A298" s="49"/>
      <c r="B298" s="59"/>
      <c r="C298" s="61" t="e">
        <f t="shared" si="8"/>
        <v>#N/A</v>
      </c>
      <c r="D298" s="61" t="e">
        <f t="shared" si="9"/>
        <v>#N/A</v>
      </c>
    </row>
    <row r="299" spans="1:4" ht="16.5" thickTop="1" thickBot="1" x14ac:dyDescent="0.3">
      <c r="A299" s="49"/>
      <c r="B299" s="59"/>
      <c r="C299" s="61" t="e">
        <f t="shared" si="8"/>
        <v>#N/A</v>
      </c>
      <c r="D299" s="61" t="e">
        <f t="shared" si="9"/>
        <v>#N/A</v>
      </c>
    </row>
    <row r="300" spans="1:4" ht="16.5" thickTop="1" thickBot="1" x14ac:dyDescent="0.3">
      <c r="A300" s="49"/>
      <c r="B300" s="59"/>
      <c r="C300" s="61" t="e">
        <f t="shared" si="8"/>
        <v>#N/A</v>
      </c>
      <c r="D300" s="61" t="e">
        <f t="shared" si="9"/>
        <v>#N/A</v>
      </c>
    </row>
    <row r="301" spans="1:4" ht="16.5" thickTop="1" thickBot="1" x14ac:dyDescent="0.3">
      <c r="A301" s="49"/>
      <c r="B301" s="59"/>
      <c r="C301" s="61" t="e">
        <f t="shared" si="8"/>
        <v>#N/A</v>
      </c>
      <c r="D301" s="61" t="e">
        <f t="shared" si="9"/>
        <v>#N/A</v>
      </c>
    </row>
    <row r="302" spans="1:4" ht="16.5" thickTop="1" thickBot="1" x14ac:dyDescent="0.3">
      <c r="A302" s="49"/>
      <c r="B302" s="59"/>
      <c r="C302" s="61" t="e">
        <f t="shared" si="8"/>
        <v>#N/A</v>
      </c>
      <c r="D302" s="61" t="e">
        <f t="shared" si="9"/>
        <v>#N/A</v>
      </c>
    </row>
    <row r="303" spans="1:4" ht="16.5" thickTop="1" thickBot="1" x14ac:dyDescent="0.3">
      <c r="A303" s="49"/>
      <c r="B303" s="59"/>
      <c r="C303" s="61" t="e">
        <f t="shared" si="8"/>
        <v>#N/A</v>
      </c>
      <c r="D303" s="61" t="e">
        <f t="shared" si="9"/>
        <v>#N/A</v>
      </c>
    </row>
    <row r="304" spans="1:4" ht="16.5" thickTop="1" thickBot="1" x14ac:dyDescent="0.3">
      <c r="A304" s="49"/>
      <c r="B304" s="59"/>
      <c r="C304" s="61" t="e">
        <f t="shared" si="8"/>
        <v>#N/A</v>
      </c>
      <c r="D304" s="61" t="e">
        <f t="shared" si="9"/>
        <v>#N/A</v>
      </c>
    </row>
    <row r="305" spans="1:4" ht="16.5" thickTop="1" thickBot="1" x14ac:dyDescent="0.3">
      <c r="A305" s="49"/>
      <c r="B305" s="59"/>
      <c r="C305" s="61" t="e">
        <f t="shared" si="8"/>
        <v>#N/A</v>
      </c>
      <c r="D305" s="61" t="e">
        <f t="shared" si="9"/>
        <v>#N/A</v>
      </c>
    </row>
    <row r="306" spans="1:4" ht="16.5" thickTop="1" thickBot="1" x14ac:dyDescent="0.3">
      <c r="A306" s="49"/>
      <c r="B306" s="59"/>
      <c r="C306" s="61" t="e">
        <f t="shared" si="8"/>
        <v>#N/A</v>
      </c>
      <c r="D306" s="61" t="e">
        <f t="shared" si="9"/>
        <v>#N/A</v>
      </c>
    </row>
    <row r="307" spans="1:4" ht="16.5" thickTop="1" thickBot="1" x14ac:dyDescent="0.3">
      <c r="A307" s="49"/>
      <c r="B307" s="59"/>
      <c r="C307" s="61" t="e">
        <f t="shared" si="8"/>
        <v>#N/A</v>
      </c>
      <c r="D307" s="61" t="e">
        <f t="shared" si="9"/>
        <v>#N/A</v>
      </c>
    </row>
    <row r="308" spans="1:4" ht="16.5" thickTop="1" thickBot="1" x14ac:dyDescent="0.3">
      <c r="A308" s="49"/>
      <c r="B308" s="59"/>
      <c r="C308" s="61" t="e">
        <f t="shared" si="8"/>
        <v>#N/A</v>
      </c>
      <c r="D308" s="61" t="e">
        <f t="shared" si="9"/>
        <v>#N/A</v>
      </c>
    </row>
    <row r="309" spans="1:4" ht="16.5" thickTop="1" thickBot="1" x14ac:dyDescent="0.3">
      <c r="A309" s="49"/>
      <c r="B309" s="59"/>
      <c r="C309" s="61" t="e">
        <f t="shared" si="8"/>
        <v>#N/A</v>
      </c>
      <c r="D309" s="61" t="e">
        <f t="shared" si="9"/>
        <v>#N/A</v>
      </c>
    </row>
    <row r="310" spans="1:4" ht="16.5" thickTop="1" thickBot="1" x14ac:dyDescent="0.3">
      <c r="A310" s="49"/>
      <c r="B310" s="59"/>
      <c r="C310" s="61" t="e">
        <f t="shared" si="8"/>
        <v>#N/A</v>
      </c>
      <c r="D310" s="61" t="e">
        <f t="shared" si="9"/>
        <v>#N/A</v>
      </c>
    </row>
    <row r="311" spans="1:4" ht="16.5" thickTop="1" thickBot="1" x14ac:dyDescent="0.3">
      <c r="A311" s="49"/>
      <c r="B311" s="59"/>
      <c r="C311" s="61" t="e">
        <f t="shared" si="8"/>
        <v>#N/A</v>
      </c>
      <c r="D311" s="61" t="e">
        <f t="shared" si="9"/>
        <v>#N/A</v>
      </c>
    </row>
    <row r="312" spans="1:4" ht="16.5" thickTop="1" thickBot="1" x14ac:dyDescent="0.3">
      <c r="A312" s="49"/>
      <c r="B312" s="59"/>
      <c r="C312" s="61" t="e">
        <f t="shared" si="8"/>
        <v>#N/A</v>
      </c>
      <c r="D312" s="61" t="e">
        <f t="shared" si="9"/>
        <v>#N/A</v>
      </c>
    </row>
    <row r="313" spans="1:4" ht="16.5" thickTop="1" thickBot="1" x14ac:dyDescent="0.3">
      <c r="A313" s="49"/>
      <c r="B313" s="59"/>
      <c r="C313" s="61" t="e">
        <f t="shared" si="8"/>
        <v>#N/A</v>
      </c>
      <c r="D313" s="61" t="e">
        <f t="shared" si="9"/>
        <v>#N/A</v>
      </c>
    </row>
    <row r="314" spans="1:4" ht="16.5" thickTop="1" thickBot="1" x14ac:dyDescent="0.3">
      <c r="A314" s="49"/>
      <c r="B314" s="59"/>
      <c r="C314" s="61" t="e">
        <f t="shared" si="8"/>
        <v>#N/A</v>
      </c>
      <c r="D314" s="61" t="e">
        <f t="shared" si="9"/>
        <v>#N/A</v>
      </c>
    </row>
    <row r="315" spans="1:4" ht="16.5" thickTop="1" thickBot="1" x14ac:dyDescent="0.3">
      <c r="A315" s="49"/>
      <c r="B315" s="59"/>
      <c r="C315" s="61" t="e">
        <f t="shared" si="8"/>
        <v>#N/A</v>
      </c>
      <c r="D315" s="61" t="e">
        <f t="shared" si="9"/>
        <v>#N/A</v>
      </c>
    </row>
    <row r="316" spans="1:4" ht="16.5" thickTop="1" thickBot="1" x14ac:dyDescent="0.3">
      <c r="A316" s="49"/>
      <c r="B316" s="59"/>
      <c r="C316" s="61" t="e">
        <f t="shared" si="8"/>
        <v>#N/A</v>
      </c>
      <c r="D316" s="61" t="e">
        <f t="shared" si="9"/>
        <v>#N/A</v>
      </c>
    </row>
    <row r="317" spans="1:4" ht="16.5" thickTop="1" thickBot="1" x14ac:dyDescent="0.3">
      <c r="A317" s="49"/>
      <c r="B317" s="59"/>
      <c r="C317" s="61" t="e">
        <f t="shared" si="8"/>
        <v>#N/A</v>
      </c>
      <c r="D317" s="61" t="e">
        <f t="shared" si="9"/>
        <v>#N/A</v>
      </c>
    </row>
    <row r="318" spans="1:4" ht="16.5" thickTop="1" thickBot="1" x14ac:dyDescent="0.3">
      <c r="A318" s="49"/>
      <c r="B318" s="59"/>
      <c r="C318" s="61" t="e">
        <f t="shared" si="8"/>
        <v>#N/A</v>
      </c>
      <c r="D318" s="61" t="e">
        <f t="shared" si="9"/>
        <v>#N/A</v>
      </c>
    </row>
    <row r="319" spans="1:4" ht="16.5" thickTop="1" thickBot="1" x14ac:dyDescent="0.3">
      <c r="A319" s="49"/>
      <c r="B319" s="59"/>
      <c r="C319" s="61" t="e">
        <f t="shared" si="8"/>
        <v>#N/A</v>
      </c>
      <c r="D319" s="61" t="e">
        <f t="shared" si="9"/>
        <v>#N/A</v>
      </c>
    </row>
    <row r="320" spans="1:4" ht="16.5" thickTop="1" thickBot="1" x14ac:dyDescent="0.3">
      <c r="A320" s="49"/>
      <c r="B320" s="59"/>
      <c r="C320" s="61" t="e">
        <f t="shared" si="8"/>
        <v>#N/A</v>
      </c>
      <c r="D320" s="61" t="e">
        <f t="shared" si="9"/>
        <v>#N/A</v>
      </c>
    </row>
    <row r="321" spans="1:4" ht="16.5" thickTop="1" thickBot="1" x14ac:dyDescent="0.3">
      <c r="A321" s="49"/>
      <c r="B321" s="59"/>
      <c r="C321" s="61" t="e">
        <f t="shared" si="8"/>
        <v>#N/A</v>
      </c>
      <c r="D321" s="61" t="e">
        <f t="shared" si="9"/>
        <v>#N/A</v>
      </c>
    </row>
    <row r="322" spans="1:4" ht="16.5" thickTop="1" thickBot="1" x14ac:dyDescent="0.3">
      <c r="A322" s="49"/>
      <c r="B322" s="59"/>
      <c r="C322" s="61" t="e">
        <f t="shared" si="8"/>
        <v>#N/A</v>
      </c>
      <c r="D322" s="61" t="e">
        <f t="shared" si="9"/>
        <v>#N/A</v>
      </c>
    </row>
    <row r="323" spans="1:4" ht="16.5" thickTop="1" thickBot="1" x14ac:dyDescent="0.3">
      <c r="A323" s="49"/>
      <c r="B323" s="59"/>
      <c r="C323" s="61" t="e">
        <f t="shared" ref="C323:C386" si="10">_xlfn.RANK.EQ($B323,$B$2:$B$1000,0)</f>
        <v>#N/A</v>
      </c>
      <c r="D323" s="61" t="e">
        <f t="shared" ref="D323:D386" si="11">1-(_xlfn.RANK.EQ(B323,$B$2:$B$1000,0))/(COUNT($B$2:$B$1000))</f>
        <v>#N/A</v>
      </c>
    </row>
    <row r="324" spans="1:4" ht="16.5" thickTop="1" thickBot="1" x14ac:dyDescent="0.3">
      <c r="A324" s="49"/>
      <c r="B324" s="59"/>
      <c r="C324" s="61" t="e">
        <f t="shared" si="10"/>
        <v>#N/A</v>
      </c>
      <c r="D324" s="61" t="e">
        <f t="shared" si="11"/>
        <v>#N/A</v>
      </c>
    </row>
    <row r="325" spans="1:4" ht="16.5" thickTop="1" thickBot="1" x14ac:dyDescent="0.3">
      <c r="A325" s="49"/>
      <c r="B325" s="59"/>
      <c r="C325" s="61" t="e">
        <f t="shared" si="10"/>
        <v>#N/A</v>
      </c>
      <c r="D325" s="61" t="e">
        <f t="shared" si="11"/>
        <v>#N/A</v>
      </c>
    </row>
    <row r="326" spans="1:4" ht="16.5" thickTop="1" thickBot="1" x14ac:dyDescent="0.3">
      <c r="A326" s="49"/>
      <c r="B326" s="59"/>
      <c r="C326" s="61" t="e">
        <f t="shared" si="10"/>
        <v>#N/A</v>
      </c>
      <c r="D326" s="61" t="e">
        <f t="shared" si="11"/>
        <v>#N/A</v>
      </c>
    </row>
    <row r="327" spans="1:4" ht="16.5" thickTop="1" thickBot="1" x14ac:dyDescent="0.3">
      <c r="A327" s="49"/>
      <c r="B327" s="59"/>
      <c r="C327" s="61" t="e">
        <f t="shared" si="10"/>
        <v>#N/A</v>
      </c>
      <c r="D327" s="61" t="e">
        <f t="shared" si="11"/>
        <v>#N/A</v>
      </c>
    </row>
    <row r="328" spans="1:4" ht="16.5" thickTop="1" thickBot="1" x14ac:dyDescent="0.3">
      <c r="A328" s="49"/>
      <c r="B328" s="59"/>
      <c r="C328" s="61" t="e">
        <f t="shared" si="10"/>
        <v>#N/A</v>
      </c>
      <c r="D328" s="61" t="e">
        <f t="shared" si="11"/>
        <v>#N/A</v>
      </c>
    </row>
    <row r="329" spans="1:4" ht="16.5" thickTop="1" thickBot="1" x14ac:dyDescent="0.3">
      <c r="A329" s="49"/>
      <c r="B329" s="59"/>
      <c r="C329" s="61" t="e">
        <f t="shared" si="10"/>
        <v>#N/A</v>
      </c>
      <c r="D329" s="61" t="e">
        <f t="shared" si="11"/>
        <v>#N/A</v>
      </c>
    </row>
    <row r="330" spans="1:4" ht="16.5" thickTop="1" thickBot="1" x14ac:dyDescent="0.3">
      <c r="A330" s="49"/>
      <c r="B330" s="59"/>
      <c r="C330" s="61" t="e">
        <f t="shared" si="10"/>
        <v>#N/A</v>
      </c>
      <c r="D330" s="61" t="e">
        <f t="shared" si="11"/>
        <v>#N/A</v>
      </c>
    </row>
    <row r="331" spans="1:4" ht="16.5" thickTop="1" thickBot="1" x14ac:dyDescent="0.3">
      <c r="A331" s="49"/>
      <c r="B331" s="59"/>
      <c r="C331" s="61" t="e">
        <f t="shared" si="10"/>
        <v>#N/A</v>
      </c>
      <c r="D331" s="61" t="e">
        <f t="shared" si="11"/>
        <v>#N/A</v>
      </c>
    </row>
    <row r="332" spans="1:4" ht="16.5" thickTop="1" thickBot="1" x14ac:dyDescent="0.3">
      <c r="A332" s="49"/>
      <c r="B332" s="59"/>
      <c r="C332" s="61" t="e">
        <f t="shared" si="10"/>
        <v>#N/A</v>
      </c>
      <c r="D332" s="61" t="e">
        <f t="shared" si="11"/>
        <v>#N/A</v>
      </c>
    </row>
    <row r="333" spans="1:4" ht="16.5" thickTop="1" thickBot="1" x14ac:dyDescent="0.3">
      <c r="A333" s="49"/>
      <c r="B333" s="59"/>
      <c r="C333" s="61" t="e">
        <f t="shared" si="10"/>
        <v>#N/A</v>
      </c>
      <c r="D333" s="61" t="e">
        <f t="shared" si="11"/>
        <v>#N/A</v>
      </c>
    </row>
    <row r="334" spans="1:4" ht="16.5" thickTop="1" thickBot="1" x14ac:dyDescent="0.3">
      <c r="A334" s="49"/>
      <c r="B334" s="59"/>
      <c r="C334" s="61" t="e">
        <f t="shared" si="10"/>
        <v>#N/A</v>
      </c>
      <c r="D334" s="61" t="e">
        <f t="shared" si="11"/>
        <v>#N/A</v>
      </c>
    </row>
    <row r="335" spans="1:4" ht="16.5" thickTop="1" thickBot="1" x14ac:dyDescent="0.3">
      <c r="A335" s="49"/>
      <c r="B335" s="59"/>
      <c r="C335" s="61" t="e">
        <f t="shared" si="10"/>
        <v>#N/A</v>
      </c>
      <c r="D335" s="61" t="e">
        <f t="shared" si="11"/>
        <v>#N/A</v>
      </c>
    </row>
    <row r="336" spans="1:4" ht="16.5" thickTop="1" thickBot="1" x14ac:dyDescent="0.3">
      <c r="A336" s="49"/>
      <c r="B336" s="59"/>
      <c r="C336" s="61" t="e">
        <f t="shared" si="10"/>
        <v>#N/A</v>
      </c>
      <c r="D336" s="61" t="e">
        <f t="shared" si="11"/>
        <v>#N/A</v>
      </c>
    </row>
    <row r="337" spans="1:4" ht="16.5" thickTop="1" thickBot="1" x14ac:dyDescent="0.3">
      <c r="A337" s="49"/>
      <c r="B337" s="59"/>
      <c r="C337" s="61" t="e">
        <f t="shared" si="10"/>
        <v>#N/A</v>
      </c>
      <c r="D337" s="61" t="e">
        <f t="shared" si="11"/>
        <v>#N/A</v>
      </c>
    </row>
    <row r="338" spans="1:4" ht="16.5" thickTop="1" thickBot="1" x14ac:dyDescent="0.3">
      <c r="A338" s="49"/>
      <c r="B338" s="59"/>
      <c r="C338" s="61" t="e">
        <f t="shared" si="10"/>
        <v>#N/A</v>
      </c>
      <c r="D338" s="61" t="e">
        <f t="shared" si="11"/>
        <v>#N/A</v>
      </c>
    </row>
    <row r="339" spans="1:4" ht="16.5" thickTop="1" thickBot="1" x14ac:dyDescent="0.3">
      <c r="A339" s="49"/>
      <c r="B339" s="59"/>
      <c r="C339" s="61" t="e">
        <f t="shared" si="10"/>
        <v>#N/A</v>
      </c>
      <c r="D339" s="61" t="e">
        <f t="shared" si="11"/>
        <v>#N/A</v>
      </c>
    </row>
    <row r="340" spans="1:4" ht="16.5" thickTop="1" thickBot="1" x14ac:dyDescent="0.3">
      <c r="A340" s="49"/>
      <c r="B340" s="59"/>
      <c r="C340" s="61" t="e">
        <f t="shared" si="10"/>
        <v>#N/A</v>
      </c>
      <c r="D340" s="61" t="e">
        <f t="shared" si="11"/>
        <v>#N/A</v>
      </c>
    </row>
    <row r="341" spans="1:4" ht="16.5" thickTop="1" thickBot="1" x14ac:dyDescent="0.3">
      <c r="A341" s="49"/>
      <c r="B341" s="59"/>
      <c r="C341" s="61" t="e">
        <f t="shared" si="10"/>
        <v>#N/A</v>
      </c>
      <c r="D341" s="61" t="e">
        <f t="shared" si="11"/>
        <v>#N/A</v>
      </c>
    </row>
    <row r="342" spans="1:4" ht="16.5" thickTop="1" thickBot="1" x14ac:dyDescent="0.3">
      <c r="A342" s="49"/>
      <c r="B342" s="59"/>
      <c r="C342" s="61" t="e">
        <f t="shared" si="10"/>
        <v>#N/A</v>
      </c>
      <c r="D342" s="61" t="e">
        <f t="shared" si="11"/>
        <v>#N/A</v>
      </c>
    </row>
    <row r="343" spans="1:4" ht="16.5" thickTop="1" thickBot="1" x14ac:dyDescent="0.3">
      <c r="A343" s="49"/>
      <c r="B343" s="59"/>
      <c r="C343" s="61" t="e">
        <f t="shared" si="10"/>
        <v>#N/A</v>
      </c>
      <c r="D343" s="61" t="e">
        <f t="shared" si="11"/>
        <v>#N/A</v>
      </c>
    </row>
    <row r="344" spans="1:4" ht="16.5" thickTop="1" thickBot="1" x14ac:dyDescent="0.3">
      <c r="A344" s="49"/>
      <c r="B344" s="59"/>
      <c r="C344" s="61" t="e">
        <f t="shared" si="10"/>
        <v>#N/A</v>
      </c>
      <c r="D344" s="61" t="e">
        <f t="shared" si="11"/>
        <v>#N/A</v>
      </c>
    </row>
    <row r="345" spans="1:4" ht="16.5" thickTop="1" thickBot="1" x14ac:dyDescent="0.3">
      <c r="A345" s="49"/>
      <c r="B345" s="59"/>
      <c r="C345" s="61" t="e">
        <f t="shared" si="10"/>
        <v>#N/A</v>
      </c>
      <c r="D345" s="61" t="e">
        <f t="shared" si="11"/>
        <v>#N/A</v>
      </c>
    </row>
    <row r="346" spans="1:4" ht="16.5" thickTop="1" thickBot="1" x14ac:dyDescent="0.3">
      <c r="A346" s="49"/>
      <c r="B346" s="59"/>
      <c r="C346" s="61" t="e">
        <f t="shared" si="10"/>
        <v>#N/A</v>
      </c>
      <c r="D346" s="61" t="e">
        <f t="shared" si="11"/>
        <v>#N/A</v>
      </c>
    </row>
    <row r="347" spans="1:4" ht="16.5" thickTop="1" thickBot="1" x14ac:dyDescent="0.3">
      <c r="A347" s="49"/>
      <c r="B347" s="59"/>
      <c r="C347" s="61" t="e">
        <f t="shared" si="10"/>
        <v>#N/A</v>
      </c>
      <c r="D347" s="61" t="e">
        <f t="shared" si="11"/>
        <v>#N/A</v>
      </c>
    </row>
    <row r="348" spans="1:4" ht="16.5" thickTop="1" thickBot="1" x14ac:dyDescent="0.3">
      <c r="A348" s="49"/>
      <c r="B348" s="59"/>
      <c r="C348" s="61" t="e">
        <f t="shared" si="10"/>
        <v>#N/A</v>
      </c>
      <c r="D348" s="61" t="e">
        <f t="shared" si="11"/>
        <v>#N/A</v>
      </c>
    </row>
    <row r="349" spans="1:4" ht="16.5" thickTop="1" thickBot="1" x14ac:dyDescent="0.3">
      <c r="A349" s="49"/>
      <c r="B349" s="59"/>
      <c r="C349" s="61" t="e">
        <f t="shared" si="10"/>
        <v>#N/A</v>
      </c>
      <c r="D349" s="61" t="e">
        <f t="shared" si="11"/>
        <v>#N/A</v>
      </c>
    </row>
    <row r="350" spans="1:4" ht="16.5" thickTop="1" thickBot="1" x14ac:dyDescent="0.3">
      <c r="A350" s="49"/>
      <c r="B350" s="59"/>
      <c r="C350" s="61" t="e">
        <f t="shared" si="10"/>
        <v>#N/A</v>
      </c>
      <c r="D350" s="61" t="e">
        <f t="shared" si="11"/>
        <v>#N/A</v>
      </c>
    </row>
    <row r="351" spans="1:4" ht="16.5" thickTop="1" thickBot="1" x14ac:dyDescent="0.3">
      <c r="A351" s="49"/>
      <c r="B351" s="59"/>
      <c r="C351" s="61" t="e">
        <f t="shared" si="10"/>
        <v>#N/A</v>
      </c>
      <c r="D351" s="61" t="e">
        <f t="shared" si="11"/>
        <v>#N/A</v>
      </c>
    </row>
    <row r="352" spans="1:4" ht="16.5" thickTop="1" thickBot="1" x14ac:dyDescent="0.3">
      <c r="A352" s="49"/>
      <c r="B352" s="59"/>
      <c r="C352" s="61" t="e">
        <f t="shared" si="10"/>
        <v>#N/A</v>
      </c>
      <c r="D352" s="61" t="e">
        <f t="shared" si="11"/>
        <v>#N/A</v>
      </c>
    </row>
    <row r="353" spans="1:4" ht="16.5" thickTop="1" thickBot="1" x14ac:dyDescent="0.3">
      <c r="A353" s="49"/>
      <c r="B353" s="59"/>
      <c r="C353" s="61" t="e">
        <f t="shared" si="10"/>
        <v>#N/A</v>
      </c>
      <c r="D353" s="61" t="e">
        <f t="shared" si="11"/>
        <v>#N/A</v>
      </c>
    </row>
    <row r="354" spans="1:4" ht="16.5" thickTop="1" thickBot="1" x14ac:dyDescent="0.3">
      <c r="A354" s="49"/>
      <c r="B354" s="59"/>
      <c r="C354" s="61" t="e">
        <f t="shared" si="10"/>
        <v>#N/A</v>
      </c>
      <c r="D354" s="61" t="e">
        <f t="shared" si="11"/>
        <v>#N/A</v>
      </c>
    </row>
    <row r="355" spans="1:4" ht="16.5" thickTop="1" thickBot="1" x14ac:dyDescent="0.3">
      <c r="A355" s="49"/>
      <c r="B355" s="59"/>
      <c r="C355" s="61" t="e">
        <f t="shared" si="10"/>
        <v>#N/A</v>
      </c>
      <c r="D355" s="61" t="e">
        <f t="shared" si="11"/>
        <v>#N/A</v>
      </c>
    </row>
    <row r="356" spans="1:4" ht="16.5" thickTop="1" thickBot="1" x14ac:dyDescent="0.3">
      <c r="A356" s="49"/>
      <c r="B356" s="59"/>
      <c r="C356" s="61" t="e">
        <f t="shared" si="10"/>
        <v>#N/A</v>
      </c>
      <c r="D356" s="61" t="e">
        <f t="shared" si="11"/>
        <v>#N/A</v>
      </c>
    </row>
    <row r="357" spans="1:4" ht="16.5" thickTop="1" thickBot="1" x14ac:dyDescent="0.3">
      <c r="A357" s="49"/>
      <c r="B357" s="59"/>
      <c r="C357" s="61" t="e">
        <f t="shared" si="10"/>
        <v>#N/A</v>
      </c>
      <c r="D357" s="61" t="e">
        <f t="shared" si="11"/>
        <v>#N/A</v>
      </c>
    </row>
    <row r="358" spans="1:4" ht="16.5" thickTop="1" thickBot="1" x14ac:dyDescent="0.3">
      <c r="A358" s="49"/>
      <c r="B358" s="59"/>
      <c r="C358" s="61" t="e">
        <f t="shared" si="10"/>
        <v>#N/A</v>
      </c>
      <c r="D358" s="61" t="e">
        <f t="shared" si="11"/>
        <v>#N/A</v>
      </c>
    </row>
    <row r="359" spans="1:4" ht="16.5" thickTop="1" thickBot="1" x14ac:dyDescent="0.3">
      <c r="A359" s="49"/>
      <c r="B359" s="59"/>
      <c r="C359" s="61" t="e">
        <f t="shared" si="10"/>
        <v>#N/A</v>
      </c>
      <c r="D359" s="61" t="e">
        <f t="shared" si="11"/>
        <v>#N/A</v>
      </c>
    </row>
    <row r="360" spans="1:4" ht="16.5" thickTop="1" thickBot="1" x14ac:dyDescent="0.3">
      <c r="A360" s="49"/>
      <c r="B360" s="59"/>
      <c r="C360" s="61" t="e">
        <f t="shared" si="10"/>
        <v>#N/A</v>
      </c>
      <c r="D360" s="61" t="e">
        <f t="shared" si="11"/>
        <v>#N/A</v>
      </c>
    </row>
    <row r="361" spans="1:4" ht="16.5" thickTop="1" thickBot="1" x14ac:dyDescent="0.3">
      <c r="A361" s="49"/>
      <c r="B361" s="59"/>
      <c r="C361" s="61" t="e">
        <f t="shared" si="10"/>
        <v>#N/A</v>
      </c>
      <c r="D361" s="61" t="e">
        <f t="shared" si="11"/>
        <v>#N/A</v>
      </c>
    </row>
    <row r="362" spans="1:4" ht="16.5" thickTop="1" thickBot="1" x14ac:dyDescent="0.3">
      <c r="A362" s="49"/>
      <c r="B362" s="59"/>
      <c r="C362" s="61" t="e">
        <f t="shared" si="10"/>
        <v>#N/A</v>
      </c>
      <c r="D362" s="61" t="e">
        <f t="shared" si="11"/>
        <v>#N/A</v>
      </c>
    </row>
    <row r="363" spans="1:4" ht="16.5" thickTop="1" thickBot="1" x14ac:dyDescent="0.3">
      <c r="A363" s="49"/>
      <c r="B363" s="59"/>
      <c r="C363" s="61" t="e">
        <f t="shared" si="10"/>
        <v>#N/A</v>
      </c>
      <c r="D363" s="61" t="e">
        <f t="shared" si="11"/>
        <v>#N/A</v>
      </c>
    </row>
    <row r="364" spans="1:4" ht="16.5" thickTop="1" thickBot="1" x14ac:dyDescent="0.3">
      <c r="A364" s="49"/>
      <c r="B364" s="59"/>
      <c r="C364" s="61" t="e">
        <f t="shared" si="10"/>
        <v>#N/A</v>
      </c>
      <c r="D364" s="61" t="e">
        <f t="shared" si="11"/>
        <v>#N/A</v>
      </c>
    </row>
    <row r="365" spans="1:4" ht="16.5" thickTop="1" thickBot="1" x14ac:dyDescent="0.3">
      <c r="A365" s="49"/>
      <c r="B365" s="59"/>
      <c r="C365" s="61" t="e">
        <f t="shared" si="10"/>
        <v>#N/A</v>
      </c>
      <c r="D365" s="61" t="e">
        <f t="shared" si="11"/>
        <v>#N/A</v>
      </c>
    </row>
    <row r="366" spans="1:4" ht="16.5" thickTop="1" thickBot="1" x14ac:dyDescent="0.3">
      <c r="A366" s="49"/>
      <c r="B366" s="59"/>
      <c r="C366" s="61" t="e">
        <f t="shared" si="10"/>
        <v>#N/A</v>
      </c>
      <c r="D366" s="61" t="e">
        <f t="shared" si="11"/>
        <v>#N/A</v>
      </c>
    </row>
    <row r="367" spans="1:4" ht="16.5" thickTop="1" thickBot="1" x14ac:dyDescent="0.3">
      <c r="A367" s="49"/>
      <c r="B367" s="59"/>
      <c r="C367" s="61" t="e">
        <f t="shared" si="10"/>
        <v>#N/A</v>
      </c>
      <c r="D367" s="61" t="e">
        <f t="shared" si="11"/>
        <v>#N/A</v>
      </c>
    </row>
    <row r="368" spans="1:4" ht="16.5" thickTop="1" thickBot="1" x14ac:dyDescent="0.3">
      <c r="A368" s="49"/>
      <c r="B368" s="59"/>
      <c r="C368" s="61" t="e">
        <f t="shared" si="10"/>
        <v>#N/A</v>
      </c>
      <c r="D368" s="61" t="e">
        <f t="shared" si="11"/>
        <v>#N/A</v>
      </c>
    </row>
    <row r="369" spans="1:4" ht="16.5" thickTop="1" thickBot="1" x14ac:dyDescent="0.3">
      <c r="A369" s="49"/>
      <c r="B369" s="59"/>
      <c r="C369" s="61" t="e">
        <f t="shared" si="10"/>
        <v>#N/A</v>
      </c>
      <c r="D369" s="61" t="e">
        <f t="shared" si="11"/>
        <v>#N/A</v>
      </c>
    </row>
    <row r="370" spans="1:4" ht="16.5" thickTop="1" thickBot="1" x14ac:dyDescent="0.3">
      <c r="A370" s="49"/>
      <c r="B370" s="59"/>
      <c r="C370" s="61" t="e">
        <f t="shared" si="10"/>
        <v>#N/A</v>
      </c>
      <c r="D370" s="61" t="e">
        <f t="shared" si="11"/>
        <v>#N/A</v>
      </c>
    </row>
    <row r="371" spans="1:4" ht="16.5" thickTop="1" thickBot="1" x14ac:dyDescent="0.3">
      <c r="A371" s="49"/>
      <c r="B371" s="59"/>
      <c r="C371" s="61" t="e">
        <f t="shared" si="10"/>
        <v>#N/A</v>
      </c>
      <c r="D371" s="61" t="e">
        <f t="shared" si="11"/>
        <v>#N/A</v>
      </c>
    </row>
    <row r="372" spans="1:4" ht="16.5" thickTop="1" thickBot="1" x14ac:dyDescent="0.3">
      <c r="A372" s="49"/>
      <c r="B372" s="59"/>
      <c r="C372" s="61" t="e">
        <f t="shared" si="10"/>
        <v>#N/A</v>
      </c>
      <c r="D372" s="61" t="e">
        <f t="shared" si="11"/>
        <v>#N/A</v>
      </c>
    </row>
    <row r="373" spans="1:4" ht="16.5" thickTop="1" thickBot="1" x14ac:dyDescent="0.3">
      <c r="A373" s="49"/>
      <c r="B373" s="59"/>
      <c r="C373" s="61" t="e">
        <f t="shared" si="10"/>
        <v>#N/A</v>
      </c>
      <c r="D373" s="61" t="e">
        <f t="shared" si="11"/>
        <v>#N/A</v>
      </c>
    </row>
    <row r="374" spans="1:4" ht="16.5" thickTop="1" thickBot="1" x14ac:dyDescent="0.3">
      <c r="A374" s="49"/>
      <c r="B374" s="59"/>
      <c r="C374" s="61" t="e">
        <f t="shared" si="10"/>
        <v>#N/A</v>
      </c>
      <c r="D374" s="61" t="e">
        <f t="shared" si="11"/>
        <v>#N/A</v>
      </c>
    </row>
    <row r="375" spans="1:4" ht="16.5" thickTop="1" thickBot="1" x14ac:dyDescent="0.3">
      <c r="A375" s="49"/>
      <c r="B375" s="59"/>
      <c r="C375" s="61" t="e">
        <f t="shared" si="10"/>
        <v>#N/A</v>
      </c>
      <c r="D375" s="61" t="e">
        <f t="shared" si="11"/>
        <v>#N/A</v>
      </c>
    </row>
    <row r="376" spans="1:4" ht="16.5" thickTop="1" thickBot="1" x14ac:dyDescent="0.3">
      <c r="A376" s="49"/>
      <c r="B376" s="59"/>
      <c r="C376" s="61" t="e">
        <f t="shared" si="10"/>
        <v>#N/A</v>
      </c>
      <c r="D376" s="61" t="e">
        <f t="shared" si="11"/>
        <v>#N/A</v>
      </c>
    </row>
    <row r="377" spans="1:4" ht="16.5" thickTop="1" thickBot="1" x14ac:dyDescent="0.3">
      <c r="A377" s="49"/>
      <c r="B377" s="59"/>
      <c r="C377" s="61" t="e">
        <f t="shared" si="10"/>
        <v>#N/A</v>
      </c>
      <c r="D377" s="61" t="e">
        <f t="shared" si="11"/>
        <v>#N/A</v>
      </c>
    </row>
    <row r="378" spans="1:4" ht="16.5" thickTop="1" thickBot="1" x14ac:dyDescent="0.3">
      <c r="A378" s="49"/>
      <c r="B378" s="59"/>
      <c r="C378" s="61" t="e">
        <f t="shared" si="10"/>
        <v>#N/A</v>
      </c>
      <c r="D378" s="61" t="e">
        <f t="shared" si="11"/>
        <v>#N/A</v>
      </c>
    </row>
    <row r="379" spans="1:4" ht="16.5" thickTop="1" thickBot="1" x14ac:dyDescent="0.3">
      <c r="A379" s="49"/>
      <c r="B379" s="59"/>
      <c r="C379" s="61" t="e">
        <f t="shared" si="10"/>
        <v>#N/A</v>
      </c>
      <c r="D379" s="61" t="e">
        <f t="shared" si="11"/>
        <v>#N/A</v>
      </c>
    </row>
    <row r="380" spans="1:4" ht="16.5" thickTop="1" thickBot="1" x14ac:dyDescent="0.3">
      <c r="A380" s="49"/>
      <c r="B380" s="59"/>
      <c r="C380" s="61" t="e">
        <f t="shared" si="10"/>
        <v>#N/A</v>
      </c>
      <c r="D380" s="61" t="e">
        <f t="shared" si="11"/>
        <v>#N/A</v>
      </c>
    </row>
    <row r="381" spans="1:4" ht="16.5" thickTop="1" thickBot="1" x14ac:dyDescent="0.3">
      <c r="A381" s="49"/>
      <c r="B381" s="59"/>
      <c r="C381" s="61" t="e">
        <f t="shared" si="10"/>
        <v>#N/A</v>
      </c>
      <c r="D381" s="61" t="e">
        <f t="shared" si="11"/>
        <v>#N/A</v>
      </c>
    </row>
    <row r="382" spans="1:4" ht="16.5" thickTop="1" thickBot="1" x14ac:dyDescent="0.3">
      <c r="A382" s="49"/>
      <c r="B382" s="59"/>
      <c r="C382" s="61" t="e">
        <f t="shared" si="10"/>
        <v>#N/A</v>
      </c>
      <c r="D382" s="61" t="e">
        <f t="shared" si="11"/>
        <v>#N/A</v>
      </c>
    </row>
    <row r="383" spans="1:4" ht="16.5" thickTop="1" thickBot="1" x14ac:dyDescent="0.3">
      <c r="A383" s="49"/>
      <c r="B383" s="59"/>
      <c r="C383" s="61" t="e">
        <f t="shared" si="10"/>
        <v>#N/A</v>
      </c>
      <c r="D383" s="61" t="e">
        <f t="shared" si="11"/>
        <v>#N/A</v>
      </c>
    </row>
    <row r="384" spans="1:4" ht="16.5" thickTop="1" thickBot="1" x14ac:dyDescent="0.3">
      <c r="A384" s="49"/>
      <c r="B384" s="59"/>
      <c r="C384" s="61" t="e">
        <f t="shared" si="10"/>
        <v>#N/A</v>
      </c>
      <c r="D384" s="61" t="e">
        <f t="shared" si="11"/>
        <v>#N/A</v>
      </c>
    </row>
    <row r="385" spans="1:4" ht="16.5" thickTop="1" thickBot="1" x14ac:dyDescent="0.3">
      <c r="A385" s="49"/>
      <c r="B385" s="59"/>
      <c r="C385" s="61" t="e">
        <f t="shared" si="10"/>
        <v>#N/A</v>
      </c>
      <c r="D385" s="61" t="e">
        <f t="shared" si="11"/>
        <v>#N/A</v>
      </c>
    </row>
    <row r="386" spans="1:4" ht="16.5" thickTop="1" thickBot="1" x14ac:dyDescent="0.3">
      <c r="A386" s="49"/>
      <c r="B386" s="59"/>
      <c r="C386" s="61" t="e">
        <f t="shared" si="10"/>
        <v>#N/A</v>
      </c>
      <c r="D386" s="61" t="e">
        <f t="shared" si="11"/>
        <v>#N/A</v>
      </c>
    </row>
    <row r="387" spans="1:4" ht="16.5" thickTop="1" thickBot="1" x14ac:dyDescent="0.3">
      <c r="A387" s="49"/>
      <c r="B387" s="59"/>
      <c r="C387" s="61" t="e">
        <f t="shared" ref="C387:C450" si="12">_xlfn.RANK.EQ($B387,$B$2:$B$1000,0)</f>
        <v>#N/A</v>
      </c>
      <c r="D387" s="61" t="e">
        <f t="shared" ref="D387:D450" si="13">1-(_xlfn.RANK.EQ(B387,$B$2:$B$1000,0))/(COUNT($B$2:$B$1000))</f>
        <v>#N/A</v>
      </c>
    </row>
    <row r="388" spans="1:4" ht="16.5" thickTop="1" thickBot="1" x14ac:dyDescent="0.3">
      <c r="A388" s="49"/>
      <c r="B388" s="59"/>
      <c r="C388" s="61" t="e">
        <f t="shared" si="12"/>
        <v>#N/A</v>
      </c>
      <c r="D388" s="61" t="e">
        <f t="shared" si="13"/>
        <v>#N/A</v>
      </c>
    </row>
    <row r="389" spans="1:4" ht="16.5" thickTop="1" thickBot="1" x14ac:dyDescent="0.3">
      <c r="A389" s="49"/>
      <c r="B389" s="59"/>
      <c r="C389" s="61" t="e">
        <f t="shared" si="12"/>
        <v>#N/A</v>
      </c>
      <c r="D389" s="61" t="e">
        <f t="shared" si="13"/>
        <v>#N/A</v>
      </c>
    </row>
    <row r="390" spans="1:4" ht="16.5" thickTop="1" thickBot="1" x14ac:dyDescent="0.3">
      <c r="A390" s="49"/>
      <c r="B390" s="59"/>
      <c r="C390" s="61" t="e">
        <f t="shared" si="12"/>
        <v>#N/A</v>
      </c>
      <c r="D390" s="61" t="e">
        <f t="shared" si="13"/>
        <v>#N/A</v>
      </c>
    </row>
    <row r="391" spans="1:4" ht="16.5" thickTop="1" thickBot="1" x14ac:dyDescent="0.3">
      <c r="A391" s="49"/>
      <c r="B391" s="59"/>
      <c r="C391" s="61" t="e">
        <f t="shared" si="12"/>
        <v>#N/A</v>
      </c>
      <c r="D391" s="61" t="e">
        <f t="shared" si="13"/>
        <v>#N/A</v>
      </c>
    </row>
    <row r="392" spans="1:4" ht="16.5" thickTop="1" thickBot="1" x14ac:dyDescent="0.3">
      <c r="A392" s="49"/>
      <c r="B392" s="59"/>
      <c r="C392" s="61" t="e">
        <f t="shared" si="12"/>
        <v>#N/A</v>
      </c>
      <c r="D392" s="61" t="e">
        <f t="shared" si="13"/>
        <v>#N/A</v>
      </c>
    </row>
    <row r="393" spans="1:4" ht="16.5" thickTop="1" thickBot="1" x14ac:dyDescent="0.3">
      <c r="A393" s="49"/>
      <c r="B393" s="59"/>
      <c r="C393" s="61" t="e">
        <f t="shared" si="12"/>
        <v>#N/A</v>
      </c>
      <c r="D393" s="61" t="e">
        <f t="shared" si="13"/>
        <v>#N/A</v>
      </c>
    </row>
    <row r="394" spans="1:4" ht="16.5" thickTop="1" thickBot="1" x14ac:dyDescent="0.3">
      <c r="A394" s="49"/>
      <c r="B394" s="59"/>
      <c r="C394" s="61" t="e">
        <f t="shared" si="12"/>
        <v>#N/A</v>
      </c>
      <c r="D394" s="61" t="e">
        <f t="shared" si="13"/>
        <v>#N/A</v>
      </c>
    </row>
    <row r="395" spans="1:4" ht="16.5" thickTop="1" thickBot="1" x14ac:dyDescent="0.3">
      <c r="A395" s="49"/>
      <c r="B395" s="59"/>
      <c r="C395" s="61" t="e">
        <f t="shared" si="12"/>
        <v>#N/A</v>
      </c>
      <c r="D395" s="61" t="e">
        <f t="shared" si="13"/>
        <v>#N/A</v>
      </c>
    </row>
    <row r="396" spans="1:4" ht="16.5" thickTop="1" thickBot="1" x14ac:dyDescent="0.3">
      <c r="A396" s="49"/>
      <c r="B396" s="59"/>
      <c r="C396" s="61" t="e">
        <f t="shared" si="12"/>
        <v>#N/A</v>
      </c>
      <c r="D396" s="61" t="e">
        <f t="shared" si="13"/>
        <v>#N/A</v>
      </c>
    </row>
    <row r="397" spans="1:4" ht="16.5" thickTop="1" thickBot="1" x14ac:dyDescent="0.3">
      <c r="A397" s="49"/>
      <c r="B397" s="59"/>
      <c r="C397" s="61" t="e">
        <f t="shared" si="12"/>
        <v>#N/A</v>
      </c>
      <c r="D397" s="61" t="e">
        <f t="shared" si="13"/>
        <v>#N/A</v>
      </c>
    </row>
    <row r="398" spans="1:4" ht="16.5" thickTop="1" thickBot="1" x14ac:dyDescent="0.3">
      <c r="A398" s="49"/>
      <c r="B398" s="59"/>
      <c r="C398" s="61" t="e">
        <f t="shared" si="12"/>
        <v>#N/A</v>
      </c>
      <c r="D398" s="61" t="e">
        <f t="shared" si="13"/>
        <v>#N/A</v>
      </c>
    </row>
    <row r="399" spans="1:4" ht="16.5" thickTop="1" thickBot="1" x14ac:dyDescent="0.3">
      <c r="A399" s="49"/>
      <c r="B399" s="59"/>
      <c r="C399" s="61" t="e">
        <f t="shared" si="12"/>
        <v>#N/A</v>
      </c>
      <c r="D399" s="61" t="e">
        <f t="shared" si="13"/>
        <v>#N/A</v>
      </c>
    </row>
    <row r="400" spans="1:4" ht="16.5" thickTop="1" thickBot="1" x14ac:dyDescent="0.3">
      <c r="A400" s="49"/>
      <c r="B400" s="59"/>
      <c r="C400" s="61" t="e">
        <f t="shared" si="12"/>
        <v>#N/A</v>
      </c>
      <c r="D400" s="61" t="e">
        <f t="shared" si="13"/>
        <v>#N/A</v>
      </c>
    </row>
    <row r="401" spans="1:4" ht="16.5" thickTop="1" thickBot="1" x14ac:dyDescent="0.3">
      <c r="A401" s="49"/>
      <c r="B401" s="59"/>
      <c r="C401" s="61" t="e">
        <f t="shared" si="12"/>
        <v>#N/A</v>
      </c>
      <c r="D401" s="61" t="e">
        <f t="shared" si="13"/>
        <v>#N/A</v>
      </c>
    </row>
    <row r="402" spans="1:4" ht="16.5" thickTop="1" thickBot="1" x14ac:dyDescent="0.3">
      <c r="A402" s="49"/>
      <c r="B402" s="59"/>
      <c r="C402" s="61" t="e">
        <f t="shared" si="12"/>
        <v>#N/A</v>
      </c>
      <c r="D402" s="61" t="e">
        <f t="shared" si="13"/>
        <v>#N/A</v>
      </c>
    </row>
    <row r="403" spans="1:4" ht="16.5" thickTop="1" thickBot="1" x14ac:dyDescent="0.3">
      <c r="A403" s="49"/>
      <c r="B403" s="59"/>
      <c r="C403" s="61" t="e">
        <f t="shared" si="12"/>
        <v>#N/A</v>
      </c>
      <c r="D403" s="61" t="e">
        <f t="shared" si="13"/>
        <v>#N/A</v>
      </c>
    </row>
    <row r="404" spans="1:4" ht="16.5" thickTop="1" thickBot="1" x14ac:dyDescent="0.3">
      <c r="A404" s="49"/>
      <c r="B404" s="59"/>
      <c r="C404" s="61" t="e">
        <f t="shared" si="12"/>
        <v>#N/A</v>
      </c>
      <c r="D404" s="61" t="e">
        <f t="shared" si="13"/>
        <v>#N/A</v>
      </c>
    </row>
    <row r="405" spans="1:4" ht="16.5" thickTop="1" thickBot="1" x14ac:dyDescent="0.3">
      <c r="A405" s="49"/>
      <c r="B405" s="59"/>
      <c r="C405" s="61" t="e">
        <f t="shared" si="12"/>
        <v>#N/A</v>
      </c>
      <c r="D405" s="61" t="e">
        <f t="shared" si="13"/>
        <v>#N/A</v>
      </c>
    </row>
    <row r="406" spans="1:4" ht="16.5" thickTop="1" thickBot="1" x14ac:dyDescent="0.3">
      <c r="A406" s="49"/>
      <c r="B406" s="59"/>
      <c r="C406" s="61" t="e">
        <f t="shared" si="12"/>
        <v>#N/A</v>
      </c>
      <c r="D406" s="61" t="e">
        <f t="shared" si="13"/>
        <v>#N/A</v>
      </c>
    </row>
    <row r="407" spans="1:4" ht="16.5" thickTop="1" thickBot="1" x14ac:dyDescent="0.3">
      <c r="A407" s="49"/>
      <c r="B407" s="59"/>
      <c r="C407" s="61" t="e">
        <f t="shared" si="12"/>
        <v>#N/A</v>
      </c>
      <c r="D407" s="61" t="e">
        <f t="shared" si="13"/>
        <v>#N/A</v>
      </c>
    </row>
    <row r="408" spans="1:4" ht="16.5" thickTop="1" thickBot="1" x14ac:dyDescent="0.3">
      <c r="A408" s="49"/>
      <c r="B408" s="59"/>
      <c r="C408" s="61" t="e">
        <f t="shared" si="12"/>
        <v>#N/A</v>
      </c>
      <c r="D408" s="61" t="e">
        <f t="shared" si="13"/>
        <v>#N/A</v>
      </c>
    </row>
    <row r="409" spans="1:4" ht="16.5" thickTop="1" thickBot="1" x14ac:dyDescent="0.3">
      <c r="A409" s="49"/>
      <c r="B409" s="59"/>
      <c r="C409" s="61" t="e">
        <f t="shared" si="12"/>
        <v>#N/A</v>
      </c>
      <c r="D409" s="61" t="e">
        <f t="shared" si="13"/>
        <v>#N/A</v>
      </c>
    </row>
    <row r="410" spans="1:4" ht="16.5" thickTop="1" thickBot="1" x14ac:dyDescent="0.3">
      <c r="A410" s="49"/>
      <c r="B410" s="59"/>
      <c r="C410" s="61" t="e">
        <f t="shared" si="12"/>
        <v>#N/A</v>
      </c>
      <c r="D410" s="61" t="e">
        <f t="shared" si="13"/>
        <v>#N/A</v>
      </c>
    </row>
    <row r="411" spans="1:4" ht="16.5" thickTop="1" thickBot="1" x14ac:dyDescent="0.3">
      <c r="A411" s="49"/>
      <c r="B411" s="59"/>
      <c r="C411" s="61" t="e">
        <f t="shared" si="12"/>
        <v>#N/A</v>
      </c>
      <c r="D411" s="61" t="e">
        <f t="shared" si="13"/>
        <v>#N/A</v>
      </c>
    </row>
    <row r="412" spans="1:4" ht="16.5" thickTop="1" thickBot="1" x14ac:dyDescent="0.3">
      <c r="A412" s="49"/>
      <c r="B412" s="59"/>
      <c r="C412" s="61" t="e">
        <f t="shared" si="12"/>
        <v>#N/A</v>
      </c>
      <c r="D412" s="61" t="e">
        <f t="shared" si="13"/>
        <v>#N/A</v>
      </c>
    </row>
    <row r="413" spans="1:4" ht="16.5" thickTop="1" thickBot="1" x14ac:dyDescent="0.3">
      <c r="A413" s="49"/>
      <c r="B413" s="59"/>
      <c r="C413" s="61" t="e">
        <f t="shared" si="12"/>
        <v>#N/A</v>
      </c>
      <c r="D413" s="61" t="e">
        <f t="shared" si="13"/>
        <v>#N/A</v>
      </c>
    </row>
    <row r="414" spans="1:4" ht="16.5" thickTop="1" thickBot="1" x14ac:dyDescent="0.3">
      <c r="A414" s="49"/>
      <c r="B414" s="59"/>
      <c r="C414" s="61" t="e">
        <f t="shared" si="12"/>
        <v>#N/A</v>
      </c>
      <c r="D414" s="61" t="e">
        <f t="shared" si="13"/>
        <v>#N/A</v>
      </c>
    </row>
    <row r="415" spans="1:4" ht="16.5" thickTop="1" thickBot="1" x14ac:dyDescent="0.3">
      <c r="A415" s="49"/>
      <c r="B415" s="59"/>
      <c r="C415" s="61" t="e">
        <f t="shared" si="12"/>
        <v>#N/A</v>
      </c>
      <c r="D415" s="61" t="e">
        <f t="shared" si="13"/>
        <v>#N/A</v>
      </c>
    </row>
    <row r="416" spans="1:4" ht="16.5" thickTop="1" thickBot="1" x14ac:dyDescent="0.3">
      <c r="A416" s="49"/>
      <c r="B416" s="59"/>
      <c r="C416" s="61" t="e">
        <f t="shared" si="12"/>
        <v>#N/A</v>
      </c>
      <c r="D416" s="61" t="e">
        <f t="shared" si="13"/>
        <v>#N/A</v>
      </c>
    </row>
    <row r="417" spans="1:4" ht="16.5" thickTop="1" thickBot="1" x14ac:dyDescent="0.3">
      <c r="A417" s="49"/>
      <c r="B417" s="59"/>
      <c r="C417" s="61" t="e">
        <f t="shared" si="12"/>
        <v>#N/A</v>
      </c>
      <c r="D417" s="61" t="e">
        <f t="shared" si="13"/>
        <v>#N/A</v>
      </c>
    </row>
    <row r="418" spans="1:4" ht="16.5" thickTop="1" thickBot="1" x14ac:dyDescent="0.3">
      <c r="A418" s="49"/>
      <c r="B418" s="59"/>
      <c r="C418" s="61" t="e">
        <f t="shared" si="12"/>
        <v>#N/A</v>
      </c>
      <c r="D418" s="61" t="e">
        <f t="shared" si="13"/>
        <v>#N/A</v>
      </c>
    </row>
    <row r="419" spans="1:4" ht="16.5" thickTop="1" thickBot="1" x14ac:dyDescent="0.3">
      <c r="A419" s="49"/>
      <c r="B419" s="59"/>
      <c r="C419" s="61" t="e">
        <f t="shared" si="12"/>
        <v>#N/A</v>
      </c>
      <c r="D419" s="61" t="e">
        <f t="shared" si="13"/>
        <v>#N/A</v>
      </c>
    </row>
    <row r="420" spans="1:4" ht="16.5" thickTop="1" thickBot="1" x14ac:dyDescent="0.3">
      <c r="A420" s="49"/>
      <c r="B420" s="59"/>
      <c r="C420" s="61" t="e">
        <f t="shared" si="12"/>
        <v>#N/A</v>
      </c>
      <c r="D420" s="61" t="e">
        <f t="shared" si="13"/>
        <v>#N/A</v>
      </c>
    </row>
    <row r="421" spans="1:4" ht="16.5" thickTop="1" thickBot="1" x14ac:dyDescent="0.3">
      <c r="A421" s="49"/>
      <c r="B421" s="59"/>
      <c r="C421" s="61" t="e">
        <f t="shared" si="12"/>
        <v>#N/A</v>
      </c>
      <c r="D421" s="61" t="e">
        <f t="shared" si="13"/>
        <v>#N/A</v>
      </c>
    </row>
    <row r="422" spans="1:4" ht="16.5" thickTop="1" thickBot="1" x14ac:dyDescent="0.3">
      <c r="A422" s="49"/>
      <c r="B422" s="59"/>
      <c r="C422" s="61" t="e">
        <f t="shared" si="12"/>
        <v>#N/A</v>
      </c>
      <c r="D422" s="61" t="e">
        <f t="shared" si="13"/>
        <v>#N/A</v>
      </c>
    </row>
    <row r="423" spans="1:4" ht="16.5" thickTop="1" thickBot="1" x14ac:dyDescent="0.3">
      <c r="A423" s="49"/>
      <c r="B423" s="59"/>
      <c r="C423" s="61" t="e">
        <f t="shared" si="12"/>
        <v>#N/A</v>
      </c>
      <c r="D423" s="61" t="e">
        <f t="shared" si="13"/>
        <v>#N/A</v>
      </c>
    </row>
    <row r="424" spans="1:4" ht="16.5" thickTop="1" thickBot="1" x14ac:dyDescent="0.3">
      <c r="A424" s="49"/>
      <c r="B424" s="59"/>
      <c r="C424" s="61" t="e">
        <f t="shared" si="12"/>
        <v>#N/A</v>
      </c>
      <c r="D424" s="61" t="e">
        <f t="shared" si="13"/>
        <v>#N/A</v>
      </c>
    </row>
    <row r="425" spans="1:4" ht="16.5" thickTop="1" thickBot="1" x14ac:dyDescent="0.3">
      <c r="A425" s="49"/>
      <c r="B425" s="59"/>
      <c r="C425" s="61" t="e">
        <f t="shared" si="12"/>
        <v>#N/A</v>
      </c>
      <c r="D425" s="61" t="e">
        <f t="shared" si="13"/>
        <v>#N/A</v>
      </c>
    </row>
    <row r="426" spans="1:4" ht="16.5" thickTop="1" thickBot="1" x14ac:dyDescent="0.3">
      <c r="A426" s="49"/>
      <c r="B426" s="59"/>
      <c r="C426" s="61" t="e">
        <f t="shared" si="12"/>
        <v>#N/A</v>
      </c>
      <c r="D426" s="61" t="e">
        <f t="shared" si="13"/>
        <v>#N/A</v>
      </c>
    </row>
    <row r="427" spans="1:4" ht="16.5" thickTop="1" thickBot="1" x14ac:dyDescent="0.3">
      <c r="A427" s="49"/>
      <c r="B427" s="59"/>
      <c r="C427" s="61" t="e">
        <f t="shared" si="12"/>
        <v>#N/A</v>
      </c>
      <c r="D427" s="61" t="e">
        <f t="shared" si="13"/>
        <v>#N/A</v>
      </c>
    </row>
    <row r="428" spans="1:4" ht="16.5" thickTop="1" thickBot="1" x14ac:dyDescent="0.3">
      <c r="A428" s="49"/>
      <c r="B428" s="59"/>
      <c r="C428" s="61" t="e">
        <f t="shared" si="12"/>
        <v>#N/A</v>
      </c>
      <c r="D428" s="61" t="e">
        <f t="shared" si="13"/>
        <v>#N/A</v>
      </c>
    </row>
    <row r="429" spans="1:4" ht="16.5" thickTop="1" thickBot="1" x14ac:dyDescent="0.3">
      <c r="A429" s="49"/>
      <c r="B429" s="59"/>
      <c r="C429" s="61" t="e">
        <f t="shared" si="12"/>
        <v>#N/A</v>
      </c>
      <c r="D429" s="61" t="e">
        <f t="shared" si="13"/>
        <v>#N/A</v>
      </c>
    </row>
    <row r="430" spans="1:4" ht="16.5" thickTop="1" thickBot="1" x14ac:dyDescent="0.3">
      <c r="A430" s="49"/>
      <c r="B430" s="59"/>
      <c r="C430" s="61" t="e">
        <f t="shared" si="12"/>
        <v>#N/A</v>
      </c>
      <c r="D430" s="61" t="e">
        <f t="shared" si="13"/>
        <v>#N/A</v>
      </c>
    </row>
    <row r="431" spans="1:4" ht="16.5" thickTop="1" thickBot="1" x14ac:dyDescent="0.3">
      <c r="A431" s="49"/>
      <c r="B431" s="59"/>
      <c r="C431" s="61" t="e">
        <f t="shared" si="12"/>
        <v>#N/A</v>
      </c>
      <c r="D431" s="61" t="e">
        <f t="shared" si="13"/>
        <v>#N/A</v>
      </c>
    </row>
    <row r="432" spans="1:4" ht="16.5" thickTop="1" thickBot="1" x14ac:dyDescent="0.3">
      <c r="A432" s="49"/>
      <c r="B432" s="59"/>
      <c r="C432" s="61" t="e">
        <f t="shared" si="12"/>
        <v>#N/A</v>
      </c>
      <c r="D432" s="61" t="e">
        <f t="shared" si="13"/>
        <v>#N/A</v>
      </c>
    </row>
    <row r="433" spans="1:4" ht="16.5" thickTop="1" thickBot="1" x14ac:dyDescent="0.3">
      <c r="A433" s="49"/>
      <c r="B433" s="59"/>
      <c r="C433" s="61" t="e">
        <f t="shared" si="12"/>
        <v>#N/A</v>
      </c>
      <c r="D433" s="61" t="e">
        <f t="shared" si="13"/>
        <v>#N/A</v>
      </c>
    </row>
    <row r="434" spans="1:4" ht="16.5" thickTop="1" thickBot="1" x14ac:dyDescent="0.3">
      <c r="A434" s="49"/>
      <c r="B434" s="59"/>
      <c r="C434" s="61" t="e">
        <f t="shared" si="12"/>
        <v>#N/A</v>
      </c>
      <c r="D434" s="61" t="e">
        <f t="shared" si="13"/>
        <v>#N/A</v>
      </c>
    </row>
    <row r="435" spans="1:4" ht="16.5" thickTop="1" thickBot="1" x14ac:dyDescent="0.3">
      <c r="A435" s="49"/>
      <c r="B435" s="59"/>
      <c r="C435" s="61" t="e">
        <f t="shared" si="12"/>
        <v>#N/A</v>
      </c>
      <c r="D435" s="61" t="e">
        <f t="shared" si="13"/>
        <v>#N/A</v>
      </c>
    </row>
    <row r="436" spans="1:4" ht="16.5" thickTop="1" thickBot="1" x14ac:dyDescent="0.3">
      <c r="A436" s="49"/>
      <c r="B436" s="59"/>
      <c r="C436" s="61" t="e">
        <f t="shared" si="12"/>
        <v>#N/A</v>
      </c>
      <c r="D436" s="61" t="e">
        <f t="shared" si="13"/>
        <v>#N/A</v>
      </c>
    </row>
    <row r="437" spans="1:4" ht="16.5" thickTop="1" thickBot="1" x14ac:dyDescent="0.3">
      <c r="A437" s="49"/>
      <c r="B437" s="59"/>
      <c r="C437" s="61" t="e">
        <f t="shared" si="12"/>
        <v>#N/A</v>
      </c>
      <c r="D437" s="61" t="e">
        <f t="shared" si="13"/>
        <v>#N/A</v>
      </c>
    </row>
    <row r="438" spans="1:4" ht="16.5" thickTop="1" thickBot="1" x14ac:dyDescent="0.3">
      <c r="A438" s="49"/>
      <c r="B438" s="59"/>
      <c r="C438" s="61" t="e">
        <f t="shared" si="12"/>
        <v>#N/A</v>
      </c>
      <c r="D438" s="61" t="e">
        <f t="shared" si="13"/>
        <v>#N/A</v>
      </c>
    </row>
    <row r="439" spans="1:4" ht="16.5" thickTop="1" thickBot="1" x14ac:dyDescent="0.3">
      <c r="A439" s="49"/>
      <c r="B439" s="59"/>
      <c r="C439" s="61" t="e">
        <f t="shared" si="12"/>
        <v>#N/A</v>
      </c>
      <c r="D439" s="61" t="e">
        <f t="shared" si="13"/>
        <v>#N/A</v>
      </c>
    </row>
    <row r="440" spans="1:4" ht="16.5" thickTop="1" thickBot="1" x14ac:dyDescent="0.3">
      <c r="A440" s="49"/>
      <c r="B440" s="59"/>
      <c r="C440" s="61" t="e">
        <f t="shared" si="12"/>
        <v>#N/A</v>
      </c>
      <c r="D440" s="61" t="e">
        <f t="shared" si="13"/>
        <v>#N/A</v>
      </c>
    </row>
    <row r="441" spans="1:4" ht="16.5" thickTop="1" thickBot="1" x14ac:dyDescent="0.3">
      <c r="A441" s="49"/>
      <c r="B441" s="59"/>
      <c r="C441" s="61" t="e">
        <f t="shared" si="12"/>
        <v>#N/A</v>
      </c>
      <c r="D441" s="61" t="e">
        <f t="shared" si="13"/>
        <v>#N/A</v>
      </c>
    </row>
    <row r="442" spans="1:4" ht="16.5" thickTop="1" thickBot="1" x14ac:dyDescent="0.3">
      <c r="A442" s="49"/>
      <c r="B442" s="59"/>
      <c r="C442" s="61" t="e">
        <f t="shared" si="12"/>
        <v>#N/A</v>
      </c>
      <c r="D442" s="61" t="e">
        <f t="shared" si="13"/>
        <v>#N/A</v>
      </c>
    </row>
    <row r="443" spans="1:4" ht="16.5" thickTop="1" thickBot="1" x14ac:dyDescent="0.3">
      <c r="A443" s="49"/>
      <c r="B443" s="59"/>
      <c r="C443" s="61" t="e">
        <f t="shared" si="12"/>
        <v>#N/A</v>
      </c>
      <c r="D443" s="61" t="e">
        <f t="shared" si="13"/>
        <v>#N/A</v>
      </c>
    </row>
    <row r="444" spans="1:4" ht="16.5" thickTop="1" thickBot="1" x14ac:dyDescent="0.3">
      <c r="A444" s="49"/>
      <c r="B444" s="59"/>
      <c r="C444" s="61" t="e">
        <f t="shared" si="12"/>
        <v>#N/A</v>
      </c>
      <c r="D444" s="61" t="e">
        <f t="shared" si="13"/>
        <v>#N/A</v>
      </c>
    </row>
    <row r="445" spans="1:4" ht="16.5" thickTop="1" thickBot="1" x14ac:dyDescent="0.3">
      <c r="A445" s="49"/>
      <c r="B445" s="59"/>
      <c r="C445" s="61" t="e">
        <f t="shared" si="12"/>
        <v>#N/A</v>
      </c>
      <c r="D445" s="61" t="e">
        <f t="shared" si="13"/>
        <v>#N/A</v>
      </c>
    </row>
    <row r="446" spans="1:4" ht="16.5" thickTop="1" thickBot="1" x14ac:dyDescent="0.3">
      <c r="A446" s="49"/>
      <c r="B446" s="59"/>
      <c r="C446" s="61" t="e">
        <f t="shared" si="12"/>
        <v>#N/A</v>
      </c>
      <c r="D446" s="61" t="e">
        <f t="shared" si="13"/>
        <v>#N/A</v>
      </c>
    </row>
    <row r="447" spans="1:4" ht="16.5" thickTop="1" thickBot="1" x14ac:dyDescent="0.3">
      <c r="A447" s="49"/>
      <c r="B447" s="59"/>
      <c r="C447" s="61" t="e">
        <f t="shared" si="12"/>
        <v>#N/A</v>
      </c>
      <c r="D447" s="61" t="e">
        <f t="shared" si="13"/>
        <v>#N/A</v>
      </c>
    </row>
    <row r="448" spans="1:4" ht="16.5" thickTop="1" thickBot="1" x14ac:dyDescent="0.3">
      <c r="A448" s="49"/>
      <c r="B448" s="59"/>
      <c r="C448" s="61" t="e">
        <f t="shared" si="12"/>
        <v>#N/A</v>
      </c>
      <c r="D448" s="61" t="e">
        <f t="shared" si="13"/>
        <v>#N/A</v>
      </c>
    </row>
    <row r="449" spans="1:4" ht="16.5" thickTop="1" thickBot="1" x14ac:dyDescent="0.3">
      <c r="A449" s="49"/>
      <c r="B449" s="59"/>
      <c r="C449" s="61" t="e">
        <f t="shared" si="12"/>
        <v>#N/A</v>
      </c>
      <c r="D449" s="61" t="e">
        <f t="shared" si="13"/>
        <v>#N/A</v>
      </c>
    </row>
    <row r="450" spans="1:4" ht="16.5" thickTop="1" thickBot="1" x14ac:dyDescent="0.3">
      <c r="A450" s="49"/>
      <c r="B450" s="59"/>
      <c r="C450" s="61" t="e">
        <f t="shared" si="12"/>
        <v>#N/A</v>
      </c>
      <c r="D450" s="61" t="e">
        <f t="shared" si="13"/>
        <v>#N/A</v>
      </c>
    </row>
    <row r="451" spans="1:4" ht="16.5" thickTop="1" thickBot="1" x14ac:dyDescent="0.3">
      <c r="A451" s="49"/>
      <c r="B451" s="59"/>
      <c r="C451" s="61" t="e">
        <f t="shared" ref="C451:C514" si="14">_xlfn.RANK.EQ($B451,$B$2:$B$1000,0)</f>
        <v>#N/A</v>
      </c>
      <c r="D451" s="61" t="e">
        <f t="shared" ref="D451:D514" si="15">1-(_xlfn.RANK.EQ(B451,$B$2:$B$1000,0))/(COUNT($B$2:$B$1000))</f>
        <v>#N/A</v>
      </c>
    </row>
    <row r="452" spans="1:4" ht="16.5" thickTop="1" thickBot="1" x14ac:dyDescent="0.3">
      <c r="A452" s="49"/>
      <c r="B452" s="59"/>
      <c r="C452" s="61" t="e">
        <f t="shared" si="14"/>
        <v>#N/A</v>
      </c>
      <c r="D452" s="61" t="e">
        <f t="shared" si="15"/>
        <v>#N/A</v>
      </c>
    </row>
    <row r="453" spans="1:4" ht="16.5" thickTop="1" thickBot="1" x14ac:dyDescent="0.3">
      <c r="A453" s="49"/>
      <c r="B453" s="59"/>
      <c r="C453" s="61" t="e">
        <f t="shared" si="14"/>
        <v>#N/A</v>
      </c>
      <c r="D453" s="61" t="e">
        <f t="shared" si="15"/>
        <v>#N/A</v>
      </c>
    </row>
    <row r="454" spans="1:4" ht="16.5" thickTop="1" thickBot="1" x14ac:dyDescent="0.3">
      <c r="A454" s="49"/>
      <c r="B454" s="59"/>
      <c r="C454" s="61" t="e">
        <f t="shared" si="14"/>
        <v>#N/A</v>
      </c>
      <c r="D454" s="61" t="e">
        <f t="shared" si="15"/>
        <v>#N/A</v>
      </c>
    </row>
    <row r="455" spans="1:4" ht="16.5" thickTop="1" thickBot="1" x14ac:dyDescent="0.3">
      <c r="A455" s="49"/>
      <c r="B455" s="59"/>
      <c r="C455" s="61" t="e">
        <f t="shared" si="14"/>
        <v>#N/A</v>
      </c>
      <c r="D455" s="61" t="e">
        <f t="shared" si="15"/>
        <v>#N/A</v>
      </c>
    </row>
    <row r="456" spans="1:4" ht="16.5" thickTop="1" thickBot="1" x14ac:dyDescent="0.3">
      <c r="A456" s="49"/>
      <c r="B456" s="59"/>
      <c r="C456" s="61" t="e">
        <f t="shared" si="14"/>
        <v>#N/A</v>
      </c>
      <c r="D456" s="61" t="e">
        <f t="shared" si="15"/>
        <v>#N/A</v>
      </c>
    </row>
    <row r="457" spans="1:4" ht="16.5" thickTop="1" thickBot="1" x14ac:dyDescent="0.3">
      <c r="A457" s="49"/>
      <c r="B457" s="59"/>
      <c r="C457" s="61" t="e">
        <f t="shared" si="14"/>
        <v>#N/A</v>
      </c>
      <c r="D457" s="61" t="e">
        <f t="shared" si="15"/>
        <v>#N/A</v>
      </c>
    </row>
    <row r="458" spans="1:4" ht="16.5" thickTop="1" thickBot="1" x14ac:dyDescent="0.3">
      <c r="A458" s="49"/>
      <c r="B458" s="59"/>
      <c r="C458" s="61" t="e">
        <f t="shared" si="14"/>
        <v>#N/A</v>
      </c>
      <c r="D458" s="61" t="e">
        <f t="shared" si="15"/>
        <v>#N/A</v>
      </c>
    </row>
    <row r="459" spans="1:4" ht="16.5" thickTop="1" thickBot="1" x14ac:dyDescent="0.3">
      <c r="A459" s="49"/>
      <c r="B459" s="59"/>
      <c r="C459" s="61" t="e">
        <f t="shared" si="14"/>
        <v>#N/A</v>
      </c>
      <c r="D459" s="61" t="e">
        <f t="shared" si="15"/>
        <v>#N/A</v>
      </c>
    </row>
    <row r="460" spans="1:4" ht="16.5" thickTop="1" thickBot="1" x14ac:dyDescent="0.3">
      <c r="A460" s="49"/>
      <c r="B460" s="59"/>
      <c r="C460" s="61" t="e">
        <f t="shared" si="14"/>
        <v>#N/A</v>
      </c>
      <c r="D460" s="61" t="e">
        <f t="shared" si="15"/>
        <v>#N/A</v>
      </c>
    </row>
    <row r="461" spans="1:4" ht="16.5" thickTop="1" thickBot="1" x14ac:dyDescent="0.3">
      <c r="A461" s="49"/>
      <c r="B461" s="59"/>
      <c r="C461" s="61" t="e">
        <f t="shared" si="14"/>
        <v>#N/A</v>
      </c>
      <c r="D461" s="61" t="e">
        <f t="shared" si="15"/>
        <v>#N/A</v>
      </c>
    </row>
    <row r="462" spans="1:4" ht="16.5" thickTop="1" thickBot="1" x14ac:dyDescent="0.3">
      <c r="A462" s="49"/>
      <c r="B462" s="59"/>
      <c r="C462" s="61" t="e">
        <f t="shared" si="14"/>
        <v>#N/A</v>
      </c>
      <c r="D462" s="61" t="e">
        <f t="shared" si="15"/>
        <v>#N/A</v>
      </c>
    </row>
    <row r="463" spans="1:4" ht="16.5" thickTop="1" thickBot="1" x14ac:dyDescent="0.3">
      <c r="A463" s="49"/>
      <c r="B463" s="59"/>
      <c r="C463" s="61" t="e">
        <f t="shared" si="14"/>
        <v>#N/A</v>
      </c>
      <c r="D463" s="61" t="e">
        <f t="shared" si="15"/>
        <v>#N/A</v>
      </c>
    </row>
    <row r="464" spans="1:4" ht="16.5" thickTop="1" thickBot="1" x14ac:dyDescent="0.3">
      <c r="A464" s="49"/>
      <c r="B464" s="59"/>
      <c r="C464" s="61" t="e">
        <f t="shared" si="14"/>
        <v>#N/A</v>
      </c>
      <c r="D464" s="61" t="e">
        <f t="shared" si="15"/>
        <v>#N/A</v>
      </c>
    </row>
    <row r="465" spans="1:4" ht="16.5" thickTop="1" thickBot="1" x14ac:dyDescent="0.3">
      <c r="A465" s="49"/>
      <c r="B465" s="59"/>
      <c r="C465" s="61" t="e">
        <f t="shared" si="14"/>
        <v>#N/A</v>
      </c>
      <c r="D465" s="61" t="e">
        <f t="shared" si="15"/>
        <v>#N/A</v>
      </c>
    </row>
    <row r="466" spans="1:4" ht="16.5" thickTop="1" thickBot="1" x14ac:dyDescent="0.3">
      <c r="A466" s="49"/>
      <c r="B466" s="59"/>
      <c r="C466" s="61" t="e">
        <f t="shared" si="14"/>
        <v>#N/A</v>
      </c>
      <c r="D466" s="61" t="e">
        <f t="shared" si="15"/>
        <v>#N/A</v>
      </c>
    </row>
    <row r="467" spans="1:4" ht="16.5" thickTop="1" thickBot="1" x14ac:dyDescent="0.3">
      <c r="A467" s="49"/>
      <c r="B467" s="59"/>
      <c r="C467" s="61" t="e">
        <f t="shared" si="14"/>
        <v>#N/A</v>
      </c>
      <c r="D467" s="61" t="e">
        <f t="shared" si="15"/>
        <v>#N/A</v>
      </c>
    </row>
    <row r="468" spans="1:4" ht="16.5" thickTop="1" thickBot="1" x14ac:dyDescent="0.3">
      <c r="A468" s="49"/>
      <c r="B468" s="59"/>
      <c r="C468" s="61" t="e">
        <f t="shared" si="14"/>
        <v>#N/A</v>
      </c>
      <c r="D468" s="61" t="e">
        <f t="shared" si="15"/>
        <v>#N/A</v>
      </c>
    </row>
    <row r="469" spans="1:4" ht="16.5" thickTop="1" thickBot="1" x14ac:dyDescent="0.3">
      <c r="A469" s="49"/>
      <c r="B469" s="59"/>
      <c r="C469" s="61" t="e">
        <f t="shared" si="14"/>
        <v>#N/A</v>
      </c>
      <c r="D469" s="61" t="e">
        <f t="shared" si="15"/>
        <v>#N/A</v>
      </c>
    </row>
    <row r="470" spans="1:4" ht="16.5" thickTop="1" thickBot="1" x14ac:dyDescent="0.3">
      <c r="A470" s="49"/>
      <c r="B470" s="59"/>
      <c r="C470" s="61" t="e">
        <f t="shared" si="14"/>
        <v>#N/A</v>
      </c>
      <c r="D470" s="61" t="e">
        <f t="shared" si="15"/>
        <v>#N/A</v>
      </c>
    </row>
    <row r="471" spans="1:4" ht="16.5" thickTop="1" thickBot="1" x14ac:dyDescent="0.3">
      <c r="A471" s="49"/>
      <c r="B471" s="59"/>
      <c r="C471" s="61" t="e">
        <f t="shared" si="14"/>
        <v>#N/A</v>
      </c>
      <c r="D471" s="61" t="e">
        <f t="shared" si="15"/>
        <v>#N/A</v>
      </c>
    </row>
    <row r="472" spans="1:4" ht="16.5" thickTop="1" thickBot="1" x14ac:dyDescent="0.3">
      <c r="A472" s="49"/>
      <c r="B472" s="59"/>
      <c r="C472" s="61" t="e">
        <f t="shared" si="14"/>
        <v>#N/A</v>
      </c>
      <c r="D472" s="61" t="e">
        <f t="shared" si="15"/>
        <v>#N/A</v>
      </c>
    </row>
    <row r="473" spans="1:4" ht="16.5" thickTop="1" thickBot="1" x14ac:dyDescent="0.3">
      <c r="A473" s="49"/>
      <c r="B473" s="59"/>
      <c r="C473" s="61" t="e">
        <f t="shared" si="14"/>
        <v>#N/A</v>
      </c>
      <c r="D473" s="61" t="e">
        <f t="shared" si="15"/>
        <v>#N/A</v>
      </c>
    </row>
    <row r="474" spans="1:4" ht="16.5" thickTop="1" thickBot="1" x14ac:dyDescent="0.3">
      <c r="A474" s="49"/>
      <c r="B474" s="59"/>
      <c r="C474" s="61" t="e">
        <f t="shared" si="14"/>
        <v>#N/A</v>
      </c>
      <c r="D474" s="61" t="e">
        <f t="shared" si="15"/>
        <v>#N/A</v>
      </c>
    </row>
    <row r="475" spans="1:4" ht="16.5" thickTop="1" thickBot="1" x14ac:dyDescent="0.3">
      <c r="A475" s="49"/>
      <c r="B475" s="59"/>
      <c r="C475" s="61" t="e">
        <f t="shared" si="14"/>
        <v>#N/A</v>
      </c>
      <c r="D475" s="61" t="e">
        <f t="shared" si="15"/>
        <v>#N/A</v>
      </c>
    </row>
    <row r="476" spans="1:4" ht="16.5" thickTop="1" thickBot="1" x14ac:dyDescent="0.3">
      <c r="A476" s="49"/>
      <c r="B476" s="59"/>
      <c r="C476" s="61" t="e">
        <f t="shared" si="14"/>
        <v>#N/A</v>
      </c>
      <c r="D476" s="61" t="e">
        <f t="shared" si="15"/>
        <v>#N/A</v>
      </c>
    </row>
    <row r="477" spans="1:4" ht="16.5" thickTop="1" thickBot="1" x14ac:dyDescent="0.3">
      <c r="A477" s="49"/>
      <c r="B477" s="59"/>
      <c r="C477" s="61" t="e">
        <f t="shared" si="14"/>
        <v>#N/A</v>
      </c>
      <c r="D477" s="61" t="e">
        <f t="shared" si="15"/>
        <v>#N/A</v>
      </c>
    </row>
    <row r="478" spans="1:4" ht="16.5" thickTop="1" thickBot="1" x14ac:dyDescent="0.3">
      <c r="A478" s="49"/>
      <c r="B478" s="59"/>
      <c r="C478" s="61" t="e">
        <f t="shared" si="14"/>
        <v>#N/A</v>
      </c>
      <c r="D478" s="61" t="e">
        <f t="shared" si="15"/>
        <v>#N/A</v>
      </c>
    </row>
    <row r="479" spans="1:4" ht="16.5" thickTop="1" thickBot="1" x14ac:dyDescent="0.3">
      <c r="A479" s="49"/>
      <c r="B479" s="59"/>
      <c r="C479" s="61" t="e">
        <f t="shared" si="14"/>
        <v>#N/A</v>
      </c>
      <c r="D479" s="61" t="e">
        <f t="shared" si="15"/>
        <v>#N/A</v>
      </c>
    </row>
    <row r="480" spans="1:4" ht="16.5" thickTop="1" thickBot="1" x14ac:dyDescent="0.3">
      <c r="A480" s="49"/>
      <c r="B480" s="59"/>
      <c r="C480" s="61" t="e">
        <f t="shared" si="14"/>
        <v>#N/A</v>
      </c>
      <c r="D480" s="61" t="e">
        <f t="shared" si="15"/>
        <v>#N/A</v>
      </c>
    </row>
    <row r="481" spans="1:4" ht="16.5" thickTop="1" thickBot="1" x14ac:dyDescent="0.3">
      <c r="A481" s="49"/>
      <c r="B481" s="59"/>
      <c r="C481" s="61" t="e">
        <f t="shared" si="14"/>
        <v>#N/A</v>
      </c>
      <c r="D481" s="61" t="e">
        <f t="shared" si="15"/>
        <v>#N/A</v>
      </c>
    </row>
    <row r="482" spans="1:4" ht="16.5" thickTop="1" thickBot="1" x14ac:dyDescent="0.3">
      <c r="A482" s="49"/>
      <c r="B482" s="59"/>
      <c r="C482" s="61" t="e">
        <f t="shared" si="14"/>
        <v>#N/A</v>
      </c>
      <c r="D482" s="61" t="e">
        <f t="shared" si="15"/>
        <v>#N/A</v>
      </c>
    </row>
    <row r="483" spans="1:4" ht="16.5" thickTop="1" thickBot="1" x14ac:dyDescent="0.3">
      <c r="A483" s="49"/>
      <c r="B483" s="59"/>
      <c r="C483" s="61" t="e">
        <f t="shared" si="14"/>
        <v>#N/A</v>
      </c>
      <c r="D483" s="61" t="e">
        <f t="shared" si="15"/>
        <v>#N/A</v>
      </c>
    </row>
    <row r="484" spans="1:4" ht="16.5" thickTop="1" thickBot="1" x14ac:dyDescent="0.3">
      <c r="A484" s="49"/>
      <c r="B484" s="59"/>
      <c r="C484" s="61" t="e">
        <f t="shared" si="14"/>
        <v>#N/A</v>
      </c>
      <c r="D484" s="61" t="e">
        <f t="shared" si="15"/>
        <v>#N/A</v>
      </c>
    </row>
    <row r="485" spans="1:4" ht="16.5" thickTop="1" thickBot="1" x14ac:dyDescent="0.3">
      <c r="A485" s="49"/>
      <c r="B485" s="59"/>
      <c r="C485" s="61" t="e">
        <f t="shared" si="14"/>
        <v>#N/A</v>
      </c>
      <c r="D485" s="61" t="e">
        <f t="shared" si="15"/>
        <v>#N/A</v>
      </c>
    </row>
    <row r="486" spans="1:4" ht="16.5" thickTop="1" thickBot="1" x14ac:dyDescent="0.3">
      <c r="A486" s="49"/>
      <c r="B486" s="59"/>
      <c r="C486" s="61" t="e">
        <f t="shared" si="14"/>
        <v>#N/A</v>
      </c>
      <c r="D486" s="61" t="e">
        <f t="shared" si="15"/>
        <v>#N/A</v>
      </c>
    </row>
    <row r="487" spans="1:4" ht="16.5" thickTop="1" thickBot="1" x14ac:dyDescent="0.3">
      <c r="A487" s="49"/>
      <c r="B487" s="59"/>
      <c r="C487" s="61" t="e">
        <f t="shared" si="14"/>
        <v>#N/A</v>
      </c>
      <c r="D487" s="61" t="e">
        <f t="shared" si="15"/>
        <v>#N/A</v>
      </c>
    </row>
    <row r="488" spans="1:4" ht="16.5" thickTop="1" thickBot="1" x14ac:dyDescent="0.3">
      <c r="A488" s="49"/>
      <c r="B488" s="59"/>
      <c r="C488" s="61" t="e">
        <f t="shared" si="14"/>
        <v>#N/A</v>
      </c>
      <c r="D488" s="61" t="e">
        <f t="shared" si="15"/>
        <v>#N/A</v>
      </c>
    </row>
    <row r="489" spans="1:4" ht="16.5" thickTop="1" thickBot="1" x14ac:dyDescent="0.3">
      <c r="A489" s="49"/>
      <c r="B489" s="59"/>
      <c r="C489" s="61" t="e">
        <f t="shared" si="14"/>
        <v>#N/A</v>
      </c>
      <c r="D489" s="61" t="e">
        <f t="shared" si="15"/>
        <v>#N/A</v>
      </c>
    </row>
    <row r="490" spans="1:4" ht="16.5" thickTop="1" thickBot="1" x14ac:dyDescent="0.3">
      <c r="A490" s="49"/>
      <c r="B490" s="59"/>
      <c r="C490" s="61" t="e">
        <f t="shared" si="14"/>
        <v>#N/A</v>
      </c>
      <c r="D490" s="61" t="e">
        <f t="shared" si="15"/>
        <v>#N/A</v>
      </c>
    </row>
    <row r="491" spans="1:4" ht="16.5" thickTop="1" thickBot="1" x14ac:dyDescent="0.3">
      <c r="A491" s="49"/>
      <c r="B491" s="59"/>
      <c r="C491" s="61" t="e">
        <f t="shared" si="14"/>
        <v>#N/A</v>
      </c>
      <c r="D491" s="61" t="e">
        <f t="shared" si="15"/>
        <v>#N/A</v>
      </c>
    </row>
    <row r="492" spans="1:4" ht="16.5" thickTop="1" thickBot="1" x14ac:dyDescent="0.3">
      <c r="A492" s="49"/>
      <c r="B492" s="59"/>
      <c r="C492" s="61" t="e">
        <f t="shared" si="14"/>
        <v>#N/A</v>
      </c>
      <c r="D492" s="61" t="e">
        <f t="shared" si="15"/>
        <v>#N/A</v>
      </c>
    </row>
    <row r="493" spans="1:4" ht="16.5" thickTop="1" thickBot="1" x14ac:dyDescent="0.3">
      <c r="A493" s="49"/>
      <c r="B493" s="59"/>
      <c r="C493" s="61" t="e">
        <f t="shared" si="14"/>
        <v>#N/A</v>
      </c>
      <c r="D493" s="61" t="e">
        <f t="shared" si="15"/>
        <v>#N/A</v>
      </c>
    </row>
    <row r="494" spans="1:4" ht="16.5" thickTop="1" thickBot="1" x14ac:dyDescent="0.3">
      <c r="A494" s="49"/>
      <c r="B494" s="59"/>
      <c r="C494" s="61" t="e">
        <f t="shared" si="14"/>
        <v>#N/A</v>
      </c>
      <c r="D494" s="61" t="e">
        <f t="shared" si="15"/>
        <v>#N/A</v>
      </c>
    </row>
    <row r="495" spans="1:4" ht="16.5" thickTop="1" thickBot="1" x14ac:dyDescent="0.3">
      <c r="A495" s="49"/>
      <c r="B495" s="59"/>
      <c r="C495" s="61" t="e">
        <f t="shared" si="14"/>
        <v>#N/A</v>
      </c>
      <c r="D495" s="61" t="e">
        <f t="shared" si="15"/>
        <v>#N/A</v>
      </c>
    </row>
    <row r="496" spans="1:4" ht="16.5" thickTop="1" thickBot="1" x14ac:dyDescent="0.3">
      <c r="A496" s="49"/>
      <c r="B496" s="59"/>
      <c r="C496" s="61" t="e">
        <f t="shared" si="14"/>
        <v>#N/A</v>
      </c>
      <c r="D496" s="61" t="e">
        <f t="shared" si="15"/>
        <v>#N/A</v>
      </c>
    </row>
    <row r="497" spans="1:4" ht="16.5" thickTop="1" thickBot="1" x14ac:dyDescent="0.3">
      <c r="A497" s="49"/>
      <c r="B497" s="59"/>
      <c r="C497" s="61" t="e">
        <f t="shared" si="14"/>
        <v>#N/A</v>
      </c>
      <c r="D497" s="61" t="e">
        <f t="shared" si="15"/>
        <v>#N/A</v>
      </c>
    </row>
    <row r="498" spans="1:4" ht="16.5" thickTop="1" thickBot="1" x14ac:dyDescent="0.3">
      <c r="A498" s="49"/>
      <c r="B498" s="59"/>
      <c r="C498" s="61" t="e">
        <f t="shared" si="14"/>
        <v>#N/A</v>
      </c>
      <c r="D498" s="61" t="e">
        <f t="shared" si="15"/>
        <v>#N/A</v>
      </c>
    </row>
    <row r="499" spans="1:4" ht="16.5" thickTop="1" thickBot="1" x14ac:dyDescent="0.3">
      <c r="A499" s="49"/>
      <c r="B499" s="59"/>
      <c r="C499" s="61" t="e">
        <f t="shared" si="14"/>
        <v>#N/A</v>
      </c>
      <c r="D499" s="61" t="e">
        <f t="shared" si="15"/>
        <v>#N/A</v>
      </c>
    </row>
    <row r="500" spans="1:4" ht="16.5" thickTop="1" thickBot="1" x14ac:dyDescent="0.3">
      <c r="A500" s="49"/>
      <c r="B500" s="59"/>
      <c r="C500" s="61" t="e">
        <f t="shared" si="14"/>
        <v>#N/A</v>
      </c>
      <c r="D500" s="61" t="e">
        <f t="shared" si="15"/>
        <v>#N/A</v>
      </c>
    </row>
    <row r="501" spans="1:4" ht="16.5" thickTop="1" thickBot="1" x14ac:dyDescent="0.3">
      <c r="A501" s="49"/>
      <c r="B501" s="59"/>
      <c r="C501" s="61" t="e">
        <f t="shared" si="14"/>
        <v>#N/A</v>
      </c>
      <c r="D501" s="61" t="e">
        <f t="shared" si="15"/>
        <v>#N/A</v>
      </c>
    </row>
    <row r="502" spans="1:4" ht="16.5" thickTop="1" thickBot="1" x14ac:dyDescent="0.3">
      <c r="A502" s="49"/>
      <c r="B502" s="59"/>
      <c r="C502" s="61" t="e">
        <f t="shared" si="14"/>
        <v>#N/A</v>
      </c>
      <c r="D502" s="61" t="e">
        <f t="shared" si="15"/>
        <v>#N/A</v>
      </c>
    </row>
    <row r="503" spans="1:4" ht="16.5" thickTop="1" thickBot="1" x14ac:dyDescent="0.3">
      <c r="A503" s="49"/>
      <c r="B503" s="59"/>
      <c r="C503" s="61" t="e">
        <f t="shared" si="14"/>
        <v>#N/A</v>
      </c>
      <c r="D503" s="61" t="e">
        <f t="shared" si="15"/>
        <v>#N/A</v>
      </c>
    </row>
    <row r="504" spans="1:4" ht="16.5" thickTop="1" thickBot="1" x14ac:dyDescent="0.3">
      <c r="A504" s="49"/>
      <c r="B504" s="59"/>
      <c r="C504" s="61" t="e">
        <f t="shared" si="14"/>
        <v>#N/A</v>
      </c>
      <c r="D504" s="61" t="e">
        <f t="shared" si="15"/>
        <v>#N/A</v>
      </c>
    </row>
    <row r="505" spans="1:4" ht="16.5" thickTop="1" thickBot="1" x14ac:dyDescent="0.3">
      <c r="A505" s="49"/>
      <c r="B505" s="59"/>
      <c r="C505" s="61" t="e">
        <f t="shared" si="14"/>
        <v>#N/A</v>
      </c>
      <c r="D505" s="61" t="e">
        <f t="shared" si="15"/>
        <v>#N/A</v>
      </c>
    </row>
    <row r="506" spans="1:4" ht="16.5" thickTop="1" thickBot="1" x14ac:dyDescent="0.3">
      <c r="A506" s="49"/>
      <c r="B506" s="59"/>
      <c r="C506" s="61" t="e">
        <f t="shared" si="14"/>
        <v>#N/A</v>
      </c>
      <c r="D506" s="61" t="e">
        <f t="shared" si="15"/>
        <v>#N/A</v>
      </c>
    </row>
    <row r="507" spans="1:4" ht="16.5" thickTop="1" thickBot="1" x14ac:dyDescent="0.3">
      <c r="A507" s="49"/>
      <c r="B507" s="59"/>
      <c r="C507" s="61" t="e">
        <f t="shared" si="14"/>
        <v>#N/A</v>
      </c>
      <c r="D507" s="61" t="e">
        <f t="shared" si="15"/>
        <v>#N/A</v>
      </c>
    </row>
    <row r="508" spans="1:4" ht="16.5" thickTop="1" thickBot="1" x14ac:dyDescent="0.3">
      <c r="A508" s="49"/>
      <c r="B508" s="59"/>
      <c r="C508" s="61" t="e">
        <f t="shared" si="14"/>
        <v>#N/A</v>
      </c>
      <c r="D508" s="61" t="e">
        <f t="shared" si="15"/>
        <v>#N/A</v>
      </c>
    </row>
    <row r="509" spans="1:4" ht="16.5" thickTop="1" thickBot="1" x14ac:dyDescent="0.3">
      <c r="A509" s="49"/>
      <c r="B509" s="59"/>
      <c r="C509" s="61" t="e">
        <f t="shared" si="14"/>
        <v>#N/A</v>
      </c>
      <c r="D509" s="61" t="e">
        <f t="shared" si="15"/>
        <v>#N/A</v>
      </c>
    </row>
    <row r="510" spans="1:4" ht="16.5" thickTop="1" thickBot="1" x14ac:dyDescent="0.3">
      <c r="A510" s="49"/>
      <c r="B510" s="59"/>
      <c r="C510" s="61" t="e">
        <f t="shared" si="14"/>
        <v>#N/A</v>
      </c>
      <c r="D510" s="61" t="e">
        <f t="shared" si="15"/>
        <v>#N/A</v>
      </c>
    </row>
    <row r="511" spans="1:4" ht="16.5" thickTop="1" thickBot="1" x14ac:dyDescent="0.3">
      <c r="A511" s="49"/>
      <c r="B511" s="59"/>
      <c r="C511" s="61" t="e">
        <f t="shared" si="14"/>
        <v>#N/A</v>
      </c>
      <c r="D511" s="61" t="e">
        <f t="shared" si="15"/>
        <v>#N/A</v>
      </c>
    </row>
    <row r="512" spans="1:4" ht="16.5" thickTop="1" thickBot="1" x14ac:dyDescent="0.3">
      <c r="A512" s="49"/>
      <c r="B512" s="59"/>
      <c r="C512" s="61" t="e">
        <f t="shared" si="14"/>
        <v>#N/A</v>
      </c>
      <c r="D512" s="61" t="e">
        <f t="shared" si="15"/>
        <v>#N/A</v>
      </c>
    </row>
    <row r="513" spans="1:4" ht="16.5" thickTop="1" thickBot="1" x14ac:dyDescent="0.3">
      <c r="A513" s="49"/>
      <c r="B513" s="59"/>
      <c r="C513" s="61" t="e">
        <f t="shared" si="14"/>
        <v>#N/A</v>
      </c>
      <c r="D513" s="61" t="e">
        <f t="shared" si="15"/>
        <v>#N/A</v>
      </c>
    </row>
    <row r="514" spans="1:4" ht="16.5" thickTop="1" thickBot="1" x14ac:dyDescent="0.3">
      <c r="A514" s="49"/>
      <c r="B514" s="59"/>
      <c r="C514" s="61" t="e">
        <f t="shared" si="14"/>
        <v>#N/A</v>
      </c>
      <c r="D514" s="61" t="e">
        <f t="shared" si="15"/>
        <v>#N/A</v>
      </c>
    </row>
    <row r="515" spans="1:4" ht="16.5" thickTop="1" thickBot="1" x14ac:dyDescent="0.3">
      <c r="A515" s="49"/>
      <c r="B515" s="59"/>
      <c r="C515" s="61" t="e">
        <f t="shared" ref="C515:C578" si="16">_xlfn.RANK.EQ($B515,$B$2:$B$1000,0)</f>
        <v>#N/A</v>
      </c>
      <c r="D515" s="61" t="e">
        <f t="shared" ref="D515:D578" si="17">1-(_xlfn.RANK.EQ(B515,$B$2:$B$1000,0))/(COUNT($B$2:$B$1000))</f>
        <v>#N/A</v>
      </c>
    </row>
    <row r="516" spans="1:4" ht="16.5" thickTop="1" thickBot="1" x14ac:dyDescent="0.3">
      <c r="A516" s="49"/>
      <c r="B516" s="59"/>
      <c r="C516" s="61" t="e">
        <f t="shared" si="16"/>
        <v>#N/A</v>
      </c>
      <c r="D516" s="61" t="e">
        <f t="shared" si="17"/>
        <v>#N/A</v>
      </c>
    </row>
    <row r="517" spans="1:4" ht="16.5" thickTop="1" thickBot="1" x14ac:dyDescent="0.3">
      <c r="A517" s="49"/>
      <c r="B517" s="59"/>
      <c r="C517" s="61" t="e">
        <f t="shared" si="16"/>
        <v>#N/A</v>
      </c>
      <c r="D517" s="61" t="e">
        <f t="shared" si="17"/>
        <v>#N/A</v>
      </c>
    </row>
    <row r="518" spans="1:4" ht="16.5" thickTop="1" thickBot="1" x14ac:dyDescent="0.3">
      <c r="A518" s="49"/>
      <c r="B518" s="59"/>
      <c r="C518" s="61" t="e">
        <f t="shared" si="16"/>
        <v>#N/A</v>
      </c>
      <c r="D518" s="61" t="e">
        <f t="shared" si="17"/>
        <v>#N/A</v>
      </c>
    </row>
    <row r="519" spans="1:4" ht="16.5" thickTop="1" thickBot="1" x14ac:dyDescent="0.3">
      <c r="A519" s="49"/>
      <c r="B519" s="59"/>
      <c r="C519" s="61" t="e">
        <f t="shared" si="16"/>
        <v>#N/A</v>
      </c>
      <c r="D519" s="61" t="e">
        <f t="shared" si="17"/>
        <v>#N/A</v>
      </c>
    </row>
    <row r="520" spans="1:4" ht="16.5" thickTop="1" thickBot="1" x14ac:dyDescent="0.3">
      <c r="A520" s="49"/>
      <c r="B520" s="59"/>
      <c r="C520" s="61" t="e">
        <f t="shared" si="16"/>
        <v>#N/A</v>
      </c>
      <c r="D520" s="61" t="e">
        <f t="shared" si="17"/>
        <v>#N/A</v>
      </c>
    </row>
    <row r="521" spans="1:4" ht="16.5" thickTop="1" thickBot="1" x14ac:dyDescent="0.3">
      <c r="A521" s="49"/>
      <c r="B521" s="59"/>
      <c r="C521" s="61" t="e">
        <f t="shared" si="16"/>
        <v>#N/A</v>
      </c>
      <c r="D521" s="61" t="e">
        <f t="shared" si="17"/>
        <v>#N/A</v>
      </c>
    </row>
    <row r="522" spans="1:4" ht="16.5" thickTop="1" thickBot="1" x14ac:dyDescent="0.3">
      <c r="A522" s="49"/>
      <c r="B522" s="59"/>
      <c r="C522" s="61" t="e">
        <f t="shared" si="16"/>
        <v>#N/A</v>
      </c>
      <c r="D522" s="61" t="e">
        <f t="shared" si="17"/>
        <v>#N/A</v>
      </c>
    </row>
    <row r="523" spans="1:4" ht="16.5" thickTop="1" thickBot="1" x14ac:dyDescent="0.3">
      <c r="A523" s="49"/>
      <c r="B523" s="59"/>
      <c r="C523" s="61" t="e">
        <f t="shared" si="16"/>
        <v>#N/A</v>
      </c>
      <c r="D523" s="61" t="e">
        <f t="shared" si="17"/>
        <v>#N/A</v>
      </c>
    </row>
    <row r="524" spans="1:4" ht="16.5" thickTop="1" thickBot="1" x14ac:dyDescent="0.3">
      <c r="A524" s="49"/>
      <c r="B524" s="59"/>
      <c r="C524" s="61" t="e">
        <f t="shared" si="16"/>
        <v>#N/A</v>
      </c>
      <c r="D524" s="61" t="e">
        <f t="shared" si="17"/>
        <v>#N/A</v>
      </c>
    </row>
    <row r="525" spans="1:4" ht="16.5" thickTop="1" thickBot="1" x14ac:dyDescent="0.3">
      <c r="A525" s="49"/>
      <c r="B525" s="59"/>
      <c r="C525" s="61" t="e">
        <f t="shared" si="16"/>
        <v>#N/A</v>
      </c>
      <c r="D525" s="61" t="e">
        <f t="shared" si="17"/>
        <v>#N/A</v>
      </c>
    </row>
    <row r="526" spans="1:4" ht="16.5" thickTop="1" thickBot="1" x14ac:dyDescent="0.3">
      <c r="A526" s="49"/>
      <c r="B526" s="59"/>
      <c r="C526" s="61" t="e">
        <f t="shared" si="16"/>
        <v>#N/A</v>
      </c>
      <c r="D526" s="61" t="e">
        <f t="shared" si="17"/>
        <v>#N/A</v>
      </c>
    </row>
    <row r="527" spans="1:4" ht="16.5" thickTop="1" thickBot="1" x14ac:dyDescent="0.3">
      <c r="A527" s="49"/>
      <c r="B527" s="59"/>
      <c r="C527" s="61" t="e">
        <f t="shared" si="16"/>
        <v>#N/A</v>
      </c>
      <c r="D527" s="61" t="e">
        <f t="shared" si="17"/>
        <v>#N/A</v>
      </c>
    </row>
    <row r="528" spans="1:4" ht="16.5" thickTop="1" thickBot="1" x14ac:dyDescent="0.3">
      <c r="A528" s="49"/>
      <c r="B528" s="59"/>
      <c r="C528" s="61" t="e">
        <f t="shared" si="16"/>
        <v>#N/A</v>
      </c>
      <c r="D528" s="61" t="e">
        <f t="shared" si="17"/>
        <v>#N/A</v>
      </c>
    </row>
    <row r="529" spans="1:4" ht="16.5" thickTop="1" thickBot="1" x14ac:dyDescent="0.3">
      <c r="A529" s="49"/>
      <c r="B529" s="59"/>
      <c r="C529" s="61" t="e">
        <f t="shared" si="16"/>
        <v>#N/A</v>
      </c>
      <c r="D529" s="61" t="e">
        <f t="shared" si="17"/>
        <v>#N/A</v>
      </c>
    </row>
    <row r="530" spans="1:4" ht="16.5" thickTop="1" thickBot="1" x14ac:dyDescent="0.3">
      <c r="A530" s="49"/>
      <c r="B530" s="59"/>
      <c r="C530" s="61" t="e">
        <f t="shared" si="16"/>
        <v>#N/A</v>
      </c>
      <c r="D530" s="61" t="e">
        <f t="shared" si="17"/>
        <v>#N/A</v>
      </c>
    </row>
    <row r="531" spans="1:4" ht="16.5" thickTop="1" thickBot="1" x14ac:dyDescent="0.3">
      <c r="A531" s="49"/>
      <c r="B531" s="59"/>
      <c r="C531" s="61" t="e">
        <f t="shared" si="16"/>
        <v>#N/A</v>
      </c>
      <c r="D531" s="61" t="e">
        <f t="shared" si="17"/>
        <v>#N/A</v>
      </c>
    </row>
    <row r="532" spans="1:4" ht="16.5" thickTop="1" thickBot="1" x14ac:dyDescent="0.3">
      <c r="A532" s="49"/>
      <c r="B532" s="59"/>
      <c r="C532" s="61" t="e">
        <f t="shared" si="16"/>
        <v>#N/A</v>
      </c>
      <c r="D532" s="61" t="e">
        <f t="shared" si="17"/>
        <v>#N/A</v>
      </c>
    </row>
    <row r="533" spans="1:4" ht="16.5" thickTop="1" thickBot="1" x14ac:dyDescent="0.3">
      <c r="A533" s="49"/>
      <c r="B533" s="59"/>
      <c r="C533" s="61" t="e">
        <f t="shared" si="16"/>
        <v>#N/A</v>
      </c>
      <c r="D533" s="61" t="e">
        <f t="shared" si="17"/>
        <v>#N/A</v>
      </c>
    </row>
    <row r="534" spans="1:4" ht="16.5" thickTop="1" thickBot="1" x14ac:dyDescent="0.3">
      <c r="A534" s="49"/>
      <c r="B534" s="59"/>
      <c r="C534" s="61" t="e">
        <f t="shared" si="16"/>
        <v>#N/A</v>
      </c>
      <c r="D534" s="61" t="e">
        <f t="shared" si="17"/>
        <v>#N/A</v>
      </c>
    </row>
    <row r="535" spans="1:4" ht="16.5" thickTop="1" thickBot="1" x14ac:dyDescent="0.3">
      <c r="A535" s="49"/>
      <c r="B535" s="59"/>
      <c r="C535" s="61" t="e">
        <f t="shared" si="16"/>
        <v>#N/A</v>
      </c>
      <c r="D535" s="61" t="e">
        <f t="shared" si="17"/>
        <v>#N/A</v>
      </c>
    </row>
    <row r="536" spans="1:4" ht="16.5" thickTop="1" thickBot="1" x14ac:dyDescent="0.3">
      <c r="A536" s="49"/>
      <c r="B536" s="59"/>
      <c r="C536" s="61" t="e">
        <f t="shared" si="16"/>
        <v>#N/A</v>
      </c>
      <c r="D536" s="61" t="e">
        <f t="shared" si="17"/>
        <v>#N/A</v>
      </c>
    </row>
    <row r="537" spans="1:4" ht="16.5" thickTop="1" thickBot="1" x14ac:dyDescent="0.3">
      <c r="A537" s="49"/>
      <c r="B537" s="59"/>
      <c r="C537" s="61" t="e">
        <f t="shared" si="16"/>
        <v>#N/A</v>
      </c>
      <c r="D537" s="61" t="e">
        <f t="shared" si="17"/>
        <v>#N/A</v>
      </c>
    </row>
    <row r="538" spans="1:4" ht="16.5" thickTop="1" thickBot="1" x14ac:dyDescent="0.3">
      <c r="A538" s="49"/>
      <c r="B538" s="59"/>
      <c r="C538" s="61" t="e">
        <f t="shared" si="16"/>
        <v>#N/A</v>
      </c>
      <c r="D538" s="61" t="e">
        <f t="shared" si="17"/>
        <v>#N/A</v>
      </c>
    </row>
    <row r="539" spans="1:4" ht="16.5" thickTop="1" thickBot="1" x14ac:dyDescent="0.3">
      <c r="A539" s="49"/>
      <c r="B539" s="59"/>
      <c r="C539" s="61" t="e">
        <f t="shared" si="16"/>
        <v>#N/A</v>
      </c>
      <c r="D539" s="61" t="e">
        <f t="shared" si="17"/>
        <v>#N/A</v>
      </c>
    </row>
    <row r="540" spans="1:4" ht="16.5" thickTop="1" thickBot="1" x14ac:dyDescent="0.3">
      <c r="A540" s="49"/>
      <c r="B540" s="59"/>
      <c r="C540" s="61" t="e">
        <f t="shared" si="16"/>
        <v>#N/A</v>
      </c>
      <c r="D540" s="61" t="e">
        <f t="shared" si="17"/>
        <v>#N/A</v>
      </c>
    </row>
    <row r="541" spans="1:4" ht="16.5" thickTop="1" thickBot="1" x14ac:dyDescent="0.3">
      <c r="A541" s="49"/>
      <c r="B541" s="59"/>
      <c r="C541" s="61" t="e">
        <f t="shared" si="16"/>
        <v>#N/A</v>
      </c>
      <c r="D541" s="61" t="e">
        <f t="shared" si="17"/>
        <v>#N/A</v>
      </c>
    </row>
    <row r="542" spans="1:4" ht="16.5" thickTop="1" thickBot="1" x14ac:dyDescent="0.3">
      <c r="A542" s="49"/>
      <c r="B542" s="59"/>
      <c r="C542" s="61" t="e">
        <f t="shared" si="16"/>
        <v>#N/A</v>
      </c>
      <c r="D542" s="61" t="e">
        <f t="shared" si="17"/>
        <v>#N/A</v>
      </c>
    </row>
    <row r="543" spans="1:4" ht="16.5" thickTop="1" thickBot="1" x14ac:dyDescent="0.3">
      <c r="A543" s="49"/>
      <c r="B543" s="59"/>
      <c r="C543" s="61" t="e">
        <f t="shared" si="16"/>
        <v>#N/A</v>
      </c>
      <c r="D543" s="61" t="e">
        <f t="shared" si="17"/>
        <v>#N/A</v>
      </c>
    </row>
    <row r="544" spans="1:4" ht="16.5" thickTop="1" thickBot="1" x14ac:dyDescent="0.3">
      <c r="A544" s="49"/>
      <c r="B544" s="59"/>
      <c r="C544" s="61" t="e">
        <f t="shared" si="16"/>
        <v>#N/A</v>
      </c>
      <c r="D544" s="61" t="e">
        <f t="shared" si="17"/>
        <v>#N/A</v>
      </c>
    </row>
    <row r="545" spans="1:4" ht="16.5" thickTop="1" thickBot="1" x14ac:dyDescent="0.3">
      <c r="A545" s="49"/>
      <c r="B545" s="59"/>
      <c r="C545" s="61" t="e">
        <f t="shared" si="16"/>
        <v>#N/A</v>
      </c>
      <c r="D545" s="61" t="e">
        <f t="shared" si="17"/>
        <v>#N/A</v>
      </c>
    </row>
    <row r="546" spans="1:4" ht="16.5" thickTop="1" thickBot="1" x14ac:dyDescent="0.3">
      <c r="A546" s="49"/>
      <c r="B546" s="59"/>
      <c r="C546" s="61" t="e">
        <f t="shared" si="16"/>
        <v>#N/A</v>
      </c>
      <c r="D546" s="61" t="e">
        <f t="shared" si="17"/>
        <v>#N/A</v>
      </c>
    </row>
    <row r="547" spans="1:4" ht="16.5" thickTop="1" thickBot="1" x14ac:dyDescent="0.3">
      <c r="A547" s="49"/>
      <c r="B547" s="59"/>
      <c r="C547" s="61" t="e">
        <f t="shared" si="16"/>
        <v>#N/A</v>
      </c>
      <c r="D547" s="61" t="e">
        <f t="shared" si="17"/>
        <v>#N/A</v>
      </c>
    </row>
    <row r="548" spans="1:4" ht="16.5" thickTop="1" thickBot="1" x14ac:dyDescent="0.3">
      <c r="A548" s="49"/>
      <c r="B548" s="59"/>
      <c r="C548" s="61" t="e">
        <f t="shared" si="16"/>
        <v>#N/A</v>
      </c>
      <c r="D548" s="61" t="e">
        <f t="shared" si="17"/>
        <v>#N/A</v>
      </c>
    </row>
    <row r="549" spans="1:4" ht="16.5" thickTop="1" thickBot="1" x14ac:dyDescent="0.3">
      <c r="A549" s="49"/>
      <c r="B549" s="59"/>
      <c r="C549" s="61" t="e">
        <f t="shared" si="16"/>
        <v>#N/A</v>
      </c>
      <c r="D549" s="61" t="e">
        <f t="shared" si="17"/>
        <v>#N/A</v>
      </c>
    </row>
    <row r="550" spans="1:4" ht="16.5" thickTop="1" thickBot="1" x14ac:dyDescent="0.3">
      <c r="A550" s="49"/>
      <c r="B550" s="59"/>
      <c r="C550" s="61" t="e">
        <f t="shared" si="16"/>
        <v>#N/A</v>
      </c>
      <c r="D550" s="61" t="e">
        <f t="shared" si="17"/>
        <v>#N/A</v>
      </c>
    </row>
    <row r="551" spans="1:4" ht="16.5" thickTop="1" thickBot="1" x14ac:dyDescent="0.3">
      <c r="A551" s="49"/>
      <c r="B551" s="59"/>
      <c r="C551" s="61" t="e">
        <f t="shared" si="16"/>
        <v>#N/A</v>
      </c>
      <c r="D551" s="61" t="e">
        <f t="shared" si="17"/>
        <v>#N/A</v>
      </c>
    </row>
    <row r="552" spans="1:4" ht="16.5" thickTop="1" thickBot="1" x14ac:dyDescent="0.3">
      <c r="A552" s="49"/>
      <c r="B552" s="59"/>
      <c r="C552" s="61" t="e">
        <f t="shared" si="16"/>
        <v>#N/A</v>
      </c>
      <c r="D552" s="61" t="e">
        <f t="shared" si="17"/>
        <v>#N/A</v>
      </c>
    </row>
    <row r="553" spans="1:4" ht="16.5" thickTop="1" thickBot="1" x14ac:dyDescent="0.3">
      <c r="A553" s="49"/>
      <c r="B553" s="59"/>
      <c r="C553" s="61" t="e">
        <f t="shared" si="16"/>
        <v>#N/A</v>
      </c>
      <c r="D553" s="61" t="e">
        <f t="shared" si="17"/>
        <v>#N/A</v>
      </c>
    </row>
    <row r="554" spans="1:4" ht="16.5" thickTop="1" thickBot="1" x14ac:dyDescent="0.3">
      <c r="A554" s="49"/>
      <c r="B554" s="59"/>
      <c r="C554" s="61" t="e">
        <f t="shared" si="16"/>
        <v>#N/A</v>
      </c>
      <c r="D554" s="61" t="e">
        <f t="shared" si="17"/>
        <v>#N/A</v>
      </c>
    </row>
    <row r="555" spans="1:4" ht="16.5" thickTop="1" thickBot="1" x14ac:dyDescent="0.3">
      <c r="A555" s="49"/>
      <c r="B555" s="59"/>
      <c r="C555" s="61" t="e">
        <f t="shared" si="16"/>
        <v>#N/A</v>
      </c>
      <c r="D555" s="61" t="e">
        <f t="shared" si="17"/>
        <v>#N/A</v>
      </c>
    </row>
    <row r="556" spans="1:4" ht="16.5" thickTop="1" thickBot="1" x14ac:dyDescent="0.3">
      <c r="A556" s="49"/>
      <c r="B556" s="59"/>
      <c r="C556" s="61" t="e">
        <f t="shared" si="16"/>
        <v>#N/A</v>
      </c>
      <c r="D556" s="61" t="e">
        <f t="shared" si="17"/>
        <v>#N/A</v>
      </c>
    </row>
    <row r="557" spans="1:4" ht="16.5" thickTop="1" thickBot="1" x14ac:dyDescent="0.3">
      <c r="A557" s="49"/>
      <c r="B557" s="59"/>
      <c r="C557" s="61" t="e">
        <f t="shared" si="16"/>
        <v>#N/A</v>
      </c>
      <c r="D557" s="61" t="e">
        <f t="shared" si="17"/>
        <v>#N/A</v>
      </c>
    </row>
    <row r="558" spans="1:4" ht="16.5" thickTop="1" thickBot="1" x14ac:dyDescent="0.3">
      <c r="A558" s="49"/>
      <c r="B558" s="59"/>
      <c r="C558" s="61" t="e">
        <f t="shared" si="16"/>
        <v>#N/A</v>
      </c>
      <c r="D558" s="61" t="e">
        <f t="shared" si="17"/>
        <v>#N/A</v>
      </c>
    </row>
    <row r="559" spans="1:4" ht="16.5" thickTop="1" thickBot="1" x14ac:dyDescent="0.3">
      <c r="A559" s="49"/>
      <c r="B559" s="59"/>
      <c r="C559" s="61" t="e">
        <f t="shared" si="16"/>
        <v>#N/A</v>
      </c>
      <c r="D559" s="61" t="e">
        <f t="shared" si="17"/>
        <v>#N/A</v>
      </c>
    </row>
    <row r="560" spans="1:4" ht="16.5" thickTop="1" thickBot="1" x14ac:dyDescent="0.3">
      <c r="A560" s="49"/>
      <c r="B560" s="59"/>
      <c r="C560" s="61" t="e">
        <f t="shared" si="16"/>
        <v>#N/A</v>
      </c>
      <c r="D560" s="61" t="e">
        <f t="shared" si="17"/>
        <v>#N/A</v>
      </c>
    </row>
    <row r="561" spans="1:4" ht="16.5" thickTop="1" thickBot="1" x14ac:dyDescent="0.3">
      <c r="A561" s="49"/>
      <c r="B561" s="59"/>
      <c r="C561" s="61" t="e">
        <f t="shared" si="16"/>
        <v>#N/A</v>
      </c>
      <c r="D561" s="61" t="e">
        <f t="shared" si="17"/>
        <v>#N/A</v>
      </c>
    </row>
    <row r="562" spans="1:4" ht="16.5" thickTop="1" thickBot="1" x14ac:dyDescent="0.3">
      <c r="A562" s="49"/>
      <c r="B562" s="59"/>
      <c r="C562" s="61" t="e">
        <f t="shared" si="16"/>
        <v>#N/A</v>
      </c>
      <c r="D562" s="61" t="e">
        <f t="shared" si="17"/>
        <v>#N/A</v>
      </c>
    </row>
    <row r="563" spans="1:4" ht="16.5" thickTop="1" thickBot="1" x14ac:dyDescent="0.3">
      <c r="A563" s="49"/>
      <c r="B563" s="59"/>
      <c r="C563" s="61" t="e">
        <f t="shared" si="16"/>
        <v>#N/A</v>
      </c>
      <c r="D563" s="61" t="e">
        <f t="shared" si="17"/>
        <v>#N/A</v>
      </c>
    </row>
    <row r="564" spans="1:4" ht="16.5" thickTop="1" thickBot="1" x14ac:dyDescent="0.3">
      <c r="A564" s="49"/>
      <c r="B564" s="59"/>
      <c r="C564" s="61" t="e">
        <f t="shared" si="16"/>
        <v>#N/A</v>
      </c>
      <c r="D564" s="61" t="e">
        <f t="shared" si="17"/>
        <v>#N/A</v>
      </c>
    </row>
    <row r="565" spans="1:4" ht="16.5" thickTop="1" thickBot="1" x14ac:dyDescent="0.3">
      <c r="A565" s="49"/>
      <c r="B565" s="59"/>
      <c r="C565" s="61" t="e">
        <f t="shared" si="16"/>
        <v>#N/A</v>
      </c>
      <c r="D565" s="61" t="e">
        <f t="shared" si="17"/>
        <v>#N/A</v>
      </c>
    </row>
    <row r="566" spans="1:4" ht="16.5" thickTop="1" thickBot="1" x14ac:dyDescent="0.3">
      <c r="A566" s="49"/>
      <c r="B566" s="59"/>
      <c r="C566" s="61" t="e">
        <f t="shared" si="16"/>
        <v>#N/A</v>
      </c>
      <c r="D566" s="61" t="e">
        <f t="shared" si="17"/>
        <v>#N/A</v>
      </c>
    </row>
    <row r="567" spans="1:4" ht="16.5" thickTop="1" thickBot="1" x14ac:dyDescent="0.3">
      <c r="A567" s="49"/>
      <c r="B567" s="59"/>
      <c r="C567" s="61" t="e">
        <f t="shared" si="16"/>
        <v>#N/A</v>
      </c>
      <c r="D567" s="61" t="e">
        <f t="shared" si="17"/>
        <v>#N/A</v>
      </c>
    </row>
    <row r="568" spans="1:4" ht="16.5" thickTop="1" thickBot="1" x14ac:dyDescent="0.3">
      <c r="A568" s="49"/>
      <c r="B568" s="59"/>
      <c r="C568" s="61" t="e">
        <f t="shared" si="16"/>
        <v>#N/A</v>
      </c>
      <c r="D568" s="61" t="e">
        <f t="shared" si="17"/>
        <v>#N/A</v>
      </c>
    </row>
    <row r="569" spans="1:4" ht="16.5" thickTop="1" thickBot="1" x14ac:dyDescent="0.3">
      <c r="A569" s="49"/>
      <c r="B569" s="59"/>
      <c r="C569" s="61" t="e">
        <f t="shared" si="16"/>
        <v>#N/A</v>
      </c>
      <c r="D569" s="61" t="e">
        <f t="shared" si="17"/>
        <v>#N/A</v>
      </c>
    </row>
    <row r="570" spans="1:4" ht="16.5" thickTop="1" thickBot="1" x14ac:dyDescent="0.3">
      <c r="A570" s="49"/>
      <c r="B570" s="59"/>
      <c r="C570" s="61" t="e">
        <f t="shared" si="16"/>
        <v>#N/A</v>
      </c>
      <c r="D570" s="61" t="e">
        <f t="shared" si="17"/>
        <v>#N/A</v>
      </c>
    </row>
    <row r="571" spans="1:4" ht="16.5" thickTop="1" thickBot="1" x14ac:dyDescent="0.3">
      <c r="A571" s="49"/>
      <c r="B571" s="59"/>
      <c r="C571" s="61" t="e">
        <f t="shared" si="16"/>
        <v>#N/A</v>
      </c>
      <c r="D571" s="61" t="e">
        <f t="shared" si="17"/>
        <v>#N/A</v>
      </c>
    </row>
    <row r="572" spans="1:4" ht="16.5" thickTop="1" thickBot="1" x14ac:dyDescent="0.3">
      <c r="A572" s="49"/>
      <c r="B572" s="59"/>
      <c r="C572" s="61" t="e">
        <f t="shared" si="16"/>
        <v>#N/A</v>
      </c>
      <c r="D572" s="61" t="e">
        <f t="shared" si="17"/>
        <v>#N/A</v>
      </c>
    </row>
    <row r="573" spans="1:4" ht="16.5" thickTop="1" thickBot="1" x14ac:dyDescent="0.3">
      <c r="A573" s="49"/>
      <c r="B573" s="59"/>
      <c r="C573" s="61" t="e">
        <f t="shared" si="16"/>
        <v>#N/A</v>
      </c>
      <c r="D573" s="61" t="e">
        <f t="shared" si="17"/>
        <v>#N/A</v>
      </c>
    </row>
    <row r="574" spans="1:4" ht="16.5" thickTop="1" thickBot="1" x14ac:dyDescent="0.3">
      <c r="A574" s="49"/>
      <c r="B574" s="59"/>
      <c r="C574" s="61" t="e">
        <f t="shared" si="16"/>
        <v>#N/A</v>
      </c>
      <c r="D574" s="61" t="e">
        <f t="shared" si="17"/>
        <v>#N/A</v>
      </c>
    </row>
    <row r="575" spans="1:4" ht="16.5" thickTop="1" thickBot="1" x14ac:dyDescent="0.3">
      <c r="A575" s="49"/>
      <c r="B575" s="59"/>
      <c r="C575" s="61" t="e">
        <f t="shared" si="16"/>
        <v>#N/A</v>
      </c>
      <c r="D575" s="61" t="e">
        <f t="shared" si="17"/>
        <v>#N/A</v>
      </c>
    </row>
    <row r="576" spans="1:4" ht="16.5" thickTop="1" thickBot="1" x14ac:dyDescent="0.3">
      <c r="A576" s="49"/>
      <c r="B576" s="59"/>
      <c r="C576" s="61" t="e">
        <f t="shared" si="16"/>
        <v>#N/A</v>
      </c>
      <c r="D576" s="61" t="e">
        <f t="shared" si="17"/>
        <v>#N/A</v>
      </c>
    </row>
    <row r="577" spans="1:4" ht="16.5" thickTop="1" thickBot="1" x14ac:dyDescent="0.3">
      <c r="A577" s="49"/>
      <c r="B577" s="59"/>
      <c r="C577" s="61" t="e">
        <f t="shared" si="16"/>
        <v>#N/A</v>
      </c>
      <c r="D577" s="61" t="e">
        <f t="shared" si="17"/>
        <v>#N/A</v>
      </c>
    </row>
    <row r="578" spans="1:4" ht="16.5" thickTop="1" thickBot="1" x14ac:dyDescent="0.3">
      <c r="A578" s="49"/>
      <c r="B578" s="59"/>
      <c r="C578" s="61" t="e">
        <f t="shared" si="16"/>
        <v>#N/A</v>
      </c>
      <c r="D578" s="61" t="e">
        <f t="shared" si="17"/>
        <v>#N/A</v>
      </c>
    </row>
    <row r="579" spans="1:4" ht="16.5" thickTop="1" thickBot="1" x14ac:dyDescent="0.3">
      <c r="A579" s="49"/>
      <c r="B579" s="59"/>
      <c r="C579" s="61" t="e">
        <f t="shared" ref="C579:C642" si="18">_xlfn.RANK.EQ($B579,$B$2:$B$1000,0)</f>
        <v>#N/A</v>
      </c>
      <c r="D579" s="61" t="e">
        <f t="shared" ref="D579:D642" si="19">1-(_xlfn.RANK.EQ(B579,$B$2:$B$1000,0))/(COUNT($B$2:$B$1000))</f>
        <v>#N/A</v>
      </c>
    </row>
    <row r="580" spans="1:4" ht="16.5" thickTop="1" thickBot="1" x14ac:dyDescent="0.3">
      <c r="A580" s="49"/>
      <c r="B580" s="59"/>
      <c r="C580" s="61" t="e">
        <f t="shared" si="18"/>
        <v>#N/A</v>
      </c>
      <c r="D580" s="61" t="e">
        <f t="shared" si="19"/>
        <v>#N/A</v>
      </c>
    </row>
    <row r="581" spans="1:4" ht="16.5" thickTop="1" thickBot="1" x14ac:dyDescent="0.3">
      <c r="A581" s="49"/>
      <c r="B581" s="59"/>
      <c r="C581" s="61" t="e">
        <f t="shared" si="18"/>
        <v>#N/A</v>
      </c>
      <c r="D581" s="61" t="e">
        <f t="shared" si="19"/>
        <v>#N/A</v>
      </c>
    </row>
    <row r="582" spans="1:4" ht="16.5" thickTop="1" thickBot="1" x14ac:dyDescent="0.3">
      <c r="A582" s="49"/>
      <c r="B582" s="59"/>
      <c r="C582" s="61" t="e">
        <f t="shared" si="18"/>
        <v>#N/A</v>
      </c>
      <c r="D582" s="61" t="e">
        <f t="shared" si="19"/>
        <v>#N/A</v>
      </c>
    </row>
    <row r="583" spans="1:4" ht="16.5" thickTop="1" thickBot="1" x14ac:dyDescent="0.3">
      <c r="A583" s="49"/>
      <c r="B583" s="59"/>
      <c r="C583" s="61" t="e">
        <f t="shared" si="18"/>
        <v>#N/A</v>
      </c>
      <c r="D583" s="61" t="e">
        <f t="shared" si="19"/>
        <v>#N/A</v>
      </c>
    </row>
    <row r="584" spans="1:4" ht="16.5" thickTop="1" thickBot="1" x14ac:dyDescent="0.3">
      <c r="A584" s="49"/>
      <c r="B584" s="59"/>
      <c r="C584" s="61" t="e">
        <f t="shared" si="18"/>
        <v>#N/A</v>
      </c>
      <c r="D584" s="61" t="e">
        <f t="shared" si="19"/>
        <v>#N/A</v>
      </c>
    </row>
    <row r="585" spans="1:4" ht="16.5" thickTop="1" thickBot="1" x14ac:dyDescent="0.3">
      <c r="A585" s="49"/>
      <c r="B585" s="59"/>
      <c r="C585" s="61" t="e">
        <f t="shared" si="18"/>
        <v>#N/A</v>
      </c>
      <c r="D585" s="61" t="e">
        <f t="shared" si="19"/>
        <v>#N/A</v>
      </c>
    </row>
    <row r="586" spans="1:4" ht="16.5" thickTop="1" thickBot="1" x14ac:dyDescent="0.3">
      <c r="A586" s="49"/>
      <c r="B586" s="59"/>
      <c r="C586" s="61" t="e">
        <f t="shared" si="18"/>
        <v>#N/A</v>
      </c>
      <c r="D586" s="61" t="e">
        <f t="shared" si="19"/>
        <v>#N/A</v>
      </c>
    </row>
    <row r="587" spans="1:4" ht="16.5" thickTop="1" thickBot="1" x14ac:dyDescent="0.3">
      <c r="A587" s="49"/>
      <c r="B587" s="59"/>
      <c r="C587" s="61" t="e">
        <f t="shared" si="18"/>
        <v>#N/A</v>
      </c>
      <c r="D587" s="61" t="e">
        <f t="shared" si="19"/>
        <v>#N/A</v>
      </c>
    </row>
    <row r="588" spans="1:4" ht="16.5" thickTop="1" thickBot="1" x14ac:dyDescent="0.3">
      <c r="A588" s="49"/>
      <c r="B588" s="59"/>
      <c r="C588" s="61" t="e">
        <f t="shared" si="18"/>
        <v>#N/A</v>
      </c>
      <c r="D588" s="61" t="e">
        <f t="shared" si="19"/>
        <v>#N/A</v>
      </c>
    </row>
    <row r="589" spans="1:4" ht="16.5" thickTop="1" thickBot="1" x14ac:dyDescent="0.3">
      <c r="A589" s="49"/>
      <c r="B589" s="59"/>
      <c r="C589" s="61" t="e">
        <f t="shared" si="18"/>
        <v>#N/A</v>
      </c>
      <c r="D589" s="61" t="e">
        <f t="shared" si="19"/>
        <v>#N/A</v>
      </c>
    </row>
    <row r="590" spans="1:4" ht="16.5" thickTop="1" thickBot="1" x14ac:dyDescent="0.3">
      <c r="A590" s="49"/>
      <c r="B590" s="59"/>
      <c r="C590" s="61" t="e">
        <f t="shared" si="18"/>
        <v>#N/A</v>
      </c>
      <c r="D590" s="61" t="e">
        <f t="shared" si="19"/>
        <v>#N/A</v>
      </c>
    </row>
    <row r="591" spans="1:4" ht="16.5" thickTop="1" thickBot="1" x14ac:dyDescent="0.3">
      <c r="A591" s="49"/>
      <c r="B591" s="59"/>
      <c r="C591" s="61" t="e">
        <f t="shared" si="18"/>
        <v>#N/A</v>
      </c>
      <c r="D591" s="61" t="e">
        <f t="shared" si="19"/>
        <v>#N/A</v>
      </c>
    </row>
    <row r="592" spans="1:4" ht="16.5" thickTop="1" thickBot="1" x14ac:dyDescent="0.3">
      <c r="A592" s="49"/>
      <c r="B592" s="59"/>
      <c r="C592" s="61" t="e">
        <f t="shared" si="18"/>
        <v>#N/A</v>
      </c>
      <c r="D592" s="61" t="e">
        <f t="shared" si="19"/>
        <v>#N/A</v>
      </c>
    </row>
    <row r="593" spans="1:4" ht="16.5" thickTop="1" thickBot="1" x14ac:dyDescent="0.3">
      <c r="A593" s="49"/>
      <c r="B593" s="59"/>
      <c r="C593" s="61" t="e">
        <f t="shared" si="18"/>
        <v>#N/A</v>
      </c>
      <c r="D593" s="61" t="e">
        <f t="shared" si="19"/>
        <v>#N/A</v>
      </c>
    </row>
    <row r="594" spans="1:4" ht="16.5" thickTop="1" thickBot="1" x14ac:dyDescent="0.3">
      <c r="A594" s="49"/>
      <c r="B594" s="59"/>
      <c r="C594" s="61" t="e">
        <f t="shared" si="18"/>
        <v>#N/A</v>
      </c>
      <c r="D594" s="61" t="e">
        <f t="shared" si="19"/>
        <v>#N/A</v>
      </c>
    </row>
    <row r="595" spans="1:4" ht="16.5" thickTop="1" thickBot="1" x14ac:dyDescent="0.3">
      <c r="A595" s="49"/>
      <c r="B595" s="59"/>
      <c r="C595" s="61" t="e">
        <f t="shared" si="18"/>
        <v>#N/A</v>
      </c>
      <c r="D595" s="61" t="e">
        <f t="shared" si="19"/>
        <v>#N/A</v>
      </c>
    </row>
    <row r="596" spans="1:4" ht="16.5" thickTop="1" thickBot="1" x14ac:dyDescent="0.3">
      <c r="A596" s="49"/>
      <c r="B596" s="59"/>
      <c r="C596" s="61" t="e">
        <f t="shared" si="18"/>
        <v>#N/A</v>
      </c>
      <c r="D596" s="61" t="e">
        <f t="shared" si="19"/>
        <v>#N/A</v>
      </c>
    </row>
    <row r="597" spans="1:4" ht="16.5" thickTop="1" thickBot="1" x14ac:dyDescent="0.3">
      <c r="A597" s="49"/>
      <c r="B597" s="59"/>
      <c r="C597" s="61" t="e">
        <f t="shared" si="18"/>
        <v>#N/A</v>
      </c>
      <c r="D597" s="61" t="e">
        <f t="shared" si="19"/>
        <v>#N/A</v>
      </c>
    </row>
    <row r="598" spans="1:4" ht="16.5" thickTop="1" thickBot="1" x14ac:dyDescent="0.3">
      <c r="A598" s="49"/>
      <c r="B598" s="59"/>
      <c r="C598" s="61" t="e">
        <f t="shared" si="18"/>
        <v>#N/A</v>
      </c>
      <c r="D598" s="61" t="e">
        <f t="shared" si="19"/>
        <v>#N/A</v>
      </c>
    </row>
    <row r="599" spans="1:4" ht="16.5" thickTop="1" thickBot="1" x14ac:dyDescent="0.3">
      <c r="A599" s="49"/>
      <c r="B599" s="59"/>
      <c r="C599" s="61" t="e">
        <f t="shared" si="18"/>
        <v>#N/A</v>
      </c>
      <c r="D599" s="61" t="e">
        <f t="shared" si="19"/>
        <v>#N/A</v>
      </c>
    </row>
    <row r="600" spans="1:4" ht="16.5" thickTop="1" thickBot="1" x14ac:dyDescent="0.3">
      <c r="A600" s="49"/>
      <c r="B600" s="59"/>
      <c r="C600" s="61" t="e">
        <f t="shared" si="18"/>
        <v>#N/A</v>
      </c>
      <c r="D600" s="61" t="e">
        <f t="shared" si="19"/>
        <v>#N/A</v>
      </c>
    </row>
    <row r="601" spans="1:4" ht="16.5" thickTop="1" thickBot="1" x14ac:dyDescent="0.3">
      <c r="A601" s="49"/>
      <c r="B601" s="59"/>
      <c r="C601" s="61" t="e">
        <f t="shared" si="18"/>
        <v>#N/A</v>
      </c>
      <c r="D601" s="61" t="e">
        <f t="shared" si="19"/>
        <v>#N/A</v>
      </c>
    </row>
    <row r="602" spans="1:4" ht="16.5" thickTop="1" thickBot="1" x14ac:dyDescent="0.3">
      <c r="A602" s="49"/>
      <c r="B602" s="59"/>
      <c r="C602" s="61" t="e">
        <f t="shared" si="18"/>
        <v>#N/A</v>
      </c>
      <c r="D602" s="61" t="e">
        <f t="shared" si="19"/>
        <v>#N/A</v>
      </c>
    </row>
    <row r="603" spans="1:4" ht="16.5" thickTop="1" thickBot="1" x14ac:dyDescent="0.3">
      <c r="A603" s="49"/>
      <c r="B603" s="59"/>
      <c r="C603" s="61" t="e">
        <f t="shared" si="18"/>
        <v>#N/A</v>
      </c>
      <c r="D603" s="61" t="e">
        <f t="shared" si="19"/>
        <v>#N/A</v>
      </c>
    </row>
    <row r="604" spans="1:4" ht="16.5" thickTop="1" thickBot="1" x14ac:dyDescent="0.3">
      <c r="A604" s="49"/>
      <c r="B604" s="59"/>
      <c r="C604" s="61" t="e">
        <f t="shared" si="18"/>
        <v>#N/A</v>
      </c>
      <c r="D604" s="61" t="e">
        <f t="shared" si="19"/>
        <v>#N/A</v>
      </c>
    </row>
    <row r="605" spans="1:4" ht="16.5" thickTop="1" thickBot="1" x14ac:dyDescent="0.3">
      <c r="A605" s="49"/>
      <c r="B605" s="59"/>
      <c r="C605" s="61" t="e">
        <f t="shared" si="18"/>
        <v>#N/A</v>
      </c>
      <c r="D605" s="61" t="e">
        <f t="shared" si="19"/>
        <v>#N/A</v>
      </c>
    </row>
    <row r="606" spans="1:4" ht="16.5" thickTop="1" thickBot="1" x14ac:dyDescent="0.3">
      <c r="A606" s="49"/>
      <c r="B606" s="59"/>
      <c r="C606" s="61" t="e">
        <f t="shared" si="18"/>
        <v>#N/A</v>
      </c>
      <c r="D606" s="61" t="e">
        <f t="shared" si="19"/>
        <v>#N/A</v>
      </c>
    </row>
    <row r="607" spans="1:4" ht="16.5" thickTop="1" thickBot="1" x14ac:dyDescent="0.3">
      <c r="A607" s="49"/>
      <c r="B607" s="59"/>
      <c r="C607" s="61" t="e">
        <f t="shared" si="18"/>
        <v>#N/A</v>
      </c>
      <c r="D607" s="61" t="e">
        <f t="shared" si="19"/>
        <v>#N/A</v>
      </c>
    </row>
    <row r="608" spans="1:4" ht="16.5" thickTop="1" thickBot="1" x14ac:dyDescent="0.3">
      <c r="A608" s="49"/>
      <c r="B608" s="59"/>
      <c r="C608" s="61" t="e">
        <f t="shared" si="18"/>
        <v>#N/A</v>
      </c>
      <c r="D608" s="61" t="e">
        <f t="shared" si="19"/>
        <v>#N/A</v>
      </c>
    </row>
    <row r="609" spans="1:4" ht="16.5" thickTop="1" thickBot="1" x14ac:dyDescent="0.3">
      <c r="A609" s="49"/>
      <c r="B609" s="59"/>
      <c r="C609" s="61" t="e">
        <f t="shared" si="18"/>
        <v>#N/A</v>
      </c>
      <c r="D609" s="61" t="e">
        <f t="shared" si="19"/>
        <v>#N/A</v>
      </c>
    </row>
    <row r="610" spans="1:4" ht="16.5" thickTop="1" thickBot="1" x14ac:dyDescent="0.3">
      <c r="A610" s="49"/>
      <c r="B610" s="59"/>
      <c r="C610" s="61" t="e">
        <f t="shared" si="18"/>
        <v>#N/A</v>
      </c>
      <c r="D610" s="61" t="e">
        <f t="shared" si="19"/>
        <v>#N/A</v>
      </c>
    </row>
    <row r="611" spans="1:4" ht="16.5" thickTop="1" thickBot="1" x14ac:dyDescent="0.3">
      <c r="A611" s="49"/>
      <c r="B611" s="59"/>
      <c r="C611" s="61" t="e">
        <f t="shared" si="18"/>
        <v>#N/A</v>
      </c>
      <c r="D611" s="61" t="e">
        <f t="shared" si="19"/>
        <v>#N/A</v>
      </c>
    </row>
    <row r="612" spans="1:4" ht="16.5" thickTop="1" thickBot="1" x14ac:dyDescent="0.3">
      <c r="A612" s="49"/>
      <c r="B612" s="59"/>
      <c r="C612" s="61" t="e">
        <f t="shared" si="18"/>
        <v>#N/A</v>
      </c>
      <c r="D612" s="61" t="e">
        <f t="shared" si="19"/>
        <v>#N/A</v>
      </c>
    </row>
    <row r="613" spans="1:4" ht="16.5" thickTop="1" thickBot="1" x14ac:dyDescent="0.3">
      <c r="A613" s="49"/>
      <c r="B613" s="59"/>
      <c r="C613" s="61" t="e">
        <f t="shared" si="18"/>
        <v>#N/A</v>
      </c>
      <c r="D613" s="61" t="e">
        <f t="shared" si="19"/>
        <v>#N/A</v>
      </c>
    </row>
    <row r="614" spans="1:4" ht="16.5" thickTop="1" thickBot="1" x14ac:dyDescent="0.3">
      <c r="A614" s="49"/>
      <c r="B614" s="59"/>
      <c r="C614" s="61" t="e">
        <f t="shared" si="18"/>
        <v>#N/A</v>
      </c>
      <c r="D614" s="61" t="e">
        <f t="shared" si="19"/>
        <v>#N/A</v>
      </c>
    </row>
    <row r="615" spans="1:4" ht="16.5" thickTop="1" thickBot="1" x14ac:dyDescent="0.3">
      <c r="A615" s="49"/>
      <c r="B615" s="59"/>
      <c r="C615" s="61" t="e">
        <f t="shared" si="18"/>
        <v>#N/A</v>
      </c>
      <c r="D615" s="61" t="e">
        <f t="shared" si="19"/>
        <v>#N/A</v>
      </c>
    </row>
    <row r="616" spans="1:4" ht="16.5" thickTop="1" thickBot="1" x14ac:dyDescent="0.3">
      <c r="A616" s="49"/>
      <c r="B616" s="59"/>
      <c r="C616" s="61" t="e">
        <f t="shared" si="18"/>
        <v>#N/A</v>
      </c>
      <c r="D616" s="61" t="e">
        <f t="shared" si="19"/>
        <v>#N/A</v>
      </c>
    </row>
    <row r="617" spans="1:4" ht="16.5" thickTop="1" thickBot="1" x14ac:dyDescent="0.3">
      <c r="A617" s="49"/>
      <c r="B617" s="59"/>
      <c r="C617" s="61" t="e">
        <f t="shared" si="18"/>
        <v>#N/A</v>
      </c>
      <c r="D617" s="61" t="e">
        <f t="shared" si="19"/>
        <v>#N/A</v>
      </c>
    </row>
    <row r="618" spans="1:4" ht="16.5" thickTop="1" thickBot="1" x14ac:dyDescent="0.3">
      <c r="A618" s="49"/>
      <c r="B618" s="59"/>
      <c r="C618" s="61" t="e">
        <f t="shared" si="18"/>
        <v>#N/A</v>
      </c>
      <c r="D618" s="61" t="e">
        <f t="shared" si="19"/>
        <v>#N/A</v>
      </c>
    </row>
    <row r="619" spans="1:4" ht="16.5" thickTop="1" thickBot="1" x14ac:dyDescent="0.3">
      <c r="A619" s="49"/>
      <c r="B619" s="59"/>
      <c r="C619" s="61" t="e">
        <f t="shared" si="18"/>
        <v>#N/A</v>
      </c>
      <c r="D619" s="61" t="e">
        <f t="shared" si="19"/>
        <v>#N/A</v>
      </c>
    </row>
    <row r="620" spans="1:4" ht="16.5" thickTop="1" thickBot="1" x14ac:dyDescent="0.3">
      <c r="A620" s="49"/>
      <c r="B620" s="59"/>
      <c r="C620" s="61" t="e">
        <f t="shared" si="18"/>
        <v>#N/A</v>
      </c>
      <c r="D620" s="61" t="e">
        <f t="shared" si="19"/>
        <v>#N/A</v>
      </c>
    </row>
    <row r="621" spans="1:4" ht="16.5" thickTop="1" thickBot="1" x14ac:dyDescent="0.3">
      <c r="A621" s="49"/>
      <c r="B621" s="59"/>
      <c r="C621" s="61" t="e">
        <f t="shared" si="18"/>
        <v>#N/A</v>
      </c>
      <c r="D621" s="61" t="e">
        <f t="shared" si="19"/>
        <v>#N/A</v>
      </c>
    </row>
    <row r="622" spans="1:4" ht="16.5" thickTop="1" thickBot="1" x14ac:dyDescent="0.3">
      <c r="A622" s="49"/>
      <c r="B622" s="59"/>
      <c r="C622" s="61" t="e">
        <f t="shared" si="18"/>
        <v>#N/A</v>
      </c>
      <c r="D622" s="61" t="e">
        <f t="shared" si="19"/>
        <v>#N/A</v>
      </c>
    </row>
    <row r="623" spans="1:4" ht="16.5" thickTop="1" thickBot="1" x14ac:dyDescent="0.3">
      <c r="A623" s="49"/>
      <c r="B623" s="59"/>
      <c r="C623" s="61" t="e">
        <f t="shared" si="18"/>
        <v>#N/A</v>
      </c>
      <c r="D623" s="61" t="e">
        <f t="shared" si="19"/>
        <v>#N/A</v>
      </c>
    </row>
    <row r="624" spans="1:4" ht="16.5" thickTop="1" thickBot="1" x14ac:dyDescent="0.3">
      <c r="A624" s="49"/>
      <c r="B624" s="59"/>
      <c r="C624" s="61" t="e">
        <f t="shared" si="18"/>
        <v>#N/A</v>
      </c>
      <c r="D624" s="61" t="e">
        <f t="shared" si="19"/>
        <v>#N/A</v>
      </c>
    </row>
    <row r="625" spans="1:4" ht="16.5" thickTop="1" thickBot="1" x14ac:dyDescent="0.3">
      <c r="A625" s="49"/>
      <c r="B625" s="59"/>
      <c r="C625" s="61" t="e">
        <f t="shared" si="18"/>
        <v>#N/A</v>
      </c>
      <c r="D625" s="61" t="e">
        <f t="shared" si="19"/>
        <v>#N/A</v>
      </c>
    </row>
    <row r="626" spans="1:4" ht="16.5" thickTop="1" thickBot="1" x14ac:dyDescent="0.3">
      <c r="A626" s="49"/>
      <c r="B626" s="59"/>
      <c r="C626" s="61" t="e">
        <f t="shared" si="18"/>
        <v>#N/A</v>
      </c>
      <c r="D626" s="61" t="e">
        <f t="shared" si="19"/>
        <v>#N/A</v>
      </c>
    </row>
    <row r="627" spans="1:4" ht="16.5" thickTop="1" thickBot="1" x14ac:dyDescent="0.3">
      <c r="A627" s="49"/>
      <c r="B627" s="59"/>
      <c r="C627" s="61" t="e">
        <f t="shared" si="18"/>
        <v>#N/A</v>
      </c>
      <c r="D627" s="61" t="e">
        <f t="shared" si="19"/>
        <v>#N/A</v>
      </c>
    </row>
    <row r="628" spans="1:4" ht="16.5" thickTop="1" thickBot="1" x14ac:dyDescent="0.3">
      <c r="A628" s="49"/>
      <c r="B628" s="59"/>
      <c r="C628" s="61" t="e">
        <f t="shared" si="18"/>
        <v>#N/A</v>
      </c>
      <c r="D628" s="61" t="e">
        <f t="shared" si="19"/>
        <v>#N/A</v>
      </c>
    </row>
    <row r="629" spans="1:4" ht="16.5" thickTop="1" thickBot="1" x14ac:dyDescent="0.3">
      <c r="A629" s="49"/>
      <c r="B629" s="59"/>
      <c r="C629" s="61" t="e">
        <f t="shared" si="18"/>
        <v>#N/A</v>
      </c>
      <c r="D629" s="61" t="e">
        <f t="shared" si="19"/>
        <v>#N/A</v>
      </c>
    </row>
    <row r="630" spans="1:4" ht="16.5" thickTop="1" thickBot="1" x14ac:dyDescent="0.3">
      <c r="A630" s="49"/>
      <c r="B630" s="59"/>
      <c r="C630" s="61" t="e">
        <f t="shared" si="18"/>
        <v>#N/A</v>
      </c>
      <c r="D630" s="61" t="e">
        <f t="shared" si="19"/>
        <v>#N/A</v>
      </c>
    </row>
    <row r="631" spans="1:4" ht="16.5" thickTop="1" thickBot="1" x14ac:dyDescent="0.3">
      <c r="A631" s="49"/>
      <c r="B631" s="59"/>
      <c r="C631" s="61" t="e">
        <f t="shared" si="18"/>
        <v>#N/A</v>
      </c>
      <c r="D631" s="61" t="e">
        <f t="shared" si="19"/>
        <v>#N/A</v>
      </c>
    </row>
    <row r="632" spans="1:4" ht="16.5" thickTop="1" thickBot="1" x14ac:dyDescent="0.3">
      <c r="A632" s="49"/>
      <c r="B632" s="59"/>
      <c r="C632" s="61" t="e">
        <f t="shared" si="18"/>
        <v>#N/A</v>
      </c>
      <c r="D632" s="61" t="e">
        <f t="shared" si="19"/>
        <v>#N/A</v>
      </c>
    </row>
    <row r="633" spans="1:4" ht="16.5" thickTop="1" thickBot="1" x14ac:dyDescent="0.3">
      <c r="A633" s="49"/>
      <c r="B633" s="59"/>
      <c r="C633" s="61" t="e">
        <f t="shared" si="18"/>
        <v>#N/A</v>
      </c>
      <c r="D633" s="61" t="e">
        <f t="shared" si="19"/>
        <v>#N/A</v>
      </c>
    </row>
    <row r="634" spans="1:4" ht="16.5" thickTop="1" thickBot="1" x14ac:dyDescent="0.3">
      <c r="A634" s="49"/>
      <c r="B634" s="59"/>
      <c r="C634" s="61" t="e">
        <f t="shared" si="18"/>
        <v>#N/A</v>
      </c>
      <c r="D634" s="61" t="e">
        <f t="shared" si="19"/>
        <v>#N/A</v>
      </c>
    </row>
    <row r="635" spans="1:4" ht="16.5" thickTop="1" thickBot="1" x14ac:dyDescent="0.3">
      <c r="A635" s="49"/>
      <c r="B635" s="59"/>
      <c r="C635" s="61" t="e">
        <f t="shared" si="18"/>
        <v>#N/A</v>
      </c>
      <c r="D635" s="61" t="e">
        <f t="shared" si="19"/>
        <v>#N/A</v>
      </c>
    </row>
    <row r="636" spans="1:4" ht="16.5" thickTop="1" thickBot="1" x14ac:dyDescent="0.3">
      <c r="A636" s="49"/>
      <c r="B636" s="59"/>
      <c r="C636" s="61" t="e">
        <f t="shared" si="18"/>
        <v>#N/A</v>
      </c>
      <c r="D636" s="61" t="e">
        <f t="shared" si="19"/>
        <v>#N/A</v>
      </c>
    </row>
    <row r="637" spans="1:4" ht="16.5" thickTop="1" thickBot="1" x14ac:dyDescent="0.3">
      <c r="A637" s="49"/>
      <c r="B637" s="59"/>
      <c r="C637" s="61" t="e">
        <f t="shared" si="18"/>
        <v>#N/A</v>
      </c>
      <c r="D637" s="61" t="e">
        <f t="shared" si="19"/>
        <v>#N/A</v>
      </c>
    </row>
    <row r="638" spans="1:4" ht="16.5" thickTop="1" thickBot="1" x14ac:dyDescent="0.3">
      <c r="A638" s="49"/>
      <c r="B638" s="59"/>
      <c r="C638" s="61" t="e">
        <f t="shared" si="18"/>
        <v>#N/A</v>
      </c>
      <c r="D638" s="61" t="e">
        <f t="shared" si="19"/>
        <v>#N/A</v>
      </c>
    </row>
    <row r="639" spans="1:4" ht="16.5" thickTop="1" thickBot="1" x14ac:dyDescent="0.3">
      <c r="A639" s="49"/>
      <c r="B639" s="59"/>
      <c r="C639" s="61" t="e">
        <f t="shared" si="18"/>
        <v>#N/A</v>
      </c>
      <c r="D639" s="61" t="e">
        <f t="shared" si="19"/>
        <v>#N/A</v>
      </c>
    </row>
    <row r="640" spans="1:4" ht="16.5" thickTop="1" thickBot="1" x14ac:dyDescent="0.3">
      <c r="A640" s="49"/>
      <c r="B640" s="59"/>
      <c r="C640" s="61" t="e">
        <f t="shared" si="18"/>
        <v>#N/A</v>
      </c>
      <c r="D640" s="61" t="e">
        <f t="shared" si="19"/>
        <v>#N/A</v>
      </c>
    </row>
    <row r="641" spans="1:4" ht="16.5" thickTop="1" thickBot="1" x14ac:dyDescent="0.3">
      <c r="A641" s="49"/>
      <c r="B641" s="59"/>
      <c r="C641" s="61" t="e">
        <f t="shared" si="18"/>
        <v>#N/A</v>
      </c>
      <c r="D641" s="61" t="e">
        <f t="shared" si="19"/>
        <v>#N/A</v>
      </c>
    </row>
    <row r="642" spans="1:4" ht="16.5" thickTop="1" thickBot="1" x14ac:dyDescent="0.3">
      <c r="A642" s="49"/>
      <c r="B642" s="59"/>
      <c r="C642" s="61" t="e">
        <f t="shared" si="18"/>
        <v>#N/A</v>
      </c>
      <c r="D642" s="61" t="e">
        <f t="shared" si="19"/>
        <v>#N/A</v>
      </c>
    </row>
    <row r="643" spans="1:4" ht="16.5" thickTop="1" thickBot="1" x14ac:dyDescent="0.3">
      <c r="A643" s="49"/>
      <c r="B643" s="59"/>
      <c r="C643" s="61" t="e">
        <f t="shared" ref="C643:C706" si="20">_xlfn.RANK.EQ($B643,$B$2:$B$1000,0)</f>
        <v>#N/A</v>
      </c>
      <c r="D643" s="61" t="e">
        <f t="shared" ref="D643:D706" si="21">1-(_xlfn.RANK.EQ(B643,$B$2:$B$1000,0))/(COUNT($B$2:$B$1000))</f>
        <v>#N/A</v>
      </c>
    </row>
    <row r="644" spans="1:4" ht="16.5" thickTop="1" thickBot="1" x14ac:dyDescent="0.3">
      <c r="A644" s="49"/>
      <c r="B644" s="59"/>
      <c r="C644" s="61" t="e">
        <f t="shared" si="20"/>
        <v>#N/A</v>
      </c>
      <c r="D644" s="61" t="e">
        <f t="shared" si="21"/>
        <v>#N/A</v>
      </c>
    </row>
    <row r="645" spans="1:4" ht="16.5" thickTop="1" thickBot="1" x14ac:dyDescent="0.3">
      <c r="A645" s="49"/>
      <c r="B645" s="59"/>
      <c r="C645" s="61" t="e">
        <f t="shared" si="20"/>
        <v>#N/A</v>
      </c>
      <c r="D645" s="61" t="e">
        <f t="shared" si="21"/>
        <v>#N/A</v>
      </c>
    </row>
    <row r="646" spans="1:4" ht="16.5" thickTop="1" thickBot="1" x14ac:dyDescent="0.3">
      <c r="A646" s="49"/>
      <c r="B646" s="59"/>
      <c r="C646" s="61" t="e">
        <f t="shared" si="20"/>
        <v>#N/A</v>
      </c>
      <c r="D646" s="61" t="e">
        <f t="shared" si="21"/>
        <v>#N/A</v>
      </c>
    </row>
    <row r="647" spans="1:4" ht="16.5" thickTop="1" thickBot="1" x14ac:dyDescent="0.3">
      <c r="A647" s="49"/>
      <c r="B647" s="59"/>
      <c r="C647" s="61" t="e">
        <f t="shared" si="20"/>
        <v>#N/A</v>
      </c>
      <c r="D647" s="61" t="e">
        <f t="shared" si="21"/>
        <v>#N/A</v>
      </c>
    </row>
    <row r="648" spans="1:4" ht="16.5" thickTop="1" thickBot="1" x14ac:dyDescent="0.3">
      <c r="A648" s="49"/>
      <c r="B648" s="59"/>
      <c r="C648" s="61" t="e">
        <f t="shared" si="20"/>
        <v>#N/A</v>
      </c>
      <c r="D648" s="61" t="e">
        <f t="shared" si="21"/>
        <v>#N/A</v>
      </c>
    </row>
    <row r="649" spans="1:4" ht="16.5" thickTop="1" thickBot="1" x14ac:dyDescent="0.3">
      <c r="A649" s="49"/>
      <c r="B649" s="59"/>
      <c r="C649" s="61" t="e">
        <f t="shared" si="20"/>
        <v>#N/A</v>
      </c>
      <c r="D649" s="61" t="e">
        <f t="shared" si="21"/>
        <v>#N/A</v>
      </c>
    </row>
    <row r="650" spans="1:4" ht="16.5" thickTop="1" thickBot="1" x14ac:dyDescent="0.3">
      <c r="A650" s="49"/>
      <c r="B650" s="59"/>
      <c r="C650" s="61" t="e">
        <f t="shared" si="20"/>
        <v>#N/A</v>
      </c>
      <c r="D650" s="61" t="e">
        <f t="shared" si="21"/>
        <v>#N/A</v>
      </c>
    </row>
    <row r="651" spans="1:4" ht="16.5" thickTop="1" thickBot="1" x14ac:dyDescent="0.3">
      <c r="A651" s="49"/>
      <c r="B651" s="59"/>
      <c r="C651" s="61" t="e">
        <f t="shared" si="20"/>
        <v>#N/A</v>
      </c>
      <c r="D651" s="61" t="e">
        <f t="shared" si="21"/>
        <v>#N/A</v>
      </c>
    </row>
    <row r="652" spans="1:4" ht="16.5" thickTop="1" thickBot="1" x14ac:dyDescent="0.3">
      <c r="A652" s="49"/>
      <c r="B652" s="59"/>
      <c r="C652" s="61" t="e">
        <f t="shared" si="20"/>
        <v>#N/A</v>
      </c>
      <c r="D652" s="61" t="e">
        <f t="shared" si="21"/>
        <v>#N/A</v>
      </c>
    </row>
    <row r="653" spans="1:4" ht="16.5" thickTop="1" thickBot="1" x14ac:dyDescent="0.3">
      <c r="A653" s="49"/>
      <c r="B653" s="59"/>
      <c r="C653" s="61" t="e">
        <f t="shared" si="20"/>
        <v>#N/A</v>
      </c>
      <c r="D653" s="61" t="e">
        <f t="shared" si="21"/>
        <v>#N/A</v>
      </c>
    </row>
    <row r="654" spans="1:4" ht="16.5" thickTop="1" thickBot="1" x14ac:dyDescent="0.3">
      <c r="A654" s="49"/>
      <c r="B654" s="59"/>
      <c r="C654" s="61" t="e">
        <f t="shared" si="20"/>
        <v>#N/A</v>
      </c>
      <c r="D654" s="61" t="e">
        <f t="shared" si="21"/>
        <v>#N/A</v>
      </c>
    </row>
    <row r="655" spans="1:4" ht="16.5" thickTop="1" thickBot="1" x14ac:dyDescent="0.3">
      <c r="A655" s="49"/>
      <c r="B655" s="59"/>
      <c r="C655" s="61" t="e">
        <f t="shared" si="20"/>
        <v>#N/A</v>
      </c>
      <c r="D655" s="61" t="e">
        <f t="shared" si="21"/>
        <v>#N/A</v>
      </c>
    </row>
    <row r="656" spans="1:4" ht="16.5" thickTop="1" thickBot="1" x14ac:dyDescent="0.3">
      <c r="A656" s="49"/>
      <c r="B656" s="59"/>
      <c r="C656" s="61" t="e">
        <f t="shared" si="20"/>
        <v>#N/A</v>
      </c>
      <c r="D656" s="61" t="e">
        <f t="shared" si="21"/>
        <v>#N/A</v>
      </c>
    </row>
    <row r="657" spans="1:4" ht="16.5" thickTop="1" thickBot="1" x14ac:dyDescent="0.3">
      <c r="A657" s="49"/>
      <c r="B657" s="59"/>
      <c r="C657" s="61" t="e">
        <f t="shared" si="20"/>
        <v>#N/A</v>
      </c>
      <c r="D657" s="61" t="e">
        <f t="shared" si="21"/>
        <v>#N/A</v>
      </c>
    </row>
    <row r="658" spans="1:4" ht="16.5" thickTop="1" thickBot="1" x14ac:dyDescent="0.3">
      <c r="A658" s="49"/>
      <c r="B658" s="59"/>
      <c r="C658" s="61" t="e">
        <f t="shared" si="20"/>
        <v>#N/A</v>
      </c>
      <c r="D658" s="61" t="e">
        <f t="shared" si="21"/>
        <v>#N/A</v>
      </c>
    </row>
    <row r="659" spans="1:4" ht="16.5" thickTop="1" thickBot="1" x14ac:dyDescent="0.3">
      <c r="A659" s="49"/>
      <c r="B659" s="59"/>
      <c r="C659" s="61" t="e">
        <f t="shared" si="20"/>
        <v>#N/A</v>
      </c>
      <c r="D659" s="61" t="e">
        <f t="shared" si="21"/>
        <v>#N/A</v>
      </c>
    </row>
    <row r="660" spans="1:4" ht="16.5" thickTop="1" thickBot="1" x14ac:dyDescent="0.3">
      <c r="A660" s="49"/>
      <c r="B660" s="59"/>
      <c r="C660" s="61" t="e">
        <f t="shared" si="20"/>
        <v>#N/A</v>
      </c>
      <c r="D660" s="61" t="e">
        <f t="shared" si="21"/>
        <v>#N/A</v>
      </c>
    </row>
    <row r="661" spans="1:4" ht="16.5" thickTop="1" thickBot="1" x14ac:dyDescent="0.3">
      <c r="A661" s="49"/>
      <c r="B661" s="59"/>
      <c r="C661" s="61" t="e">
        <f t="shared" si="20"/>
        <v>#N/A</v>
      </c>
      <c r="D661" s="61" t="e">
        <f t="shared" si="21"/>
        <v>#N/A</v>
      </c>
    </row>
    <row r="662" spans="1:4" ht="16.5" thickTop="1" thickBot="1" x14ac:dyDescent="0.3">
      <c r="A662" s="49"/>
      <c r="B662" s="59"/>
      <c r="C662" s="61" t="e">
        <f t="shared" si="20"/>
        <v>#N/A</v>
      </c>
      <c r="D662" s="61" t="e">
        <f t="shared" si="21"/>
        <v>#N/A</v>
      </c>
    </row>
    <row r="663" spans="1:4" ht="16.5" thickTop="1" thickBot="1" x14ac:dyDescent="0.3">
      <c r="A663" s="49"/>
      <c r="B663" s="59"/>
      <c r="C663" s="61" t="e">
        <f t="shared" si="20"/>
        <v>#N/A</v>
      </c>
      <c r="D663" s="61" t="e">
        <f t="shared" si="21"/>
        <v>#N/A</v>
      </c>
    </row>
    <row r="664" spans="1:4" ht="16.5" thickTop="1" thickBot="1" x14ac:dyDescent="0.3">
      <c r="A664" s="49"/>
      <c r="B664" s="59"/>
      <c r="C664" s="61" t="e">
        <f t="shared" si="20"/>
        <v>#N/A</v>
      </c>
      <c r="D664" s="61" t="e">
        <f t="shared" si="21"/>
        <v>#N/A</v>
      </c>
    </row>
    <row r="665" spans="1:4" ht="16.5" thickTop="1" thickBot="1" x14ac:dyDescent="0.3">
      <c r="A665" s="49"/>
      <c r="B665" s="59"/>
      <c r="C665" s="61" t="e">
        <f t="shared" si="20"/>
        <v>#N/A</v>
      </c>
      <c r="D665" s="61" t="e">
        <f t="shared" si="21"/>
        <v>#N/A</v>
      </c>
    </row>
    <row r="666" spans="1:4" ht="16.5" thickTop="1" thickBot="1" x14ac:dyDescent="0.3">
      <c r="A666" s="49"/>
      <c r="B666" s="59"/>
      <c r="C666" s="61" t="e">
        <f t="shared" si="20"/>
        <v>#N/A</v>
      </c>
      <c r="D666" s="61" t="e">
        <f t="shared" si="21"/>
        <v>#N/A</v>
      </c>
    </row>
    <row r="667" spans="1:4" ht="16.5" thickTop="1" thickBot="1" x14ac:dyDescent="0.3">
      <c r="A667" s="49"/>
      <c r="B667" s="59"/>
      <c r="C667" s="61" t="e">
        <f t="shared" si="20"/>
        <v>#N/A</v>
      </c>
      <c r="D667" s="61" t="e">
        <f t="shared" si="21"/>
        <v>#N/A</v>
      </c>
    </row>
    <row r="668" spans="1:4" ht="16.5" thickTop="1" thickBot="1" x14ac:dyDescent="0.3">
      <c r="A668" s="49"/>
      <c r="B668" s="59"/>
      <c r="C668" s="61" t="e">
        <f t="shared" si="20"/>
        <v>#N/A</v>
      </c>
      <c r="D668" s="61" t="e">
        <f t="shared" si="21"/>
        <v>#N/A</v>
      </c>
    </row>
    <row r="669" spans="1:4" ht="16.5" thickTop="1" thickBot="1" x14ac:dyDescent="0.3">
      <c r="A669" s="49"/>
      <c r="B669" s="59"/>
      <c r="C669" s="61" t="e">
        <f t="shared" si="20"/>
        <v>#N/A</v>
      </c>
      <c r="D669" s="61" t="e">
        <f t="shared" si="21"/>
        <v>#N/A</v>
      </c>
    </row>
    <row r="670" spans="1:4" ht="16.5" thickTop="1" thickBot="1" x14ac:dyDescent="0.3">
      <c r="A670" s="49"/>
      <c r="B670" s="59"/>
      <c r="C670" s="61" t="e">
        <f t="shared" si="20"/>
        <v>#N/A</v>
      </c>
      <c r="D670" s="61" t="e">
        <f t="shared" si="21"/>
        <v>#N/A</v>
      </c>
    </row>
    <row r="671" spans="1:4" ht="16.5" thickTop="1" thickBot="1" x14ac:dyDescent="0.3">
      <c r="A671" s="49"/>
      <c r="B671" s="59"/>
      <c r="C671" s="61" t="e">
        <f t="shared" si="20"/>
        <v>#N/A</v>
      </c>
      <c r="D671" s="61" t="e">
        <f t="shared" si="21"/>
        <v>#N/A</v>
      </c>
    </row>
    <row r="672" spans="1:4" ht="16.5" thickTop="1" thickBot="1" x14ac:dyDescent="0.3">
      <c r="A672" s="49"/>
      <c r="B672" s="59"/>
      <c r="C672" s="61" t="e">
        <f t="shared" si="20"/>
        <v>#N/A</v>
      </c>
      <c r="D672" s="61" t="e">
        <f t="shared" si="21"/>
        <v>#N/A</v>
      </c>
    </row>
    <row r="673" spans="1:4" ht="16.5" thickTop="1" thickBot="1" x14ac:dyDescent="0.3">
      <c r="A673" s="49"/>
      <c r="B673" s="59"/>
      <c r="C673" s="61" t="e">
        <f t="shared" si="20"/>
        <v>#N/A</v>
      </c>
      <c r="D673" s="61" t="e">
        <f t="shared" si="21"/>
        <v>#N/A</v>
      </c>
    </row>
    <row r="674" spans="1:4" ht="16.5" thickTop="1" thickBot="1" x14ac:dyDescent="0.3">
      <c r="A674" s="49"/>
      <c r="B674" s="59"/>
      <c r="C674" s="61" t="e">
        <f t="shared" si="20"/>
        <v>#N/A</v>
      </c>
      <c r="D674" s="61" t="e">
        <f t="shared" si="21"/>
        <v>#N/A</v>
      </c>
    </row>
    <row r="675" spans="1:4" ht="16.5" thickTop="1" thickBot="1" x14ac:dyDescent="0.3">
      <c r="A675" s="49"/>
      <c r="B675" s="59"/>
      <c r="C675" s="61" t="e">
        <f t="shared" si="20"/>
        <v>#N/A</v>
      </c>
      <c r="D675" s="61" t="e">
        <f t="shared" si="21"/>
        <v>#N/A</v>
      </c>
    </row>
    <row r="676" spans="1:4" ht="16.5" thickTop="1" thickBot="1" x14ac:dyDescent="0.3">
      <c r="A676" s="49"/>
      <c r="B676" s="59"/>
      <c r="C676" s="61" t="e">
        <f t="shared" si="20"/>
        <v>#N/A</v>
      </c>
      <c r="D676" s="61" t="e">
        <f t="shared" si="21"/>
        <v>#N/A</v>
      </c>
    </row>
    <row r="677" spans="1:4" ht="16.5" thickTop="1" thickBot="1" x14ac:dyDescent="0.3">
      <c r="A677" s="49"/>
      <c r="B677" s="59"/>
      <c r="C677" s="61" t="e">
        <f t="shared" si="20"/>
        <v>#N/A</v>
      </c>
      <c r="D677" s="61" t="e">
        <f t="shared" si="21"/>
        <v>#N/A</v>
      </c>
    </row>
    <row r="678" spans="1:4" ht="16.5" thickTop="1" thickBot="1" x14ac:dyDescent="0.3">
      <c r="A678" s="49"/>
      <c r="B678" s="59"/>
      <c r="C678" s="61" t="e">
        <f t="shared" si="20"/>
        <v>#N/A</v>
      </c>
      <c r="D678" s="61" t="e">
        <f t="shared" si="21"/>
        <v>#N/A</v>
      </c>
    </row>
    <row r="679" spans="1:4" ht="16.5" thickTop="1" thickBot="1" x14ac:dyDescent="0.3">
      <c r="A679" s="49"/>
      <c r="B679" s="59"/>
      <c r="C679" s="61" t="e">
        <f t="shared" si="20"/>
        <v>#N/A</v>
      </c>
      <c r="D679" s="61" t="e">
        <f t="shared" si="21"/>
        <v>#N/A</v>
      </c>
    </row>
    <row r="680" spans="1:4" ht="16.5" thickTop="1" thickBot="1" x14ac:dyDescent="0.3">
      <c r="A680" s="49"/>
      <c r="B680" s="59"/>
      <c r="C680" s="61" t="e">
        <f t="shared" si="20"/>
        <v>#N/A</v>
      </c>
      <c r="D680" s="61" t="e">
        <f t="shared" si="21"/>
        <v>#N/A</v>
      </c>
    </row>
    <row r="681" spans="1:4" ht="16.5" thickTop="1" thickBot="1" x14ac:dyDescent="0.3">
      <c r="A681" s="49"/>
      <c r="B681" s="59"/>
      <c r="C681" s="61" t="e">
        <f t="shared" si="20"/>
        <v>#N/A</v>
      </c>
      <c r="D681" s="61" t="e">
        <f t="shared" si="21"/>
        <v>#N/A</v>
      </c>
    </row>
    <row r="682" spans="1:4" ht="16.5" thickTop="1" thickBot="1" x14ac:dyDescent="0.3">
      <c r="A682" s="49"/>
      <c r="B682" s="59"/>
      <c r="C682" s="61" t="e">
        <f t="shared" si="20"/>
        <v>#N/A</v>
      </c>
      <c r="D682" s="61" t="e">
        <f t="shared" si="21"/>
        <v>#N/A</v>
      </c>
    </row>
    <row r="683" spans="1:4" ht="16.5" thickTop="1" thickBot="1" x14ac:dyDescent="0.3">
      <c r="A683" s="49"/>
      <c r="B683" s="59"/>
      <c r="C683" s="61" t="e">
        <f t="shared" si="20"/>
        <v>#N/A</v>
      </c>
      <c r="D683" s="61" t="e">
        <f t="shared" si="21"/>
        <v>#N/A</v>
      </c>
    </row>
    <row r="684" spans="1:4" ht="16.5" thickTop="1" thickBot="1" x14ac:dyDescent="0.3">
      <c r="A684" s="49"/>
      <c r="B684" s="59"/>
      <c r="C684" s="61" t="e">
        <f t="shared" si="20"/>
        <v>#N/A</v>
      </c>
      <c r="D684" s="61" t="e">
        <f t="shared" si="21"/>
        <v>#N/A</v>
      </c>
    </row>
    <row r="685" spans="1:4" ht="16.5" thickTop="1" thickBot="1" x14ac:dyDescent="0.3">
      <c r="A685" s="49"/>
      <c r="B685" s="59"/>
      <c r="C685" s="61" t="e">
        <f t="shared" si="20"/>
        <v>#N/A</v>
      </c>
      <c r="D685" s="61" t="e">
        <f t="shared" si="21"/>
        <v>#N/A</v>
      </c>
    </row>
    <row r="686" spans="1:4" ht="16.5" thickTop="1" thickBot="1" x14ac:dyDescent="0.3">
      <c r="A686" s="49"/>
      <c r="B686" s="59"/>
      <c r="C686" s="61" t="e">
        <f t="shared" si="20"/>
        <v>#N/A</v>
      </c>
      <c r="D686" s="61" t="e">
        <f t="shared" si="21"/>
        <v>#N/A</v>
      </c>
    </row>
    <row r="687" spans="1:4" ht="16.5" thickTop="1" thickBot="1" x14ac:dyDescent="0.3">
      <c r="A687" s="49"/>
      <c r="B687" s="59"/>
      <c r="C687" s="61" t="e">
        <f t="shared" si="20"/>
        <v>#N/A</v>
      </c>
      <c r="D687" s="61" t="e">
        <f t="shared" si="21"/>
        <v>#N/A</v>
      </c>
    </row>
    <row r="688" spans="1:4" ht="16.5" thickTop="1" thickBot="1" x14ac:dyDescent="0.3">
      <c r="A688" s="49"/>
      <c r="B688" s="59"/>
      <c r="C688" s="61" t="e">
        <f t="shared" si="20"/>
        <v>#N/A</v>
      </c>
      <c r="D688" s="61" t="e">
        <f t="shared" si="21"/>
        <v>#N/A</v>
      </c>
    </row>
    <row r="689" spans="1:4" ht="16.5" thickTop="1" thickBot="1" x14ac:dyDescent="0.3">
      <c r="A689" s="49"/>
      <c r="B689" s="59"/>
      <c r="C689" s="61" t="e">
        <f t="shared" si="20"/>
        <v>#N/A</v>
      </c>
      <c r="D689" s="61" t="e">
        <f t="shared" si="21"/>
        <v>#N/A</v>
      </c>
    </row>
    <row r="690" spans="1:4" ht="16.5" thickTop="1" thickBot="1" x14ac:dyDescent="0.3">
      <c r="A690" s="49"/>
      <c r="B690" s="59"/>
      <c r="C690" s="61" t="e">
        <f t="shared" si="20"/>
        <v>#N/A</v>
      </c>
      <c r="D690" s="61" t="e">
        <f t="shared" si="21"/>
        <v>#N/A</v>
      </c>
    </row>
    <row r="691" spans="1:4" ht="16.5" thickTop="1" thickBot="1" x14ac:dyDescent="0.3">
      <c r="A691" s="49"/>
      <c r="B691" s="59"/>
      <c r="C691" s="61" t="e">
        <f t="shared" si="20"/>
        <v>#N/A</v>
      </c>
      <c r="D691" s="61" t="e">
        <f t="shared" si="21"/>
        <v>#N/A</v>
      </c>
    </row>
    <row r="692" spans="1:4" ht="16.5" thickTop="1" thickBot="1" x14ac:dyDescent="0.3">
      <c r="A692" s="49"/>
      <c r="B692" s="59"/>
      <c r="C692" s="61" t="e">
        <f t="shared" si="20"/>
        <v>#N/A</v>
      </c>
      <c r="D692" s="61" t="e">
        <f t="shared" si="21"/>
        <v>#N/A</v>
      </c>
    </row>
    <row r="693" spans="1:4" ht="16.5" thickTop="1" thickBot="1" x14ac:dyDescent="0.3">
      <c r="A693" s="49"/>
      <c r="B693" s="59"/>
      <c r="C693" s="61" t="e">
        <f t="shared" si="20"/>
        <v>#N/A</v>
      </c>
      <c r="D693" s="61" t="e">
        <f t="shared" si="21"/>
        <v>#N/A</v>
      </c>
    </row>
    <row r="694" spans="1:4" ht="16.5" thickTop="1" thickBot="1" x14ac:dyDescent="0.3">
      <c r="A694" s="49"/>
      <c r="B694" s="59"/>
      <c r="C694" s="61" t="e">
        <f t="shared" si="20"/>
        <v>#N/A</v>
      </c>
      <c r="D694" s="61" t="e">
        <f t="shared" si="21"/>
        <v>#N/A</v>
      </c>
    </row>
    <row r="695" spans="1:4" ht="16.5" thickTop="1" thickBot="1" x14ac:dyDescent="0.3">
      <c r="A695" s="49"/>
      <c r="B695" s="59"/>
      <c r="C695" s="61" t="e">
        <f t="shared" si="20"/>
        <v>#N/A</v>
      </c>
      <c r="D695" s="61" t="e">
        <f t="shared" si="21"/>
        <v>#N/A</v>
      </c>
    </row>
    <row r="696" spans="1:4" ht="16.5" thickTop="1" thickBot="1" x14ac:dyDescent="0.3">
      <c r="A696" s="49"/>
      <c r="B696" s="59"/>
      <c r="C696" s="61" t="e">
        <f t="shared" si="20"/>
        <v>#N/A</v>
      </c>
      <c r="D696" s="61" t="e">
        <f t="shared" si="21"/>
        <v>#N/A</v>
      </c>
    </row>
    <row r="697" spans="1:4" ht="16.5" thickTop="1" thickBot="1" x14ac:dyDescent="0.3">
      <c r="A697" s="49"/>
      <c r="B697" s="59"/>
      <c r="C697" s="61" t="e">
        <f t="shared" si="20"/>
        <v>#N/A</v>
      </c>
      <c r="D697" s="61" t="e">
        <f t="shared" si="21"/>
        <v>#N/A</v>
      </c>
    </row>
    <row r="698" spans="1:4" ht="16.5" thickTop="1" thickBot="1" x14ac:dyDescent="0.3">
      <c r="A698" s="49"/>
      <c r="B698" s="59"/>
      <c r="C698" s="61" t="e">
        <f t="shared" si="20"/>
        <v>#N/A</v>
      </c>
      <c r="D698" s="61" t="e">
        <f t="shared" si="21"/>
        <v>#N/A</v>
      </c>
    </row>
    <row r="699" spans="1:4" ht="16.5" thickTop="1" thickBot="1" x14ac:dyDescent="0.3">
      <c r="A699" s="49"/>
      <c r="B699" s="59"/>
      <c r="C699" s="61" t="e">
        <f t="shared" si="20"/>
        <v>#N/A</v>
      </c>
      <c r="D699" s="61" t="e">
        <f t="shared" si="21"/>
        <v>#N/A</v>
      </c>
    </row>
    <row r="700" spans="1:4" ht="16.5" thickTop="1" thickBot="1" x14ac:dyDescent="0.3">
      <c r="A700" s="49"/>
      <c r="B700" s="59"/>
      <c r="C700" s="61" t="e">
        <f t="shared" si="20"/>
        <v>#N/A</v>
      </c>
      <c r="D700" s="61" t="e">
        <f t="shared" si="21"/>
        <v>#N/A</v>
      </c>
    </row>
    <row r="701" spans="1:4" ht="16.5" thickTop="1" thickBot="1" x14ac:dyDescent="0.3">
      <c r="A701" s="49"/>
      <c r="B701" s="59"/>
      <c r="C701" s="61" t="e">
        <f t="shared" si="20"/>
        <v>#N/A</v>
      </c>
      <c r="D701" s="61" t="e">
        <f t="shared" si="21"/>
        <v>#N/A</v>
      </c>
    </row>
    <row r="702" spans="1:4" ht="16.5" thickTop="1" thickBot="1" x14ac:dyDescent="0.3">
      <c r="A702" s="49"/>
      <c r="B702" s="59"/>
      <c r="C702" s="61" t="e">
        <f t="shared" si="20"/>
        <v>#N/A</v>
      </c>
      <c r="D702" s="61" t="e">
        <f t="shared" si="21"/>
        <v>#N/A</v>
      </c>
    </row>
    <row r="703" spans="1:4" ht="16.5" thickTop="1" thickBot="1" x14ac:dyDescent="0.3">
      <c r="A703" s="49"/>
      <c r="B703" s="59"/>
      <c r="C703" s="61" t="e">
        <f t="shared" si="20"/>
        <v>#N/A</v>
      </c>
      <c r="D703" s="61" t="e">
        <f t="shared" si="21"/>
        <v>#N/A</v>
      </c>
    </row>
    <row r="704" spans="1:4" ht="16.5" thickTop="1" thickBot="1" x14ac:dyDescent="0.3">
      <c r="A704" s="49"/>
      <c r="B704" s="59"/>
      <c r="C704" s="61" t="e">
        <f t="shared" si="20"/>
        <v>#N/A</v>
      </c>
      <c r="D704" s="61" t="e">
        <f t="shared" si="21"/>
        <v>#N/A</v>
      </c>
    </row>
    <row r="705" spans="1:4" ht="16.5" thickTop="1" thickBot="1" x14ac:dyDescent="0.3">
      <c r="A705" s="49"/>
      <c r="B705" s="59"/>
      <c r="C705" s="61" t="e">
        <f t="shared" si="20"/>
        <v>#N/A</v>
      </c>
      <c r="D705" s="61" t="e">
        <f t="shared" si="21"/>
        <v>#N/A</v>
      </c>
    </row>
    <row r="706" spans="1:4" ht="16.5" thickTop="1" thickBot="1" x14ac:dyDescent="0.3">
      <c r="A706" s="49"/>
      <c r="B706" s="59"/>
      <c r="C706" s="61" t="e">
        <f t="shared" si="20"/>
        <v>#N/A</v>
      </c>
      <c r="D706" s="61" t="e">
        <f t="shared" si="21"/>
        <v>#N/A</v>
      </c>
    </row>
    <row r="707" spans="1:4" ht="16.5" thickTop="1" thickBot="1" x14ac:dyDescent="0.3">
      <c r="A707" s="49"/>
      <c r="B707" s="59"/>
      <c r="C707" s="61" t="e">
        <f t="shared" ref="C707:C770" si="22">_xlfn.RANK.EQ($B707,$B$2:$B$1000,0)</f>
        <v>#N/A</v>
      </c>
      <c r="D707" s="61" t="e">
        <f t="shared" ref="D707:D770" si="23">1-(_xlfn.RANK.EQ(B707,$B$2:$B$1000,0))/(COUNT($B$2:$B$1000))</f>
        <v>#N/A</v>
      </c>
    </row>
    <row r="708" spans="1:4" ht="16.5" thickTop="1" thickBot="1" x14ac:dyDescent="0.3">
      <c r="A708" s="49"/>
      <c r="B708" s="59"/>
      <c r="C708" s="61" t="e">
        <f t="shared" si="22"/>
        <v>#N/A</v>
      </c>
      <c r="D708" s="61" t="e">
        <f t="shared" si="23"/>
        <v>#N/A</v>
      </c>
    </row>
    <row r="709" spans="1:4" ht="16.5" thickTop="1" thickBot="1" x14ac:dyDescent="0.3">
      <c r="A709" s="49"/>
      <c r="B709" s="59"/>
      <c r="C709" s="61" t="e">
        <f t="shared" si="22"/>
        <v>#N/A</v>
      </c>
      <c r="D709" s="61" t="e">
        <f t="shared" si="23"/>
        <v>#N/A</v>
      </c>
    </row>
    <row r="710" spans="1:4" ht="16.5" thickTop="1" thickBot="1" x14ac:dyDescent="0.3">
      <c r="A710" s="49"/>
      <c r="B710" s="59"/>
      <c r="C710" s="61" t="e">
        <f t="shared" si="22"/>
        <v>#N/A</v>
      </c>
      <c r="D710" s="61" t="e">
        <f t="shared" si="23"/>
        <v>#N/A</v>
      </c>
    </row>
    <row r="711" spans="1:4" ht="16.5" thickTop="1" thickBot="1" x14ac:dyDescent="0.3">
      <c r="A711" s="49"/>
      <c r="B711" s="59"/>
      <c r="C711" s="61" t="e">
        <f t="shared" si="22"/>
        <v>#N/A</v>
      </c>
      <c r="D711" s="61" t="e">
        <f t="shared" si="23"/>
        <v>#N/A</v>
      </c>
    </row>
    <row r="712" spans="1:4" ht="16.5" thickTop="1" thickBot="1" x14ac:dyDescent="0.3">
      <c r="A712" s="49"/>
      <c r="B712" s="59"/>
      <c r="C712" s="61" t="e">
        <f t="shared" si="22"/>
        <v>#N/A</v>
      </c>
      <c r="D712" s="61" t="e">
        <f t="shared" si="23"/>
        <v>#N/A</v>
      </c>
    </row>
    <row r="713" spans="1:4" ht="16.5" thickTop="1" thickBot="1" x14ac:dyDescent="0.3">
      <c r="A713" s="49"/>
      <c r="B713" s="59"/>
      <c r="C713" s="61" t="e">
        <f t="shared" si="22"/>
        <v>#N/A</v>
      </c>
      <c r="D713" s="61" t="e">
        <f t="shared" si="23"/>
        <v>#N/A</v>
      </c>
    </row>
    <row r="714" spans="1:4" ht="16.5" thickTop="1" thickBot="1" x14ac:dyDescent="0.3">
      <c r="A714" s="49"/>
      <c r="B714" s="59"/>
      <c r="C714" s="61" t="e">
        <f t="shared" si="22"/>
        <v>#N/A</v>
      </c>
      <c r="D714" s="61" t="e">
        <f t="shared" si="23"/>
        <v>#N/A</v>
      </c>
    </row>
    <row r="715" spans="1:4" ht="16.5" thickTop="1" thickBot="1" x14ac:dyDescent="0.3">
      <c r="A715" s="49"/>
      <c r="B715" s="59"/>
      <c r="C715" s="61" t="e">
        <f t="shared" si="22"/>
        <v>#N/A</v>
      </c>
      <c r="D715" s="61" t="e">
        <f t="shared" si="23"/>
        <v>#N/A</v>
      </c>
    </row>
    <row r="716" spans="1:4" ht="16.5" thickTop="1" thickBot="1" x14ac:dyDescent="0.3">
      <c r="A716" s="49"/>
      <c r="B716" s="59"/>
      <c r="C716" s="61" t="e">
        <f t="shared" si="22"/>
        <v>#N/A</v>
      </c>
      <c r="D716" s="61" t="e">
        <f t="shared" si="23"/>
        <v>#N/A</v>
      </c>
    </row>
    <row r="717" spans="1:4" ht="16.5" thickTop="1" thickBot="1" x14ac:dyDescent="0.3">
      <c r="A717" s="49"/>
      <c r="B717" s="59"/>
      <c r="C717" s="61" t="e">
        <f t="shared" si="22"/>
        <v>#N/A</v>
      </c>
      <c r="D717" s="61" t="e">
        <f t="shared" si="23"/>
        <v>#N/A</v>
      </c>
    </row>
    <row r="718" spans="1:4" ht="16.5" thickTop="1" thickBot="1" x14ac:dyDescent="0.3">
      <c r="A718" s="49"/>
      <c r="B718" s="59"/>
      <c r="C718" s="61" t="e">
        <f t="shared" si="22"/>
        <v>#N/A</v>
      </c>
      <c r="D718" s="61" t="e">
        <f t="shared" si="23"/>
        <v>#N/A</v>
      </c>
    </row>
    <row r="719" spans="1:4" ht="16.5" thickTop="1" thickBot="1" x14ac:dyDescent="0.3">
      <c r="A719" s="49"/>
      <c r="B719" s="59"/>
      <c r="C719" s="61" t="e">
        <f t="shared" si="22"/>
        <v>#N/A</v>
      </c>
      <c r="D719" s="61" t="e">
        <f t="shared" si="23"/>
        <v>#N/A</v>
      </c>
    </row>
    <row r="720" spans="1:4" ht="16.5" thickTop="1" thickBot="1" x14ac:dyDescent="0.3">
      <c r="A720" s="49"/>
      <c r="B720" s="59"/>
      <c r="C720" s="61" t="e">
        <f t="shared" si="22"/>
        <v>#N/A</v>
      </c>
      <c r="D720" s="61" t="e">
        <f t="shared" si="23"/>
        <v>#N/A</v>
      </c>
    </row>
    <row r="721" spans="1:4" ht="16.5" thickTop="1" thickBot="1" x14ac:dyDescent="0.3">
      <c r="A721" s="49"/>
      <c r="B721" s="59"/>
      <c r="C721" s="61" t="e">
        <f t="shared" si="22"/>
        <v>#N/A</v>
      </c>
      <c r="D721" s="61" t="e">
        <f t="shared" si="23"/>
        <v>#N/A</v>
      </c>
    </row>
    <row r="722" spans="1:4" ht="16.5" thickTop="1" thickBot="1" x14ac:dyDescent="0.3">
      <c r="A722" s="49"/>
      <c r="B722" s="59"/>
      <c r="C722" s="61" t="e">
        <f t="shared" si="22"/>
        <v>#N/A</v>
      </c>
      <c r="D722" s="61" t="e">
        <f t="shared" si="23"/>
        <v>#N/A</v>
      </c>
    </row>
    <row r="723" spans="1:4" ht="16.5" thickTop="1" thickBot="1" x14ac:dyDescent="0.3">
      <c r="A723" s="49"/>
      <c r="B723" s="59"/>
      <c r="C723" s="61" t="e">
        <f t="shared" si="22"/>
        <v>#N/A</v>
      </c>
      <c r="D723" s="61" t="e">
        <f t="shared" si="23"/>
        <v>#N/A</v>
      </c>
    </row>
    <row r="724" spans="1:4" ht="16.5" thickTop="1" thickBot="1" x14ac:dyDescent="0.3">
      <c r="A724" s="49"/>
      <c r="B724" s="59"/>
      <c r="C724" s="61" t="e">
        <f t="shared" si="22"/>
        <v>#N/A</v>
      </c>
      <c r="D724" s="61" t="e">
        <f t="shared" si="23"/>
        <v>#N/A</v>
      </c>
    </row>
    <row r="725" spans="1:4" ht="16.5" thickTop="1" thickBot="1" x14ac:dyDescent="0.3">
      <c r="A725" s="49"/>
      <c r="B725" s="59"/>
      <c r="C725" s="61" t="e">
        <f t="shared" si="22"/>
        <v>#N/A</v>
      </c>
      <c r="D725" s="61" t="e">
        <f t="shared" si="23"/>
        <v>#N/A</v>
      </c>
    </row>
    <row r="726" spans="1:4" ht="16.5" thickTop="1" thickBot="1" x14ac:dyDescent="0.3">
      <c r="A726" s="49"/>
      <c r="B726" s="59"/>
      <c r="C726" s="61" t="e">
        <f t="shared" si="22"/>
        <v>#N/A</v>
      </c>
      <c r="D726" s="61" t="e">
        <f t="shared" si="23"/>
        <v>#N/A</v>
      </c>
    </row>
    <row r="727" spans="1:4" ht="16.5" thickTop="1" thickBot="1" x14ac:dyDescent="0.3">
      <c r="A727" s="49"/>
      <c r="B727" s="59"/>
      <c r="C727" s="61" t="e">
        <f t="shared" si="22"/>
        <v>#N/A</v>
      </c>
      <c r="D727" s="61" t="e">
        <f t="shared" si="23"/>
        <v>#N/A</v>
      </c>
    </row>
    <row r="728" spans="1:4" ht="16.5" thickTop="1" thickBot="1" x14ac:dyDescent="0.3">
      <c r="A728" s="49"/>
      <c r="B728" s="59"/>
      <c r="C728" s="61" t="e">
        <f t="shared" si="22"/>
        <v>#N/A</v>
      </c>
      <c r="D728" s="61" t="e">
        <f t="shared" si="23"/>
        <v>#N/A</v>
      </c>
    </row>
    <row r="729" spans="1:4" ht="16.5" thickTop="1" thickBot="1" x14ac:dyDescent="0.3">
      <c r="A729" s="49"/>
      <c r="B729" s="59"/>
      <c r="C729" s="61" t="e">
        <f t="shared" si="22"/>
        <v>#N/A</v>
      </c>
      <c r="D729" s="61" t="e">
        <f t="shared" si="23"/>
        <v>#N/A</v>
      </c>
    </row>
    <row r="730" spans="1:4" ht="16.5" thickTop="1" thickBot="1" x14ac:dyDescent="0.3">
      <c r="A730" s="49"/>
      <c r="B730" s="59"/>
      <c r="C730" s="61" t="e">
        <f t="shared" si="22"/>
        <v>#N/A</v>
      </c>
      <c r="D730" s="61" t="e">
        <f t="shared" si="23"/>
        <v>#N/A</v>
      </c>
    </row>
    <row r="731" spans="1:4" ht="16.5" thickTop="1" thickBot="1" x14ac:dyDescent="0.3">
      <c r="A731" s="49"/>
      <c r="B731" s="59"/>
      <c r="C731" s="61" t="e">
        <f t="shared" si="22"/>
        <v>#N/A</v>
      </c>
      <c r="D731" s="61" t="e">
        <f t="shared" si="23"/>
        <v>#N/A</v>
      </c>
    </row>
    <row r="732" spans="1:4" ht="16.5" thickTop="1" thickBot="1" x14ac:dyDescent="0.3">
      <c r="A732" s="49"/>
      <c r="B732" s="59"/>
      <c r="C732" s="61" t="e">
        <f t="shared" si="22"/>
        <v>#N/A</v>
      </c>
      <c r="D732" s="61" t="e">
        <f t="shared" si="23"/>
        <v>#N/A</v>
      </c>
    </row>
    <row r="733" spans="1:4" ht="16.5" thickTop="1" thickBot="1" x14ac:dyDescent="0.3">
      <c r="A733" s="49"/>
      <c r="B733" s="59"/>
      <c r="C733" s="61" t="e">
        <f t="shared" si="22"/>
        <v>#N/A</v>
      </c>
      <c r="D733" s="61" t="e">
        <f t="shared" si="23"/>
        <v>#N/A</v>
      </c>
    </row>
    <row r="734" spans="1:4" ht="16.5" thickTop="1" thickBot="1" x14ac:dyDescent="0.3">
      <c r="A734" s="49"/>
      <c r="B734" s="59"/>
      <c r="C734" s="61" t="e">
        <f t="shared" si="22"/>
        <v>#N/A</v>
      </c>
      <c r="D734" s="61" t="e">
        <f t="shared" si="23"/>
        <v>#N/A</v>
      </c>
    </row>
    <row r="735" spans="1:4" ht="16.5" thickTop="1" thickBot="1" x14ac:dyDescent="0.3">
      <c r="A735" s="49"/>
      <c r="B735" s="59"/>
      <c r="C735" s="61" t="e">
        <f t="shared" si="22"/>
        <v>#N/A</v>
      </c>
      <c r="D735" s="61" t="e">
        <f t="shared" si="23"/>
        <v>#N/A</v>
      </c>
    </row>
    <row r="736" spans="1:4" ht="16.5" thickTop="1" thickBot="1" x14ac:dyDescent="0.3">
      <c r="A736" s="49"/>
      <c r="B736" s="59"/>
      <c r="C736" s="61" t="e">
        <f t="shared" si="22"/>
        <v>#N/A</v>
      </c>
      <c r="D736" s="61" t="e">
        <f t="shared" si="23"/>
        <v>#N/A</v>
      </c>
    </row>
    <row r="737" spans="1:4" ht="16.5" thickTop="1" thickBot="1" x14ac:dyDescent="0.3">
      <c r="A737" s="49"/>
      <c r="B737" s="59"/>
      <c r="C737" s="61" t="e">
        <f t="shared" si="22"/>
        <v>#N/A</v>
      </c>
      <c r="D737" s="61" t="e">
        <f t="shared" si="23"/>
        <v>#N/A</v>
      </c>
    </row>
    <row r="738" spans="1:4" ht="16.5" thickTop="1" thickBot="1" x14ac:dyDescent="0.3">
      <c r="A738" s="49"/>
      <c r="B738" s="59"/>
      <c r="C738" s="61" t="e">
        <f t="shared" si="22"/>
        <v>#N/A</v>
      </c>
      <c r="D738" s="61" t="e">
        <f t="shared" si="23"/>
        <v>#N/A</v>
      </c>
    </row>
    <row r="739" spans="1:4" ht="16.5" thickTop="1" thickBot="1" x14ac:dyDescent="0.3">
      <c r="A739" s="49"/>
      <c r="B739" s="59"/>
      <c r="C739" s="61" t="e">
        <f t="shared" si="22"/>
        <v>#N/A</v>
      </c>
      <c r="D739" s="61" t="e">
        <f t="shared" si="23"/>
        <v>#N/A</v>
      </c>
    </row>
    <row r="740" spans="1:4" ht="16.5" thickTop="1" thickBot="1" x14ac:dyDescent="0.3">
      <c r="A740" s="49"/>
      <c r="B740" s="59"/>
      <c r="C740" s="61" t="e">
        <f t="shared" si="22"/>
        <v>#N/A</v>
      </c>
      <c r="D740" s="61" t="e">
        <f t="shared" si="23"/>
        <v>#N/A</v>
      </c>
    </row>
    <row r="741" spans="1:4" ht="16.5" thickTop="1" thickBot="1" x14ac:dyDescent="0.3">
      <c r="A741" s="49"/>
      <c r="B741" s="59"/>
      <c r="C741" s="61" t="e">
        <f t="shared" si="22"/>
        <v>#N/A</v>
      </c>
      <c r="D741" s="61" t="e">
        <f t="shared" si="23"/>
        <v>#N/A</v>
      </c>
    </row>
    <row r="742" spans="1:4" ht="16.5" thickTop="1" thickBot="1" x14ac:dyDescent="0.3">
      <c r="A742" s="49"/>
      <c r="B742" s="59"/>
      <c r="C742" s="61" t="e">
        <f t="shared" si="22"/>
        <v>#N/A</v>
      </c>
      <c r="D742" s="61" t="e">
        <f t="shared" si="23"/>
        <v>#N/A</v>
      </c>
    </row>
    <row r="743" spans="1:4" ht="16.5" thickTop="1" thickBot="1" x14ac:dyDescent="0.3">
      <c r="A743" s="49"/>
      <c r="B743" s="59"/>
      <c r="C743" s="61" t="e">
        <f t="shared" si="22"/>
        <v>#N/A</v>
      </c>
      <c r="D743" s="61" t="e">
        <f t="shared" si="23"/>
        <v>#N/A</v>
      </c>
    </row>
    <row r="744" spans="1:4" ht="16.5" thickTop="1" thickBot="1" x14ac:dyDescent="0.3">
      <c r="A744" s="49"/>
      <c r="B744" s="59"/>
      <c r="C744" s="61" t="e">
        <f t="shared" si="22"/>
        <v>#N/A</v>
      </c>
      <c r="D744" s="61" t="e">
        <f t="shared" si="23"/>
        <v>#N/A</v>
      </c>
    </row>
    <row r="745" spans="1:4" ht="16.5" thickTop="1" thickBot="1" x14ac:dyDescent="0.3">
      <c r="A745" s="49"/>
      <c r="B745" s="59"/>
      <c r="C745" s="61" t="e">
        <f t="shared" si="22"/>
        <v>#N/A</v>
      </c>
      <c r="D745" s="61" t="e">
        <f t="shared" si="23"/>
        <v>#N/A</v>
      </c>
    </row>
    <row r="746" spans="1:4" ht="16.5" thickTop="1" thickBot="1" x14ac:dyDescent="0.3">
      <c r="A746" s="49"/>
      <c r="B746" s="59"/>
      <c r="C746" s="61" t="e">
        <f t="shared" si="22"/>
        <v>#N/A</v>
      </c>
      <c r="D746" s="61" t="e">
        <f t="shared" si="23"/>
        <v>#N/A</v>
      </c>
    </row>
    <row r="747" spans="1:4" ht="16.5" thickTop="1" thickBot="1" x14ac:dyDescent="0.3">
      <c r="A747" s="49"/>
      <c r="B747" s="59"/>
      <c r="C747" s="61" t="e">
        <f t="shared" si="22"/>
        <v>#N/A</v>
      </c>
      <c r="D747" s="61" t="e">
        <f t="shared" si="23"/>
        <v>#N/A</v>
      </c>
    </row>
    <row r="748" spans="1:4" ht="16.5" thickTop="1" thickBot="1" x14ac:dyDescent="0.3">
      <c r="A748" s="49"/>
      <c r="B748" s="59"/>
      <c r="C748" s="61" t="e">
        <f t="shared" si="22"/>
        <v>#N/A</v>
      </c>
      <c r="D748" s="61" t="e">
        <f t="shared" si="23"/>
        <v>#N/A</v>
      </c>
    </row>
    <row r="749" spans="1:4" ht="16.5" thickTop="1" thickBot="1" x14ac:dyDescent="0.3">
      <c r="A749" s="49"/>
      <c r="B749" s="59"/>
      <c r="C749" s="61" t="e">
        <f t="shared" si="22"/>
        <v>#N/A</v>
      </c>
      <c r="D749" s="61" t="e">
        <f t="shared" si="23"/>
        <v>#N/A</v>
      </c>
    </row>
    <row r="750" spans="1:4" ht="16.5" thickTop="1" thickBot="1" x14ac:dyDescent="0.3">
      <c r="A750" s="49"/>
      <c r="B750" s="59"/>
      <c r="C750" s="61" t="e">
        <f t="shared" si="22"/>
        <v>#N/A</v>
      </c>
      <c r="D750" s="61" t="e">
        <f t="shared" si="23"/>
        <v>#N/A</v>
      </c>
    </row>
    <row r="751" spans="1:4" ht="16.5" thickTop="1" thickBot="1" x14ac:dyDescent="0.3">
      <c r="A751" s="49"/>
      <c r="B751" s="59"/>
      <c r="C751" s="61" t="e">
        <f t="shared" si="22"/>
        <v>#N/A</v>
      </c>
      <c r="D751" s="61" t="e">
        <f t="shared" si="23"/>
        <v>#N/A</v>
      </c>
    </row>
    <row r="752" spans="1:4" ht="16.5" thickTop="1" thickBot="1" x14ac:dyDescent="0.3">
      <c r="A752" s="49"/>
      <c r="B752" s="59"/>
      <c r="C752" s="61" t="e">
        <f t="shared" si="22"/>
        <v>#N/A</v>
      </c>
      <c r="D752" s="61" t="e">
        <f t="shared" si="23"/>
        <v>#N/A</v>
      </c>
    </row>
    <row r="753" spans="1:4" ht="16.5" thickTop="1" thickBot="1" x14ac:dyDescent="0.3">
      <c r="A753" s="49"/>
      <c r="B753" s="59"/>
      <c r="C753" s="61" t="e">
        <f t="shared" si="22"/>
        <v>#N/A</v>
      </c>
      <c r="D753" s="61" t="e">
        <f t="shared" si="23"/>
        <v>#N/A</v>
      </c>
    </row>
    <row r="754" spans="1:4" ht="16.5" thickTop="1" thickBot="1" x14ac:dyDescent="0.3">
      <c r="A754" s="49"/>
      <c r="B754" s="59"/>
      <c r="C754" s="61" t="e">
        <f t="shared" si="22"/>
        <v>#N/A</v>
      </c>
      <c r="D754" s="61" t="e">
        <f t="shared" si="23"/>
        <v>#N/A</v>
      </c>
    </row>
    <row r="755" spans="1:4" ht="16.5" thickTop="1" thickBot="1" x14ac:dyDescent="0.3">
      <c r="A755" s="49"/>
      <c r="B755" s="59"/>
      <c r="C755" s="61" t="e">
        <f t="shared" si="22"/>
        <v>#N/A</v>
      </c>
      <c r="D755" s="61" t="e">
        <f t="shared" si="23"/>
        <v>#N/A</v>
      </c>
    </row>
    <row r="756" spans="1:4" ht="16.5" thickTop="1" thickBot="1" x14ac:dyDescent="0.3">
      <c r="A756" s="49"/>
      <c r="B756" s="59"/>
      <c r="C756" s="61" t="e">
        <f t="shared" si="22"/>
        <v>#N/A</v>
      </c>
      <c r="D756" s="61" t="e">
        <f t="shared" si="23"/>
        <v>#N/A</v>
      </c>
    </row>
    <row r="757" spans="1:4" ht="16.5" thickTop="1" thickBot="1" x14ac:dyDescent="0.3">
      <c r="A757" s="49"/>
      <c r="B757" s="59"/>
      <c r="C757" s="61" t="e">
        <f t="shared" si="22"/>
        <v>#N/A</v>
      </c>
      <c r="D757" s="61" t="e">
        <f t="shared" si="23"/>
        <v>#N/A</v>
      </c>
    </row>
    <row r="758" spans="1:4" ht="16.5" thickTop="1" thickBot="1" x14ac:dyDescent="0.3">
      <c r="A758" s="49"/>
      <c r="B758" s="59"/>
      <c r="C758" s="61" t="e">
        <f t="shared" si="22"/>
        <v>#N/A</v>
      </c>
      <c r="D758" s="61" t="e">
        <f t="shared" si="23"/>
        <v>#N/A</v>
      </c>
    </row>
    <row r="759" spans="1:4" ht="16.5" thickTop="1" thickBot="1" x14ac:dyDescent="0.3">
      <c r="A759" s="49"/>
      <c r="B759" s="59"/>
      <c r="C759" s="61" t="e">
        <f t="shared" si="22"/>
        <v>#N/A</v>
      </c>
      <c r="D759" s="61" t="e">
        <f t="shared" si="23"/>
        <v>#N/A</v>
      </c>
    </row>
    <row r="760" spans="1:4" ht="16.5" thickTop="1" thickBot="1" x14ac:dyDescent="0.3">
      <c r="A760" s="49"/>
      <c r="B760" s="59"/>
      <c r="C760" s="61" t="e">
        <f t="shared" si="22"/>
        <v>#N/A</v>
      </c>
      <c r="D760" s="61" t="e">
        <f t="shared" si="23"/>
        <v>#N/A</v>
      </c>
    </row>
    <row r="761" spans="1:4" ht="16.5" thickTop="1" thickBot="1" x14ac:dyDescent="0.3">
      <c r="A761" s="49"/>
      <c r="B761" s="59"/>
      <c r="C761" s="61" t="e">
        <f t="shared" si="22"/>
        <v>#N/A</v>
      </c>
      <c r="D761" s="61" t="e">
        <f t="shared" si="23"/>
        <v>#N/A</v>
      </c>
    </row>
    <row r="762" spans="1:4" ht="16.5" thickTop="1" thickBot="1" x14ac:dyDescent="0.3">
      <c r="A762" s="49"/>
      <c r="B762" s="59"/>
      <c r="C762" s="61" t="e">
        <f t="shared" si="22"/>
        <v>#N/A</v>
      </c>
      <c r="D762" s="61" t="e">
        <f t="shared" si="23"/>
        <v>#N/A</v>
      </c>
    </row>
    <row r="763" spans="1:4" ht="16.5" thickTop="1" thickBot="1" x14ac:dyDescent="0.3">
      <c r="A763" s="49"/>
      <c r="B763" s="59"/>
      <c r="C763" s="61" t="e">
        <f t="shared" si="22"/>
        <v>#N/A</v>
      </c>
      <c r="D763" s="61" t="e">
        <f t="shared" si="23"/>
        <v>#N/A</v>
      </c>
    </row>
    <row r="764" spans="1:4" ht="16.5" thickTop="1" thickBot="1" x14ac:dyDescent="0.3">
      <c r="A764" s="49"/>
      <c r="B764" s="59"/>
      <c r="C764" s="61" t="e">
        <f t="shared" si="22"/>
        <v>#N/A</v>
      </c>
      <c r="D764" s="61" t="e">
        <f t="shared" si="23"/>
        <v>#N/A</v>
      </c>
    </row>
    <row r="765" spans="1:4" ht="16.5" thickTop="1" thickBot="1" x14ac:dyDescent="0.3">
      <c r="A765" s="49"/>
      <c r="B765" s="59"/>
      <c r="C765" s="61" t="e">
        <f t="shared" si="22"/>
        <v>#N/A</v>
      </c>
      <c r="D765" s="61" t="e">
        <f t="shared" si="23"/>
        <v>#N/A</v>
      </c>
    </row>
    <row r="766" spans="1:4" ht="16.5" thickTop="1" thickBot="1" x14ac:dyDescent="0.3">
      <c r="A766" s="49"/>
      <c r="B766" s="59"/>
      <c r="C766" s="61" t="e">
        <f t="shared" si="22"/>
        <v>#N/A</v>
      </c>
      <c r="D766" s="61" t="e">
        <f t="shared" si="23"/>
        <v>#N/A</v>
      </c>
    </row>
    <row r="767" spans="1:4" ht="16.5" thickTop="1" thickBot="1" x14ac:dyDescent="0.3">
      <c r="A767" s="49"/>
      <c r="B767" s="59"/>
      <c r="C767" s="61" t="e">
        <f t="shared" si="22"/>
        <v>#N/A</v>
      </c>
      <c r="D767" s="61" t="e">
        <f t="shared" si="23"/>
        <v>#N/A</v>
      </c>
    </row>
    <row r="768" spans="1:4" ht="16.5" thickTop="1" thickBot="1" x14ac:dyDescent="0.3">
      <c r="A768" s="49"/>
      <c r="B768" s="59"/>
      <c r="C768" s="61" t="e">
        <f t="shared" si="22"/>
        <v>#N/A</v>
      </c>
      <c r="D768" s="61" t="e">
        <f t="shared" si="23"/>
        <v>#N/A</v>
      </c>
    </row>
    <row r="769" spans="1:4" ht="16.5" thickTop="1" thickBot="1" x14ac:dyDescent="0.3">
      <c r="A769" s="49"/>
      <c r="B769" s="59"/>
      <c r="C769" s="61" t="e">
        <f t="shared" si="22"/>
        <v>#N/A</v>
      </c>
      <c r="D769" s="61" t="e">
        <f t="shared" si="23"/>
        <v>#N/A</v>
      </c>
    </row>
    <row r="770" spans="1:4" ht="16.5" thickTop="1" thickBot="1" x14ac:dyDescent="0.3">
      <c r="A770" s="49"/>
      <c r="B770" s="59"/>
      <c r="C770" s="61" t="e">
        <f t="shared" si="22"/>
        <v>#N/A</v>
      </c>
      <c r="D770" s="61" t="e">
        <f t="shared" si="23"/>
        <v>#N/A</v>
      </c>
    </row>
    <row r="771" spans="1:4" ht="16.5" thickTop="1" thickBot="1" x14ac:dyDescent="0.3">
      <c r="A771" s="49"/>
      <c r="B771" s="59"/>
      <c r="C771" s="61" t="e">
        <f t="shared" ref="C771:C834" si="24">_xlfn.RANK.EQ($B771,$B$2:$B$1000,0)</f>
        <v>#N/A</v>
      </c>
      <c r="D771" s="61" t="e">
        <f t="shared" ref="D771:D834" si="25">1-(_xlfn.RANK.EQ(B771,$B$2:$B$1000,0))/(COUNT($B$2:$B$1000))</f>
        <v>#N/A</v>
      </c>
    </row>
    <row r="772" spans="1:4" ht="16.5" thickTop="1" thickBot="1" x14ac:dyDescent="0.3">
      <c r="A772" s="49"/>
      <c r="B772" s="59"/>
      <c r="C772" s="61" t="e">
        <f t="shared" si="24"/>
        <v>#N/A</v>
      </c>
      <c r="D772" s="61" t="e">
        <f t="shared" si="25"/>
        <v>#N/A</v>
      </c>
    </row>
    <row r="773" spans="1:4" ht="16.5" thickTop="1" thickBot="1" x14ac:dyDescent="0.3">
      <c r="A773" s="49"/>
      <c r="B773" s="59"/>
      <c r="C773" s="61" t="e">
        <f t="shared" si="24"/>
        <v>#N/A</v>
      </c>
      <c r="D773" s="61" t="e">
        <f t="shared" si="25"/>
        <v>#N/A</v>
      </c>
    </row>
    <row r="774" spans="1:4" ht="16.5" thickTop="1" thickBot="1" x14ac:dyDescent="0.3">
      <c r="A774" s="49"/>
      <c r="B774" s="59"/>
      <c r="C774" s="61" t="e">
        <f t="shared" si="24"/>
        <v>#N/A</v>
      </c>
      <c r="D774" s="61" t="e">
        <f t="shared" si="25"/>
        <v>#N/A</v>
      </c>
    </row>
    <row r="775" spans="1:4" ht="16.5" thickTop="1" thickBot="1" x14ac:dyDescent="0.3">
      <c r="A775" s="49"/>
      <c r="B775" s="59"/>
      <c r="C775" s="61" t="e">
        <f t="shared" si="24"/>
        <v>#N/A</v>
      </c>
      <c r="D775" s="61" t="e">
        <f t="shared" si="25"/>
        <v>#N/A</v>
      </c>
    </row>
    <row r="776" spans="1:4" ht="16.5" thickTop="1" thickBot="1" x14ac:dyDescent="0.3">
      <c r="A776" s="49"/>
      <c r="B776" s="59"/>
      <c r="C776" s="61" t="e">
        <f t="shared" si="24"/>
        <v>#N/A</v>
      </c>
      <c r="D776" s="61" t="e">
        <f t="shared" si="25"/>
        <v>#N/A</v>
      </c>
    </row>
    <row r="777" spans="1:4" ht="16.5" thickTop="1" thickBot="1" x14ac:dyDescent="0.3">
      <c r="A777" s="49"/>
      <c r="B777" s="59"/>
      <c r="C777" s="61" t="e">
        <f t="shared" si="24"/>
        <v>#N/A</v>
      </c>
      <c r="D777" s="61" t="e">
        <f t="shared" si="25"/>
        <v>#N/A</v>
      </c>
    </row>
    <row r="778" spans="1:4" ht="16.5" thickTop="1" thickBot="1" x14ac:dyDescent="0.3">
      <c r="A778" s="49"/>
      <c r="B778" s="59"/>
      <c r="C778" s="61" t="e">
        <f t="shared" si="24"/>
        <v>#N/A</v>
      </c>
      <c r="D778" s="61" t="e">
        <f t="shared" si="25"/>
        <v>#N/A</v>
      </c>
    </row>
    <row r="779" spans="1:4" ht="16.5" thickTop="1" thickBot="1" x14ac:dyDescent="0.3">
      <c r="A779" s="49"/>
      <c r="B779" s="59"/>
      <c r="C779" s="61" t="e">
        <f t="shared" si="24"/>
        <v>#N/A</v>
      </c>
      <c r="D779" s="61" t="e">
        <f t="shared" si="25"/>
        <v>#N/A</v>
      </c>
    </row>
    <row r="780" spans="1:4" ht="16.5" thickTop="1" thickBot="1" x14ac:dyDescent="0.3">
      <c r="A780" s="49"/>
      <c r="B780" s="59"/>
      <c r="C780" s="61" t="e">
        <f t="shared" si="24"/>
        <v>#N/A</v>
      </c>
      <c r="D780" s="61" t="e">
        <f t="shared" si="25"/>
        <v>#N/A</v>
      </c>
    </row>
    <row r="781" spans="1:4" ht="16.5" thickTop="1" thickBot="1" x14ac:dyDescent="0.3">
      <c r="A781" s="49"/>
      <c r="B781" s="59"/>
      <c r="C781" s="61" t="e">
        <f t="shared" si="24"/>
        <v>#N/A</v>
      </c>
      <c r="D781" s="61" t="e">
        <f t="shared" si="25"/>
        <v>#N/A</v>
      </c>
    </row>
    <row r="782" spans="1:4" ht="16.5" thickTop="1" thickBot="1" x14ac:dyDescent="0.3">
      <c r="A782" s="49"/>
      <c r="B782" s="59"/>
      <c r="C782" s="61" t="e">
        <f t="shared" si="24"/>
        <v>#N/A</v>
      </c>
      <c r="D782" s="61" t="e">
        <f t="shared" si="25"/>
        <v>#N/A</v>
      </c>
    </row>
    <row r="783" spans="1:4" ht="16.5" thickTop="1" thickBot="1" x14ac:dyDescent="0.3">
      <c r="A783" s="49"/>
      <c r="B783" s="59"/>
      <c r="C783" s="61" t="e">
        <f t="shared" si="24"/>
        <v>#N/A</v>
      </c>
      <c r="D783" s="61" t="e">
        <f t="shared" si="25"/>
        <v>#N/A</v>
      </c>
    </row>
    <row r="784" spans="1:4" ht="16.5" thickTop="1" thickBot="1" x14ac:dyDescent="0.3">
      <c r="A784" s="49"/>
      <c r="B784" s="59"/>
      <c r="C784" s="61" t="e">
        <f t="shared" si="24"/>
        <v>#N/A</v>
      </c>
      <c r="D784" s="61" t="e">
        <f t="shared" si="25"/>
        <v>#N/A</v>
      </c>
    </row>
    <row r="785" spans="1:4" ht="16.5" thickTop="1" thickBot="1" x14ac:dyDescent="0.3">
      <c r="A785" s="49"/>
      <c r="B785" s="59"/>
      <c r="C785" s="61" t="e">
        <f t="shared" si="24"/>
        <v>#N/A</v>
      </c>
      <c r="D785" s="61" t="e">
        <f t="shared" si="25"/>
        <v>#N/A</v>
      </c>
    </row>
    <row r="786" spans="1:4" ht="16.5" thickTop="1" thickBot="1" x14ac:dyDescent="0.3">
      <c r="A786" s="49"/>
      <c r="B786" s="59"/>
      <c r="C786" s="61" t="e">
        <f t="shared" si="24"/>
        <v>#N/A</v>
      </c>
      <c r="D786" s="61" t="e">
        <f t="shared" si="25"/>
        <v>#N/A</v>
      </c>
    </row>
    <row r="787" spans="1:4" ht="16.5" thickTop="1" thickBot="1" x14ac:dyDescent="0.3">
      <c r="A787" s="49"/>
      <c r="B787" s="59"/>
      <c r="C787" s="61" t="e">
        <f t="shared" si="24"/>
        <v>#N/A</v>
      </c>
      <c r="D787" s="61" t="e">
        <f t="shared" si="25"/>
        <v>#N/A</v>
      </c>
    </row>
    <row r="788" spans="1:4" ht="16.5" thickTop="1" thickBot="1" x14ac:dyDescent="0.3">
      <c r="A788" s="49"/>
      <c r="B788" s="59"/>
      <c r="C788" s="61" t="e">
        <f t="shared" si="24"/>
        <v>#N/A</v>
      </c>
      <c r="D788" s="61" t="e">
        <f t="shared" si="25"/>
        <v>#N/A</v>
      </c>
    </row>
    <row r="789" spans="1:4" ht="16.5" thickTop="1" thickBot="1" x14ac:dyDescent="0.3">
      <c r="A789" s="49"/>
      <c r="B789" s="59"/>
      <c r="C789" s="61" t="e">
        <f t="shared" si="24"/>
        <v>#N/A</v>
      </c>
      <c r="D789" s="61" t="e">
        <f t="shared" si="25"/>
        <v>#N/A</v>
      </c>
    </row>
    <row r="790" spans="1:4" ht="16.5" thickTop="1" thickBot="1" x14ac:dyDescent="0.3">
      <c r="A790" s="49"/>
      <c r="B790" s="59"/>
      <c r="C790" s="61" t="e">
        <f t="shared" si="24"/>
        <v>#N/A</v>
      </c>
      <c r="D790" s="61" t="e">
        <f t="shared" si="25"/>
        <v>#N/A</v>
      </c>
    </row>
    <row r="791" spans="1:4" ht="16.5" thickTop="1" thickBot="1" x14ac:dyDescent="0.3">
      <c r="A791" s="49"/>
      <c r="B791" s="59"/>
      <c r="C791" s="61" t="e">
        <f t="shared" si="24"/>
        <v>#N/A</v>
      </c>
      <c r="D791" s="61" t="e">
        <f t="shared" si="25"/>
        <v>#N/A</v>
      </c>
    </row>
    <row r="792" spans="1:4" ht="16.5" thickTop="1" thickBot="1" x14ac:dyDescent="0.3">
      <c r="A792" s="49"/>
      <c r="B792" s="59"/>
      <c r="C792" s="61" t="e">
        <f t="shared" si="24"/>
        <v>#N/A</v>
      </c>
      <c r="D792" s="61" t="e">
        <f t="shared" si="25"/>
        <v>#N/A</v>
      </c>
    </row>
    <row r="793" spans="1:4" ht="16.5" thickTop="1" thickBot="1" x14ac:dyDescent="0.3">
      <c r="A793" s="49"/>
      <c r="B793" s="59"/>
      <c r="C793" s="61" t="e">
        <f t="shared" si="24"/>
        <v>#N/A</v>
      </c>
      <c r="D793" s="61" t="e">
        <f t="shared" si="25"/>
        <v>#N/A</v>
      </c>
    </row>
    <row r="794" spans="1:4" ht="16.5" thickTop="1" thickBot="1" x14ac:dyDescent="0.3">
      <c r="A794" s="49"/>
      <c r="B794" s="59"/>
      <c r="C794" s="61" t="e">
        <f t="shared" si="24"/>
        <v>#N/A</v>
      </c>
      <c r="D794" s="61" t="e">
        <f t="shared" si="25"/>
        <v>#N/A</v>
      </c>
    </row>
    <row r="795" spans="1:4" ht="16.5" thickTop="1" thickBot="1" x14ac:dyDescent="0.3">
      <c r="A795" s="49"/>
      <c r="B795" s="59"/>
      <c r="C795" s="61" t="e">
        <f t="shared" si="24"/>
        <v>#N/A</v>
      </c>
      <c r="D795" s="61" t="e">
        <f t="shared" si="25"/>
        <v>#N/A</v>
      </c>
    </row>
    <row r="796" spans="1:4" ht="16.5" thickTop="1" thickBot="1" x14ac:dyDescent="0.3">
      <c r="A796" s="49"/>
      <c r="B796" s="59"/>
      <c r="C796" s="61" t="e">
        <f t="shared" si="24"/>
        <v>#N/A</v>
      </c>
      <c r="D796" s="61" t="e">
        <f t="shared" si="25"/>
        <v>#N/A</v>
      </c>
    </row>
    <row r="797" spans="1:4" ht="16.5" thickTop="1" thickBot="1" x14ac:dyDescent="0.3">
      <c r="A797" s="49"/>
      <c r="B797" s="59"/>
      <c r="C797" s="61" t="e">
        <f t="shared" si="24"/>
        <v>#N/A</v>
      </c>
      <c r="D797" s="61" t="e">
        <f t="shared" si="25"/>
        <v>#N/A</v>
      </c>
    </row>
    <row r="798" spans="1:4" ht="16.5" thickTop="1" thickBot="1" x14ac:dyDescent="0.3">
      <c r="A798" s="49"/>
      <c r="B798" s="59"/>
      <c r="C798" s="61" t="e">
        <f t="shared" si="24"/>
        <v>#N/A</v>
      </c>
      <c r="D798" s="61" t="e">
        <f t="shared" si="25"/>
        <v>#N/A</v>
      </c>
    </row>
    <row r="799" spans="1:4" ht="16.5" thickTop="1" thickBot="1" x14ac:dyDescent="0.3">
      <c r="A799" s="49"/>
      <c r="B799" s="59"/>
      <c r="C799" s="61" t="e">
        <f t="shared" si="24"/>
        <v>#N/A</v>
      </c>
      <c r="D799" s="61" t="e">
        <f t="shared" si="25"/>
        <v>#N/A</v>
      </c>
    </row>
    <row r="800" spans="1:4" ht="16.5" thickTop="1" thickBot="1" x14ac:dyDescent="0.3">
      <c r="A800" s="49"/>
      <c r="B800" s="59"/>
      <c r="C800" s="61" t="e">
        <f t="shared" si="24"/>
        <v>#N/A</v>
      </c>
      <c r="D800" s="61" t="e">
        <f t="shared" si="25"/>
        <v>#N/A</v>
      </c>
    </row>
    <row r="801" spans="1:4" ht="16.5" thickTop="1" thickBot="1" x14ac:dyDescent="0.3">
      <c r="A801" s="49"/>
      <c r="B801" s="59"/>
      <c r="C801" s="61" t="e">
        <f t="shared" si="24"/>
        <v>#N/A</v>
      </c>
      <c r="D801" s="61" t="e">
        <f t="shared" si="25"/>
        <v>#N/A</v>
      </c>
    </row>
    <row r="802" spans="1:4" ht="16.5" thickTop="1" thickBot="1" x14ac:dyDescent="0.3">
      <c r="A802" s="49"/>
      <c r="B802" s="59"/>
      <c r="C802" s="61" t="e">
        <f t="shared" si="24"/>
        <v>#N/A</v>
      </c>
      <c r="D802" s="61" t="e">
        <f t="shared" si="25"/>
        <v>#N/A</v>
      </c>
    </row>
    <row r="803" spans="1:4" ht="16.5" thickTop="1" thickBot="1" x14ac:dyDescent="0.3">
      <c r="A803" s="49"/>
      <c r="B803" s="59"/>
      <c r="C803" s="61" t="e">
        <f t="shared" si="24"/>
        <v>#N/A</v>
      </c>
      <c r="D803" s="61" t="e">
        <f t="shared" si="25"/>
        <v>#N/A</v>
      </c>
    </row>
    <row r="804" spans="1:4" ht="16.5" thickTop="1" thickBot="1" x14ac:dyDescent="0.3">
      <c r="A804" s="49"/>
      <c r="B804" s="59"/>
      <c r="C804" s="61" t="e">
        <f t="shared" si="24"/>
        <v>#N/A</v>
      </c>
      <c r="D804" s="61" t="e">
        <f t="shared" si="25"/>
        <v>#N/A</v>
      </c>
    </row>
    <row r="805" spans="1:4" ht="16.5" thickTop="1" thickBot="1" x14ac:dyDescent="0.3">
      <c r="A805" s="49"/>
      <c r="B805" s="59"/>
      <c r="C805" s="61" t="e">
        <f t="shared" si="24"/>
        <v>#N/A</v>
      </c>
      <c r="D805" s="61" t="e">
        <f t="shared" si="25"/>
        <v>#N/A</v>
      </c>
    </row>
    <row r="806" spans="1:4" ht="16.5" thickTop="1" thickBot="1" x14ac:dyDescent="0.3">
      <c r="A806" s="49"/>
      <c r="B806" s="59"/>
      <c r="C806" s="61" t="e">
        <f t="shared" si="24"/>
        <v>#N/A</v>
      </c>
      <c r="D806" s="61" t="e">
        <f t="shared" si="25"/>
        <v>#N/A</v>
      </c>
    </row>
    <row r="807" spans="1:4" ht="16.5" thickTop="1" thickBot="1" x14ac:dyDescent="0.3">
      <c r="A807" s="49"/>
      <c r="B807" s="59"/>
      <c r="C807" s="61" t="e">
        <f t="shared" si="24"/>
        <v>#N/A</v>
      </c>
      <c r="D807" s="61" t="e">
        <f t="shared" si="25"/>
        <v>#N/A</v>
      </c>
    </row>
    <row r="808" spans="1:4" ht="16.5" thickTop="1" thickBot="1" x14ac:dyDescent="0.3">
      <c r="A808" s="49"/>
      <c r="B808" s="59"/>
      <c r="C808" s="61" t="e">
        <f t="shared" si="24"/>
        <v>#N/A</v>
      </c>
      <c r="D808" s="61" t="e">
        <f t="shared" si="25"/>
        <v>#N/A</v>
      </c>
    </row>
    <row r="809" spans="1:4" ht="16.5" thickTop="1" thickBot="1" x14ac:dyDescent="0.3">
      <c r="A809" s="49"/>
      <c r="B809" s="59"/>
      <c r="C809" s="61" t="e">
        <f t="shared" si="24"/>
        <v>#N/A</v>
      </c>
      <c r="D809" s="61" t="e">
        <f t="shared" si="25"/>
        <v>#N/A</v>
      </c>
    </row>
    <row r="810" spans="1:4" ht="16.5" thickTop="1" thickBot="1" x14ac:dyDescent="0.3">
      <c r="A810" s="49"/>
      <c r="B810" s="59"/>
      <c r="C810" s="61" t="e">
        <f t="shared" si="24"/>
        <v>#N/A</v>
      </c>
      <c r="D810" s="61" t="e">
        <f t="shared" si="25"/>
        <v>#N/A</v>
      </c>
    </row>
    <row r="811" spans="1:4" ht="16.5" thickTop="1" thickBot="1" x14ac:dyDescent="0.3">
      <c r="A811" s="49"/>
      <c r="B811" s="59"/>
      <c r="C811" s="61" t="e">
        <f t="shared" si="24"/>
        <v>#N/A</v>
      </c>
      <c r="D811" s="61" t="e">
        <f t="shared" si="25"/>
        <v>#N/A</v>
      </c>
    </row>
    <row r="812" spans="1:4" ht="16.5" thickTop="1" thickBot="1" x14ac:dyDescent="0.3">
      <c r="A812" s="49"/>
      <c r="B812" s="59"/>
      <c r="C812" s="61" t="e">
        <f t="shared" si="24"/>
        <v>#N/A</v>
      </c>
      <c r="D812" s="61" t="e">
        <f t="shared" si="25"/>
        <v>#N/A</v>
      </c>
    </row>
    <row r="813" spans="1:4" ht="16.5" thickTop="1" thickBot="1" x14ac:dyDescent="0.3">
      <c r="A813" s="49"/>
      <c r="B813" s="59"/>
      <c r="C813" s="61" t="e">
        <f t="shared" si="24"/>
        <v>#N/A</v>
      </c>
      <c r="D813" s="61" t="e">
        <f t="shared" si="25"/>
        <v>#N/A</v>
      </c>
    </row>
    <row r="814" spans="1:4" ht="16.5" thickTop="1" thickBot="1" x14ac:dyDescent="0.3">
      <c r="A814" s="49"/>
      <c r="B814" s="59"/>
      <c r="C814" s="61" t="e">
        <f t="shared" si="24"/>
        <v>#N/A</v>
      </c>
      <c r="D814" s="61" t="e">
        <f t="shared" si="25"/>
        <v>#N/A</v>
      </c>
    </row>
    <row r="815" spans="1:4" ht="16.5" thickTop="1" thickBot="1" x14ac:dyDescent="0.3">
      <c r="A815" s="49"/>
      <c r="B815" s="59"/>
      <c r="C815" s="61" t="e">
        <f t="shared" si="24"/>
        <v>#N/A</v>
      </c>
      <c r="D815" s="61" t="e">
        <f t="shared" si="25"/>
        <v>#N/A</v>
      </c>
    </row>
    <row r="816" spans="1:4" ht="16.5" thickTop="1" thickBot="1" x14ac:dyDescent="0.3">
      <c r="A816" s="49"/>
      <c r="B816" s="59"/>
      <c r="C816" s="61" t="e">
        <f t="shared" si="24"/>
        <v>#N/A</v>
      </c>
      <c r="D816" s="61" t="e">
        <f t="shared" si="25"/>
        <v>#N/A</v>
      </c>
    </row>
    <row r="817" spans="1:4" ht="16.5" thickTop="1" thickBot="1" x14ac:dyDescent="0.3">
      <c r="A817" s="49"/>
      <c r="B817" s="59"/>
      <c r="C817" s="61" t="e">
        <f t="shared" si="24"/>
        <v>#N/A</v>
      </c>
      <c r="D817" s="61" t="e">
        <f t="shared" si="25"/>
        <v>#N/A</v>
      </c>
    </row>
    <row r="818" spans="1:4" ht="16.5" thickTop="1" thickBot="1" x14ac:dyDescent="0.3">
      <c r="A818" s="49"/>
      <c r="B818" s="59"/>
      <c r="C818" s="61" t="e">
        <f t="shared" si="24"/>
        <v>#N/A</v>
      </c>
      <c r="D818" s="61" t="e">
        <f t="shared" si="25"/>
        <v>#N/A</v>
      </c>
    </row>
    <row r="819" spans="1:4" ht="16.5" thickTop="1" thickBot="1" x14ac:dyDescent="0.3">
      <c r="A819" s="49"/>
      <c r="B819" s="59"/>
      <c r="C819" s="61" t="e">
        <f t="shared" si="24"/>
        <v>#N/A</v>
      </c>
      <c r="D819" s="61" t="e">
        <f t="shared" si="25"/>
        <v>#N/A</v>
      </c>
    </row>
    <row r="820" spans="1:4" ht="16.5" thickTop="1" thickBot="1" x14ac:dyDescent="0.3">
      <c r="A820" s="49"/>
      <c r="B820" s="59"/>
      <c r="C820" s="61" t="e">
        <f t="shared" si="24"/>
        <v>#N/A</v>
      </c>
      <c r="D820" s="61" t="e">
        <f t="shared" si="25"/>
        <v>#N/A</v>
      </c>
    </row>
    <row r="821" spans="1:4" ht="16.5" thickTop="1" thickBot="1" x14ac:dyDescent="0.3">
      <c r="A821" s="49"/>
      <c r="B821" s="59"/>
      <c r="C821" s="61" t="e">
        <f t="shared" si="24"/>
        <v>#N/A</v>
      </c>
      <c r="D821" s="61" t="e">
        <f t="shared" si="25"/>
        <v>#N/A</v>
      </c>
    </row>
    <row r="822" spans="1:4" ht="16.5" thickTop="1" thickBot="1" x14ac:dyDescent="0.3">
      <c r="A822" s="49"/>
      <c r="B822" s="59"/>
      <c r="C822" s="61" t="e">
        <f t="shared" si="24"/>
        <v>#N/A</v>
      </c>
      <c r="D822" s="61" t="e">
        <f t="shared" si="25"/>
        <v>#N/A</v>
      </c>
    </row>
    <row r="823" spans="1:4" ht="16.5" thickTop="1" thickBot="1" x14ac:dyDescent="0.3">
      <c r="A823" s="49"/>
      <c r="B823" s="59"/>
      <c r="C823" s="61" t="e">
        <f t="shared" si="24"/>
        <v>#N/A</v>
      </c>
      <c r="D823" s="61" t="e">
        <f t="shared" si="25"/>
        <v>#N/A</v>
      </c>
    </row>
    <row r="824" spans="1:4" ht="16.5" thickTop="1" thickBot="1" x14ac:dyDescent="0.3">
      <c r="A824" s="49"/>
      <c r="B824" s="59"/>
      <c r="C824" s="61" t="e">
        <f t="shared" si="24"/>
        <v>#N/A</v>
      </c>
      <c r="D824" s="61" t="e">
        <f t="shared" si="25"/>
        <v>#N/A</v>
      </c>
    </row>
    <row r="825" spans="1:4" ht="16.5" thickTop="1" thickBot="1" x14ac:dyDescent="0.3">
      <c r="A825" s="49"/>
      <c r="B825" s="59"/>
      <c r="C825" s="61" t="e">
        <f t="shared" si="24"/>
        <v>#N/A</v>
      </c>
      <c r="D825" s="61" t="e">
        <f t="shared" si="25"/>
        <v>#N/A</v>
      </c>
    </row>
    <row r="826" spans="1:4" ht="16.5" thickTop="1" thickBot="1" x14ac:dyDescent="0.3">
      <c r="A826" s="49"/>
      <c r="B826" s="59"/>
      <c r="C826" s="61" t="e">
        <f t="shared" si="24"/>
        <v>#N/A</v>
      </c>
      <c r="D826" s="61" t="e">
        <f t="shared" si="25"/>
        <v>#N/A</v>
      </c>
    </row>
    <row r="827" spans="1:4" ht="16.5" thickTop="1" thickBot="1" x14ac:dyDescent="0.3">
      <c r="A827" s="49"/>
      <c r="B827" s="59"/>
      <c r="C827" s="61" t="e">
        <f t="shared" si="24"/>
        <v>#N/A</v>
      </c>
      <c r="D827" s="61" t="e">
        <f t="shared" si="25"/>
        <v>#N/A</v>
      </c>
    </row>
    <row r="828" spans="1:4" ht="16.5" thickTop="1" thickBot="1" x14ac:dyDescent="0.3">
      <c r="A828" s="49"/>
      <c r="B828" s="59"/>
      <c r="C828" s="61" t="e">
        <f t="shared" si="24"/>
        <v>#N/A</v>
      </c>
      <c r="D828" s="61" t="e">
        <f t="shared" si="25"/>
        <v>#N/A</v>
      </c>
    </row>
    <row r="829" spans="1:4" ht="16.5" thickTop="1" thickBot="1" x14ac:dyDescent="0.3">
      <c r="A829" s="49"/>
      <c r="B829" s="59"/>
      <c r="C829" s="61" t="e">
        <f t="shared" si="24"/>
        <v>#N/A</v>
      </c>
      <c r="D829" s="61" t="e">
        <f t="shared" si="25"/>
        <v>#N/A</v>
      </c>
    </row>
    <row r="830" spans="1:4" ht="16.5" thickTop="1" thickBot="1" x14ac:dyDescent="0.3">
      <c r="A830" s="49"/>
      <c r="B830" s="59"/>
      <c r="C830" s="61" t="e">
        <f t="shared" si="24"/>
        <v>#N/A</v>
      </c>
      <c r="D830" s="61" t="e">
        <f t="shared" si="25"/>
        <v>#N/A</v>
      </c>
    </row>
    <row r="831" spans="1:4" ht="16.5" thickTop="1" thickBot="1" x14ac:dyDescent="0.3">
      <c r="A831" s="49"/>
      <c r="B831" s="59"/>
      <c r="C831" s="61" t="e">
        <f t="shared" si="24"/>
        <v>#N/A</v>
      </c>
      <c r="D831" s="61" t="e">
        <f t="shared" si="25"/>
        <v>#N/A</v>
      </c>
    </row>
    <row r="832" spans="1:4" ht="16.5" thickTop="1" thickBot="1" x14ac:dyDescent="0.3">
      <c r="A832" s="49"/>
      <c r="B832" s="59"/>
      <c r="C832" s="61" t="e">
        <f t="shared" si="24"/>
        <v>#N/A</v>
      </c>
      <c r="D832" s="61" t="e">
        <f t="shared" si="25"/>
        <v>#N/A</v>
      </c>
    </row>
    <row r="833" spans="1:4" ht="16.5" thickTop="1" thickBot="1" x14ac:dyDescent="0.3">
      <c r="A833" s="49"/>
      <c r="B833" s="59"/>
      <c r="C833" s="61" t="e">
        <f t="shared" si="24"/>
        <v>#N/A</v>
      </c>
      <c r="D833" s="61" t="e">
        <f t="shared" si="25"/>
        <v>#N/A</v>
      </c>
    </row>
    <row r="834" spans="1:4" ht="16.5" thickTop="1" thickBot="1" x14ac:dyDescent="0.3">
      <c r="A834" s="49"/>
      <c r="B834" s="59"/>
      <c r="C834" s="61" t="e">
        <f t="shared" si="24"/>
        <v>#N/A</v>
      </c>
      <c r="D834" s="61" t="e">
        <f t="shared" si="25"/>
        <v>#N/A</v>
      </c>
    </row>
    <row r="835" spans="1:4" ht="16.5" thickTop="1" thickBot="1" x14ac:dyDescent="0.3">
      <c r="A835" s="49"/>
      <c r="B835" s="59"/>
      <c r="C835" s="61" t="e">
        <f t="shared" ref="C835:C898" si="26">_xlfn.RANK.EQ($B835,$B$2:$B$1000,0)</f>
        <v>#N/A</v>
      </c>
      <c r="D835" s="61" t="e">
        <f t="shared" ref="D835:D898" si="27">1-(_xlfn.RANK.EQ(B835,$B$2:$B$1000,0))/(COUNT($B$2:$B$1000))</f>
        <v>#N/A</v>
      </c>
    </row>
    <row r="836" spans="1:4" ht="16.5" thickTop="1" thickBot="1" x14ac:dyDescent="0.3">
      <c r="A836" s="49"/>
      <c r="B836" s="59"/>
      <c r="C836" s="61" t="e">
        <f t="shared" si="26"/>
        <v>#N/A</v>
      </c>
      <c r="D836" s="61" t="e">
        <f t="shared" si="27"/>
        <v>#N/A</v>
      </c>
    </row>
    <row r="837" spans="1:4" ht="16.5" thickTop="1" thickBot="1" x14ac:dyDescent="0.3">
      <c r="A837" s="49"/>
      <c r="B837" s="59"/>
      <c r="C837" s="61" t="e">
        <f t="shared" si="26"/>
        <v>#N/A</v>
      </c>
      <c r="D837" s="61" t="e">
        <f t="shared" si="27"/>
        <v>#N/A</v>
      </c>
    </row>
    <row r="838" spans="1:4" ht="16.5" thickTop="1" thickBot="1" x14ac:dyDescent="0.3">
      <c r="A838" s="49"/>
      <c r="B838" s="59"/>
      <c r="C838" s="61" t="e">
        <f t="shared" si="26"/>
        <v>#N/A</v>
      </c>
      <c r="D838" s="61" t="e">
        <f t="shared" si="27"/>
        <v>#N/A</v>
      </c>
    </row>
    <row r="839" spans="1:4" ht="16.5" thickTop="1" thickBot="1" x14ac:dyDescent="0.3">
      <c r="A839" s="49"/>
      <c r="B839" s="59"/>
      <c r="C839" s="61" t="e">
        <f t="shared" si="26"/>
        <v>#N/A</v>
      </c>
      <c r="D839" s="61" t="e">
        <f t="shared" si="27"/>
        <v>#N/A</v>
      </c>
    </row>
    <row r="840" spans="1:4" ht="16.5" thickTop="1" thickBot="1" x14ac:dyDescent="0.3">
      <c r="A840" s="49"/>
      <c r="B840" s="59"/>
      <c r="C840" s="61" t="e">
        <f t="shared" si="26"/>
        <v>#N/A</v>
      </c>
      <c r="D840" s="61" t="e">
        <f t="shared" si="27"/>
        <v>#N/A</v>
      </c>
    </row>
    <row r="841" spans="1:4" ht="16.5" thickTop="1" thickBot="1" x14ac:dyDescent="0.3">
      <c r="A841" s="49"/>
      <c r="B841" s="59"/>
      <c r="C841" s="61" t="e">
        <f t="shared" si="26"/>
        <v>#N/A</v>
      </c>
      <c r="D841" s="61" t="e">
        <f t="shared" si="27"/>
        <v>#N/A</v>
      </c>
    </row>
    <row r="842" spans="1:4" ht="16.5" thickTop="1" thickBot="1" x14ac:dyDescent="0.3">
      <c r="A842" s="49"/>
      <c r="B842" s="59"/>
      <c r="C842" s="61" t="e">
        <f t="shared" si="26"/>
        <v>#N/A</v>
      </c>
      <c r="D842" s="61" t="e">
        <f t="shared" si="27"/>
        <v>#N/A</v>
      </c>
    </row>
    <row r="843" spans="1:4" ht="16.5" thickTop="1" thickBot="1" x14ac:dyDescent="0.3">
      <c r="A843" s="49"/>
      <c r="B843" s="59"/>
      <c r="C843" s="61" t="e">
        <f t="shared" si="26"/>
        <v>#N/A</v>
      </c>
      <c r="D843" s="61" t="e">
        <f t="shared" si="27"/>
        <v>#N/A</v>
      </c>
    </row>
    <row r="844" spans="1:4" ht="16.5" thickTop="1" thickBot="1" x14ac:dyDescent="0.3">
      <c r="A844" s="49"/>
      <c r="B844" s="59"/>
      <c r="C844" s="61" t="e">
        <f t="shared" si="26"/>
        <v>#N/A</v>
      </c>
      <c r="D844" s="61" t="e">
        <f t="shared" si="27"/>
        <v>#N/A</v>
      </c>
    </row>
    <row r="845" spans="1:4" ht="16.5" thickTop="1" thickBot="1" x14ac:dyDescent="0.3">
      <c r="A845" s="49"/>
      <c r="B845" s="59"/>
      <c r="C845" s="61" t="e">
        <f t="shared" si="26"/>
        <v>#N/A</v>
      </c>
      <c r="D845" s="61" t="e">
        <f t="shared" si="27"/>
        <v>#N/A</v>
      </c>
    </row>
    <row r="846" spans="1:4" ht="16.5" thickTop="1" thickBot="1" x14ac:dyDescent="0.3">
      <c r="A846" s="49"/>
      <c r="B846" s="59"/>
      <c r="C846" s="61" t="e">
        <f t="shared" si="26"/>
        <v>#N/A</v>
      </c>
      <c r="D846" s="61" t="e">
        <f t="shared" si="27"/>
        <v>#N/A</v>
      </c>
    </row>
    <row r="847" spans="1:4" ht="16.5" thickTop="1" thickBot="1" x14ac:dyDescent="0.3">
      <c r="A847" s="49"/>
      <c r="B847" s="59"/>
      <c r="C847" s="61" t="e">
        <f t="shared" si="26"/>
        <v>#N/A</v>
      </c>
      <c r="D847" s="61" t="e">
        <f t="shared" si="27"/>
        <v>#N/A</v>
      </c>
    </row>
    <row r="848" spans="1:4" ht="16.5" thickTop="1" thickBot="1" x14ac:dyDescent="0.3">
      <c r="A848" s="49"/>
      <c r="B848" s="59"/>
      <c r="C848" s="61" t="e">
        <f t="shared" si="26"/>
        <v>#N/A</v>
      </c>
      <c r="D848" s="61" t="e">
        <f t="shared" si="27"/>
        <v>#N/A</v>
      </c>
    </row>
    <row r="849" spans="1:4" ht="16.5" thickTop="1" thickBot="1" x14ac:dyDescent="0.3">
      <c r="A849" s="49"/>
      <c r="B849" s="59"/>
      <c r="C849" s="61" t="e">
        <f t="shared" si="26"/>
        <v>#N/A</v>
      </c>
      <c r="D849" s="61" t="e">
        <f t="shared" si="27"/>
        <v>#N/A</v>
      </c>
    </row>
    <row r="850" spans="1:4" ht="16.5" thickTop="1" thickBot="1" x14ac:dyDescent="0.3">
      <c r="A850" s="49"/>
      <c r="B850" s="59"/>
      <c r="C850" s="61" t="e">
        <f t="shared" si="26"/>
        <v>#N/A</v>
      </c>
      <c r="D850" s="61" t="e">
        <f t="shared" si="27"/>
        <v>#N/A</v>
      </c>
    </row>
    <row r="851" spans="1:4" ht="16.5" thickTop="1" thickBot="1" x14ac:dyDescent="0.3">
      <c r="A851" s="49"/>
      <c r="B851" s="59"/>
      <c r="C851" s="61" t="e">
        <f t="shared" si="26"/>
        <v>#N/A</v>
      </c>
      <c r="D851" s="61" t="e">
        <f t="shared" si="27"/>
        <v>#N/A</v>
      </c>
    </row>
    <row r="852" spans="1:4" ht="16.5" thickTop="1" thickBot="1" x14ac:dyDescent="0.3">
      <c r="A852" s="49"/>
      <c r="B852" s="59"/>
      <c r="C852" s="61" t="e">
        <f t="shared" si="26"/>
        <v>#N/A</v>
      </c>
      <c r="D852" s="61" t="e">
        <f t="shared" si="27"/>
        <v>#N/A</v>
      </c>
    </row>
    <row r="853" spans="1:4" ht="16.5" thickTop="1" thickBot="1" x14ac:dyDescent="0.3">
      <c r="A853" s="49"/>
      <c r="B853" s="59"/>
      <c r="C853" s="61" t="e">
        <f t="shared" si="26"/>
        <v>#N/A</v>
      </c>
      <c r="D853" s="61" t="e">
        <f t="shared" si="27"/>
        <v>#N/A</v>
      </c>
    </row>
    <row r="854" spans="1:4" ht="16.5" thickTop="1" thickBot="1" x14ac:dyDescent="0.3">
      <c r="A854" s="49"/>
      <c r="B854" s="59"/>
      <c r="C854" s="61" t="e">
        <f t="shared" si="26"/>
        <v>#N/A</v>
      </c>
      <c r="D854" s="61" t="e">
        <f t="shared" si="27"/>
        <v>#N/A</v>
      </c>
    </row>
    <row r="855" spans="1:4" ht="16.5" thickTop="1" thickBot="1" x14ac:dyDescent="0.3">
      <c r="A855" s="49"/>
      <c r="B855" s="59"/>
      <c r="C855" s="61" t="e">
        <f t="shared" si="26"/>
        <v>#N/A</v>
      </c>
      <c r="D855" s="61" t="e">
        <f t="shared" si="27"/>
        <v>#N/A</v>
      </c>
    </row>
    <row r="856" spans="1:4" ht="16.5" thickTop="1" thickBot="1" x14ac:dyDescent="0.3">
      <c r="A856" s="49"/>
      <c r="B856" s="59"/>
      <c r="C856" s="61" t="e">
        <f t="shared" si="26"/>
        <v>#N/A</v>
      </c>
      <c r="D856" s="61" t="e">
        <f t="shared" si="27"/>
        <v>#N/A</v>
      </c>
    </row>
    <row r="857" spans="1:4" ht="16.5" thickTop="1" thickBot="1" x14ac:dyDescent="0.3">
      <c r="A857" s="49"/>
      <c r="B857" s="59"/>
      <c r="C857" s="61" t="e">
        <f t="shared" si="26"/>
        <v>#N/A</v>
      </c>
      <c r="D857" s="61" t="e">
        <f t="shared" si="27"/>
        <v>#N/A</v>
      </c>
    </row>
    <row r="858" spans="1:4" ht="16.5" thickTop="1" thickBot="1" x14ac:dyDescent="0.3">
      <c r="A858" s="49"/>
      <c r="B858" s="59"/>
      <c r="C858" s="61" t="e">
        <f t="shared" si="26"/>
        <v>#N/A</v>
      </c>
      <c r="D858" s="61" t="e">
        <f t="shared" si="27"/>
        <v>#N/A</v>
      </c>
    </row>
    <row r="859" spans="1:4" ht="16.5" thickTop="1" thickBot="1" x14ac:dyDescent="0.3">
      <c r="A859" s="49"/>
      <c r="B859" s="59"/>
      <c r="C859" s="61" t="e">
        <f t="shared" si="26"/>
        <v>#N/A</v>
      </c>
      <c r="D859" s="61" t="e">
        <f t="shared" si="27"/>
        <v>#N/A</v>
      </c>
    </row>
    <row r="860" spans="1:4" ht="16.5" thickTop="1" thickBot="1" x14ac:dyDescent="0.3">
      <c r="A860" s="49"/>
      <c r="B860" s="59"/>
      <c r="C860" s="61" t="e">
        <f t="shared" si="26"/>
        <v>#N/A</v>
      </c>
      <c r="D860" s="61" t="e">
        <f t="shared" si="27"/>
        <v>#N/A</v>
      </c>
    </row>
    <row r="861" spans="1:4" ht="16.5" thickTop="1" thickBot="1" x14ac:dyDescent="0.3">
      <c r="A861" s="49"/>
      <c r="B861" s="59"/>
      <c r="C861" s="61" t="e">
        <f t="shared" si="26"/>
        <v>#N/A</v>
      </c>
      <c r="D861" s="61" t="e">
        <f t="shared" si="27"/>
        <v>#N/A</v>
      </c>
    </row>
    <row r="862" spans="1:4" ht="16.5" thickTop="1" thickBot="1" x14ac:dyDescent="0.3">
      <c r="A862" s="49"/>
      <c r="B862" s="59"/>
      <c r="C862" s="61" t="e">
        <f t="shared" si="26"/>
        <v>#N/A</v>
      </c>
      <c r="D862" s="61" t="e">
        <f t="shared" si="27"/>
        <v>#N/A</v>
      </c>
    </row>
    <row r="863" spans="1:4" ht="16.5" thickTop="1" thickBot="1" x14ac:dyDescent="0.3">
      <c r="A863" s="49"/>
      <c r="B863" s="59"/>
      <c r="C863" s="61" t="e">
        <f t="shared" si="26"/>
        <v>#N/A</v>
      </c>
      <c r="D863" s="61" t="e">
        <f t="shared" si="27"/>
        <v>#N/A</v>
      </c>
    </row>
    <row r="864" spans="1:4" ht="16.5" thickTop="1" thickBot="1" x14ac:dyDescent="0.3">
      <c r="A864" s="49"/>
      <c r="B864" s="59"/>
      <c r="C864" s="61" t="e">
        <f t="shared" si="26"/>
        <v>#N/A</v>
      </c>
      <c r="D864" s="61" t="e">
        <f t="shared" si="27"/>
        <v>#N/A</v>
      </c>
    </row>
    <row r="865" spans="1:4" ht="16.5" thickTop="1" thickBot="1" x14ac:dyDescent="0.3">
      <c r="A865" s="49"/>
      <c r="B865" s="59"/>
      <c r="C865" s="61" t="e">
        <f t="shared" si="26"/>
        <v>#N/A</v>
      </c>
      <c r="D865" s="61" t="e">
        <f t="shared" si="27"/>
        <v>#N/A</v>
      </c>
    </row>
    <row r="866" spans="1:4" ht="16.5" thickTop="1" thickBot="1" x14ac:dyDescent="0.3">
      <c r="A866" s="49"/>
      <c r="B866" s="59"/>
      <c r="C866" s="61" t="e">
        <f t="shared" si="26"/>
        <v>#N/A</v>
      </c>
      <c r="D866" s="61" t="e">
        <f t="shared" si="27"/>
        <v>#N/A</v>
      </c>
    </row>
    <row r="867" spans="1:4" ht="16.5" thickTop="1" thickBot="1" x14ac:dyDescent="0.3">
      <c r="A867" s="49"/>
      <c r="B867" s="59"/>
      <c r="C867" s="61" t="e">
        <f t="shared" si="26"/>
        <v>#N/A</v>
      </c>
      <c r="D867" s="61" t="e">
        <f t="shared" si="27"/>
        <v>#N/A</v>
      </c>
    </row>
    <row r="868" spans="1:4" ht="16.5" thickTop="1" thickBot="1" x14ac:dyDescent="0.3">
      <c r="A868" s="49"/>
      <c r="B868" s="59"/>
      <c r="C868" s="61" t="e">
        <f t="shared" si="26"/>
        <v>#N/A</v>
      </c>
      <c r="D868" s="61" t="e">
        <f t="shared" si="27"/>
        <v>#N/A</v>
      </c>
    </row>
    <row r="869" spans="1:4" ht="16.5" thickTop="1" thickBot="1" x14ac:dyDescent="0.3">
      <c r="A869" s="49"/>
      <c r="B869" s="59"/>
      <c r="C869" s="61" t="e">
        <f t="shared" si="26"/>
        <v>#N/A</v>
      </c>
      <c r="D869" s="61" t="e">
        <f t="shared" si="27"/>
        <v>#N/A</v>
      </c>
    </row>
    <row r="870" spans="1:4" ht="16.5" thickTop="1" thickBot="1" x14ac:dyDescent="0.3">
      <c r="A870" s="49"/>
      <c r="B870" s="59"/>
      <c r="C870" s="61" t="e">
        <f t="shared" si="26"/>
        <v>#N/A</v>
      </c>
      <c r="D870" s="61" t="e">
        <f t="shared" si="27"/>
        <v>#N/A</v>
      </c>
    </row>
    <row r="871" spans="1:4" ht="16.5" thickTop="1" thickBot="1" x14ac:dyDescent="0.3">
      <c r="A871" s="49"/>
      <c r="B871" s="59"/>
      <c r="C871" s="61" t="e">
        <f t="shared" si="26"/>
        <v>#N/A</v>
      </c>
      <c r="D871" s="61" t="e">
        <f t="shared" si="27"/>
        <v>#N/A</v>
      </c>
    </row>
    <row r="872" spans="1:4" ht="16.5" thickTop="1" thickBot="1" x14ac:dyDescent="0.3">
      <c r="A872" s="49"/>
      <c r="B872" s="59"/>
      <c r="C872" s="61" t="e">
        <f t="shared" si="26"/>
        <v>#N/A</v>
      </c>
      <c r="D872" s="61" t="e">
        <f t="shared" si="27"/>
        <v>#N/A</v>
      </c>
    </row>
    <row r="873" spans="1:4" ht="16.5" thickTop="1" thickBot="1" x14ac:dyDescent="0.3">
      <c r="A873" s="49"/>
      <c r="B873" s="59"/>
      <c r="C873" s="61" t="e">
        <f t="shared" si="26"/>
        <v>#N/A</v>
      </c>
      <c r="D873" s="61" t="e">
        <f t="shared" si="27"/>
        <v>#N/A</v>
      </c>
    </row>
    <row r="874" spans="1:4" ht="16.5" thickTop="1" thickBot="1" x14ac:dyDescent="0.3">
      <c r="A874" s="49"/>
      <c r="B874" s="59"/>
      <c r="C874" s="61" t="e">
        <f t="shared" si="26"/>
        <v>#N/A</v>
      </c>
      <c r="D874" s="61" t="e">
        <f t="shared" si="27"/>
        <v>#N/A</v>
      </c>
    </row>
    <row r="875" spans="1:4" ht="16.5" thickTop="1" thickBot="1" x14ac:dyDescent="0.3">
      <c r="A875" s="49"/>
      <c r="B875" s="59"/>
      <c r="C875" s="61" t="e">
        <f t="shared" si="26"/>
        <v>#N/A</v>
      </c>
      <c r="D875" s="61" t="e">
        <f t="shared" si="27"/>
        <v>#N/A</v>
      </c>
    </row>
    <row r="876" spans="1:4" ht="16.5" thickTop="1" thickBot="1" x14ac:dyDescent="0.3">
      <c r="A876" s="49"/>
      <c r="B876" s="59"/>
      <c r="C876" s="61" t="e">
        <f t="shared" si="26"/>
        <v>#N/A</v>
      </c>
      <c r="D876" s="61" t="e">
        <f t="shared" si="27"/>
        <v>#N/A</v>
      </c>
    </row>
    <row r="877" spans="1:4" ht="16.5" thickTop="1" thickBot="1" x14ac:dyDescent="0.3">
      <c r="A877" s="49"/>
      <c r="B877" s="59"/>
      <c r="C877" s="61" t="e">
        <f t="shared" si="26"/>
        <v>#N/A</v>
      </c>
      <c r="D877" s="61" t="e">
        <f t="shared" si="27"/>
        <v>#N/A</v>
      </c>
    </row>
    <row r="878" spans="1:4" ht="16.5" thickTop="1" thickBot="1" x14ac:dyDescent="0.3">
      <c r="A878" s="49"/>
      <c r="B878" s="59"/>
      <c r="C878" s="61" t="e">
        <f t="shared" si="26"/>
        <v>#N/A</v>
      </c>
      <c r="D878" s="61" t="e">
        <f t="shared" si="27"/>
        <v>#N/A</v>
      </c>
    </row>
    <row r="879" spans="1:4" ht="16.5" thickTop="1" thickBot="1" x14ac:dyDescent="0.3">
      <c r="A879" s="49"/>
      <c r="B879" s="59"/>
      <c r="C879" s="61" t="e">
        <f t="shared" si="26"/>
        <v>#N/A</v>
      </c>
      <c r="D879" s="61" t="e">
        <f t="shared" si="27"/>
        <v>#N/A</v>
      </c>
    </row>
    <row r="880" spans="1:4" ht="16.5" thickTop="1" thickBot="1" x14ac:dyDescent="0.3">
      <c r="A880" s="49"/>
      <c r="B880" s="59"/>
      <c r="C880" s="61" t="e">
        <f t="shared" si="26"/>
        <v>#N/A</v>
      </c>
      <c r="D880" s="61" t="e">
        <f t="shared" si="27"/>
        <v>#N/A</v>
      </c>
    </row>
    <row r="881" spans="1:4" ht="16.5" thickTop="1" thickBot="1" x14ac:dyDescent="0.3">
      <c r="A881" s="49"/>
      <c r="B881" s="59"/>
      <c r="C881" s="61" t="e">
        <f t="shared" si="26"/>
        <v>#N/A</v>
      </c>
      <c r="D881" s="61" t="e">
        <f t="shared" si="27"/>
        <v>#N/A</v>
      </c>
    </row>
    <row r="882" spans="1:4" ht="16.5" thickTop="1" thickBot="1" x14ac:dyDescent="0.3">
      <c r="A882" s="49"/>
      <c r="B882" s="59"/>
      <c r="C882" s="61" t="e">
        <f t="shared" si="26"/>
        <v>#N/A</v>
      </c>
      <c r="D882" s="61" t="e">
        <f t="shared" si="27"/>
        <v>#N/A</v>
      </c>
    </row>
    <row r="883" spans="1:4" ht="16.5" thickTop="1" thickBot="1" x14ac:dyDescent="0.3">
      <c r="A883" s="49"/>
      <c r="B883" s="59"/>
      <c r="C883" s="61" t="e">
        <f t="shared" si="26"/>
        <v>#N/A</v>
      </c>
      <c r="D883" s="61" t="e">
        <f t="shared" si="27"/>
        <v>#N/A</v>
      </c>
    </row>
    <row r="884" spans="1:4" ht="16.5" thickTop="1" thickBot="1" x14ac:dyDescent="0.3">
      <c r="A884" s="49"/>
      <c r="B884" s="59"/>
      <c r="C884" s="61" t="e">
        <f t="shared" si="26"/>
        <v>#N/A</v>
      </c>
      <c r="D884" s="61" t="e">
        <f t="shared" si="27"/>
        <v>#N/A</v>
      </c>
    </row>
    <row r="885" spans="1:4" ht="16.5" thickTop="1" thickBot="1" x14ac:dyDescent="0.3">
      <c r="A885" s="49"/>
      <c r="B885" s="59"/>
      <c r="C885" s="61" t="e">
        <f t="shared" si="26"/>
        <v>#N/A</v>
      </c>
      <c r="D885" s="61" t="e">
        <f t="shared" si="27"/>
        <v>#N/A</v>
      </c>
    </row>
    <row r="886" spans="1:4" ht="16.5" thickTop="1" thickBot="1" x14ac:dyDescent="0.3">
      <c r="A886" s="49"/>
      <c r="B886" s="59"/>
      <c r="C886" s="61" t="e">
        <f t="shared" si="26"/>
        <v>#N/A</v>
      </c>
      <c r="D886" s="61" t="e">
        <f t="shared" si="27"/>
        <v>#N/A</v>
      </c>
    </row>
    <row r="887" spans="1:4" ht="16.5" thickTop="1" thickBot="1" x14ac:dyDescent="0.3">
      <c r="A887" s="49"/>
      <c r="B887" s="59"/>
      <c r="C887" s="61" t="e">
        <f t="shared" si="26"/>
        <v>#N/A</v>
      </c>
      <c r="D887" s="61" t="e">
        <f t="shared" si="27"/>
        <v>#N/A</v>
      </c>
    </row>
    <row r="888" spans="1:4" ht="16.5" thickTop="1" thickBot="1" x14ac:dyDescent="0.3">
      <c r="A888" s="49"/>
      <c r="B888" s="59"/>
      <c r="C888" s="61" t="e">
        <f t="shared" si="26"/>
        <v>#N/A</v>
      </c>
      <c r="D888" s="61" t="e">
        <f t="shared" si="27"/>
        <v>#N/A</v>
      </c>
    </row>
    <row r="889" spans="1:4" ht="16.5" thickTop="1" thickBot="1" x14ac:dyDescent="0.3">
      <c r="A889" s="49"/>
      <c r="B889" s="59"/>
      <c r="C889" s="61" t="e">
        <f t="shared" si="26"/>
        <v>#N/A</v>
      </c>
      <c r="D889" s="61" t="e">
        <f t="shared" si="27"/>
        <v>#N/A</v>
      </c>
    </row>
    <row r="890" spans="1:4" ht="16.5" thickTop="1" thickBot="1" x14ac:dyDescent="0.3">
      <c r="A890" s="49"/>
      <c r="B890" s="59"/>
      <c r="C890" s="61" t="e">
        <f t="shared" si="26"/>
        <v>#N/A</v>
      </c>
      <c r="D890" s="61" t="e">
        <f t="shared" si="27"/>
        <v>#N/A</v>
      </c>
    </row>
    <row r="891" spans="1:4" ht="16.5" thickTop="1" thickBot="1" x14ac:dyDescent="0.3">
      <c r="A891" s="49"/>
      <c r="B891" s="59"/>
      <c r="C891" s="61" t="e">
        <f t="shared" si="26"/>
        <v>#N/A</v>
      </c>
      <c r="D891" s="61" t="e">
        <f t="shared" si="27"/>
        <v>#N/A</v>
      </c>
    </row>
    <row r="892" spans="1:4" ht="16.5" thickTop="1" thickBot="1" x14ac:dyDescent="0.3">
      <c r="A892" s="49"/>
      <c r="B892" s="59"/>
      <c r="C892" s="61" t="e">
        <f t="shared" si="26"/>
        <v>#N/A</v>
      </c>
      <c r="D892" s="61" t="e">
        <f t="shared" si="27"/>
        <v>#N/A</v>
      </c>
    </row>
    <row r="893" spans="1:4" ht="16.5" thickTop="1" thickBot="1" x14ac:dyDescent="0.3">
      <c r="A893" s="49"/>
      <c r="B893" s="59"/>
      <c r="C893" s="61" t="e">
        <f t="shared" si="26"/>
        <v>#N/A</v>
      </c>
      <c r="D893" s="61" t="e">
        <f t="shared" si="27"/>
        <v>#N/A</v>
      </c>
    </row>
    <row r="894" spans="1:4" ht="16.5" thickTop="1" thickBot="1" x14ac:dyDescent="0.3">
      <c r="A894" s="49"/>
      <c r="B894" s="59"/>
      <c r="C894" s="61" t="e">
        <f t="shared" si="26"/>
        <v>#N/A</v>
      </c>
      <c r="D894" s="61" t="e">
        <f t="shared" si="27"/>
        <v>#N/A</v>
      </c>
    </row>
    <row r="895" spans="1:4" ht="16.5" thickTop="1" thickBot="1" x14ac:dyDescent="0.3">
      <c r="A895" s="49"/>
      <c r="B895" s="59"/>
      <c r="C895" s="61" t="e">
        <f t="shared" si="26"/>
        <v>#N/A</v>
      </c>
      <c r="D895" s="61" t="e">
        <f t="shared" si="27"/>
        <v>#N/A</v>
      </c>
    </row>
    <row r="896" spans="1:4" ht="16.5" thickTop="1" thickBot="1" x14ac:dyDescent="0.3">
      <c r="A896" s="49"/>
      <c r="B896" s="59"/>
      <c r="C896" s="61" t="e">
        <f t="shared" si="26"/>
        <v>#N/A</v>
      </c>
      <c r="D896" s="61" t="e">
        <f t="shared" si="27"/>
        <v>#N/A</v>
      </c>
    </row>
    <row r="897" spans="1:4" ht="16.5" thickTop="1" thickBot="1" x14ac:dyDescent="0.3">
      <c r="A897" s="49"/>
      <c r="B897" s="59"/>
      <c r="C897" s="61" t="e">
        <f t="shared" si="26"/>
        <v>#N/A</v>
      </c>
      <c r="D897" s="61" t="e">
        <f t="shared" si="27"/>
        <v>#N/A</v>
      </c>
    </row>
    <row r="898" spans="1:4" ht="16.5" thickTop="1" thickBot="1" x14ac:dyDescent="0.3">
      <c r="A898" s="49"/>
      <c r="B898" s="59"/>
      <c r="C898" s="61" t="e">
        <f t="shared" si="26"/>
        <v>#N/A</v>
      </c>
      <c r="D898" s="61" t="e">
        <f t="shared" si="27"/>
        <v>#N/A</v>
      </c>
    </row>
    <row r="899" spans="1:4" ht="16.5" thickTop="1" thickBot="1" x14ac:dyDescent="0.3">
      <c r="A899" s="49"/>
      <c r="B899" s="59"/>
      <c r="C899" s="61" t="e">
        <f t="shared" ref="C899:C962" si="28">_xlfn.RANK.EQ($B899,$B$2:$B$1000,0)</f>
        <v>#N/A</v>
      </c>
      <c r="D899" s="61" t="e">
        <f t="shared" ref="D899:D962" si="29">1-(_xlfn.RANK.EQ(B899,$B$2:$B$1000,0))/(COUNT($B$2:$B$1000))</f>
        <v>#N/A</v>
      </c>
    </row>
    <row r="900" spans="1:4" ht="16.5" thickTop="1" thickBot="1" x14ac:dyDescent="0.3">
      <c r="A900" s="49"/>
      <c r="B900" s="59"/>
      <c r="C900" s="61" t="e">
        <f t="shared" si="28"/>
        <v>#N/A</v>
      </c>
      <c r="D900" s="61" t="e">
        <f t="shared" si="29"/>
        <v>#N/A</v>
      </c>
    </row>
    <row r="901" spans="1:4" ht="16.5" thickTop="1" thickBot="1" x14ac:dyDescent="0.3">
      <c r="A901" s="49"/>
      <c r="B901" s="59"/>
      <c r="C901" s="61" t="e">
        <f t="shared" si="28"/>
        <v>#N/A</v>
      </c>
      <c r="D901" s="61" t="e">
        <f t="shared" si="29"/>
        <v>#N/A</v>
      </c>
    </row>
    <row r="902" spans="1:4" ht="16.5" thickTop="1" thickBot="1" x14ac:dyDescent="0.3">
      <c r="A902" s="49"/>
      <c r="B902" s="59"/>
      <c r="C902" s="61" t="e">
        <f t="shared" si="28"/>
        <v>#N/A</v>
      </c>
      <c r="D902" s="61" t="e">
        <f t="shared" si="29"/>
        <v>#N/A</v>
      </c>
    </row>
    <row r="903" spans="1:4" ht="16.5" thickTop="1" thickBot="1" x14ac:dyDescent="0.3">
      <c r="A903" s="49"/>
      <c r="B903" s="59"/>
      <c r="C903" s="61" t="e">
        <f t="shared" si="28"/>
        <v>#N/A</v>
      </c>
      <c r="D903" s="61" t="e">
        <f t="shared" si="29"/>
        <v>#N/A</v>
      </c>
    </row>
    <row r="904" spans="1:4" ht="16.5" thickTop="1" thickBot="1" x14ac:dyDescent="0.3">
      <c r="A904" s="49"/>
      <c r="B904" s="59"/>
      <c r="C904" s="61" t="e">
        <f t="shared" si="28"/>
        <v>#N/A</v>
      </c>
      <c r="D904" s="61" t="e">
        <f t="shared" si="29"/>
        <v>#N/A</v>
      </c>
    </row>
    <row r="905" spans="1:4" ht="16.5" thickTop="1" thickBot="1" x14ac:dyDescent="0.3">
      <c r="A905" s="49"/>
      <c r="B905" s="59"/>
      <c r="C905" s="61" t="e">
        <f t="shared" si="28"/>
        <v>#N/A</v>
      </c>
      <c r="D905" s="61" t="e">
        <f t="shared" si="29"/>
        <v>#N/A</v>
      </c>
    </row>
    <row r="906" spans="1:4" ht="16.5" thickTop="1" thickBot="1" x14ac:dyDescent="0.3">
      <c r="A906" s="49"/>
      <c r="B906" s="59"/>
      <c r="C906" s="61" t="e">
        <f t="shared" si="28"/>
        <v>#N/A</v>
      </c>
      <c r="D906" s="61" t="e">
        <f t="shared" si="29"/>
        <v>#N/A</v>
      </c>
    </row>
    <row r="907" spans="1:4" ht="16.5" thickTop="1" thickBot="1" x14ac:dyDescent="0.3">
      <c r="A907" s="49"/>
      <c r="B907" s="59"/>
      <c r="C907" s="61" t="e">
        <f t="shared" si="28"/>
        <v>#N/A</v>
      </c>
      <c r="D907" s="61" t="e">
        <f t="shared" si="29"/>
        <v>#N/A</v>
      </c>
    </row>
    <row r="908" spans="1:4" ht="16.5" thickTop="1" thickBot="1" x14ac:dyDescent="0.3">
      <c r="A908" s="49"/>
      <c r="B908" s="59"/>
      <c r="C908" s="61" t="e">
        <f t="shared" si="28"/>
        <v>#N/A</v>
      </c>
      <c r="D908" s="61" t="e">
        <f t="shared" si="29"/>
        <v>#N/A</v>
      </c>
    </row>
    <row r="909" spans="1:4" ht="16.5" thickTop="1" thickBot="1" x14ac:dyDescent="0.3">
      <c r="A909" s="49"/>
      <c r="B909" s="59"/>
      <c r="C909" s="61" t="e">
        <f t="shared" si="28"/>
        <v>#N/A</v>
      </c>
      <c r="D909" s="61" t="e">
        <f t="shared" si="29"/>
        <v>#N/A</v>
      </c>
    </row>
    <row r="910" spans="1:4" ht="16.5" thickTop="1" thickBot="1" x14ac:dyDescent="0.3">
      <c r="A910" s="49"/>
      <c r="B910" s="59"/>
      <c r="C910" s="61" t="e">
        <f t="shared" si="28"/>
        <v>#N/A</v>
      </c>
      <c r="D910" s="61" t="e">
        <f t="shared" si="29"/>
        <v>#N/A</v>
      </c>
    </row>
    <row r="911" spans="1:4" ht="16.5" thickTop="1" thickBot="1" x14ac:dyDescent="0.3">
      <c r="A911" s="49"/>
      <c r="B911" s="59"/>
      <c r="C911" s="61" t="e">
        <f t="shared" si="28"/>
        <v>#N/A</v>
      </c>
      <c r="D911" s="61" t="e">
        <f t="shared" si="29"/>
        <v>#N/A</v>
      </c>
    </row>
    <row r="912" spans="1:4" ht="16.5" thickTop="1" thickBot="1" x14ac:dyDescent="0.3">
      <c r="A912" s="49"/>
      <c r="B912" s="59"/>
      <c r="C912" s="61" t="e">
        <f t="shared" si="28"/>
        <v>#N/A</v>
      </c>
      <c r="D912" s="61" t="e">
        <f t="shared" si="29"/>
        <v>#N/A</v>
      </c>
    </row>
    <row r="913" spans="1:4" ht="16.5" thickTop="1" thickBot="1" x14ac:dyDescent="0.3">
      <c r="A913" s="49"/>
      <c r="B913" s="59"/>
      <c r="C913" s="61" t="e">
        <f t="shared" si="28"/>
        <v>#N/A</v>
      </c>
      <c r="D913" s="61" t="e">
        <f t="shared" si="29"/>
        <v>#N/A</v>
      </c>
    </row>
    <row r="914" spans="1:4" ht="16.5" thickTop="1" thickBot="1" x14ac:dyDescent="0.3">
      <c r="A914" s="49"/>
      <c r="B914" s="59"/>
      <c r="C914" s="61" t="e">
        <f t="shared" si="28"/>
        <v>#N/A</v>
      </c>
      <c r="D914" s="61" t="e">
        <f t="shared" si="29"/>
        <v>#N/A</v>
      </c>
    </row>
    <row r="915" spans="1:4" ht="16.5" thickTop="1" thickBot="1" x14ac:dyDescent="0.3">
      <c r="A915" s="49"/>
      <c r="B915" s="59"/>
      <c r="C915" s="61" t="e">
        <f t="shared" si="28"/>
        <v>#N/A</v>
      </c>
      <c r="D915" s="61" t="e">
        <f t="shared" si="29"/>
        <v>#N/A</v>
      </c>
    </row>
    <row r="916" spans="1:4" ht="16.5" thickTop="1" thickBot="1" x14ac:dyDescent="0.3">
      <c r="A916" s="49"/>
      <c r="B916" s="59"/>
      <c r="C916" s="61" t="e">
        <f t="shared" si="28"/>
        <v>#N/A</v>
      </c>
      <c r="D916" s="61" t="e">
        <f t="shared" si="29"/>
        <v>#N/A</v>
      </c>
    </row>
    <row r="917" spans="1:4" ht="16.5" thickTop="1" thickBot="1" x14ac:dyDescent="0.3">
      <c r="A917" s="49"/>
      <c r="B917" s="59"/>
      <c r="C917" s="61" t="e">
        <f t="shared" si="28"/>
        <v>#N/A</v>
      </c>
      <c r="D917" s="61" t="e">
        <f t="shared" si="29"/>
        <v>#N/A</v>
      </c>
    </row>
    <row r="918" spans="1:4" ht="16.5" thickTop="1" thickBot="1" x14ac:dyDescent="0.3">
      <c r="A918" s="49"/>
      <c r="B918" s="59"/>
      <c r="C918" s="61" t="e">
        <f t="shared" si="28"/>
        <v>#N/A</v>
      </c>
      <c r="D918" s="61" t="e">
        <f t="shared" si="29"/>
        <v>#N/A</v>
      </c>
    </row>
    <row r="919" spans="1:4" ht="16.5" thickTop="1" thickBot="1" x14ac:dyDescent="0.3">
      <c r="A919" s="49"/>
      <c r="B919" s="59"/>
      <c r="C919" s="61" t="e">
        <f t="shared" si="28"/>
        <v>#N/A</v>
      </c>
      <c r="D919" s="61" t="e">
        <f t="shared" si="29"/>
        <v>#N/A</v>
      </c>
    </row>
    <row r="920" spans="1:4" ht="16.5" thickTop="1" thickBot="1" x14ac:dyDescent="0.3">
      <c r="A920" s="49"/>
      <c r="B920" s="59"/>
      <c r="C920" s="61" t="e">
        <f t="shared" si="28"/>
        <v>#N/A</v>
      </c>
      <c r="D920" s="61" t="e">
        <f t="shared" si="29"/>
        <v>#N/A</v>
      </c>
    </row>
    <row r="921" spans="1:4" ht="16.5" thickTop="1" thickBot="1" x14ac:dyDescent="0.3">
      <c r="A921" s="49"/>
      <c r="B921" s="59"/>
      <c r="C921" s="61" t="e">
        <f t="shared" si="28"/>
        <v>#N/A</v>
      </c>
      <c r="D921" s="61" t="e">
        <f t="shared" si="29"/>
        <v>#N/A</v>
      </c>
    </row>
    <row r="922" spans="1:4" ht="16.5" thickTop="1" thickBot="1" x14ac:dyDescent="0.3">
      <c r="A922" s="49"/>
      <c r="B922" s="59"/>
      <c r="C922" s="61" t="e">
        <f t="shared" si="28"/>
        <v>#N/A</v>
      </c>
      <c r="D922" s="61" t="e">
        <f t="shared" si="29"/>
        <v>#N/A</v>
      </c>
    </row>
    <row r="923" spans="1:4" ht="16.5" thickTop="1" thickBot="1" x14ac:dyDescent="0.3">
      <c r="A923" s="49"/>
      <c r="B923" s="59"/>
      <c r="C923" s="61" t="e">
        <f t="shared" si="28"/>
        <v>#N/A</v>
      </c>
      <c r="D923" s="61" t="e">
        <f t="shared" si="29"/>
        <v>#N/A</v>
      </c>
    </row>
    <row r="924" spans="1:4" ht="16.5" thickTop="1" thickBot="1" x14ac:dyDescent="0.3">
      <c r="A924" s="49"/>
      <c r="B924" s="59"/>
      <c r="C924" s="61" t="e">
        <f t="shared" si="28"/>
        <v>#N/A</v>
      </c>
      <c r="D924" s="61" t="e">
        <f t="shared" si="29"/>
        <v>#N/A</v>
      </c>
    </row>
    <row r="925" spans="1:4" ht="16.5" thickTop="1" thickBot="1" x14ac:dyDescent="0.3">
      <c r="A925" s="49"/>
      <c r="B925" s="59"/>
      <c r="C925" s="61" t="e">
        <f t="shared" si="28"/>
        <v>#N/A</v>
      </c>
      <c r="D925" s="61" t="e">
        <f t="shared" si="29"/>
        <v>#N/A</v>
      </c>
    </row>
    <row r="926" spans="1:4" ht="16.5" thickTop="1" thickBot="1" x14ac:dyDescent="0.3">
      <c r="A926" s="49"/>
      <c r="B926" s="59"/>
      <c r="C926" s="61" t="e">
        <f t="shared" si="28"/>
        <v>#N/A</v>
      </c>
      <c r="D926" s="61" t="e">
        <f t="shared" si="29"/>
        <v>#N/A</v>
      </c>
    </row>
    <row r="927" spans="1:4" ht="16.5" thickTop="1" thickBot="1" x14ac:dyDescent="0.3">
      <c r="A927" s="49"/>
      <c r="B927" s="59"/>
      <c r="C927" s="61" t="e">
        <f t="shared" si="28"/>
        <v>#N/A</v>
      </c>
      <c r="D927" s="61" t="e">
        <f t="shared" si="29"/>
        <v>#N/A</v>
      </c>
    </row>
    <row r="928" spans="1:4" ht="16.5" thickTop="1" thickBot="1" x14ac:dyDescent="0.3">
      <c r="A928" s="49"/>
      <c r="B928" s="59"/>
      <c r="C928" s="61" t="e">
        <f t="shared" si="28"/>
        <v>#N/A</v>
      </c>
      <c r="D928" s="61" t="e">
        <f t="shared" si="29"/>
        <v>#N/A</v>
      </c>
    </row>
    <row r="929" spans="1:4" ht="16.5" thickTop="1" thickBot="1" x14ac:dyDescent="0.3">
      <c r="A929" s="49"/>
      <c r="B929" s="59"/>
      <c r="C929" s="61" t="e">
        <f t="shared" si="28"/>
        <v>#N/A</v>
      </c>
      <c r="D929" s="61" t="e">
        <f t="shared" si="29"/>
        <v>#N/A</v>
      </c>
    </row>
    <row r="930" spans="1:4" ht="16.5" thickTop="1" thickBot="1" x14ac:dyDescent="0.3">
      <c r="A930" s="49"/>
      <c r="B930" s="59"/>
      <c r="C930" s="61" t="e">
        <f t="shared" si="28"/>
        <v>#N/A</v>
      </c>
      <c r="D930" s="61" t="e">
        <f t="shared" si="29"/>
        <v>#N/A</v>
      </c>
    </row>
    <row r="931" spans="1:4" ht="16.5" thickTop="1" thickBot="1" x14ac:dyDescent="0.3">
      <c r="A931" s="49"/>
      <c r="B931" s="59"/>
      <c r="C931" s="61" t="e">
        <f t="shared" si="28"/>
        <v>#N/A</v>
      </c>
      <c r="D931" s="61" t="e">
        <f t="shared" si="29"/>
        <v>#N/A</v>
      </c>
    </row>
    <row r="932" spans="1:4" ht="16.5" thickTop="1" thickBot="1" x14ac:dyDescent="0.3">
      <c r="A932" s="49"/>
      <c r="B932" s="59"/>
      <c r="C932" s="61" t="e">
        <f t="shared" si="28"/>
        <v>#N/A</v>
      </c>
      <c r="D932" s="61" t="e">
        <f t="shared" si="29"/>
        <v>#N/A</v>
      </c>
    </row>
    <row r="933" spans="1:4" ht="16.5" thickTop="1" thickBot="1" x14ac:dyDescent="0.3">
      <c r="A933" s="49"/>
      <c r="B933" s="59"/>
      <c r="C933" s="61" t="e">
        <f t="shared" si="28"/>
        <v>#N/A</v>
      </c>
      <c r="D933" s="61" t="e">
        <f t="shared" si="29"/>
        <v>#N/A</v>
      </c>
    </row>
    <row r="934" spans="1:4" ht="16.5" thickTop="1" thickBot="1" x14ac:dyDescent="0.3">
      <c r="A934" s="49"/>
      <c r="B934" s="59"/>
      <c r="C934" s="61" t="e">
        <f t="shared" si="28"/>
        <v>#N/A</v>
      </c>
      <c r="D934" s="61" t="e">
        <f t="shared" si="29"/>
        <v>#N/A</v>
      </c>
    </row>
    <row r="935" spans="1:4" ht="16.5" thickTop="1" thickBot="1" x14ac:dyDescent="0.3">
      <c r="A935" s="49"/>
      <c r="B935" s="59"/>
      <c r="C935" s="61" t="e">
        <f t="shared" si="28"/>
        <v>#N/A</v>
      </c>
      <c r="D935" s="61" t="e">
        <f t="shared" si="29"/>
        <v>#N/A</v>
      </c>
    </row>
    <row r="936" spans="1:4" ht="16.5" thickTop="1" thickBot="1" x14ac:dyDescent="0.3">
      <c r="A936" s="49"/>
      <c r="B936" s="59"/>
      <c r="C936" s="61" t="e">
        <f t="shared" si="28"/>
        <v>#N/A</v>
      </c>
      <c r="D936" s="61" t="e">
        <f t="shared" si="29"/>
        <v>#N/A</v>
      </c>
    </row>
    <row r="937" spans="1:4" ht="16.5" thickTop="1" thickBot="1" x14ac:dyDescent="0.3">
      <c r="A937" s="49"/>
      <c r="B937" s="59"/>
      <c r="C937" s="61" t="e">
        <f t="shared" si="28"/>
        <v>#N/A</v>
      </c>
      <c r="D937" s="61" t="e">
        <f t="shared" si="29"/>
        <v>#N/A</v>
      </c>
    </row>
    <row r="938" spans="1:4" ht="16.5" thickTop="1" thickBot="1" x14ac:dyDescent="0.3">
      <c r="A938" s="49"/>
      <c r="B938" s="59"/>
      <c r="C938" s="61" t="e">
        <f t="shared" si="28"/>
        <v>#N/A</v>
      </c>
      <c r="D938" s="61" t="e">
        <f t="shared" si="29"/>
        <v>#N/A</v>
      </c>
    </row>
    <row r="939" spans="1:4" ht="16.5" thickTop="1" thickBot="1" x14ac:dyDescent="0.3">
      <c r="A939" s="49"/>
      <c r="B939" s="59"/>
      <c r="C939" s="61" t="e">
        <f t="shared" si="28"/>
        <v>#N/A</v>
      </c>
      <c r="D939" s="61" t="e">
        <f t="shared" si="29"/>
        <v>#N/A</v>
      </c>
    </row>
    <row r="940" spans="1:4" ht="16.5" thickTop="1" thickBot="1" x14ac:dyDescent="0.3">
      <c r="A940" s="49"/>
      <c r="B940" s="59"/>
      <c r="C940" s="61" t="e">
        <f t="shared" si="28"/>
        <v>#N/A</v>
      </c>
      <c r="D940" s="61" t="e">
        <f t="shared" si="29"/>
        <v>#N/A</v>
      </c>
    </row>
    <row r="941" spans="1:4" ht="16.5" thickTop="1" thickBot="1" x14ac:dyDescent="0.3">
      <c r="A941" s="49"/>
      <c r="B941" s="59"/>
      <c r="C941" s="61" t="e">
        <f t="shared" si="28"/>
        <v>#N/A</v>
      </c>
      <c r="D941" s="61" t="e">
        <f t="shared" si="29"/>
        <v>#N/A</v>
      </c>
    </row>
    <row r="942" spans="1:4" ht="16.5" thickTop="1" thickBot="1" x14ac:dyDescent="0.3">
      <c r="A942" s="49"/>
      <c r="B942" s="59"/>
      <c r="C942" s="61" t="e">
        <f t="shared" si="28"/>
        <v>#N/A</v>
      </c>
      <c r="D942" s="61" t="e">
        <f t="shared" si="29"/>
        <v>#N/A</v>
      </c>
    </row>
    <row r="943" spans="1:4" ht="16.5" thickTop="1" thickBot="1" x14ac:dyDescent="0.3">
      <c r="A943" s="49"/>
      <c r="B943" s="59"/>
      <c r="C943" s="61" t="e">
        <f t="shared" si="28"/>
        <v>#N/A</v>
      </c>
      <c r="D943" s="61" t="e">
        <f t="shared" si="29"/>
        <v>#N/A</v>
      </c>
    </row>
    <row r="944" spans="1:4" ht="16.5" thickTop="1" thickBot="1" x14ac:dyDescent="0.3">
      <c r="A944" s="49"/>
      <c r="B944" s="59"/>
      <c r="C944" s="61" t="e">
        <f t="shared" si="28"/>
        <v>#N/A</v>
      </c>
      <c r="D944" s="61" t="e">
        <f t="shared" si="29"/>
        <v>#N/A</v>
      </c>
    </row>
    <row r="945" spans="1:4" ht="16.5" thickTop="1" thickBot="1" x14ac:dyDescent="0.3">
      <c r="A945" s="49"/>
      <c r="B945" s="59"/>
      <c r="C945" s="61" t="e">
        <f t="shared" si="28"/>
        <v>#N/A</v>
      </c>
      <c r="D945" s="61" t="e">
        <f t="shared" si="29"/>
        <v>#N/A</v>
      </c>
    </row>
    <row r="946" spans="1:4" ht="16.5" thickTop="1" thickBot="1" x14ac:dyDescent="0.3">
      <c r="A946" s="49"/>
      <c r="B946" s="59"/>
      <c r="C946" s="61" t="e">
        <f t="shared" si="28"/>
        <v>#N/A</v>
      </c>
      <c r="D946" s="61" t="e">
        <f t="shared" si="29"/>
        <v>#N/A</v>
      </c>
    </row>
    <row r="947" spans="1:4" ht="16.5" thickTop="1" thickBot="1" x14ac:dyDescent="0.3">
      <c r="A947" s="49"/>
      <c r="B947" s="59"/>
      <c r="C947" s="61" t="e">
        <f t="shared" si="28"/>
        <v>#N/A</v>
      </c>
      <c r="D947" s="61" t="e">
        <f t="shared" si="29"/>
        <v>#N/A</v>
      </c>
    </row>
    <row r="948" spans="1:4" ht="16.5" thickTop="1" thickBot="1" x14ac:dyDescent="0.3">
      <c r="A948" s="49"/>
      <c r="B948" s="59"/>
      <c r="C948" s="61" t="e">
        <f t="shared" si="28"/>
        <v>#N/A</v>
      </c>
      <c r="D948" s="61" t="e">
        <f t="shared" si="29"/>
        <v>#N/A</v>
      </c>
    </row>
    <row r="949" spans="1:4" ht="16.5" thickTop="1" thickBot="1" x14ac:dyDescent="0.3">
      <c r="A949" s="49"/>
      <c r="B949" s="59"/>
      <c r="C949" s="61" t="e">
        <f t="shared" si="28"/>
        <v>#N/A</v>
      </c>
      <c r="D949" s="61" t="e">
        <f t="shared" si="29"/>
        <v>#N/A</v>
      </c>
    </row>
    <row r="950" spans="1:4" ht="16.5" thickTop="1" thickBot="1" x14ac:dyDescent="0.3">
      <c r="A950" s="49"/>
      <c r="B950" s="59"/>
      <c r="C950" s="61" t="e">
        <f t="shared" si="28"/>
        <v>#N/A</v>
      </c>
      <c r="D950" s="61" t="e">
        <f t="shared" si="29"/>
        <v>#N/A</v>
      </c>
    </row>
    <row r="951" spans="1:4" ht="16.5" thickTop="1" thickBot="1" x14ac:dyDescent="0.3">
      <c r="A951" s="49"/>
      <c r="B951" s="59"/>
      <c r="C951" s="61" t="e">
        <f t="shared" si="28"/>
        <v>#N/A</v>
      </c>
      <c r="D951" s="61" t="e">
        <f t="shared" si="29"/>
        <v>#N/A</v>
      </c>
    </row>
    <row r="952" spans="1:4" ht="16.5" thickTop="1" thickBot="1" x14ac:dyDescent="0.3">
      <c r="A952" s="49"/>
      <c r="B952" s="59"/>
      <c r="C952" s="61" t="e">
        <f t="shared" si="28"/>
        <v>#N/A</v>
      </c>
      <c r="D952" s="61" t="e">
        <f t="shared" si="29"/>
        <v>#N/A</v>
      </c>
    </row>
    <row r="953" spans="1:4" ht="16.5" thickTop="1" thickBot="1" x14ac:dyDescent="0.3">
      <c r="A953" s="49"/>
      <c r="B953" s="59"/>
      <c r="C953" s="61" t="e">
        <f t="shared" si="28"/>
        <v>#N/A</v>
      </c>
      <c r="D953" s="61" t="e">
        <f t="shared" si="29"/>
        <v>#N/A</v>
      </c>
    </row>
    <row r="954" spans="1:4" ht="16.5" thickTop="1" thickBot="1" x14ac:dyDescent="0.3">
      <c r="A954" s="49"/>
      <c r="B954" s="59"/>
      <c r="C954" s="61" t="e">
        <f t="shared" si="28"/>
        <v>#N/A</v>
      </c>
      <c r="D954" s="61" t="e">
        <f t="shared" si="29"/>
        <v>#N/A</v>
      </c>
    </row>
    <row r="955" spans="1:4" ht="16.5" thickTop="1" thickBot="1" x14ac:dyDescent="0.3">
      <c r="A955" s="49"/>
      <c r="B955" s="59"/>
      <c r="C955" s="61" t="e">
        <f t="shared" si="28"/>
        <v>#N/A</v>
      </c>
      <c r="D955" s="61" t="e">
        <f t="shared" si="29"/>
        <v>#N/A</v>
      </c>
    </row>
    <row r="956" spans="1:4" ht="16.5" thickTop="1" thickBot="1" x14ac:dyDescent="0.3">
      <c r="A956" s="49"/>
      <c r="B956" s="59"/>
      <c r="C956" s="61" t="e">
        <f t="shared" si="28"/>
        <v>#N/A</v>
      </c>
      <c r="D956" s="61" t="e">
        <f t="shared" si="29"/>
        <v>#N/A</v>
      </c>
    </row>
    <row r="957" spans="1:4" ht="16.5" thickTop="1" thickBot="1" x14ac:dyDescent="0.3">
      <c r="A957" s="49"/>
      <c r="B957" s="59"/>
      <c r="C957" s="61" t="e">
        <f t="shared" si="28"/>
        <v>#N/A</v>
      </c>
      <c r="D957" s="61" t="e">
        <f t="shared" si="29"/>
        <v>#N/A</v>
      </c>
    </row>
    <row r="958" spans="1:4" ht="16.5" thickTop="1" thickBot="1" x14ac:dyDescent="0.3">
      <c r="A958" s="49"/>
      <c r="B958" s="59"/>
      <c r="C958" s="61" t="e">
        <f t="shared" si="28"/>
        <v>#N/A</v>
      </c>
      <c r="D958" s="61" t="e">
        <f t="shared" si="29"/>
        <v>#N/A</v>
      </c>
    </row>
    <row r="959" spans="1:4" ht="16.5" thickTop="1" thickBot="1" x14ac:dyDescent="0.3">
      <c r="A959" s="49"/>
      <c r="B959" s="59"/>
      <c r="C959" s="61" t="e">
        <f t="shared" si="28"/>
        <v>#N/A</v>
      </c>
      <c r="D959" s="61" t="e">
        <f t="shared" si="29"/>
        <v>#N/A</v>
      </c>
    </row>
    <row r="960" spans="1:4" ht="16.5" thickTop="1" thickBot="1" x14ac:dyDescent="0.3">
      <c r="A960" s="49"/>
      <c r="B960" s="59"/>
      <c r="C960" s="61" t="e">
        <f t="shared" si="28"/>
        <v>#N/A</v>
      </c>
      <c r="D960" s="61" t="e">
        <f t="shared" si="29"/>
        <v>#N/A</v>
      </c>
    </row>
    <row r="961" spans="1:4" ht="16.5" thickTop="1" thickBot="1" x14ac:dyDescent="0.3">
      <c r="A961" s="49"/>
      <c r="B961" s="59"/>
      <c r="C961" s="61" t="e">
        <f t="shared" si="28"/>
        <v>#N/A</v>
      </c>
      <c r="D961" s="61" t="e">
        <f t="shared" si="29"/>
        <v>#N/A</v>
      </c>
    </row>
    <row r="962" spans="1:4" ht="16.5" thickTop="1" thickBot="1" x14ac:dyDescent="0.3">
      <c r="A962" s="49"/>
      <c r="B962" s="59"/>
      <c r="C962" s="61" t="e">
        <f t="shared" si="28"/>
        <v>#N/A</v>
      </c>
      <c r="D962" s="61" t="e">
        <f t="shared" si="29"/>
        <v>#N/A</v>
      </c>
    </row>
    <row r="963" spans="1:4" ht="16.5" thickTop="1" thickBot="1" x14ac:dyDescent="0.3">
      <c r="A963" s="49"/>
      <c r="B963" s="59"/>
      <c r="C963" s="61" t="e">
        <f t="shared" ref="C963:C1000" si="30">_xlfn.RANK.EQ($B963,$B$2:$B$1000,0)</f>
        <v>#N/A</v>
      </c>
      <c r="D963" s="61" t="e">
        <f t="shared" ref="D963:D1000" si="31">1-(_xlfn.RANK.EQ(B963,$B$2:$B$1000,0))/(COUNT($B$2:$B$1000))</f>
        <v>#N/A</v>
      </c>
    </row>
    <row r="964" spans="1:4" ht="16.5" thickTop="1" thickBot="1" x14ac:dyDescent="0.3">
      <c r="A964" s="49"/>
      <c r="B964" s="59"/>
      <c r="C964" s="61" t="e">
        <f t="shared" si="30"/>
        <v>#N/A</v>
      </c>
      <c r="D964" s="61" t="e">
        <f t="shared" si="31"/>
        <v>#N/A</v>
      </c>
    </row>
    <row r="965" spans="1:4" ht="16.5" thickTop="1" thickBot="1" x14ac:dyDescent="0.3">
      <c r="A965" s="49"/>
      <c r="B965" s="59"/>
      <c r="C965" s="61" t="e">
        <f t="shared" si="30"/>
        <v>#N/A</v>
      </c>
      <c r="D965" s="61" t="e">
        <f t="shared" si="31"/>
        <v>#N/A</v>
      </c>
    </row>
    <row r="966" spans="1:4" ht="16.5" thickTop="1" thickBot="1" x14ac:dyDescent="0.3">
      <c r="A966" s="49"/>
      <c r="B966" s="59"/>
      <c r="C966" s="61" t="e">
        <f t="shared" si="30"/>
        <v>#N/A</v>
      </c>
      <c r="D966" s="61" t="e">
        <f t="shared" si="31"/>
        <v>#N/A</v>
      </c>
    </row>
    <row r="967" spans="1:4" ht="16.5" thickTop="1" thickBot="1" x14ac:dyDescent="0.3">
      <c r="A967" s="49"/>
      <c r="B967" s="59"/>
      <c r="C967" s="61" t="e">
        <f t="shared" si="30"/>
        <v>#N/A</v>
      </c>
      <c r="D967" s="61" t="e">
        <f t="shared" si="31"/>
        <v>#N/A</v>
      </c>
    </row>
    <row r="968" spans="1:4" ht="16.5" thickTop="1" thickBot="1" x14ac:dyDescent="0.3">
      <c r="A968" s="49"/>
      <c r="B968" s="59"/>
      <c r="C968" s="61" t="e">
        <f t="shared" si="30"/>
        <v>#N/A</v>
      </c>
      <c r="D968" s="61" t="e">
        <f t="shared" si="31"/>
        <v>#N/A</v>
      </c>
    </row>
    <row r="969" spans="1:4" ht="16.5" thickTop="1" thickBot="1" x14ac:dyDescent="0.3">
      <c r="A969" s="49"/>
      <c r="B969" s="59"/>
      <c r="C969" s="61" t="e">
        <f t="shared" si="30"/>
        <v>#N/A</v>
      </c>
      <c r="D969" s="61" t="e">
        <f t="shared" si="31"/>
        <v>#N/A</v>
      </c>
    </row>
    <row r="970" spans="1:4" ht="16.5" thickTop="1" thickBot="1" x14ac:dyDescent="0.3">
      <c r="A970" s="49"/>
      <c r="B970" s="59"/>
      <c r="C970" s="61" t="e">
        <f t="shared" si="30"/>
        <v>#N/A</v>
      </c>
      <c r="D970" s="61" t="e">
        <f t="shared" si="31"/>
        <v>#N/A</v>
      </c>
    </row>
    <row r="971" spans="1:4" ht="16.5" thickTop="1" thickBot="1" x14ac:dyDescent="0.3">
      <c r="A971" s="49"/>
      <c r="B971" s="59"/>
      <c r="C971" s="61" t="e">
        <f t="shared" si="30"/>
        <v>#N/A</v>
      </c>
      <c r="D971" s="61" t="e">
        <f t="shared" si="31"/>
        <v>#N/A</v>
      </c>
    </row>
    <row r="972" spans="1:4" ht="16.5" thickTop="1" thickBot="1" x14ac:dyDescent="0.3">
      <c r="A972" s="49"/>
      <c r="B972" s="59"/>
      <c r="C972" s="61" t="e">
        <f t="shared" si="30"/>
        <v>#N/A</v>
      </c>
      <c r="D972" s="61" t="e">
        <f t="shared" si="31"/>
        <v>#N/A</v>
      </c>
    </row>
    <row r="973" spans="1:4" ht="16.5" thickTop="1" thickBot="1" x14ac:dyDescent="0.3">
      <c r="A973" s="49"/>
      <c r="B973" s="59"/>
      <c r="C973" s="61" t="e">
        <f t="shared" si="30"/>
        <v>#N/A</v>
      </c>
      <c r="D973" s="61" t="e">
        <f t="shared" si="31"/>
        <v>#N/A</v>
      </c>
    </row>
    <row r="974" spans="1:4" ht="16.5" thickTop="1" thickBot="1" x14ac:dyDescent="0.3">
      <c r="A974" s="49"/>
      <c r="B974" s="59"/>
      <c r="C974" s="61" t="e">
        <f t="shared" si="30"/>
        <v>#N/A</v>
      </c>
      <c r="D974" s="61" t="e">
        <f t="shared" si="31"/>
        <v>#N/A</v>
      </c>
    </row>
    <row r="975" spans="1:4" ht="16.5" thickTop="1" thickBot="1" x14ac:dyDescent="0.3">
      <c r="A975" s="49"/>
      <c r="B975" s="59"/>
      <c r="C975" s="61" t="e">
        <f t="shared" si="30"/>
        <v>#N/A</v>
      </c>
      <c r="D975" s="61" t="e">
        <f t="shared" si="31"/>
        <v>#N/A</v>
      </c>
    </row>
    <row r="976" spans="1:4" ht="16.5" thickTop="1" thickBot="1" x14ac:dyDescent="0.3">
      <c r="A976" s="49"/>
      <c r="B976" s="59"/>
      <c r="C976" s="61" t="e">
        <f t="shared" si="30"/>
        <v>#N/A</v>
      </c>
      <c r="D976" s="61" t="e">
        <f t="shared" si="31"/>
        <v>#N/A</v>
      </c>
    </row>
    <row r="977" spans="1:4" ht="16.5" thickTop="1" thickBot="1" x14ac:dyDescent="0.3">
      <c r="A977" s="49"/>
      <c r="B977" s="59"/>
      <c r="C977" s="61" t="e">
        <f t="shared" si="30"/>
        <v>#N/A</v>
      </c>
      <c r="D977" s="61" t="e">
        <f t="shared" si="31"/>
        <v>#N/A</v>
      </c>
    </row>
    <row r="978" spans="1:4" ht="16.5" thickTop="1" thickBot="1" x14ac:dyDescent="0.3">
      <c r="A978" s="49"/>
      <c r="B978" s="59"/>
      <c r="C978" s="61" t="e">
        <f t="shared" si="30"/>
        <v>#N/A</v>
      </c>
      <c r="D978" s="61" t="e">
        <f t="shared" si="31"/>
        <v>#N/A</v>
      </c>
    </row>
    <row r="979" spans="1:4" ht="16.5" thickTop="1" thickBot="1" x14ac:dyDescent="0.3">
      <c r="A979" s="49"/>
      <c r="B979" s="59"/>
      <c r="C979" s="61" t="e">
        <f t="shared" si="30"/>
        <v>#N/A</v>
      </c>
      <c r="D979" s="61" t="e">
        <f t="shared" si="31"/>
        <v>#N/A</v>
      </c>
    </row>
    <row r="980" spans="1:4" ht="16.5" thickTop="1" thickBot="1" x14ac:dyDescent="0.3">
      <c r="A980" s="49"/>
      <c r="B980" s="59"/>
      <c r="C980" s="61" t="e">
        <f t="shared" si="30"/>
        <v>#N/A</v>
      </c>
      <c r="D980" s="61" t="e">
        <f t="shared" si="31"/>
        <v>#N/A</v>
      </c>
    </row>
    <row r="981" spans="1:4" ht="16.5" thickTop="1" thickBot="1" x14ac:dyDescent="0.3">
      <c r="A981" s="49"/>
      <c r="B981" s="59"/>
      <c r="C981" s="61" t="e">
        <f t="shared" si="30"/>
        <v>#N/A</v>
      </c>
      <c r="D981" s="61" t="e">
        <f t="shared" si="31"/>
        <v>#N/A</v>
      </c>
    </row>
    <row r="982" spans="1:4" ht="16.5" thickTop="1" thickBot="1" x14ac:dyDescent="0.3">
      <c r="A982" s="49"/>
      <c r="B982" s="59"/>
      <c r="C982" s="61" t="e">
        <f t="shared" si="30"/>
        <v>#N/A</v>
      </c>
      <c r="D982" s="61" t="e">
        <f t="shared" si="31"/>
        <v>#N/A</v>
      </c>
    </row>
    <row r="983" spans="1:4" ht="16.5" thickTop="1" thickBot="1" x14ac:dyDescent="0.3">
      <c r="A983" s="49"/>
      <c r="B983" s="59"/>
      <c r="C983" s="61" t="e">
        <f t="shared" si="30"/>
        <v>#N/A</v>
      </c>
      <c r="D983" s="61" t="e">
        <f t="shared" si="31"/>
        <v>#N/A</v>
      </c>
    </row>
    <row r="984" spans="1:4" ht="16.5" thickTop="1" thickBot="1" x14ac:dyDescent="0.3">
      <c r="A984" s="49"/>
      <c r="B984" s="59"/>
      <c r="C984" s="61" t="e">
        <f t="shared" si="30"/>
        <v>#N/A</v>
      </c>
      <c r="D984" s="61" t="e">
        <f t="shared" si="31"/>
        <v>#N/A</v>
      </c>
    </row>
    <row r="985" spans="1:4" ht="16.5" thickTop="1" thickBot="1" x14ac:dyDescent="0.3">
      <c r="A985" s="49"/>
      <c r="B985" s="59"/>
      <c r="C985" s="61" t="e">
        <f t="shared" si="30"/>
        <v>#N/A</v>
      </c>
      <c r="D985" s="61" t="e">
        <f t="shared" si="31"/>
        <v>#N/A</v>
      </c>
    </row>
    <row r="986" spans="1:4" ht="16.5" thickTop="1" thickBot="1" x14ac:dyDescent="0.3">
      <c r="A986" s="49"/>
      <c r="B986" s="59"/>
      <c r="C986" s="61" t="e">
        <f t="shared" si="30"/>
        <v>#N/A</v>
      </c>
      <c r="D986" s="61" t="e">
        <f t="shared" si="31"/>
        <v>#N/A</v>
      </c>
    </row>
    <row r="987" spans="1:4" ht="16.5" thickTop="1" thickBot="1" x14ac:dyDescent="0.3">
      <c r="A987" s="49"/>
      <c r="B987" s="59"/>
      <c r="C987" s="61" t="e">
        <f t="shared" si="30"/>
        <v>#N/A</v>
      </c>
      <c r="D987" s="61" t="e">
        <f t="shared" si="31"/>
        <v>#N/A</v>
      </c>
    </row>
    <row r="988" spans="1:4" ht="16.5" thickTop="1" thickBot="1" x14ac:dyDescent="0.3">
      <c r="A988" s="49"/>
      <c r="B988" s="59"/>
      <c r="C988" s="61" t="e">
        <f t="shared" si="30"/>
        <v>#N/A</v>
      </c>
      <c r="D988" s="61" t="e">
        <f t="shared" si="31"/>
        <v>#N/A</v>
      </c>
    </row>
    <row r="989" spans="1:4" ht="16.5" thickTop="1" thickBot="1" x14ac:dyDescent="0.3">
      <c r="A989" s="49"/>
      <c r="B989" s="59"/>
      <c r="C989" s="61" t="e">
        <f t="shared" si="30"/>
        <v>#N/A</v>
      </c>
      <c r="D989" s="61" t="e">
        <f t="shared" si="31"/>
        <v>#N/A</v>
      </c>
    </row>
    <row r="990" spans="1:4" ht="16.5" thickTop="1" thickBot="1" x14ac:dyDescent="0.3">
      <c r="A990" s="49"/>
      <c r="B990" s="59"/>
      <c r="C990" s="61" t="e">
        <f t="shared" si="30"/>
        <v>#N/A</v>
      </c>
      <c r="D990" s="61" t="e">
        <f t="shared" si="31"/>
        <v>#N/A</v>
      </c>
    </row>
    <row r="991" spans="1:4" ht="16.5" thickTop="1" thickBot="1" x14ac:dyDescent="0.3">
      <c r="A991" s="49"/>
      <c r="B991" s="59"/>
      <c r="C991" s="61" t="e">
        <f t="shared" si="30"/>
        <v>#N/A</v>
      </c>
      <c r="D991" s="61" t="e">
        <f t="shared" si="31"/>
        <v>#N/A</v>
      </c>
    </row>
    <row r="992" spans="1:4" ht="16.5" thickTop="1" thickBot="1" x14ac:dyDescent="0.3">
      <c r="A992" s="49"/>
      <c r="B992" s="59"/>
      <c r="C992" s="61" t="e">
        <f t="shared" si="30"/>
        <v>#N/A</v>
      </c>
      <c r="D992" s="61" t="e">
        <f t="shared" si="31"/>
        <v>#N/A</v>
      </c>
    </row>
    <row r="993" spans="1:4" ht="16.5" thickTop="1" thickBot="1" x14ac:dyDescent="0.3">
      <c r="A993" s="49"/>
      <c r="B993" s="59"/>
      <c r="C993" s="61" t="e">
        <f t="shared" si="30"/>
        <v>#N/A</v>
      </c>
      <c r="D993" s="61" t="e">
        <f t="shared" si="31"/>
        <v>#N/A</v>
      </c>
    </row>
    <row r="994" spans="1:4" ht="16.5" thickTop="1" thickBot="1" x14ac:dyDescent="0.3">
      <c r="A994" s="49"/>
      <c r="B994" s="59"/>
      <c r="C994" s="61" t="e">
        <f t="shared" si="30"/>
        <v>#N/A</v>
      </c>
      <c r="D994" s="61" t="e">
        <f t="shared" si="31"/>
        <v>#N/A</v>
      </c>
    </row>
    <row r="995" spans="1:4" ht="16.5" thickTop="1" thickBot="1" x14ac:dyDescent="0.3">
      <c r="A995" s="49"/>
      <c r="B995" s="59"/>
      <c r="C995" s="61" t="e">
        <f t="shared" si="30"/>
        <v>#N/A</v>
      </c>
      <c r="D995" s="61" t="e">
        <f t="shared" si="31"/>
        <v>#N/A</v>
      </c>
    </row>
    <row r="996" spans="1:4" ht="16.5" thickTop="1" thickBot="1" x14ac:dyDescent="0.3">
      <c r="A996" s="49"/>
      <c r="B996" s="59"/>
      <c r="C996" s="61" t="e">
        <f t="shared" si="30"/>
        <v>#N/A</v>
      </c>
      <c r="D996" s="61" t="e">
        <f t="shared" si="31"/>
        <v>#N/A</v>
      </c>
    </row>
    <row r="997" spans="1:4" ht="16.5" thickTop="1" thickBot="1" x14ac:dyDescent="0.3">
      <c r="A997" s="49"/>
      <c r="B997" s="59"/>
      <c r="C997" s="61" t="e">
        <f t="shared" si="30"/>
        <v>#N/A</v>
      </c>
      <c r="D997" s="61" t="e">
        <f t="shared" si="31"/>
        <v>#N/A</v>
      </c>
    </row>
    <row r="998" spans="1:4" ht="16.5" thickTop="1" thickBot="1" x14ac:dyDescent="0.3">
      <c r="A998" s="49"/>
      <c r="B998" s="59"/>
      <c r="C998" s="61" t="e">
        <f t="shared" si="30"/>
        <v>#N/A</v>
      </c>
      <c r="D998" s="61" t="e">
        <f t="shared" si="31"/>
        <v>#N/A</v>
      </c>
    </row>
    <row r="999" spans="1:4" ht="16.5" thickTop="1" thickBot="1" x14ac:dyDescent="0.3">
      <c r="A999" s="49"/>
      <c r="B999" s="59"/>
      <c r="C999" s="61" t="e">
        <f t="shared" si="30"/>
        <v>#N/A</v>
      </c>
      <c r="D999" s="61" t="e">
        <f t="shared" si="31"/>
        <v>#N/A</v>
      </c>
    </row>
    <row r="1000" spans="1:4" ht="16.5" thickTop="1" thickBot="1" x14ac:dyDescent="0.3">
      <c r="A1000" s="49"/>
      <c r="B1000" s="59"/>
      <c r="C1000" s="61" t="e">
        <f t="shared" si="30"/>
        <v>#N/A</v>
      </c>
      <c r="D1000" s="61" t="e">
        <f t="shared" si="31"/>
        <v>#N/A</v>
      </c>
    </row>
    <row r="1001" spans="1:4" ht="15.75" thickTop="1" x14ac:dyDescent="0.25"/>
  </sheetData>
  <autoFilter ref="A1:D1" xr:uid="{CF71185D-502D-40FD-B74E-F96547AF7D37}"/>
  <mergeCells count="1">
    <mergeCell ref="F1:K1"/>
  </mergeCells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1C87-5A32-44E5-AE81-7231A53ECFD7}">
  <sheetPr>
    <tabColor rgb="FF00B050"/>
  </sheetPr>
  <dimension ref="A1:C1001"/>
  <sheetViews>
    <sheetView workbookViewId="0">
      <selection activeCell="F28" sqref="F28"/>
    </sheetView>
  </sheetViews>
  <sheetFormatPr defaultRowHeight="15" x14ac:dyDescent="0.25"/>
  <cols>
    <col min="1" max="1" width="22" style="28" customWidth="1"/>
    <col min="2" max="2" width="9.140625" style="28"/>
    <col min="3" max="3" width="17.5703125" style="28" customWidth="1"/>
    <col min="4" max="16384" width="9.140625" style="28"/>
  </cols>
  <sheetData>
    <row r="1" spans="1:3" ht="45.75" thickBot="1" x14ac:dyDescent="0.3">
      <c r="A1" s="48" t="s">
        <v>0</v>
      </c>
      <c r="B1" s="63" t="s">
        <v>2</v>
      </c>
      <c r="C1" s="63" t="s">
        <v>4</v>
      </c>
    </row>
    <row r="2" spans="1:3" ht="16.5" thickTop="1" thickBot="1" x14ac:dyDescent="0.3">
      <c r="A2" s="49"/>
      <c r="B2" s="64"/>
      <c r="C2" s="49"/>
    </row>
    <row r="3" spans="1:3" ht="16.5" thickTop="1" thickBot="1" x14ac:dyDescent="0.3">
      <c r="A3" s="49"/>
      <c r="B3" s="64"/>
      <c r="C3" s="49"/>
    </row>
    <row r="4" spans="1:3" ht="16.5" thickTop="1" thickBot="1" x14ac:dyDescent="0.3">
      <c r="A4" s="49"/>
      <c r="B4" s="64"/>
      <c r="C4" s="49"/>
    </row>
    <row r="5" spans="1:3" ht="16.5" thickTop="1" thickBot="1" x14ac:dyDescent="0.3">
      <c r="A5" s="49"/>
      <c r="B5" s="64"/>
      <c r="C5" s="49"/>
    </row>
    <row r="6" spans="1:3" ht="16.5" thickTop="1" thickBot="1" x14ac:dyDescent="0.3">
      <c r="A6" s="49"/>
      <c r="B6" s="64"/>
      <c r="C6" s="49"/>
    </row>
    <row r="7" spans="1:3" ht="16.5" thickTop="1" thickBot="1" x14ac:dyDescent="0.3">
      <c r="A7" s="49"/>
      <c r="B7" s="64"/>
      <c r="C7" s="49"/>
    </row>
    <row r="8" spans="1:3" ht="16.5" thickTop="1" thickBot="1" x14ac:dyDescent="0.3">
      <c r="A8" s="49"/>
      <c r="B8" s="64"/>
      <c r="C8" s="49"/>
    </row>
    <row r="9" spans="1:3" ht="16.5" thickTop="1" thickBot="1" x14ac:dyDescent="0.3">
      <c r="A9" s="49"/>
      <c r="B9" s="64"/>
      <c r="C9" s="49"/>
    </row>
    <row r="10" spans="1:3" ht="16.5" thickTop="1" thickBot="1" x14ac:dyDescent="0.3">
      <c r="A10" s="49"/>
      <c r="B10" s="64"/>
      <c r="C10" s="49"/>
    </row>
    <row r="11" spans="1:3" ht="16.5" thickTop="1" thickBot="1" x14ac:dyDescent="0.3">
      <c r="A11" s="49"/>
      <c r="B11" s="64"/>
      <c r="C11" s="49"/>
    </row>
    <row r="12" spans="1:3" ht="16.5" thickTop="1" thickBot="1" x14ac:dyDescent="0.3">
      <c r="A12" s="49"/>
      <c r="B12" s="64"/>
      <c r="C12" s="49"/>
    </row>
    <row r="13" spans="1:3" ht="16.5" thickTop="1" thickBot="1" x14ac:dyDescent="0.3">
      <c r="A13" s="49"/>
      <c r="B13" s="64"/>
      <c r="C13" s="49"/>
    </row>
    <row r="14" spans="1:3" ht="16.5" thickTop="1" thickBot="1" x14ac:dyDescent="0.3">
      <c r="A14" s="49"/>
      <c r="B14" s="64"/>
      <c r="C14" s="49"/>
    </row>
    <row r="15" spans="1:3" ht="16.5" thickTop="1" thickBot="1" x14ac:dyDescent="0.3">
      <c r="A15" s="49"/>
      <c r="B15" s="64"/>
      <c r="C15" s="49"/>
    </row>
    <row r="16" spans="1:3" ht="16.5" thickTop="1" thickBot="1" x14ac:dyDescent="0.3">
      <c r="A16" s="49"/>
      <c r="B16" s="64"/>
      <c r="C16" s="49"/>
    </row>
    <row r="17" spans="1:3" ht="16.5" thickTop="1" thickBot="1" x14ac:dyDescent="0.3">
      <c r="A17" s="49"/>
      <c r="B17" s="64"/>
      <c r="C17" s="49"/>
    </row>
    <row r="18" spans="1:3" ht="16.5" thickTop="1" thickBot="1" x14ac:dyDescent="0.3">
      <c r="A18" s="49"/>
      <c r="B18" s="64"/>
      <c r="C18" s="49"/>
    </row>
    <row r="19" spans="1:3" ht="16.5" thickTop="1" thickBot="1" x14ac:dyDescent="0.3">
      <c r="A19" s="49"/>
      <c r="B19" s="64"/>
      <c r="C19" s="49"/>
    </row>
    <row r="20" spans="1:3" ht="16.5" thickTop="1" thickBot="1" x14ac:dyDescent="0.3">
      <c r="A20" s="49"/>
      <c r="B20" s="64"/>
      <c r="C20" s="49"/>
    </row>
    <row r="21" spans="1:3" ht="16.5" thickTop="1" thickBot="1" x14ac:dyDescent="0.3">
      <c r="A21" s="49"/>
      <c r="B21" s="64"/>
      <c r="C21" s="49"/>
    </row>
    <row r="22" spans="1:3" ht="16.5" thickTop="1" thickBot="1" x14ac:dyDescent="0.3">
      <c r="A22" s="49"/>
      <c r="B22" s="64"/>
      <c r="C22" s="49"/>
    </row>
    <row r="23" spans="1:3" ht="16.5" thickTop="1" thickBot="1" x14ac:dyDescent="0.3">
      <c r="A23" s="49"/>
      <c r="B23" s="64"/>
      <c r="C23" s="49"/>
    </row>
    <row r="24" spans="1:3" ht="16.5" thickTop="1" thickBot="1" x14ac:dyDescent="0.3">
      <c r="A24" s="49"/>
      <c r="B24" s="64"/>
      <c r="C24" s="49"/>
    </row>
    <row r="25" spans="1:3" ht="16.5" thickTop="1" thickBot="1" x14ac:dyDescent="0.3">
      <c r="A25" s="49"/>
      <c r="B25" s="64"/>
      <c r="C25" s="49"/>
    </row>
    <row r="26" spans="1:3" ht="16.5" thickTop="1" thickBot="1" x14ac:dyDescent="0.3">
      <c r="A26" s="49"/>
      <c r="B26" s="64"/>
      <c r="C26" s="49"/>
    </row>
    <row r="27" spans="1:3" ht="16.5" thickTop="1" thickBot="1" x14ac:dyDescent="0.3">
      <c r="A27" s="49"/>
      <c r="B27" s="64"/>
      <c r="C27" s="49"/>
    </row>
    <row r="28" spans="1:3" ht="18" customHeight="1" thickTop="1" thickBot="1" x14ac:dyDescent="0.3">
      <c r="A28" s="49"/>
      <c r="B28" s="64"/>
      <c r="C28" s="49"/>
    </row>
    <row r="29" spans="1:3" ht="16.5" thickTop="1" thickBot="1" x14ac:dyDescent="0.3">
      <c r="A29" s="49"/>
      <c r="B29" s="64"/>
      <c r="C29" s="49"/>
    </row>
    <row r="30" spans="1:3" ht="16.5" thickTop="1" thickBot="1" x14ac:dyDescent="0.3">
      <c r="A30" s="49"/>
      <c r="B30" s="64"/>
      <c r="C30" s="49"/>
    </row>
    <row r="31" spans="1:3" ht="16.5" thickTop="1" thickBot="1" x14ac:dyDescent="0.3">
      <c r="A31" s="49"/>
      <c r="B31" s="64"/>
      <c r="C31" s="49"/>
    </row>
    <row r="32" spans="1:3" ht="16.5" thickTop="1" thickBot="1" x14ac:dyDescent="0.3">
      <c r="A32" s="49"/>
      <c r="B32" s="64"/>
      <c r="C32" s="49"/>
    </row>
    <row r="33" spans="1:3" ht="16.5" thickTop="1" thickBot="1" x14ac:dyDescent="0.3">
      <c r="A33" s="49"/>
      <c r="B33" s="64"/>
      <c r="C33" s="49"/>
    </row>
    <row r="34" spans="1:3" ht="16.5" thickTop="1" thickBot="1" x14ac:dyDescent="0.3">
      <c r="A34" s="49"/>
      <c r="B34" s="64"/>
      <c r="C34" s="49"/>
    </row>
    <row r="35" spans="1:3" ht="16.5" thickTop="1" thickBot="1" x14ac:dyDescent="0.3">
      <c r="A35" s="49"/>
      <c r="B35" s="64"/>
      <c r="C35" s="49"/>
    </row>
    <row r="36" spans="1:3" ht="16.5" thickTop="1" thickBot="1" x14ac:dyDescent="0.3">
      <c r="A36" s="49"/>
      <c r="B36" s="64"/>
      <c r="C36" s="49"/>
    </row>
    <row r="37" spans="1:3" ht="16.5" thickTop="1" thickBot="1" x14ac:dyDescent="0.3">
      <c r="A37" s="49"/>
      <c r="B37" s="64"/>
      <c r="C37" s="49"/>
    </row>
    <row r="38" spans="1:3" ht="16.5" thickTop="1" thickBot="1" x14ac:dyDescent="0.3">
      <c r="A38" s="49"/>
      <c r="B38" s="64"/>
      <c r="C38" s="49"/>
    </row>
    <row r="39" spans="1:3" ht="16.5" thickTop="1" thickBot="1" x14ac:dyDescent="0.3">
      <c r="A39" s="49"/>
      <c r="B39" s="64"/>
      <c r="C39" s="49"/>
    </row>
    <row r="40" spans="1:3" ht="16.5" thickTop="1" thickBot="1" x14ac:dyDescent="0.3">
      <c r="A40" s="49"/>
      <c r="B40" s="64"/>
      <c r="C40" s="49"/>
    </row>
    <row r="41" spans="1:3" ht="16.5" thickTop="1" thickBot="1" x14ac:dyDescent="0.3">
      <c r="A41" s="49"/>
      <c r="B41" s="64"/>
      <c r="C41" s="49"/>
    </row>
    <row r="42" spans="1:3" ht="16.5" thickTop="1" thickBot="1" x14ac:dyDescent="0.3">
      <c r="A42" s="49"/>
      <c r="B42" s="64"/>
      <c r="C42" s="49"/>
    </row>
    <row r="43" spans="1:3" ht="16.5" thickTop="1" thickBot="1" x14ac:dyDescent="0.3">
      <c r="A43" s="49"/>
      <c r="B43" s="64"/>
      <c r="C43" s="49"/>
    </row>
    <row r="44" spans="1:3" ht="16.5" thickTop="1" thickBot="1" x14ac:dyDescent="0.3">
      <c r="A44" s="49"/>
      <c r="B44" s="64"/>
      <c r="C44" s="49"/>
    </row>
    <row r="45" spans="1:3" ht="16.5" thickTop="1" thickBot="1" x14ac:dyDescent="0.3">
      <c r="A45" s="49"/>
      <c r="B45" s="64"/>
      <c r="C45" s="49"/>
    </row>
    <row r="46" spans="1:3" ht="16.5" thickTop="1" thickBot="1" x14ac:dyDescent="0.3">
      <c r="A46" s="49"/>
      <c r="B46" s="64"/>
      <c r="C46" s="49"/>
    </row>
    <row r="47" spans="1:3" ht="16.5" thickTop="1" thickBot="1" x14ac:dyDescent="0.3">
      <c r="A47" s="49"/>
      <c r="B47" s="64"/>
      <c r="C47" s="49"/>
    </row>
    <row r="48" spans="1:3" ht="16.5" thickTop="1" thickBot="1" x14ac:dyDescent="0.3">
      <c r="A48" s="49"/>
      <c r="B48" s="64"/>
      <c r="C48" s="49"/>
    </row>
    <row r="49" spans="1:3" ht="16.5" thickTop="1" thickBot="1" x14ac:dyDescent="0.3">
      <c r="A49" s="49"/>
      <c r="B49" s="64"/>
      <c r="C49" s="49"/>
    </row>
    <row r="50" spans="1:3" ht="16.5" thickTop="1" thickBot="1" x14ac:dyDescent="0.3">
      <c r="A50" s="49"/>
      <c r="B50" s="64"/>
      <c r="C50" s="49"/>
    </row>
    <row r="51" spans="1:3" ht="16.5" thickTop="1" thickBot="1" x14ac:dyDescent="0.3">
      <c r="A51" s="49"/>
      <c r="B51" s="64"/>
      <c r="C51" s="49"/>
    </row>
    <row r="52" spans="1:3" ht="16.5" thickTop="1" thickBot="1" x14ac:dyDescent="0.3">
      <c r="A52" s="49"/>
      <c r="B52" s="64"/>
      <c r="C52" s="49"/>
    </row>
    <row r="53" spans="1:3" ht="16.5" thickTop="1" thickBot="1" x14ac:dyDescent="0.3">
      <c r="A53" s="49"/>
      <c r="B53" s="64"/>
      <c r="C53" s="49"/>
    </row>
    <row r="54" spans="1:3" ht="16.5" thickTop="1" thickBot="1" x14ac:dyDescent="0.3">
      <c r="A54" s="49"/>
      <c r="B54" s="64"/>
      <c r="C54" s="49"/>
    </row>
    <row r="55" spans="1:3" ht="16.5" thickTop="1" thickBot="1" x14ac:dyDescent="0.3">
      <c r="A55" s="49"/>
      <c r="B55" s="64"/>
      <c r="C55" s="49"/>
    </row>
    <row r="56" spans="1:3" ht="16.5" thickTop="1" thickBot="1" x14ac:dyDescent="0.3">
      <c r="A56" s="49"/>
      <c r="B56" s="64"/>
      <c r="C56" s="49"/>
    </row>
    <row r="57" spans="1:3" ht="16.5" thickTop="1" thickBot="1" x14ac:dyDescent="0.3">
      <c r="A57" s="49"/>
      <c r="B57" s="64"/>
      <c r="C57" s="49"/>
    </row>
    <row r="58" spans="1:3" ht="16.5" thickTop="1" thickBot="1" x14ac:dyDescent="0.3">
      <c r="A58" s="49"/>
      <c r="B58" s="64"/>
      <c r="C58" s="49"/>
    </row>
    <row r="59" spans="1:3" ht="16.5" thickTop="1" thickBot="1" x14ac:dyDescent="0.3">
      <c r="A59" s="49"/>
      <c r="B59" s="64"/>
      <c r="C59" s="49"/>
    </row>
    <row r="60" spans="1:3" ht="16.5" thickTop="1" thickBot="1" x14ac:dyDescent="0.3">
      <c r="A60" s="49"/>
      <c r="B60" s="64"/>
      <c r="C60" s="49"/>
    </row>
    <row r="61" spans="1:3" ht="16.5" thickTop="1" thickBot="1" x14ac:dyDescent="0.3">
      <c r="A61" s="49"/>
      <c r="B61" s="64"/>
      <c r="C61" s="49"/>
    </row>
    <row r="62" spans="1:3" ht="16.5" thickTop="1" thickBot="1" x14ac:dyDescent="0.3">
      <c r="A62" s="49"/>
      <c r="B62" s="64"/>
      <c r="C62" s="49"/>
    </row>
    <row r="63" spans="1:3" ht="16.5" thickTop="1" thickBot="1" x14ac:dyDescent="0.3">
      <c r="A63" s="49"/>
      <c r="B63" s="64"/>
      <c r="C63" s="49"/>
    </row>
    <row r="64" spans="1:3" ht="16.5" thickTop="1" thickBot="1" x14ac:dyDescent="0.3">
      <c r="A64" s="49"/>
      <c r="B64" s="64"/>
      <c r="C64" s="49"/>
    </row>
    <row r="65" spans="1:3" ht="16.5" thickTop="1" thickBot="1" x14ac:dyDescent="0.3">
      <c r="A65" s="49"/>
      <c r="B65" s="64"/>
      <c r="C65" s="49"/>
    </row>
    <row r="66" spans="1:3" ht="16.5" thickTop="1" thickBot="1" x14ac:dyDescent="0.3">
      <c r="A66" s="49"/>
      <c r="B66" s="64"/>
      <c r="C66" s="49"/>
    </row>
    <row r="67" spans="1:3" ht="16.5" thickTop="1" thickBot="1" x14ac:dyDescent="0.3">
      <c r="A67" s="49"/>
      <c r="B67" s="64"/>
      <c r="C67" s="49"/>
    </row>
    <row r="68" spans="1:3" ht="16.5" thickTop="1" thickBot="1" x14ac:dyDescent="0.3">
      <c r="A68" s="49"/>
      <c r="B68" s="64"/>
      <c r="C68" s="49"/>
    </row>
    <row r="69" spans="1:3" ht="16.5" thickTop="1" thickBot="1" x14ac:dyDescent="0.3">
      <c r="A69" s="49"/>
      <c r="B69" s="64"/>
      <c r="C69" s="49"/>
    </row>
    <row r="70" spans="1:3" ht="16.5" thickTop="1" thickBot="1" x14ac:dyDescent="0.3">
      <c r="A70" s="49"/>
      <c r="B70" s="64"/>
      <c r="C70" s="49"/>
    </row>
    <row r="71" spans="1:3" ht="16.5" thickTop="1" thickBot="1" x14ac:dyDescent="0.3">
      <c r="A71" s="49"/>
      <c r="B71" s="64"/>
      <c r="C71" s="49"/>
    </row>
    <row r="72" spans="1:3" ht="16.5" thickTop="1" thickBot="1" x14ac:dyDescent="0.3">
      <c r="A72" s="49"/>
      <c r="B72" s="64"/>
      <c r="C72" s="49"/>
    </row>
    <row r="73" spans="1:3" ht="16.5" thickTop="1" thickBot="1" x14ac:dyDescent="0.3">
      <c r="A73" s="49"/>
      <c r="B73" s="64"/>
      <c r="C73" s="49"/>
    </row>
    <row r="74" spans="1:3" ht="16.5" thickTop="1" thickBot="1" x14ac:dyDescent="0.3">
      <c r="A74" s="49"/>
      <c r="B74" s="64"/>
      <c r="C74" s="49"/>
    </row>
    <row r="75" spans="1:3" ht="16.5" thickTop="1" thickBot="1" x14ac:dyDescent="0.3">
      <c r="A75" s="49"/>
      <c r="B75" s="64"/>
      <c r="C75" s="49"/>
    </row>
    <row r="76" spans="1:3" ht="16.5" thickTop="1" thickBot="1" x14ac:dyDescent="0.3">
      <c r="A76" s="49"/>
      <c r="B76" s="64"/>
      <c r="C76" s="49"/>
    </row>
    <row r="77" spans="1:3" ht="16.5" thickTop="1" thickBot="1" x14ac:dyDescent="0.3">
      <c r="A77" s="49"/>
      <c r="B77" s="64"/>
      <c r="C77" s="49"/>
    </row>
    <row r="78" spans="1:3" ht="16.5" thickTop="1" thickBot="1" x14ac:dyDescent="0.3">
      <c r="A78" s="49"/>
      <c r="B78" s="64"/>
      <c r="C78" s="49"/>
    </row>
    <row r="79" spans="1:3" ht="16.5" thickTop="1" thickBot="1" x14ac:dyDescent="0.3">
      <c r="A79" s="49"/>
      <c r="B79" s="64"/>
      <c r="C79" s="49"/>
    </row>
    <row r="80" spans="1:3" ht="16.5" thickTop="1" thickBot="1" x14ac:dyDescent="0.3">
      <c r="A80" s="49"/>
      <c r="B80" s="64"/>
      <c r="C80" s="49"/>
    </row>
    <row r="81" spans="1:3" ht="16.5" thickTop="1" thickBot="1" x14ac:dyDescent="0.3">
      <c r="A81" s="49"/>
      <c r="B81" s="64"/>
      <c r="C81" s="49"/>
    </row>
    <row r="82" spans="1:3" ht="16.5" thickTop="1" thickBot="1" x14ac:dyDescent="0.3">
      <c r="A82" s="49"/>
      <c r="B82" s="64"/>
      <c r="C82" s="49"/>
    </row>
    <row r="83" spans="1:3" ht="16.5" thickTop="1" thickBot="1" x14ac:dyDescent="0.3">
      <c r="A83" s="49"/>
      <c r="B83" s="64"/>
      <c r="C83" s="49"/>
    </row>
    <row r="84" spans="1:3" ht="16.5" thickTop="1" thickBot="1" x14ac:dyDescent="0.3">
      <c r="A84" s="49"/>
      <c r="B84" s="64"/>
      <c r="C84" s="49"/>
    </row>
    <row r="85" spans="1:3" ht="16.5" thickTop="1" thickBot="1" x14ac:dyDescent="0.3">
      <c r="A85" s="49"/>
      <c r="B85" s="64"/>
      <c r="C85" s="49"/>
    </row>
    <row r="86" spans="1:3" ht="16.5" thickTop="1" thickBot="1" x14ac:dyDescent="0.3">
      <c r="A86" s="49"/>
      <c r="B86" s="64"/>
      <c r="C86" s="49"/>
    </row>
    <row r="87" spans="1:3" ht="16.5" thickTop="1" thickBot="1" x14ac:dyDescent="0.3">
      <c r="A87" s="49"/>
      <c r="B87" s="64"/>
      <c r="C87" s="49"/>
    </row>
    <row r="88" spans="1:3" ht="16.5" thickTop="1" thickBot="1" x14ac:dyDescent="0.3">
      <c r="A88" s="49"/>
      <c r="B88" s="64"/>
      <c r="C88" s="49"/>
    </row>
    <row r="89" spans="1:3" ht="16.5" thickTop="1" thickBot="1" x14ac:dyDescent="0.3">
      <c r="A89" s="49"/>
      <c r="B89" s="64"/>
      <c r="C89" s="49"/>
    </row>
    <row r="90" spans="1:3" ht="16.5" thickTop="1" thickBot="1" x14ac:dyDescent="0.3">
      <c r="A90" s="49"/>
      <c r="B90" s="64"/>
      <c r="C90" s="49"/>
    </row>
    <row r="91" spans="1:3" ht="16.5" thickTop="1" thickBot="1" x14ac:dyDescent="0.3">
      <c r="A91" s="49"/>
      <c r="B91" s="64"/>
      <c r="C91" s="49"/>
    </row>
    <row r="92" spans="1:3" ht="16.5" thickTop="1" thickBot="1" x14ac:dyDescent="0.3">
      <c r="A92" s="49"/>
      <c r="B92" s="64"/>
      <c r="C92" s="49"/>
    </row>
    <row r="93" spans="1:3" ht="16.5" thickTop="1" thickBot="1" x14ac:dyDescent="0.3">
      <c r="A93" s="49"/>
      <c r="B93" s="64"/>
      <c r="C93" s="49"/>
    </row>
    <row r="94" spans="1:3" ht="16.5" thickTop="1" thickBot="1" x14ac:dyDescent="0.3">
      <c r="A94" s="49"/>
      <c r="B94" s="64"/>
      <c r="C94" s="49"/>
    </row>
    <row r="95" spans="1:3" ht="16.5" thickTop="1" thickBot="1" x14ac:dyDescent="0.3">
      <c r="A95" s="49"/>
      <c r="B95" s="64"/>
      <c r="C95" s="49"/>
    </row>
    <row r="96" spans="1:3" ht="16.5" thickTop="1" thickBot="1" x14ac:dyDescent="0.3">
      <c r="A96" s="49"/>
      <c r="B96" s="64"/>
      <c r="C96" s="49"/>
    </row>
    <row r="97" spans="1:3" ht="16.5" thickTop="1" thickBot="1" x14ac:dyDescent="0.3">
      <c r="A97" s="49"/>
      <c r="B97" s="64"/>
      <c r="C97" s="49"/>
    </row>
    <row r="98" spans="1:3" ht="16.5" thickTop="1" thickBot="1" x14ac:dyDescent="0.3">
      <c r="A98" s="49"/>
      <c r="B98" s="64"/>
      <c r="C98" s="49"/>
    </row>
    <row r="99" spans="1:3" ht="16.5" thickTop="1" thickBot="1" x14ac:dyDescent="0.3">
      <c r="A99" s="49"/>
      <c r="B99" s="64"/>
      <c r="C99" s="49"/>
    </row>
    <row r="100" spans="1:3" ht="16.5" thickTop="1" thickBot="1" x14ac:dyDescent="0.3">
      <c r="A100" s="49"/>
      <c r="B100" s="64"/>
      <c r="C100" s="49"/>
    </row>
    <row r="101" spans="1:3" ht="16.5" thickTop="1" thickBot="1" x14ac:dyDescent="0.3">
      <c r="A101" s="49"/>
      <c r="B101" s="64"/>
      <c r="C101" s="49"/>
    </row>
    <row r="102" spans="1:3" ht="16.5" thickTop="1" thickBot="1" x14ac:dyDescent="0.3">
      <c r="A102" s="49"/>
      <c r="B102" s="64"/>
      <c r="C102" s="49"/>
    </row>
    <row r="103" spans="1:3" ht="16.5" thickTop="1" thickBot="1" x14ac:dyDescent="0.3">
      <c r="A103" s="49"/>
      <c r="B103" s="64"/>
      <c r="C103" s="49"/>
    </row>
    <row r="104" spans="1:3" ht="16.5" thickTop="1" thickBot="1" x14ac:dyDescent="0.3">
      <c r="A104" s="49"/>
      <c r="B104" s="64"/>
      <c r="C104" s="49"/>
    </row>
    <row r="105" spans="1:3" ht="16.5" thickTop="1" thickBot="1" x14ac:dyDescent="0.3">
      <c r="A105" s="49"/>
      <c r="B105" s="64"/>
      <c r="C105" s="49"/>
    </row>
    <row r="106" spans="1:3" ht="16.5" thickTop="1" thickBot="1" x14ac:dyDescent="0.3">
      <c r="A106" s="49"/>
      <c r="B106" s="64"/>
      <c r="C106" s="49"/>
    </row>
    <row r="107" spans="1:3" ht="16.5" thickTop="1" thickBot="1" x14ac:dyDescent="0.3">
      <c r="A107" s="49"/>
      <c r="B107" s="64"/>
      <c r="C107" s="49"/>
    </row>
    <row r="108" spans="1:3" ht="16.5" thickTop="1" thickBot="1" x14ac:dyDescent="0.3">
      <c r="A108" s="49"/>
      <c r="B108" s="64"/>
      <c r="C108" s="49"/>
    </row>
    <row r="109" spans="1:3" ht="16.5" thickTop="1" thickBot="1" x14ac:dyDescent="0.3">
      <c r="A109" s="49"/>
      <c r="B109" s="64"/>
      <c r="C109" s="49"/>
    </row>
    <row r="110" spans="1:3" ht="16.5" thickTop="1" thickBot="1" x14ac:dyDescent="0.3">
      <c r="A110" s="49"/>
      <c r="B110" s="64"/>
      <c r="C110" s="49"/>
    </row>
    <row r="111" spans="1:3" ht="16.5" thickTop="1" thickBot="1" x14ac:dyDescent="0.3">
      <c r="A111" s="49"/>
      <c r="B111" s="64"/>
      <c r="C111" s="49"/>
    </row>
    <row r="112" spans="1:3" ht="16.5" thickTop="1" thickBot="1" x14ac:dyDescent="0.3">
      <c r="A112" s="49"/>
      <c r="B112" s="64"/>
      <c r="C112" s="49"/>
    </row>
    <row r="113" spans="1:3" ht="16.5" thickTop="1" thickBot="1" x14ac:dyDescent="0.3">
      <c r="A113" s="49"/>
      <c r="B113" s="64"/>
      <c r="C113" s="49"/>
    </row>
    <row r="114" spans="1:3" ht="16.5" thickTop="1" thickBot="1" x14ac:dyDescent="0.3">
      <c r="A114" s="49"/>
      <c r="B114" s="64"/>
      <c r="C114" s="49"/>
    </row>
    <row r="115" spans="1:3" ht="16.5" thickTop="1" thickBot="1" x14ac:dyDescent="0.3">
      <c r="A115" s="49"/>
      <c r="B115" s="64"/>
      <c r="C115" s="49"/>
    </row>
    <row r="116" spans="1:3" ht="16.5" thickTop="1" thickBot="1" x14ac:dyDescent="0.3">
      <c r="A116" s="49"/>
      <c r="B116" s="64"/>
      <c r="C116" s="49"/>
    </row>
    <row r="117" spans="1:3" ht="16.5" thickTop="1" thickBot="1" x14ac:dyDescent="0.3">
      <c r="A117" s="49"/>
      <c r="B117" s="64"/>
      <c r="C117" s="49"/>
    </row>
    <row r="118" spans="1:3" ht="16.5" thickTop="1" thickBot="1" x14ac:dyDescent="0.3">
      <c r="A118" s="49"/>
      <c r="B118" s="64"/>
      <c r="C118" s="49"/>
    </row>
    <row r="119" spans="1:3" ht="16.5" thickTop="1" thickBot="1" x14ac:dyDescent="0.3">
      <c r="A119" s="49"/>
      <c r="B119" s="64"/>
      <c r="C119" s="49"/>
    </row>
    <row r="120" spans="1:3" ht="16.5" thickTop="1" thickBot="1" x14ac:dyDescent="0.3">
      <c r="A120" s="49"/>
      <c r="B120" s="64"/>
      <c r="C120" s="49"/>
    </row>
    <row r="121" spans="1:3" ht="16.5" thickTop="1" thickBot="1" x14ac:dyDescent="0.3">
      <c r="A121" s="49"/>
      <c r="B121" s="64"/>
      <c r="C121" s="49"/>
    </row>
    <row r="122" spans="1:3" ht="16.5" thickTop="1" thickBot="1" x14ac:dyDescent="0.3">
      <c r="A122" s="49"/>
      <c r="B122" s="64"/>
      <c r="C122" s="49"/>
    </row>
    <row r="123" spans="1:3" ht="16.5" thickTop="1" thickBot="1" x14ac:dyDescent="0.3">
      <c r="A123" s="49"/>
      <c r="B123" s="64"/>
      <c r="C123" s="49"/>
    </row>
    <row r="124" spans="1:3" ht="16.5" thickTop="1" thickBot="1" x14ac:dyDescent="0.3">
      <c r="A124" s="49"/>
      <c r="B124" s="64"/>
      <c r="C124" s="49"/>
    </row>
    <row r="125" spans="1:3" ht="16.5" thickTop="1" thickBot="1" x14ac:dyDescent="0.3">
      <c r="A125" s="49"/>
      <c r="B125" s="64"/>
      <c r="C125" s="49"/>
    </row>
    <row r="126" spans="1:3" ht="16.5" thickTop="1" thickBot="1" x14ac:dyDescent="0.3">
      <c r="A126" s="49"/>
      <c r="B126" s="64"/>
      <c r="C126" s="49"/>
    </row>
    <row r="127" spans="1:3" ht="16.5" thickTop="1" thickBot="1" x14ac:dyDescent="0.3">
      <c r="A127" s="49"/>
      <c r="B127" s="64"/>
      <c r="C127" s="49"/>
    </row>
    <row r="128" spans="1:3" ht="16.5" thickTop="1" thickBot="1" x14ac:dyDescent="0.3">
      <c r="A128" s="49"/>
      <c r="B128" s="64"/>
      <c r="C128" s="49"/>
    </row>
    <row r="129" spans="1:3" ht="16.5" thickTop="1" thickBot="1" x14ac:dyDescent="0.3">
      <c r="A129" s="49"/>
      <c r="B129" s="64"/>
      <c r="C129" s="49"/>
    </row>
    <row r="130" spans="1:3" ht="16.5" thickTop="1" thickBot="1" x14ac:dyDescent="0.3">
      <c r="A130" s="49"/>
      <c r="B130" s="64"/>
      <c r="C130" s="49"/>
    </row>
    <row r="131" spans="1:3" ht="16.5" thickTop="1" thickBot="1" x14ac:dyDescent="0.3">
      <c r="A131" s="49"/>
      <c r="B131" s="64"/>
      <c r="C131" s="49"/>
    </row>
    <row r="132" spans="1:3" ht="16.5" thickTop="1" thickBot="1" x14ac:dyDescent="0.3">
      <c r="A132" s="49"/>
      <c r="B132" s="64"/>
      <c r="C132" s="49"/>
    </row>
    <row r="133" spans="1:3" ht="16.5" thickTop="1" thickBot="1" x14ac:dyDescent="0.3">
      <c r="A133" s="49"/>
      <c r="B133" s="64"/>
      <c r="C133" s="49"/>
    </row>
    <row r="134" spans="1:3" ht="16.5" thickTop="1" thickBot="1" x14ac:dyDescent="0.3">
      <c r="A134" s="49"/>
      <c r="B134" s="64"/>
      <c r="C134" s="49"/>
    </row>
    <row r="135" spans="1:3" ht="16.5" thickTop="1" thickBot="1" x14ac:dyDescent="0.3">
      <c r="A135" s="49"/>
      <c r="B135" s="64"/>
      <c r="C135" s="49"/>
    </row>
    <row r="136" spans="1:3" ht="16.5" thickTop="1" thickBot="1" x14ac:dyDescent="0.3">
      <c r="A136" s="49"/>
      <c r="B136" s="64"/>
      <c r="C136" s="49"/>
    </row>
    <row r="137" spans="1:3" ht="16.5" thickTop="1" thickBot="1" x14ac:dyDescent="0.3">
      <c r="A137" s="49"/>
      <c r="B137" s="64"/>
      <c r="C137" s="49"/>
    </row>
    <row r="138" spans="1:3" ht="16.5" thickTop="1" thickBot="1" x14ac:dyDescent="0.3">
      <c r="A138" s="49"/>
      <c r="B138" s="64"/>
      <c r="C138" s="49"/>
    </row>
    <row r="139" spans="1:3" ht="16.5" thickTop="1" thickBot="1" x14ac:dyDescent="0.3">
      <c r="A139" s="49"/>
      <c r="B139" s="64"/>
      <c r="C139" s="49"/>
    </row>
    <row r="140" spans="1:3" ht="16.5" thickTop="1" thickBot="1" x14ac:dyDescent="0.3">
      <c r="A140" s="49"/>
      <c r="B140" s="64"/>
      <c r="C140" s="49"/>
    </row>
    <row r="141" spans="1:3" ht="16.5" thickTop="1" thickBot="1" x14ac:dyDescent="0.3">
      <c r="A141" s="49"/>
      <c r="B141" s="64"/>
      <c r="C141" s="49"/>
    </row>
    <row r="142" spans="1:3" ht="16.5" thickTop="1" thickBot="1" x14ac:dyDescent="0.3">
      <c r="A142" s="49"/>
      <c r="B142" s="64"/>
      <c r="C142" s="49"/>
    </row>
    <row r="143" spans="1:3" ht="16.5" thickTop="1" thickBot="1" x14ac:dyDescent="0.3">
      <c r="A143" s="49"/>
      <c r="B143" s="64"/>
      <c r="C143" s="49"/>
    </row>
    <row r="144" spans="1:3" ht="16.5" thickTop="1" thickBot="1" x14ac:dyDescent="0.3">
      <c r="A144" s="49"/>
      <c r="B144" s="64"/>
      <c r="C144" s="49"/>
    </row>
    <row r="145" spans="1:3" ht="16.5" thickTop="1" thickBot="1" x14ac:dyDescent="0.3">
      <c r="A145" s="49"/>
      <c r="B145" s="64"/>
      <c r="C145" s="49"/>
    </row>
    <row r="146" spans="1:3" ht="16.5" thickTop="1" thickBot="1" x14ac:dyDescent="0.3">
      <c r="A146" s="49"/>
      <c r="B146" s="64"/>
      <c r="C146" s="49"/>
    </row>
    <row r="147" spans="1:3" ht="16.5" thickTop="1" thickBot="1" x14ac:dyDescent="0.3">
      <c r="A147" s="49"/>
      <c r="B147" s="64"/>
      <c r="C147" s="49"/>
    </row>
    <row r="148" spans="1:3" ht="16.5" thickTop="1" thickBot="1" x14ac:dyDescent="0.3">
      <c r="A148" s="49"/>
      <c r="B148" s="64"/>
      <c r="C148" s="49"/>
    </row>
    <row r="149" spans="1:3" ht="16.5" thickTop="1" thickBot="1" x14ac:dyDescent="0.3">
      <c r="A149" s="49"/>
      <c r="B149" s="64"/>
      <c r="C149" s="49"/>
    </row>
    <row r="150" spans="1:3" ht="16.5" thickTop="1" thickBot="1" x14ac:dyDescent="0.3">
      <c r="A150" s="49"/>
      <c r="B150" s="64"/>
      <c r="C150" s="49"/>
    </row>
    <row r="151" spans="1:3" ht="16.5" thickTop="1" thickBot="1" x14ac:dyDescent="0.3">
      <c r="A151" s="49"/>
      <c r="B151" s="64"/>
      <c r="C151" s="49"/>
    </row>
    <row r="152" spans="1:3" ht="16.5" thickTop="1" thickBot="1" x14ac:dyDescent="0.3">
      <c r="A152" s="49"/>
      <c r="B152" s="64"/>
      <c r="C152" s="49"/>
    </row>
    <row r="153" spans="1:3" ht="16.5" thickTop="1" thickBot="1" x14ac:dyDescent="0.3">
      <c r="A153" s="49"/>
      <c r="B153" s="64"/>
      <c r="C153" s="49"/>
    </row>
    <row r="154" spans="1:3" ht="16.5" thickTop="1" thickBot="1" x14ac:dyDescent="0.3">
      <c r="A154" s="49"/>
      <c r="B154" s="64"/>
      <c r="C154" s="49"/>
    </row>
    <row r="155" spans="1:3" ht="16.5" thickTop="1" thickBot="1" x14ac:dyDescent="0.3">
      <c r="A155" s="49"/>
      <c r="B155" s="64"/>
      <c r="C155" s="49"/>
    </row>
    <row r="156" spans="1:3" ht="16.5" thickTop="1" thickBot="1" x14ac:dyDescent="0.3">
      <c r="A156" s="49"/>
      <c r="B156" s="64"/>
      <c r="C156" s="49"/>
    </row>
    <row r="157" spans="1:3" ht="16.5" thickTop="1" thickBot="1" x14ac:dyDescent="0.3">
      <c r="A157" s="49"/>
      <c r="B157" s="64"/>
      <c r="C157" s="49"/>
    </row>
    <row r="158" spans="1:3" ht="16.5" thickTop="1" thickBot="1" x14ac:dyDescent="0.3">
      <c r="A158" s="49"/>
      <c r="B158" s="64"/>
      <c r="C158" s="49"/>
    </row>
    <row r="159" spans="1:3" ht="16.5" thickTop="1" thickBot="1" x14ac:dyDescent="0.3">
      <c r="A159" s="49"/>
      <c r="B159" s="64"/>
      <c r="C159" s="49"/>
    </row>
    <row r="160" spans="1:3" ht="16.5" thickTop="1" thickBot="1" x14ac:dyDescent="0.3">
      <c r="A160" s="49"/>
      <c r="B160" s="64"/>
      <c r="C160" s="49"/>
    </row>
    <row r="161" spans="1:3" ht="16.5" thickTop="1" thickBot="1" x14ac:dyDescent="0.3">
      <c r="A161" s="49"/>
      <c r="B161" s="64"/>
      <c r="C161" s="49"/>
    </row>
    <row r="162" spans="1:3" ht="16.5" thickTop="1" thickBot="1" x14ac:dyDescent="0.3">
      <c r="A162" s="49"/>
      <c r="B162" s="64"/>
      <c r="C162" s="49"/>
    </row>
    <row r="163" spans="1:3" ht="16.5" thickTop="1" thickBot="1" x14ac:dyDescent="0.3">
      <c r="A163" s="49"/>
      <c r="B163" s="64"/>
      <c r="C163" s="49"/>
    </row>
    <row r="164" spans="1:3" ht="16.5" thickTop="1" thickBot="1" x14ac:dyDescent="0.3">
      <c r="A164" s="49"/>
      <c r="B164" s="64"/>
      <c r="C164" s="49"/>
    </row>
    <row r="165" spans="1:3" ht="16.5" thickTop="1" thickBot="1" x14ac:dyDescent="0.3">
      <c r="A165" s="49"/>
      <c r="B165" s="64"/>
      <c r="C165" s="49"/>
    </row>
    <row r="166" spans="1:3" ht="16.5" thickTop="1" thickBot="1" x14ac:dyDescent="0.3">
      <c r="A166" s="49"/>
      <c r="B166" s="64"/>
      <c r="C166" s="49"/>
    </row>
    <row r="167" spans="1:3" ht="16.5" thickTop="1" thickBot="1" x14ac:dyDescent="0.3">
      <c r="A167" s="49"/>
      <c r="B167" s="64"/>
      <c r="C167" s="49"/>
    </row>
    <row r="168" spans="1:3" ht="16.5" thickTop="1" thickBot="1" x14ac:dyDescent="0.3">
      <c r="A168" s="49"/>
      <c r="B168" s="64"/>
      <c r="C168" s="49"/>
    </row>
    <row r="169" spans="1:3" ht="16.5" thickTop="1" thickBot="1" x14ac:dyDescent="0.3">
      <c r="A169" s="49"/>
      <c r="B169" s="64"/>
      <c r="C169" s="49"/>
    </row>
    <row r="170" spans="1:3" ht="16.5" thickTop="1" thickBot="1" x14ac:dyDescent="0.3">
      <c r="A170" s="49"/>
      <c r="B170" s="64"/>
      <c r="C170" s="49"/>
    </row>
    <row r="171" spans="1:3" ht="16.5" thickTop="1" thickBot="1" x14ac:dyDescent="0.3">
      <c r="A171" s="49"/>
      <c r="B171" s="64"/>
      <c r="C171" s="49"/>
    </row>
    <row r="172" spans="1:3" ht="16.5" thickTop="1" thickBot="1" x14ac:dyDescent="0.3">
      <c r="A172" s="49"/>
      <c r="B172" s="64"/>
      <c r="C172" s="49"/>
    </row>
    <row r="173" spans="1:3" ht="16.5" thickTop="1" thickBot="1" x14ac:dyDescent="0.3">
      <c r="A173" s="49"/>
      <c r="B173" s="64"/>
      <c r="C173" s="49"/>
    </row>
    <row r="174" spans="1:3" ht="16.5" thickTop="1" thickBot="1" x14ac:dyDescent="0.3">
      <c r="A174" s="49"/>
      <c r="B174" s="64"/>
      <c r="C174" s="49"/>
    </row>
    <row r="175" spans="1:3" ht="16.5" thickTop="1" thickBot="1" x14ac:dyDescent="0.3">
      <c r="A175" s="49"/>
      <c r="B175" s="64"/>
      <c r="C175" s="49"/>
    </row>
    <row r="176" spans="1:3" ht="16.5" thickTop="1" thickBot="1" x14ac:dyDescent="0.3">
      <c r="A176" s="49"/>
      <c r="B176" s="64"/>
      <c r="C176" s="49"/>
    </row>
    <row r="177" spans="1:3" ht="16.5" thickTop="1" thickBot="1" x14ac:dyDescent="0.3">
      <c r="A177" s="49"/>
      <c r="B177" s="64"/>
      <c r="C177" s="49"/>
    </row>
    <row r="178" spans="1:3" ht="16.5" thickTop="1" thickBot="1" x14ac:dyDescent="0.3">
      <c r="A178" s="49"/>
      <c r="B178" s="64"/>
      <c r="C178" s="49"/>
    </row>
    <row r="179" spans="1:3" ht="16.5" thickTop="1" thickBot="1" x14ac:dyDescent="0.3">
      <c r="A179" s="49"/>
      <c r="B179" s="64"/>
      <c r="C179" s="49"/>
    </row>
    <row r="180" spans="1:3" ht="16.5" thickTop="1" thickBot="1" x14ac:dyDescent="0.3">
      <c r="A180" s="49"/>
      <c r="B180" s="64"/>
      <c r="C180" s="49"/>
    </row>
    <row r="181" spans="1:3" ht="16.5" thickTop="1" thickBot="1" x14ac:dyDescent="0.3">
      <c r="A181" s="49"/>
      <c r="B181" s="64"/>
      <c r="C181" s="49"/>
    </row>
    <row r="182" spans="1:3" ht="16.5" thickTop="1" thickBot="1" x14ac:dyDescent="0.3">
      <c r="A182" s="49"/>
      <c r="B182" s="64"/>
      <c r="C182" s="49"/>
    </row>
    <row r="183" spans="1:3" ht="16.5" thickTop="1" thickBot="1" x14ac:dyDescent="0.3">
      <c r="A183" s="49"/>
      <c r="B183" s="64"/>
      <c r="C183" s="49"/>
    </row>
    <row r="184" spans="1:3" ht="16.5" thickTop="1" thickBot="1" x14ac:dyDescent="0.3">
      <c r="A184" s="49"/>
      <c r="B184" s="64"/>
      <c r="C184" s="49"/>
    </row>
    <row r="185" spans="1:3" ht="16.5" thickTop="1" thickBot="1" x14ac:dyDescent="0.3">
      <c r="A185" s="49"/>
      <c r="B185" s="64"/>
      <c r="C185" s="49"/>
    </row>
    <row r="186" spans="1:3" ht="16.5" thickTop="1" thickBot="1" x14ac:dyDescent="0.3">
      <c r="A186" s="49"/>
      <c r="B186" s="64"/>
      <c r="C186" s="49"/>
    </row>
    <row r="187" spans="1:3" ht="16.5" thickTop="1" thickBot="1" x14ac:dyDescent="0.3">
      <c r="A187" s="49"/>
      <c r="B187" s="64"/>
      <c r="C187" s="49"/>
    </row>
    <row r="188" spans="1:3" ht="16.5" thickTop="1" thickBot="1" x14ac:dyDescent="0.3">
      <c r="A188" s="49"/>
      <c r="B188" s="64"/>
      <c r="C188" s="49"/>
    </row>
    <row r="189" spans="1:3" ht="16.5" thickTop="1" thickBot="1" x14ac:dyDescent="0.3">
      <c r="A189" s="49"/>
      <c r="B189" s="64"/>
      <c r="C189" s="49"/>
    </row>
    <row r="190" spans="1:3" ht="16.5" thickTop="1" thickBot="1" x14ac:dyDescent="0.3">
      <c r="A190" s="49"/>
      <c r="B190" s="64"/>
      <c r="C190" s="49"/>
    </row>
    <row r="191" spans="1:3" ht="16.5" thickTop="1" thickBot="1" x14ac:dyDescent="0.3">
      <c r="A191" s="49"/>
      <c r="B191" s="64"/>
      <c r="C191" s="49"/>
    </row>
    <row r="192" spans="1:3" ht="16.5" thickTop="1" thickBot="1" x14ac:dyDescent="0.3">
      <c r="A192" s="49"/>
      <c r="B192" s="64"/>
      <c r="C192" s="49"/>
    </row>
    <row r="193" spans="1:3" ht="16.5" thickTop="1" thickBot="1" x14ac:dyDescent="0.3">
      <c r="A193" s="49"/>
      <c r="B193" s="64"/>
      <c r="C193" s="49"/>
    </row>
    <row r="194" spans="1:3" ht="16.5" thickTop="1" thickBot="1" x14ac:dyDescent="0.3">
      <c r="A194" s="49"/>
      <c r="B194" s="64"/>
      <c r="C194" s="49"/>
    </row>
    <row r="195" spans="1:3" ht="16.5" thickTop="1" thickBot="1" x14ac:dyDescent="0.3">
      <c r="A195" s="49"/>
      <c r="B195" s="64"/>
      <c r="C195" s="49"/>
    </row>
    <row r="196" spans="1:3" ht="16.5" thickTop="1" thickBot="1" x14ac:dyDescent="0.3">
      <c r="A196" s="49"/>
      <c r="B196" s="64"/>
      <c r="C196" s="49"/>
    </row>
    <row r="197" spans="1:3" ht="16.5" thickTop="1" thickBot="1" x14ac:dyDescent="0.3">
      <c r="A197" s="49"/>
      <c r="B197" s="64"/>
      <c r="C197" s="49"/>
    </row>
    <row r="198" spans="1:3" ht="16.5" thickTop="1" thickBot="1" x14ac:dyDescent="0.3">
      <c r="A198" s="49"/>
      <c r="B198" s="64"/>
      <c r="C198" s="49"/>
    </row>
    <row r="199" spans="1:3" ht="16.5" thickTop="1" thickBot="1" x14ac:dyDescent="0.3">
      <c r="A199" s="49"/>
      <c r="B199" s="64"/>
      <c r="C199" s="49"/>
    </row>
    <row r="200" spans="1:3" ht="16.5" thickTop="1" thickBot="1" x14ac:dyDescent="0.3">
      <c r="A200" s="49"/>
      <c r="B200" s="64"/>
      <c r="C200" s="49"/>
    </row>
    <row r="201" spans="1:3" ht="16.5" thickTop="1" thickBot="1" x14ac:dyDescent="0.3">
      <c r="A201" s="49"/>
      <c r="B201" s="64"/>
      <c r="C201" s="49"/>
    </row>
    <row r="202" spans="1:3" ht="16.5" thickTop="1" thickBot="1" x14ac:dyDescent="0.3">
      <c r="A202" s="49"/>
      <c r="B202" s="64"/>
      <c r="C202" s="49"/>
    </row>
    <row r="203" spans="1:3" ht="16.5" thickTop="1" thickBot="1" x14ac:dyDescent="0.3">
      <c r="A203" s="49"/>
      <c r="B203" s="64"/>
      <c r="C203" s="49"/>
    </row>
    <row r="204" spans="1:3" ht="16.5" thickTop="1" thickBot="1" x14ac:dyDescent="0.3">
      <c r="A204" s="49"/>
      <c r="B204" s="64"/>
      <c r="C204" s="49"/>
    </row>
    <row r="205" spans="1:3" ht="16.5" thickTop="1" thickBot="1" x14ac:dyDescent="0.3">
      <c r="A205" s="49"/>
      <c r="B205" s="64"/>
      <c r="C205" s="49"/>
    </row>
    <row r="206" spans="1:3" ht="16.5" thickTop="1" thickBot="1" x14ac:dyDescent="0.3">
      <c r="A206" s="49"/>
      <c r="B206" s="64"/>
      <c r="C206" s="49"/>
    </row>
    <row r="207" spans="1:3" ht="16.5" thickTop="1" thickBot="1" x14ac:dyDescent="0.3">
      <c r="A207" s="49"/>
      <c r="B207" s="64"/>
      <c r="C207" s="49"/>
    </row>
    <row r="208" spans="1:3" ht="16.5" thickTop="1" thickBot="1" x14ac:dyDescent="0.3">
      <c r="A208" s="49"/>
      <c r="B208" s="64"/>
      <c r="C208" s="49"/>
    </row>
    <row r="209" spans="1:3" ht="16.5" thickTop="1" thickBot="1" x14ac:dyDescent="0.3">
      <c r="A209" s="49"/>
      <c r="B209" s="64"/>
      <c r="C209" s="49"/>
    </row>
    <row r="210" spans="1:3" ht="16.5" thickTop="1" thickBot="1" x14ac:dyDescent="0.3">
      <c r="A210" s="49"/>
      <c r="B210" s="64"/>
      <c r="C210" s="49"/>
    </row>
    <row r="211" spans="1:3" ht="16.5" thickTop="1" thickBot="1" x14ac:dyDescent="0.3">
      <c r="A211" s="49"/>
      <c r="B211" s="64"/>
      <c r="C211" s="49"/>
    </row>
    <row r="212" spans="1:3" ht="16.5" thickTop="1" thickBot="1" x14ac:dyDescent="0.3">
      <c r="A212" s="49"/>
      <c r="B212" s="64"/>
      <c r="C212" s="49"/>
    </row>
    <row r="213" spans="1:3" ht="16.5" thickTop="1" thickBot="1" x14ac:dyDescent="0.3">
      <c r="A213" s="49"/>
      <c r="B213" s="64"/>
      <c r="C213" s="49"/>
    </row>
    <row r="214" spans="1:3" ht="16.5" thickTop="1" thickBot="1" x14ac:dyDescent="0.3">
      <c r="A214" s="49"/>
      <c r="B214" s="64"/>
      <c r="C214" s="49"/>
    </row>
    <row r="215" spans="1:3" ht="16.5" thickTop="1" thickBot="1" x14ac:dyDescent="0.3">
      <c r="A215" s="49"/>
      <c r="B215" s="64"/>
      <c r="C215" s="49"/>
    </row>
    <row r="216" spans="1:3" ht="16.5" thickTop="1" thickBot="1" x14ac:dyDescent="0.3">
      <c r="A216" s="49"/>
      <c r="B216" s="64"/>
      <c r="C216" s="49"/>
    </row>
    <row r="217" spans="1:3" ht="16.5" thickTop="1" thickBot="1" x14ac:dyDescent="0.3">
      <c r="A217" s="49"/>
      <c r="B217" s="64"/>
      <c r="C217" s="49"/>
    </row>
    <row r="218" spans="1:3" ht="16.5" thickTop="1" thickBot="1" x14ac:dyDescent="0.3">
      <c r="A218" s="49"/>
      <c r="B218" s="64"/>
      <c r="C218" s="49"/>
    </row>
    <row r="219" spans="1:3" ht="16.5" thickTop="1" thickBot="1" x14ac:dyDescent="0.3">
      <c r="A219" s="49"/>
      <c r="B219" s="64"/>
      <c r="C219" s="49"/>
    </row>
    <row r="220" spans="1:3" ht="16.5" thickTop="1" thickBot="1" x14ac:dyDescent="0.3">
      <c r="A220" s="49"/>
      <c r="B220" s="64"/>
      <c r="C220" s="49"/>
    </row>
    <row r="221" spans="1:3" ht="16.5" thickTop="1" thickBot="1" x14ac:dyDescent="0.3">
      <c r="A221" s="49"/>
      <c r="B221" s="64"/>
      <c r="C221" s="49"/>
    </row>
    <row r="222" spans="1:3" ht="16.5" thickTop="1" thickBot="1" x14ac:dyDescent="0.3">
      <c r="A222" s="49"/>
      <c r="B222" s="64"/>
      <c r="C222" s="49"/>
    </row>
    <row r="223" spans="1:3" ht="16.5" thickTop="1" thickBot="1" x14ac:dyDescent="0.3">
      <c r="A223" s="49"/>
      <c r="B223" s="64"/>
      <c r="C223" s="49"/>
    </row>
    <row r="224" spans="1:3" ht="16.5" thickTop="1" thickBot="1" x14ac:dyDescent="0.3">
      <c r="A224" s="49"/>
      <c r="B224" s="64"/>
      <c r="C224" s="49"/>
    </row>
    <row r="225" spans="1:3" ht="16.5" thickTop="1" thickBot="1" x14ac:dyDescent="0.3">
      <c r="A225" s="49"/>
      <c r="B225" s="64"/>
      <c r="C225" s="49"/>
    </row>
    <row r="226" spans="1:3" ht="16.5" thickTop="1" thickBot="1" x14ac:dyDescent="0.3">
      <c r="A226" s="49"/>
      <c r="B226" s="64"/>
      <c r="C226" s="49"/>
    </row>
    <row r="227" spans="1:3" ht="16.5" thickTop="1" thickBot="1" x14ac:dyDescent="0.3">
      <c r="A227" s="49"/>
      <c r="B227" s="64"/>
      <c r="C227" s="49"/>
    </row>
    <row r="228" spans="1:3" ht="16.5" thickTop="1" thickBot="1" x14ac:dyDescent="0.3">
      <c r="A228" s="49"/>
      <c r="B228" s="64"/>
      <c r="C228" s="49"/>
    </row>
    <row r="229" spans="1:3" ht="16.5" thickTop="1" thickBot="1" x14ac:dyDescent="0.3">
      <c r="A229" s="49"/>
      <c r="B229" s="64"/>
      <c r="C229" s="49"/>
    </row>
    <row r="230" spans="1:3" ht="16.5" thickTop="1" thickBot="1" x14ac:dyDescent="0.3">
      <c r="A230" s="49"/>
      <c r="B230" s="64"/>
      <c r="C230" s="49"/>
    </row>
    <row r="231" spans="1:3" ht="16.5" thickTop="1" thickBot="1" x14ac:dyDescent="0.3">
      <c r="A231" s="49"/>
      <c r="B231" s="64"/>
      <c r="C231" s="49"/>
    </row>
    <row r="232" spans="1:3" ht="16.5" thickTop="1" thickBot="1" x14ac:dyDescent="0.3">
      <c r="A232" s="49"/>
      <c r="B232" s="64"/>
      <c r="C232" s="49"/>
    </row>
    <row r="233" spans="1:3" ht="16.5" thickTop="1" thickBot="1" x14ac:dyDescent="0.3">
      <c r="A233" s="49"/>
      <c r="B233" s="64"/>
      <c r="C233" s="49"/>
    </row>
    <row r="234" spans="1:3" ht="16.5" thickTop="1" thickBot="1" x14ac:dyDescent="0.3">
      <c r="A234" s="49"/>
      <c r="B234" s="64"/>
      <c r="C234" s="49"/>
    </row>
    <row r="235" spans="1:3" ht="16.5" thickTop="1" thickBot="1" x14ac:dyDescent="0.3">
      <c r="A235" s="49"/>
      <c r="B235" s="64"/>
      <c r="C235" s="49"/>
    </row>
    <row r="236" spans="1:3" ht="16.5" thickTop="1" thickBot="1" x14ac:dyDescent="0.3">
      <c r="A236" s="49"/>
      <c r="B236" s="64"/>
      <c r="C236" s="49"/>
    </row>
    <row r="237" spans="1:3" ht="16.5" thickTop="1" thickBot="1" x14ac:dyDescent="0.3">
      <c r="A237" s="49"/>
      <c r="B237" s="64"/>
      <c r="C237" s="49"/>
    </row>
    <row r="238" spans="1:3" ht="16.5" thickTop="1" thickBot="1" x14ac:dyDescent="0.3">
      <c r="A238" s="49"/>
      <c r="B238" s="64"/>
      <c r="C238" s="49"/>
    </row>
    <row r="239" spans="1:3" ht="16.5" thickTop="1" thickBot="1" x14ac:dyDescent="0.3">
      <c r="A239" s="49"/>
      <c r="B239" s="64"/>
      <c r="C239" s="49"/>
    </row>
    <row r="240" spans="1:3" ht="16.5" thickTop="1" thickBot="1" x14ac:dyDescent="0.3">
      <c r="A240" s="49"/>
      <c r="B240" s="64"/>
      <c r="C240" s="49"/>
    </row>
    <row r="241" spans="1:3" ht="16.5" thickTop="1" thickBot="1" x14ac:dyDescent="0.3">
      <c r="A241" s="49"/>
      <c r="B241" s="64"/>
      <c r="C241" s="49"/>
    </row>
    <row r="242" spans="1:3" ht="16.5" thickTop="1" thickBot="1" x14ac:dyDescent="0.3">
      <c r="A242" s="49"/>
      <c r="B242" s="64"/>
      <c r="C242" s="49"/>
    </row>
    <row r="243" spans="1:3" ht="16.5" thickTop="1" thickBot="1" x14ac:dyDescent="0.3">
      <c r="A243" s="49"/>
      <c r="B243" s="64"/>
      <c r="C243" s="49"/>
    </row>
    <row r="244" spans="1:3" ht="16.5" thickTop="1" thickBot="1" x14ac:dyDescent="0.3">
      <c r="A244" s="49"/>
      <c r="B244" s="64"/>
      <c r="C244" s="49"/>
    </row>
    <row r="245" spans="1:3" ht="16.5" thickTop="1" thickBot="1" x14ac:dyDescent="0.3">
      <c r="A245" s="49"/>
      <c r="B245" s="64"/>
      <c r="C245" s="49"/>
    </row>
    <row r="246" spans="1:3" ht="16.5" thickTop="1" thickBot="1" x14ac:dyDescent="0.3">
      <c r="A246" s="49"/>
      <c r="B246" s="64"/>
      <c r="C246" s="49"/>
    </row>
    <row r="247" spans="1:3" ht="16.5" thickTop="1" thickBot="1" x14ac:dyDescent="0.3">
      <c r="A247" s="49"/>
      <c r="B247" s="64"/>
      <c r="C247" s="49"/>
    </row>
    <row r="248" spans="1:3" ht="16.5" thickTop="1" thickBot="1" x14ac:dyDescent="0.3">
      <c r="A248" s="49"/>
      <c r="B248" s="64"/>
      <c r="C248" s="49"/>
    </row>
    <row r="249" spans="1:3" ht="16.5" thickTop="1" thickBot="1" x14ac:dyDescent="0.3">
      <c r="A249" s="49"/>
      <c r="B249" s="64"/>
      <c r="C249" s="49"/>
    </row>
    <row r="250" spans="1:3" ht="16.5" thickTop="1" thickBot="1" x14ac:dyDescent="0.3">
      <c r="A250" s="49"/>
      <c r="B250" s="64"/>
      <c r="C250" s="49"/>
    </row>
    <row r="251" spans="1:3" ht="16.5" thickTop="1" thickBot="1" x14ac:dyDescent="0.3">
      <c r="A251" s="49"/>
      <c r="B251" s="64"/>
      <c r="C251" s="49"/>
    </row>
    <row r="252" spans="1:3" ht="16.5" thickTop="1" thickBot="1" x14ac:dyDescent="0.3">
      <c r="A252" s="49"/>
      <c r="B252" s="64"/>
      <c r="C252" s="49"/>
    </row>
    <row r="253" spans="1:3" ht="16.5" thickTop="1" thickBot="1" x14ac:dyDescent="0.3">
      <c r="A253" s="49"/>
      <c r="B253" s="64"/>
      <c r="C253" s="49"/>
    </row>
    <row r="254" spans="1:3" ht="16.5" thickTop="1" thickBot="1" x14ac:dyDescent="0.3">
      <c r="A254" s="49"/>
      <c r="B254" s="64"/>
      <c r="C254" s="49"/>
    </row>
    <row r="255" spans="1:3" ht="16.5" thickTop="1" thickBot="1" x14ac:dyDescent="0.3">
      <c r="A255" s="49"/>
      <c r="B255" s="64"/>
      <c r="C255" s="49"/>
    </row>
    <row r="256" spans="1:3" ht="16.5" thickTop="1" thickBot="1" x14ac:dyDescent="0.3">
      <c r="A256" s="49"/>
      <c r="B256" s="64"/>
      <c r="C256" s="49"/>
    </row>
    <row r="257" spans="1:3" ht="16.5" thickTop="1" thickBot="1" x14ac:dyDescent="0.3">
      <c r="A257" s="49"/>
      <c r="B257" s="64"/>
      <c r="C257" s="49"/>
    </row>
    <row r="258" spans="1:3" ht="16.5" thickTop="1" thickBot="1" x14ac:dyDescent="0.3">
      <c r="A258" s="49"/>
      <c r="B258" s="64"/>
      <c r="C258" s="49"/>
    </row>
    <row r="259" spans="1:3" ht="16.5" thickTop="1" thickBot="1" x14ac:dyDescent="0.3">
      <c r="A259" s="49"/>
      <c r="B259" s="64"/>
      <c r="C259" s="49"/>
    </row>
    <row r="260" spans="1:3" ht="16.5" thickTop="1" thickBot="1" x14ac:dyDescent="0.3">
      <c r="A260" s="49"/>
      <c r="B260" s="64"/>
      <c r="C260" s="49"/>
    </row>
    <row r="261" spans="1:3" ht="16.5" thickTop="1" thickBot="1" x14ac:dyDescent="0.3">
      <c r="A261" s="49"/>
      <c r="B261" s="64"/>
      <c r="C261" s="49"/>
    </row>
    <row r="262" spans="1:3" ht="16.5" thickTop="1" thickBot="1" x14ac:dyDescent="0.3">
      <c r="A262" s="49"/>
      <c r="B262" s="64"/>
      <c r="C262" s="49"/>
    </row>
    <row r="263" spans="1:3" ht="16.5" thickTop="1" thickBot="1" x14ac:dyDescent="0.3">
      <c r="A263" s="49"/>
      <c r="B263" s="64"/>
      <c r="C263" s="49"/>
    </row>
    <row r="264" spans="1:3" ht="16.5" thickTop="1" thickBot="1" x14ac:dyDescent="0.3">
      <c r="A264" s="49"/>
      <c r="B264" s="64"/>
      <c r="C264" s="49"/>
    </row>
    <row r="265" spans="1:3" ht="16.5" thickTop="1" thickBot="1" x14ac:dyDescent="0.3">
      <c r="A265" s="49"/>
      <c r="B265" s="64"/>
      <c r="C265" s="49"/>
    </row>
    <row r="266" spans="1:3" ht="16.5" thickTop="1" thickBot="1" x14ac:dyDescent="0.3">
      <c r="A266" s="49"/>
      <c r="B266" s="64"/>
      <c r="C266" s="49"/>
    </row>
    <row r="267" spans="1:3" ht="16.5" thickTop="1" thickBot="1" x14ac:dyDescent="0.3">
      <c r="A267" s="49"/>
      <c r="B267" s="64"/>
      <c r="C267" s="49"/>
    </row>
    <row r="268" spans="1:3" ht="16.5" thickTop="1" thickBot="1" x14ac:dyDescent="0.3">
      <c r="A268" s="49"/>
      <c r="B268" s="64"/>
      <c r="C268" s="49"/>
    </row>
    <row r="269" spans="1:3" ht="16.5" thickTop="1" thickBot="1" x14ac:dyDescent="0.3">
      <c r="A269" s="49"/>
      <c r="B269" s="64"/>
      <c r="C269" s="49"/>
    </row>
    <row r="270" spans="1:3" ht="16.5" thickTop="1" thickBot="1" x14ac:dyDescent="0.3">
      <c r="A270" s="49"/>
      <c r="B270" s="64"/>
      <c r="C270" s="49"/>
    </row>
    <row r="271" spans="1:3" ht="16.5" thickTop="1" thickBot="1" x14ac:dyDescent="0.3">
      <c r="A271" s="49"/>
      <c r="B271" s="64"/>
      <c r="C271" s="49"/>
    </row>
    <row r="272" spans="1:3" ht="16.5" thickTop="1" thickBot="1" x14ac:dyDescent="0.3">
      <c r="A272" s="49"/>
      <c r="B272" s="64"/>
      <c r="C272" s="49"/>
    </row>
    <row r="273" spans="1:3" ht="16.5" thickTop="1" thickBot="1" x14ac:dyDescent="0.3">
      <c r="A273" s="49"/>
      <c r="B273" s="64"/>
      <c r="C273" s="49"/>
    </row>
    <row r="274" spans="1:3" ht="16.5" thickTop="1" thickBot="1" x14ac:dyDescent="0.3">
      <c r="A274" s="49"/>
      <c r="B274" s="64"/>
      <c r="C274" s="49"/>
    </row>
    <row r="275" spans="1:3" ht="16.5" thickTop="1" thickBot="1" x14ac:dyDescent="0.3">
      <c r="A275" s="49"/>
      <c r="B275" s="64"/>
      <c r="C275" s="49"/>
    </row>
    <row r="276" spans="1:3" ht="16.5" thickTop="1" thickBot="1" x14ac:dyDescent="0.3">
      <c r="A276" s="49"/>
      <c r="B276" s="64"/>
      <c r="C276" s="49"/>
    </row>
    <row r="277" spans="1:3" ht="16.5" thickTop="1" thickBot="1" x14ac:dyDescent="0.3">
      <c r="A277" s="49"/>
      <c r="B277" s="64"/>
      <c r="C277" s="49"/>
    </row>
    <row r="278" spans="1:3" ht="16.5" thickTop="1" thickBot="1" x14ac:dyDescent="0.3">
      <c r="A278" s="49"/>
      <c r="B278" s="64"/>
      <c r="C278" s="49"/>
    </row>
    <row r="279" spans="1:3" ht="16.5" thickTop="1" thickBot="1" x14ac:dyDescent="0.3">
      <c r="A279" s="49"/>
      <c r="B279" s="64"/>
      <c r="C279" s="49"/>
    </row>
    <row r="280" spans="1:3" ht="16.5" thickTop="1" thickBot="1" x14ac:dyDescent="0.3">
      <c r="A280" s="49"/>
      <c r="B280" s="64"/>
      <c r="C280" s="49"/>
    </row>
    <row r="281" spans="1:3" ht="16.5" thickTop="1" thickBot="1" x14ac:dyDescent="0.3">
      <c r="A281" s="49"/>
      <c r="B281" s="64"/>
      <c r="C281" s="49"/>
    </row>
    <row r="282" spans="1:3" ht="16.5" thickTop="1" thickBot="1" x14ac:dyDescent="0.3">
      <c r="A282" s="49"/>
      <c r="B282" s="64"/>
      <c r="C282" s="49"/>
    </row>
    <row r="283" spans="1:3" ht="16.5" thickTop="1" thickBot="1" x14ac:dyDescent="0.3">
      <c r="A283" s="49"/>
      <c r="B283" s="64"/>
      <c r="C283" s="49"/>
    </row>
    <row r="284" spans="1:3" ht="16.5" thickTop="1" thickBot="1" x14ac:dyDescent="0.3">
      <c r="A284" s="49"/>
      <c r="B284" s="64"/>
      <c r="C284" s="49"/>
    </row>
    <row r="285" spans="1:3" ht="16.5" thickTop="1" thickBot="1" x14ac:dyDescent="0.3">
      <c r="A285" s="49"/>
      <c r="B285" s="64"/>
      <c r="C285" s="49"/>
    </row>
    <row r="286" spans="1:3" ht="16.5" thickTop="1" thickBot="1" x14ac:dyDescent="0.3">
      <c r="A286" s="49"/>
      <c r="B286" s="64"/>
      <c r="C286" s="49"/>
    </row>
    <row r="287" spans="1:3" ht="16.5" thickTop="1" thickBot="1" x14ac:dyDescent="0.3">
      <c r="A287" s="49"/>
      <c r="B287" s="64"/>
      <c r="C287" s="49"/>
    </row>
    <row r="288" spans="1:3" ht="16.5" thickTop="1" thickBot="1" x14ac:dyDescent="0.3">
      <c r="A288" s="49"/>
      <c r="B288" s="64"/>
      <c r="C288" s="49"/>
    </row>
    <row r="289" spans="1:3" ht="16.5" thickTop="1" thickBot="1" x14ac:dyDescent="0.3">
      <c r="A289" s="49"/>
      <c r="B289" s="64"/>
      <c r="C289" s="49"/>
    </row>
    <row r="290" spans="1:3" ht="16.5" thickTop="1" thickBot="1" x14ac:dyDescent="0.3">
      <c r="A290" s="49"/>
      <c r="B290" s="64"/>
      <c r="C290" s="49"/>
    </row>
    <row r="291" spans="1:3" ht="16.5" thickTop="1" thickBot="1" x14ac:dyDescent="0.3">
      <c r="A291" s="49"/>
      <c r="B291" s="64"/>
      <c r="C291" s="49"/>
    </row>
    <row r="292" spans="1:3" ht="16.5" thickTop="1" thickBot="1" x14ac:dyDescent="0.3">
      <c r="A292" s="49"/>
      <c r="B292" s="64"/>
      <c r="C292" s="49"/>
    </row>
    <row r="293" spans="1:3" ht="16.5" thickTop="1" thickBot="1" x14ac:dyDescent="0.3">
      <c r="A293" s="49"/>
      <c r="B293" s="64"/>
      <c r="C293" s="49"/>
    </row>
    <row r="294" spans="1:3" ht="16.5" thickTop="1" thickBot="1" x14ac:dyDescent="0.3">
      <c r="A294" s="49"/>
      <c r="B294" s="64"/>
      <c r="C294" s="49"/>
    </row>
    <row r="295" spans="1:3" ht="16.5" thickTop="1" thickBot="1" x14ac:dyDescent="0.3">
      <c r="A295" s="49"/>
      <c r="B295" s="64"/>
      <c r="C295" s="49"/>
    </row>
    <row r="296" spans="1:3" ht="16.5" thickTop="1" thickBot="1" x14ac:dyDescent="0.3">
      <c r="A296" s="49"/>
      <c r="B296" s="64"/>
      <c r="C296" s="49"/>
    </row>
    <row r="297" spans="1:3" ht="16.5" thickTop="1" thickBot="1" x14ac:dyDescent="0.3">
      <c r="A297" s="49"/>
      <c r="B297" s="64"/>
      <c r="C297" s="49"/>
    </row>
    <row r="298" spans="1:3" ht="16.5" thickTop="1" thickBot="1" x14ac:dyDescent="0.3">
      <c r="A298" s="49"/>
      <c r="B298" s="64"/>
      <c r="C298" s="49"/>
    </row>
    <row r="299" spans="1:3" ht="16.5" thickTop="1" thickBot="1" x14ac:dyDescent="0.3">
      <c r="A299" s="49"/>
      <c r="B299" s="64"/>
      <c r="C299" s="49"/>
    </row>
    <row r="300" spans="1:3" ht="16.5" thickTop="1" thickBot="1" x14ac:dyDescent="0.3">
      <c r="A300" s="49"/>
      <c r="B300" s="64"/>
      <c r="C300" s="49"/>
    </row>
    <row r="301" spans="1:3" ht="16.5" thickTop="1" thickBot="1" x14ac:dyDescent="0.3">
      <c r="A301" s="49"/>
      <c r="B301" s="64"/>
      <c r="C301" s="49"/>
    </row>
    <row r="302" spans="1:3" ht="16.5" thickTop="1" thickBot="1" x14ac:dyDescent="0.3">
      <c r="A302" s="49"/>
      <c r="B302" s="64"/>
      <c r="C302" s="49"/>
    </row>
    <row r="303" spans="1:3" ht="16.5" thickTop="1" thickBot="1" x14ac:dyDescent="0.3">
      <c r="A303" s="49"/>
      <c r="B303" s="64"/>
      <c r="C303" s="49"/>
    </row>
    <row r="304" spans="1:3" ht="16.5" thickTop="1" thickBot="1" x14ac:dyDescent="0.3">
      <c r="A304" s="49"/>
      <c r="B304" s="64"/>
      <c r="C304" s="49"/>
    </row>
    <row r="305" spans="1:3" ht="16.5" thickTop="1" thickBot="1" x14ac:dyDescent="0.3">
      <c r="A305" s="49"/>
      <c r="B305" s="64"/>
      <c r="C305" s="49"/>
    </row>
    <row r="306" spans="1:3" ht="16.5" thickTop="1" thickBot="1" x14ac:dyDescent="0.3">
      <c r="A306" s="49"/>
      <c r="B306" s="64"/>
      <c r="C306" s="49"/>
    </row>
    <row r="307" spans="1:3" ht="16.5" thickTop="1" thickBot="1" x14ac:dyDescent="0.3">
      <c r="A307" s="49"/>
      <c r="B307" s="64"/>
      <c r="C307" s="49"/>
    </row>
    <row r="308" spans="1:3" ht="16.5" thickTop="1" thickBot="1" x14ac:dyDescent="0.3">
      <c r="A308" s="49"/>
      <c r="B308" s="64"/>
      <c r="C308" s="49"/>
    </row>
    <row r="309" spans="1:3" ht="16.5" thickTop="1" thickBot="1" x14ac:dyDescent="0.3">
      <c r="A309" s="49"/>
      <c r="B309" s="64"/>
      <c r="C309" s="49"/>
    </row>
    <row r="310" spans="1:3" ht="16.5" thickTop="1" thickBot="1" x14ac:dyDescent="0.3">
      <c r="A310" s="49"/>
      <c r="B310" s="64"/>
      <c r="C310" s="49"/>
    </row>
    <row r="311" spans="1:3" ht="16.5" thickTop="1" thickBot="1" x14ac:dyDescent="0.3">
      <c r="A311" s="49"/>
      <c r="B311" s="64"/>
      <c r="C311" s="49"/>
    </row>
    <row r="312" spans="1:3" ht="16.5" thickTop="1" thickBot="1" x14ac:dyDescent="0.3">
      <c r="A312" s="49"/>
      <c r="B312" s="64"/>
      <c r="C312" s="49"/>
    </row>
    <row r="313" spans="1:3" ht="16.5" thickTop="1" thickBot="1" x14ac:dyDescent="0.3">
      <c r="A313" s="49"/>
      <c r="B313" s="64"/>
      <c r="C313" s="49"/>
    </row>
    <row r="314" spans="1:3" ht="16.5" thickTop="1" thickBot="1" x14ac:dyDescent="0.3">
      <c r="A314" s="49"/>
      <c r="B314" s="64"/>
      <c r="C314" s="49"/>
    </row>
    <row r="315" spans="1:3" ht="16.5" thickTop="1" thickBot="1" x14ac:dyDescent="0.3">
      <c r="A315" s="49"/>
      <c r="B315" s="64"/>
      <c r="C315" s="49"/>
    </row>
    <row r="316" spans="1:3" ht="16.5" thickTop="1" thickBot="1" x14ac:dyDescent="0.3">
      <c r="A316" s="49"/>
      <c r="B316" s="64"/>
      <c r="C316" s="49"/>
    </row>
    <row r="317" spans="1:3" ht="16.5" thickTop="1" thickBot="1" x14ac:dyDescent="0.3">
      <c r="A317" s="49"/>
      <c r="B317" s="64"/>
      <c r="C317" s="49"/>
    </row>
    <row r="318" spans="1:3" ht="16.5" thickTop="1" thickBot="1" x14ac:dyDescent="0.3">
      <c r="A318" s="49"/>
      <c r="B318" s="64"/>
      <c r="C318" s="49"/>
    </row>
    <row r="319" spans="1:3" ht="16.5" thickTop="1" thickBot="1" x14ac:dyDescent="0.3">
      <c r="A319" s="49"/>
      <c r="B319" s="64"/>
      <c r="C319" s="49"/>
    </row>
    <row r="320" spans="1:3" ht="16.5" thickTop="1" thickBot="1" x14ac:dyDescent="0.3">
      <c r="A320" s="49"/>
      <c r="B320" s="64"/>
      <c r="C320" s="49"/>
    </row>
    <row r="321" spans="1:3" ht="16.5" thickTop="1" thickBot="1" x14ac:dyDescent="0.3">
      <c r="A321" s="49"/>
      <c r="B321" s="64"/>
      <c r="C321" s="49"/>
    </row>
    <row r="322" spans="1:3" ht="16.5" thickTop="1" thickBot="1" x14ac:dyDescent="0.3">
      <c r="A322" s="49"/>
      <c r="B322" s="64"/>
      <c r="C322" s="49"/>
    </row>
    <row r="323" spans="1:3" ht="16.5" thickTop="1" thickBot="1" x14ac:dyDescent="0.3">
      <c r="A323" s="49"/>
      <c r="B323" s="64"/>
      <c r="C323" s="49"/>
    </row>
    <row r="324" spans="1:3" ht="16.5" thickTop="1" thickBot="1" x14ac:dyDescent="0.3">
      <c r="A324" s="49"/>
      <c r="B324" s="64"/>
      <c r="C324" s="49"/>
    </row>
    <row r="325" spans="1:3" ht="16.5" thickTop="1" thickBot="1" x14ac:dyDescent="0.3">
      <c r="A325" s="49"/>
      <c r="B325" s="64"/>
      <c r="C325" s="49"/>
    </row>
    <row r="326" spans="1:3" ht="16.5" thickTop="1" thickBot="1" x14ac:dyDescent="0.3">
      <c r="A326" s="49"/>
      <c r="B326" s="64"/>
      <c r="C326" s="49"/>
    </row>
    <row r="327" spans="1:3" ht="16.5" thickTop="1" thickBot="1" x14ac:dyDescent="0.3">
      <c r="A327" s="49"/>
      <c r="B327" s="64"/>
      <c r="C327" s="49"/>
    </row>
    <row r="328" spans="1:3" ht="16.5" thickTop="1" thickBot="1" x14ac:dyDescent="0.3">
      <c r="A328" s="49"/>
      <c r="B328" s="64"/>
      <c r="C328" s="49"/>
    </row>
    <row r="329" spans="1:3" ht="16.5" thickTop="1" thickBot="1" x14ac:dyDescent="0.3">
      <c r="A329" s="49"/>
      <c r="B329" s="64"/>
      <c r="C329" s="49"/>
    </row>
    <row r="330" spans="1:3" ht="16.5" thickTop="1" thickBot="1" x14ac:dyDescent="0.3">
      <c r="A330" s="49"/>
      <c r="B330" s="64"/>
      <c r="C330" s="49"/>
    </row>
    <row r="331" spans="1:3" ht="16.5" thickTop="1" thickBot="1" x14ac:dyDescent="0.3">
      <c r="A331" s="49"/>
      <c r="B331" s="64"/>
      <c r="C331" s="49"/>
    </row>
    <row r="332" spans="1:3" ht="16.5" thickTop="1" thickBot="1" x14ac:dyDescent="0.3">
      <c r="A332" s="49"/>
      <c r="B332" s="64"/>
      <c r="C332" s="49"/>
    </row>
    <row r="333" spans="1:3" ht="16.5" thickTop="1" thickBot="1" x14ac:dyDescent="0.3">
      <c r="A333" s="49"/>
      <c r="B333" s="64"/>
      <c r="C333" s="49"/>
    </row>
    <row r="334" spans="1:3" ht="16.5" thickTop="1" thickBot="1" x14ac:dyDescent="0.3">
      <c r="A334" s="49"/>
      <c r="B334" s="64"/>
      <c r="C334" s="49"/>
    </row>
    <row r="335" spans="1:3" ht="16.5" thickTop="1" thickBot="1" x14ac:dyDescent="0.3">
      <c r="A335" s="49"/>
      <c r="B335" s="64"/>
      <c r="C335" s="49"/>
    </row>
    <row r="336" spans="1:3" ht="16.5" thickTop="1" thickBot="1" x14ac:dyDescent="0.3">
      <c r="A336" s="49"/>
      <c r="B336" s="64"/>
      <c r="C336" s="49"/>
    </row>
    <row r="337" spans="1:3" ht="16.5" thickTop="1" thickBot="1" x14ac:dyDescent="0.3">
      <c r="A337" s="49"/>
      <c r="B337" s="64"/>
      <c r="C337" s="49"/>
    </row>
    <row r="338" spans="1:3" ht="16.5" thickTop="1" thickBot="1" x14ac:dyDescent="0.3">
      <c r="A338" s="49"/>
      <c r="B338" s="64"/>
      <c r="C338" s="49"/>
    </row>
    <row r="339" spans="1:3" ht="16.5" thickTop="1" thickBot="1" x14ac:dyDescent="0.3">
      <c r="A339" s="49"/>
      <c r="B339" s="64"/>
      <c r="C339" s="49"/>
    </row>
    <row r="340" spans="1:3" ht="16.5" thickTop="1" thickBot="1" x14ac:dyDescent="0.3">
      <c r="A340" s="49"/>
      <c r="B340" s="64"/>
      <c r="C340" s="49"/>
    </row>
    <row r="341" spans="1:3" ht="16.5" thickTop="1" thickBot="1" x14ac:dyDescent="0.3">
      <c r="A341" s="49"/>
      <c r="B341" s="64"/>
      <c r="C341" s="49"/>
    </row>
    <row r="342" spans="1:3" ht="16.5" thickTop="1" thickBot="1" x14ac:dyDescent="0.3">
      <c r="A342" s="49"/>
      <c r="B342" s="64"/>
      <c r="C342" s="49"/>
    </row>
    <row r="343" spans="1:3" ht="16.5" thickTop="1" thickBot="1" x14ac:dyDescent="0.3">
      <c r="A343" s="49"/>
      <c r="B343" s="64"/>
      <c r="C343" s="49"/>
    </row>
    <row r="344" spans="1:3" ht="16.5" thickTop="1" thickBot="1" x14ac:dyDescent="0.3">
      <c r="A344" s="49"/>
      <c r="B344" s="64"/>
      <c r="C344" s="49"/>
    </row>
    <row r="345" spans="1:3" ht="16.5" thickTop="1" thickBot="1" x14ac:dyDescent="0.3">
      <c r="A345" s="49"/>
      <c r="B345" s="64"/>
      <c r="C345" s="49"/>
    </row>
    <row r="346" spans="1:3" ht="16.5" thickTop="1" thickBot="1" x14ac:dyDescent="0.3">
      <c r="A346" s="49"/>
      <c r="B346" s="64"/>
      <c r="C346" s="49"/>
    </row>
    <row r="347" spans="1:3" ht="16.5" thickTop="1" thickBot="1" x14ac:dyDescent="0.3">
      <c r="A347" s="49"/>
      <c r="B347" s="64"/>
      <c r="C347" s="49"/>
    </row>
    <row r="348" spans="1:3" ht="16.5" thickTop="1" thickBot="1" x14ac:dyDescent="0.3">
      <c r="A348" s="49"/>
      <c r="B348" s="64"/>
      <c r="C348" s="49"/>
    </row>
    <row r="349" spans="1:3" ht="16.5" thickTop="1" thickBot="1" x14ac:dyDescent="0.3">
      <c r="A349" s="49"/>
      <c r="B349" s="64"/>
      <c r="C349" s="49"/>
    </row>
    <row r="350" spans="1:3" ht="16.5" thickTop="1" thickBot="1" x14ac:dyDescent="0.3">
      <c r="A350" s="49"/>
      <c r="B350" s="64"/>
      <c r="C350" s="49"/>
    </row>
    <row r="351" spans="1:3" ht="16.5" thickTop="1" thickBot="1" x14ac:dyDescent="0.3">
      <c r="A351" s="49"/>
      <c r="B351" s="64"/>
      <c r="C351" s="49"/>
    </row>
    <row r="352" spans="1:3" ht="16.5" thickTop="1" thickBot="1" x14ac:dyDescent="0.3">
      <c r="A352" s="49"/>
      <c r="B352" s="64"/>
      <c r="C352" s="49"/>
    </row>
    <row r="353" spans="1:3" ht="16.5" thickTop="1" thickBot="1" x14ac:dyDescent="0.3">
      <c r="A353" s="49"/>
      <c r="B353" s="64"/>
      <c r="C353" s="49"/>
    </row>
    <row r="354" spans="1:3" ht="16.5" thickTop="1" thickBot="1" x14ac:dyDescent="0.3">
      <c r="A354" s="49"/>
      <c r="B354" s="64"/>
      <c r="C354" s="49"/>
    </row>
    <row r="355" spans="1:3" ht="16.5" thickTop="1" thickBot="1" x14ac:dyDescent="0.3">
      <c r="A355" s="49"/>
      <c r="B355" s="64"/>
      <c r="C355" s="49"/>
    </row>
    <row r="356" spans="1:3" ht="16.5" thickTop="1" thickBot="1" x14ac:dyDescent="0.3">
      <c r="A356" s="49"/>
      <c r="B356" s="64"/>
      <c r="C356" s="49"/>
    </row>
    <row r="357" spans="1:3" ht="16.5" thickTop="1" thickBot="1" x14ac:dyDescent="0.3">
      <c r="A357" s="49"/>
      <c r="B357" s="64"/>
      <c r="C357" s="49"/>
    </row>
    <row r="358" spans="1:3" ht="16.5" thickTop="1" thickBot="1" x14ac:dyDescent="0.3">
      <c r="A358" s="49"/>
      <c r="B358" s="64"/>
      <c r="C358" s="49"/>
    </row>
    <row r="359" spans="1:3" ht="16.5" thickTop="1" thickBot="1" x14ac:dyDescent="0.3">
      <c r="A359" s="49"/>
      <c r="B359" s="64"/>
      <c r="C359" s="49"/>
    </row>
    <row r="360" spans="1:3" ht="16.5" thickTop="1" thickBot="1" x14ac:dyDescent="0.3">
      <c r="A360" s="49"/>
      <c r="B360" s="64"/>
      <c r="C360" s="49"/>
    </row>
    <row r="361" spans="1:3" ht="16.5" thickTop="1" thickBot="1" x14ac:dyDescent="0.3">
      <c r="A361" s="49"/>
      <c r="B361" s="64"/>
      <c r="C361" s="49"/>
    </row>
    <row r="362" spans="1:3" ht="16.5" thickTop="1" thickBot="1" x14ac:dyDescent="0.3">
      <c r="A362" s="49"/>
      <c r="B362" s="64"/>
      <c r="C362" s="49"/>
    </row>
    <row r="363" spans="1:3" ht="16.5" thickTop="1" thickBot="1" x14ac:dyDescent="0.3">
      <c r="A363" s="49"/>
      <c r="B363" s="64"/>
      <c r="C363" s="49"/>
    </row>
    <row r="364" spans="1:3" ht="16.5" thickTop="1" thickBot="1" x14ac:dyDescent="0.3">
      <c r="A364" s="49"/>
      <c r="B364" s="64"/>
      <c r="C364" s="49"/>
    </row>
    <row r="365" spans="1:3" ht="16.5" thickTop="1" thickBot="1" x14ac:dyDescent="0.3">
      <c r="A365" s="49"/>
      <c r="B365" s="64"/>
      <c r="C365" s="49"/>
    </row>
    <row r="366" spans="1:3" ht="16.5" thickTop="1" thickBot="1" x14ac:dyDescent="0.3">
      <c r="A366" s="49"/>
      <c r="B366" s="64"/>
      <c r="C366" s="49"/>
    </row>
    <row r="367" spans="1:3" ht="16.5" thickTop="1" thickBot="1" x14ac:dyDescent="0.3">
      <c r="A367" s="49"/>
      <c r="B367" s="64"/>
      <c r="C367" s="49"/>
    </row>
    <row r="368" spans="1:3" ht="16.5" thickTop="1" thickBot="1" x14ac:dyDescent="0.3">
      <c r="A368" s="49"/>
      <c r="B368" s="64"/>
      <c r="C368" s="49"/>
    </row>
    <row r="369" spans="1:3" ht="16.5" thickTop="1" thickBot="1" x14ac:dyDescent="0.3">
      <c r="A369" s="49"/>
      <c r="B369" s="64"/>
      <c r="C369" s="49"/>
    </row>
    <row r="370" spans="1:3" ht="16.5" thickTop="1" thickBot="1" x14ac:dyDescent="0.3">
      <c r="A370" s="49"/>
      <c r="B370" s="64"/>
      <c r="C370" s="49"/>
    </row>
    <row r="371" spans="1:3" ht="16.5" thickTop="1" thickBot="1" x14ac:dyDescent="0.3">
      <c r="A371" s="49"/>
      <c r="B371" s="64"/>
      <c r="C371" s="49"/>
    </row>
    <row r="372" spans="1:3" ht="16.5" thickTop="1" thickBot="1" x14ac:dyDescent="0.3">
      <c r="A372" s="49"/>
      <c r="B372" s="64"/>
      <c r="C372" s="49"/>
    </row>
    <row r="373" spans="1:3" ht="16.5" thickTop="1" thickBot="1" x14ac:dyDescent="0.3">
      <c r="A373" s="49"/>
      <c r="B373" s="64"/>
      <c r="C373" s="49"/>
    </row>
    <row r="374" spans="1:3" ht="16.5" thickTop="1" thickBot="1" x14ac:dyDescent="0.3">
      <c r="A374" s="49"/>
      <c r="B374" s="64"/>
      <c r="C374" s="49"/>
    </row>
    <row r="375" spans="1:3" ht="16.5" thickTop="1" thickBot="1" x14ac:dyDescent="0.3">
      <c r="A375" s="49"/>
      <c r="B375" s="64"/>
      <c r="C375" s="49"/>
    </row>
    <row r="376" spans="1:3" ht="16.5" thickTop="1" thickBot="1" x14ac:dyDescent="0.3">
      <c r="A376" s="49"/>
      <c r="B376" s="64"/>
      <c r="C376" s="49"/>
    </row>
    <row r="377" spans="1:3" ht="16.5" thickTop="1" thickBot="1" x14ac:dyDescent="0.3">
      <c r="A377" s="49"/>
      <c r="B377" s="64"/>
      <c r="C377" s="49"/>
    </row>
    <row r="378" spans="1:3" ht="16.5" thickTop="1" thickBot="1" x14ac:dyDescent="0.3">
      <c r="A378" s="49"/>
      <c r="B378" s="64"/>
      <c r="C378" s="49"/>
    </row>
    <row r="379" spans="1:3" ht="16.5" thickTop="1" thickBot="1" x14ac:dyDescent="0.3">
      <c r="A379" s="49"/>
      <c r="B379" s="64"/>
      <c r="C379" s="49"/>
    </row>
    <row r="380" spans="1:3" ht="16.5" thickTop="1" thickBot="1" x14ac:dyDescent="0.3">
      <c r="A380" s="49"/>
      <c r="B380" s="64"/>
      <c r="C380" s="49"/>
    </row>
    <row r="381" spans="1:3" ht="16.5" thickTop="1" thickBot="1" x14ac:dyDescent="0.3">
      <c r="A381" s="49"/>
      <c r="B381" s="64"/>
      <c r="C381" s="49"/>
    </row>
    <row r="382" spans="1:3" ht="16.5" thickTop="1" thickBot="1" x14ac:dyDescent="0.3">
      <c r="A382" s="49"/>
      <c r="B382" s="64"/>
      <c r="C382" s="49"/>
    </row>
    <row r="383" spans="1:3" ht="16.5" thickTop="1" thickBot="1" x14ac:dyDescent="0.3">
      <c r="A383" s="49"/>
      <c r="B383" s="64"/>
      <c r="C383" s="49"/>
    </row>
    <row r="384" spans="1:3" ht="16.5" thickTop="1" thickBot="1" x14ac:dyDescent="0.3">
      <c r="A384" s="49"/>
      <c r="B384" s="64"/>
      <c r="C384" s="49"/>
    </row>
    <row r="385" spans="1:3" ht="16.5" thickTop="1" thickBot="1" x14ac:dyDescent="0.3">
      <c r="A385" s="49"/>
      <c r="B385" s="64"/>
      <c r="C385" s="49"/>
    </row>
    <row r="386" spans="1:3" ht="16.5" thickTop="1" thickBot="1" x14ac:dyDescent="0.3">
      <c r="A386" s="49"/>
      <c r="B386" s="64"/>
      <c r="C386" s="49"/>
    </row>
    <row r="387" spans="1:3" ht="16.5" thickTop="1" thickBot="1" x14ac:dyDescent="0.3">
      <c r="A387" s="49"/>
      <c r="B387" s="64"/>
      <c r="C387" s="49"/>
    </row>
    <row r="388" spans="1:3" ht="16.5" thickTop="1" thickBot="1" x14ac:dyDescent="0.3">
      <c r="A388" s="49"/>
      <c r="B388" s="64"/>
      <c r="C388" s="49"/>
    </row>
    <row r="389" spans="1:3" ht="16.5" thickTop="1" thickBot="1" x14ac:dyDescent="0.3">
      <c r="A389" s="49"/>
      <c r="B389" s="64"/>
      <c r="C389" s="49"/>
    </row>
    <row r="390" spans="1:3" ht="16.5" thickTop="1" thickBot="1" x14ac:dyDescent="0.3">
      <c r="A390" s="49"/>
      <c r="B390" s="64"/>
      <c r="C390" s="49"/>
    </row>
    <row r="391" spans="1:3" ht="16.5" thickTop="1" thickBot="1" x14ac:dyDescent="0.3">
      <c r="A391" s="49"/>
      <c r="B391" s="64"/>
      <c r="C391" s="49"/>
    </row>
    <row r="392" spans="1:3" ht="16.5" thickTop="1" thickBot="1" x14ac:dyDescent="0.3">
      <c r="A392" s="49"/>
      <c r="B392" s="64"/>
      <c r="C392" s="49"/>
    </row>
    <row r="393" spans="1:3" ht="16.5" thickTop="1" thickBot="1" x14ac:dyDescent="0.3">
      <c r="A393" s="49"/>
      <c r="B393" s="64"/>
      <c r="C393" s="49"/>
    </row>
    <row r="394" spans="1:3" ht="16.5" thickTop="1" thickBot="1" x14ac:dyDescent="0.3">
      <c r="A394" s="49"/>
      <c r="B394" s="64"/>
      <c r="C394" s="49"/>
    </row>
    <row r="395" spans="1:3" ht="16.5" thickTop="1" thickBot="1" x14ac:dyDescent="0.3">
      <c r="A395" s="49"/>
      <c r="B395" s="64"/>
      <c r="C395" s="49"/>
    </row>
    <row r="396" spans="1:3" ht="16.5" thickTop="1" thickBot="1" x14ac:dyDescent="0.3">
      <c r="A396" s="49"/>
      <c r="B396" s="64"/>
      <c r="C396" s="49"/>
    </row>
    <row r="397" spans="1:3" ht="16.5" thickTop="1" thickBot="1" x14ac:dyDescent="0.3">
      <c r="A397" s="49"/>
      <c r="B397" s="64"/>
      <c r="C397" s="49"/>
    </row>
    <row r="398" spans="1:3" ht="16.5" thickTop="1" thickBot="1" x14ac:dyDescent="0.3">
      <c r="A398" s="49"/>
      <c r="B398" s="64"/>
      <c r="C398" s="49"/>
    </row>
    <row r="399" spans="1:3" ht="16.5" thickTop="1" thickBot="1" x14ac:dyDescent="0.3">
      <c r="A399" s="49"/>
      <c r="B399" s="64"/>
      <c r="C399" s="49"/>
    </row>
    <row r="400" spans="1:3" ht="16.5" thickTop="1" thickBot="1" x14ac:dyDescent="0.3">
      <c r="A400" s="49"/>
      <c r="B400" s="64"/>
      <c r="C400" s="49"/>
    </row>
    <row r="401" spans="1:3" ht="16.5" thickTop="1" thickBot="1" x14ac:dyDescent="0.3">
      <c r="A401" s="49"/>
      <c r="B401" s="64"/>
      <c r="C401" s="49"/>
    </row>
    <row r="402" spans="1:3" ht="16.5" thickTop="1" thickBot="1" x14ac:dyDescent="0.3">
      <c r="A402" s="49"/>
      <c r="B402" s="64"/>
      <c r="C402" s="49"/>
    </row>
    <row r="403" spans="1:3" ht="16.5" thickTop="1" thickBot="1" x14ac:dyDescent="0.3">
      <c r="A403" s="49"/>
      <c r="B403" s="64"/>
      <c r="C403" s="49"/>
    </row>
    <row r="404" spans="1:3" ht="16.5" thickTop="1" thickBot="1" x14ac:dyDescent="0.3">
      <c r="A404" s="49"/>
      <c r="B404" s="64"/>
      <c r="C404" s="49"/>
    </row>
    <row r="405" spans="1:3" ht="16.5" thickTop="1" thickBot="1" x14ac:dyDescent="0.3">
      <c r="A405" s="49"/>
      <c r="B405" s="64"/>
      <c r="C405" s="49"/>
    </row>
    <row r="406" spans="1:3" ht="16.5" thickTop="1" thickBot="1" x14ac:dyDescent="0.3">
      <c r="A406" s="49"/>
      <c r="B406" s="64"/>
      <c r="C406" s="49"/>
    </row>
    <row r="407" spans="1:3" ht="16.5" thickTop="1" thickBot="1" x14ac:dyDescent="0.3">
      <c r="A407" s="49"/>
      <c r="B407" s="64"/>
      <c r="C407" s="49"/>
    </row>
    <row r="408" spans="1:3" ht="16.5" thickTop="1" thickBot="1" x14ac:dyDescent="0.3">
      <c r="A408" s="49"/>
      <c r="B408" s="64"/>
      <c r="C408" s="49"/>
    </row>
    <row r="409" spans="1:3" ht="16.5" thickTop="1" thickBot="1" x14ac:dyDescent="0.3">
      <c r="A409" s="49"/>
      <c r="B409" s="64"/>
      <c r="C409" s="49"/>
    </row>
    <row r="410" spans="1:3" ht="16.5" thickTop="1" thickBot="1" x14ac:dyDescent="0.3">
      <c r="A410" s="49"/>
      <c r="B410" s="64"/>
      <c r="C410" s="49"/>
    </row>
    <row r="411" spans="1:3" ht="16.5" thickTop="1" thickBot="1" x14ac:dyDescent="0.3">
      <c r="A411" s="49"/>
      <c r="B411" s="64"/>
      <c r="C411" s="49"/>
    </row>
    <row r="412" spans="1:3" ht="16.5" thickTop="1" thickBot="1" x14ac:dyDescent="0.3">
      <c r="A412" s="49"/>
      <c r="B412" s="64"/>
      <c r="C412" s="49"/>
    </row>
    <row r="413" spans="1:3" ht="16.5" thickTop="1" thickBot="1" x14ac:dyDescent="0.3">
      <c r="A413" s="49"/>
      <c r="B413" s="64"/>
      <c r="C413" s="49"/>
    </row>
    <row r="414" spans="1:3" ht="16.5" thickTop="1" thickBot="1" x14ac:dyDescent="0.3">
      <c r="A414" s="49"/>
      <c r="B414" s="64"/>
      <c r="C414" s="49"/>
    </row>
    <row r="415" spans="1:3" ht="16.5" thickTop="1" thickBot="1" x14ac:dyDescent="0.3">
      <c r="A415" s="49"/>
      <c r="B415" s="64"/>
      <c r="C415" s="49"/>
    </row>
    <row r="416" spans="1:3" ht="16.5" thickTop="1" thickBot="1" x14ac:dyDescent="0.3">
      <c r="A416" s="49"/>
      <c r="B416" s="64"/>
      <c r="C416" s="49"/>
    </row>
    <row r="417" spans="1:3" ht="16.5" thickTop="1" thickBot="1" x14ac:dyDescent="0.3">
      <c r="A417" s="49"/>
      <c r="B417" s="64"/>
      <c r="C417" s="49"/>
    </row>
    <row r="418" spans="1:3" ht="16.5" thickTop="1" thickBot="1" x14ac:dyDescent="0.3">
      <c r="A418" s="49"/>
      <c r="B418" s="64"/>
      <c r="C418" s="49"/>
    </row>
    <row r="419" spans="1:3" ht="16.5" thickTop="1" thickBot="1" x14ac:dyDescent="0.3">
      <c r="A419" s="49"/>
      <c r="B419" s="64"/>
      <c r="C419" s="49"/>
    </row>
    <row r="420" spans="1:3" ht="16.5" thickTop="1" thickBot="1" x14ac:dyDescent="0.3">
      <c r="A420" s="49"/>
      <c r="B420" s="64"/>
      <c r="C420" s="49"/>
    </row>
    <row r="421" spans="1:3" ht="16.5" thickTop="1" thickBot="1" x14ac:dyDescent="0.3">
      <c r="A421" s="49"/>
      <c r="B421" s="64"/>
      <c r="C421" s="49"/>
    </row>
    <row r="422" spans="1:3" ht="16.5" thickTop="1" thickBot="1" x14ac:dyDescent="0.3">
      <c r="A422" s="49"/>
      <c r="B422" s="64"/>
      <c r="C422" s="49"/>
    </row>
    <row r="423" spans="1:3" ht="16.5" thickTop="1" thickBot="1" x14ac:dyDescent="0.3">
      <c r="A423" s="49"/>
      <c r="B423" s="64"/>
      <c r="C423" s="49"/>
    </row>
    <row r="424" spans="1:3" ht="16.5" thickTop="1" thickBot="1" x14ac:dyDescent="0.3">
      <c r="A424" s="49"/>
      <c r="B424" s="64"/>
      <c r="C424" s="49"/>
    </row>
    <row r="425" spans="1:3" ht="16.5" thickTop="1" thickBot="1" x14ac:dyDescent="0.3">
      <c r="A425" s="49"/>
      <c r="B425" s="64"/>
      <c r="C425" s="49"/>
    </row>
    <row r="426" spans="1:3" ht="16.5" thickTop="1" thickBot="1" x14ac:dyDescent="0.3">
      <c r="A426" s="49"/>
      <c r="B426" s="64"/>
      <c r="C426" s="49"/>
    </row>
    <row r="427" spans="1:3" ht="16.5" thickTop="1" thickBot="1" x14ac:dyDescent="0.3">
      <c r="A427" s="49"/>
      <c r="B427" s="64"/>
      <c r="C427" s="49"/>
    </row>
    <row r="428" spans="1:3" ht="16.5" thickTop="1" thickBot="1" x14ac:dyDescent="0.3">
      <c r="A428" s="49"/>
      <c r="B428" s="64"/>
      <c r="C428" s="49"/>
    </row>
    <row r="429" spans="1:3" ht="16.5" thickTop="1" thickBot="1" x14ac:dyDescent="0.3">
      <c r="A429" s="49"/>
      <c r="B429" s="64"/>
      <c r="C429" s="49"/>
    </row>
    <row r="430" spans="1:3" ht="16.5" thickTop="1" thickBot="1" x14ac:dyDescent="0.3">
      <c r="A430" s="49"/>
      <c r="B430" s="64"/>
      <c r="C430" s="49"/>
    </row>
    <row r="431" spans="1:3" ht="16.5" thickTop="1" thickBot="1" x14ac:dyDescent="0.3">
      <c r="A431" s="49"/>
      <c r="B431" s="64"/>
      <c r="C431" s="49"/>
    </row>
    <row r="432" spans="1:3" ht="16.5" thickTop="1" thickBot="1" x14ac:dyDescent="0.3">
      <c r="A432" s="49"/>
      <c r="B432" s="64"/>
      <c r="C432" s="49"/>
    </row>
    <row r="433" spans="1:3" ht="16.5" thickTop="1" thickBot="1" x14ac:dyDescent="0.3">
      <c r="A433" s="49"/>
      <c r="B433" s="64"/>
      <c r="C433" s="49"/>
    </row>
    <row r="434" spans="1:3" ht="16.5" thickTop="1" thickBot="1" x14ac:dyDescent="0.3">
      <c r="A434" s="49"/>
      <c r="B434" s="64"/>
      <c r="C434" s="49"/>
    </row>
    <row r="435" spans="1:3" ht="16.5" thickTop="1" thickBot="1" x14ac:dyDescent="0.3">
      <c r="A435" s="49"/>
      <c r="B435" s="64"/>
      <c r="C435" s="49"/>
    </row>
    <row r="436" spans="1:3" ht="16.5" thickTop="1" thickBot="1" x14ac:dyDescent="0.3">
      <c r="A436" s="49"/>
      <c r="B436" s="64"/>
      <c r="C436" s="49"/>
    </row>
    <row r="437" spans="1:3" ht="16.5" thickTop="1" thickBot="1" x14ac:dyDescent="0.3">
      <c r="A437" s="49"/>
      <c r="B437" s="64"/>
      <c r="C437" s="49"/>
    </row>
    <row r="438" spans="1:3" ht="16.5" thickTop="1" thickBot="1" x14ac:dyDescent="0.3">
      <c r="A438" s="49"/>
      <c r="B438" s="64"/>
      <c r="C438" s="49"/>
    </row>
    <row r="439" spans="1:3" ht="16.5" thickTop="1" thickBot="1" x14ac:dyDescent="0.3">
      <c r="A439" s="49"/>
      <c r="B439" s="64"/>
      <c r="C439" s="49"/>
    </row>
    <row r="440" spans="1:3" ht="16.5" thickTop="1" thickBot="1" x14ac:dyDescent="0.3">
      <c r="A440" s="49"/>
      <c r="B440" s="64"/>
      <c r="C440" s="49"/>
    </row>
    <row r="441" spans="1:3" ht="16.5" thickTop="1" thickBot="1" x14ac:dyDescent="0.3">
      <c r="A441" s="49"/>
      <c r="B441" s="64"/>
      <c r="C441" s="49"/>
    </row>
    <row r="442" spans="1:3" ht="16.5" thickTop="1" thickBot="1" x14ac:dyDescent="0.3">
      <c r="A442" s="49"/>
      <c r="B442" s="64"/>
      <c r="C442" s="49"/>
    </row>
    <row r="443" spans="1:3" ht="16.5" thickTop="1" thickBot="1" x14ac:dyDescent="0.3">
      <c r="A443" s="49"/>
      <c r="B443" s="64"/>
      <c r="C443" s="49"/>
    </row>
    <row r="444" spans="1:3" ht="16.5" thickTop="1" thickBot="1" x14ac:dyDescent="0.3">
      <c r="A444" s="49"/>
      <c r="B444" s="64"/>
      <c r="C444" s="49"/>
    </row>
    <row r="445" spans="1:3" ht="16.5" thickTop="1" thickBot="1" x14ac:dyDescent="0.3">
      <c r="A445" s="49"/>
      <c r="B445" s="64"/>
      <c r="C445" s="49"/>
    </row>
    <row r="446" spans="1:3" ht="16.5" thickTop="1" thickBot="1" x14ac:dyDescent="0.3">
      <c r="A446" s="49"/>
      <c r="B446" s="64"/>
      <c r="C446" s="49"/>
    </row>
    <row r="447" spans="1:3" ht="16.5" thickTop="1" thickBot="1" x14ac:dyDescent="0.3">
      <c r="A447" s="49"/>
      <c r="B447" s="64"/>
      <c r="C447" s="49"/>
    </row>
    <row r="448" spans="1:3" ht="16.5" thickTop="1" thickBot="1" x14ac:dyDescent="0.3">
      <c r="A448" s="49"/>
      <c r="B448" s="64"/>
      <c r="C448" s="49"/>
    </row>
    <row r="449" spans="1:3" ht="16.5" thickTop="1" thickBot="1" x14ac:dyDescent="0.3">
      <c r="A449" s="49"/>
      <c r="B449" s="64"/>
      <c r="C449" s="49"/>
    </row>
    <row r="450" spans="1:3" ht="16.5" thickTop="1" thickBot="1" x14ac:dyDescent="0.3">
      <c r="A450" s="49"/>
      <c r="B450" s="64"/>
      <c r="C450" s="49"/>
    </row>
    <row r="451" spans="1:3" ht="16.5" thickTop="1" thickBot="1" x14ac:dyDescent="0.3">
      <c r="A451" s="49"/>
      <c r="B451" s="64"/>
      <c r="C451" s="49"/>
    </row>
    <row r="452" spans="1:3" ht="16.5" thickTop="1" thickBot="1" x14ac:dyDescent="0.3">
      <c r="A452" s="49"/>
      <c r="B452" s="64"/>
      <c r="C452" s="49"/>
    </row>
    <row r="453" spans="1:3" ht="16.5" thickTop="1" thickBot="1" x14ac:dyDescent="0.3">
      <c r="A453" s="49"/>
      <c r="B453" s="64"/>
      <c r="C453" s="49"/>
    </row>
    <row r="454" spans="1:3" ht="16.5" thickTop="1" thickBot="1" x14ac:dyDescent="0.3">
      <c r="A454" s="49"/>
      <c r="B454" s="64"/>
      <c r="C454" s="49"/>
    </row>
    <row r="455" spans="1:3" ht="16.5" thickTop="1" thickBot="1" x14ac:dyDescent="0.3">
      <c r="A455" s="49"/>
      <c r="B455" s="64"/>
      <c r="C455" s="49"/>
    </row>
    <row r="456" spans="1:3" ht="16.5" thickTop="1" thickBot="1" x14ac:dyDescent="0.3">
      <c r="A456" s="49"/>
      <c r="B456" s="64"/>
      <c r="C456" s="49"/>
    </row>
    <row r="457" spans="1:3" ht="16.5" thickTop="1" thickBot="1" x14ac:dyDescent="0.3">
      <c r="A457" s="49"/>
      <c r="B457" s="64"/>
      <c r="C457" s="49"/>
    </row>
    <row r="458" spans="1:3" ht="16.5" thickTop="1" thickBot="1" x14ac:dyDescent="0.3">
      <c r="A458" s="49"/>
      <c r="B458" s="64"/>
      <c r="C458" s="49"/>
    </row>
    <row r="459" spans="1:3" ht="16.5" thickTop="1" thickBot="1" x14ac:dyDescent="0.3">
      <c r="A459" s="49"/>
      <c r="B459" s="64"/>
      <c r="C459" s="49"/>
    </row>
    <row r="460" spans="1:3" ht="16.5" thickTop="1" thickBot="1" x14ac:dyDescent="0.3">
      <c r="A460" s="49"/>
      <c r="B460" s="64"/>
      <c r="C460" s="49"/>
    </row>
    <row r="461" spans="1:3" ht="16.5" thickTop="1" thickBot="1" x14ac:dyDescent="0.3">
      <c r="A461" s="49"/>
      <c r="B461" s="64"/>
      <c r="C461" s="49"/>
    </row>
    <row r="462" spans="1:3" ht="16.5" thickTop="1" thickBot="1" x14ac:dyDescent="0.3">
      <c r="A462" s="49"/>
      <c r="B462" s="64"/>
      <c r="C462" s="49"/>
    </row>
    <row r="463" spans="1:3" ht="16.5" thickTop="1" thickBot="1" x14ac:dyDescent="0.3">
      <c r="A463" s="49"/>
      <c r="B463" s="64"/>
      <c r="C463" s="49"/>
    </row>
    <row r="464" spans="1:3" ht="16.5" thickTop="1" thickBot="1" x14ac:dyDescent="0.3">
      <c r="A464" s="49"/>
      <c r="B464" s="64"/>
      <c r="C464" s="49"/>
    </row>
    <row r="465" spans="1:3" ht="16.5" thickTop="1" thickBot="1" x14ac:dyDescent="0.3">
      <c r="A465" s="49"/>
      <c r="B465" s="64"/>
      <c r="C465" s="49"/>
    </row>
    <row r="466" spans="1:3" ht="16.5" thickTop="1" thickBot="1" x14ac:dyDescent="0.3">
      <c r="A466" s="49"/>
      <c r="B466" s="64"/>
      <c r="C466" s="49"/>
    </row>
    <row r="467" spans="1:3" ht="16.5" thickTop="1" thickBot="1" x14ac:dyDescent="0.3">
      <c r="A467" s="49"/>
      <c r="B467" s="64"/>
      <c r="C467" s="49"/>
    </row>
    <row r="468" spans="1:3" ht="16.5" thickTop="1" thickBot="1" x14ac:dyDescent="0.3">
      <c r="A468" s="49"/>
      <c r="B468" s="64"/>
      <c r="C468" s="49"/>
    </row>
    <row r="469" spans="1:3" ht="16.5" thickTop="1" thickBot="1" x14ac:dyDescent="0.3">
      <c r="A469" s="49"/>
      <c r="B469" s="64"/>
      <c r="C469" s="49"/>
    </row>
    <row r="470" spans="1:3" ht="16.5" thickTop="1" thickBot="1" x14ac:dyDescent="0.3">
      <c r="A470" s="49"/>
      <c r="B470" s="64"/>
      <c r="C470" s="49"/>
    </row>
    <row r="471" spans="1:3" ht="16.5" thickTop="1" thickBot="1" x14ac:dyDescent="0.3">
      <c r="A471" s="49"/>
      <c r="B471" s="64"/>
      <c r="C471" s="49"/>
    </row>
    <row r="472" spans="1:3" ht="16.5" thickTop="1" thickBot="1" x14ac:dyDescent="0.3">
      <c r="A472" s="49"/>
      <c r="B472" s="64"/>
      <c r="C472" s="49"/>
    </row>
    <row r="473" spans="1:3" ht="16.5" thickTop="1" thickBot="1" x14ac:dyDescent="0.3">
      <c r="A473" s="49"/>
      <c r="B473" s="64"/>
      <c r="C473" s="49"/>
    </row>
    <row r="474" spans="1:3" ht="16.5" thickTop="1" thickBot="1" x14ac:dyDescent="0.3">
      <c r="A474" s="49"/>
      <c r="B474" s="64"/>
      <c r="C474" s="49"/>
    </row>
    <row r="475" spans="1:3" ht="16.5" thickTop="1" thickBot="1" x14ac:dyDescent="0.3">
      <c r="A475" s="49"/>
      <c r="B475" s="64"/>
      <c r="C475" s="49"/>
    </row>
    <row r="476" spans="1:3" ht="16.5" thickTop="1" thickBot="1" x14ac:dyDescent="0.3">
      <c r="A476" s="49"/>
      <c r="B476" s="64"/>
      <c r="C476" s="49"/>
    </row>
    <row r="477" spans="1:3" ht="16.5" thickTop="1" thickBot="1" x14ac:dyDescent="0.3">
      <c r="A477" s="49"/>
      <c r="B477" s="64"/>
      <c r="C477" s="49"/>
    </row>
    <row r="478" spans="1:3" ht="16.5" thickTop="1" thickBot="1" x14ac:dyDescent="0.3">
      <c r="A478" s="49"/>
      <c r="B478" s="64"/>
      <c r="C478" s="49"/>
    </row>
    <row r="479" spans="1:3" ht="16.5" thickTop="1" thickBot="1" x14ac:dyDescent="0.3">
      <c r="A479" s="49"/>
      <c r="B479" s="64"/>
      <c r="C479" s="49"/>
    </row>
    <row r="480" spans="1:3" ht="16.5" thickTop="1" thickBot="1" x14ac:dyDescent="0.3">
      <c r="A480" s="49"/>
      <c r="B480" s="64"/>
      <c r="C480" s="49"/>
    </row>
    <row r="481" spans="1:3" ht="16.5" thickTop="1" thickBot="1" x14ac:dyDescent="0.3">
      <c r="A481" s="49"/>
      <c r="B481" s="64"/>
      <c r="C481" s="49"/>
    </row>
    <row r="482" spans="1:3" ht="16.5" thickTop="1" thickBot="1" x14ac:dyDescent="0.3">
      <c r="A482" s="49"/>
      <c r="B482" s="64"/>
      <c r="C482" s="49"/>
    </row>
    <row r="483" spans="1:3" ht="16.5" thickTop="1" thickBot="1" x14ac:dyDescent="0.3">
      <c r="A483" s="49"/>
      <c r="B483" s="64"/>
      <c r="C483" s="49"/>
    </row>
    <row r="484" spans="1:3" ht="16.5" thickTop="1" thickBot="1" x14ac:dyDescent="0.3">
      <c r="A484" s="49"/>
      <c r="B484" s="64"/>
      <c r="C484" s="49"/>
    </row>
    <row r="485" spans="1:3" ht="16.5" thickTop="1" thickBot="1" x14ac:dyDescent="0.3">
      <c r="A485" s="49"/>
      <c r="B485" s="64"/>
      <c r="C485" s="49"/>
    </row>
    <row r="486" spans="1:3" ht="16.5" thickTop="1" thickBot="1" x14ac:dyDescent="0.3">
      <c r="A486" s="49"/>
      <c r="B486" s="64"/>
      <c r="C486" s="49"/>
    </row>
    <row r="487" spans="1:3" ht="16.5" thickTop="1" thickBot="1" x14ac:dyDescent="0.3">
      <c r="A487" s="49"/>
      <c r="B487" s="64"/>
      <c r="C487" s="49"/>
    </row>
    <row r="488" spans="1:3" ht="16.5" thickTop="1" thickBot="1" x14ac:dyDescent="0.3">
      <c r="A488" s="49"/>
      <c r="B488" s="64"/>
      <c r="C488" s="49"/>
    </row>
    <row r="489" spans="1:3" ht="16.5" thickTop="1" thickBot="1" x14ac:dyDescent="0.3">
      <c r="A489" s="49"/>
      <c r="B489" s="64"/>
      <c r="C489" s="49"/>
    </row>
    <row r="490" spans="1:3" ht="16.5" thickTop="1" thickBot="1" x14ac:dyDescent="0.3">
      <c r="A490" s="49"/>
      <c r="B490" s="64"/>
      <c r="C490" s="49"/>
    </row>
    <row r="491" spans="1:3" ht="16.5" thickTop="1" thickBot="1" x14ac:dyDescent="0.3">
      <c r="A491" s="49"/>
      <c r="B491" s="64"/>
      <c r="C491" s="49"/>
    </row>
    <row r="492" spans="1:3" ht="16.5" thickTop="1" thickBot="1" x14ac:dyDescent="0.3">
      <c r="A492" s="49"/>
      <c r="B492" s="64"/>
      <c r="C492" s="49"/>
    </row>
    <row r="493" spans="1:3" ht="16.5" thickTop="1" thickBot="1" x14ac:dyDescent="0.3">
      <c r="A493" s="49"/>
      <c r="B493" s="64"/>
      <c r="C493" s="49"/>
    </row>
    <row r="494" spans="1:3" ht="16.5" thickTop="1" thickBot="1" x14ac:dyDescent="0.3">
      <c r="A494" s="49"/>
      <c r="B494" s="64"/>
      <c r="C494" s="49"/>
    </row>
    <row r="495" spans="1:3" ht="16.5" thickTop="1" thickBot="1" x14ac:dyDescent="0.3">
      <c r="A495" s="49"/>
      <c r="B495" s="64"/>
      <c r="C495" s="49"/>
    </row>
    <row r="496" spans="1:3" ht="16.5" thickTop="1" thickBot="1" x14ac:dyDescent="0.3">
      <c r="A496" s="49"/>
      <c r="B496" s="64"/>
      <c r="C496" s="49"/>
    </row>
    <row r="497" spans="1:3" ht="16.5" thickTop="1" thickBot="1" x14ac:dyDescent="0.3">
      <c r="A497" s="49"/>
      <c r="B497" s="64"/>
      <c r="C497" s="49"/>
    </row>
    <row r="498" spans="1:3" ht="16.5" thickTop="1" thickBot="1" x14ac:dyDescent="0.3">
      <c r="A498" s="49"/>
      <c r="B498" s="64"/>
      <c r="C498" s="49"/>
    </row>
    <row r="499" spans="1:3" ht="16.5" thickTop="1" thickBot="1" x14ac:dyDescent="0.3">
      <c r="A499" s="49"/>
      <c r="B499" s="64"/>
      <c r="C499" s="49"/>
    </row>
    <row r="500" spans="1:3" ht="16.5" thickTop="1" thickBot="1" x14ac:dyDescent="0.3">
      <c r="A500" s="49"/>
      <c r="B500" s="64"/>
      <c r="C500" s="49"/>
    </row>
    <row r="501" spans="1:3" ht="16.5" thickTop="1" thickBot="1" x14ac:dyDescent="0.3">
      <c r="A501" s="49"/>
      <c r="B501" s="64"/>
      <c r="C501" s="49"/>
    </row>
    <row r="502" spans="1:3" ht="16.5" thickTop="1" thickBot="1" x14ac:dyDescent="0.3">
      <c r="A502" s="49"/>
      <c r="B502" s="64"/>
      <c r="C502" s="49"/>
    </row>
    <row r="503" spans="1:3" ht="16.5" thickTop="1" thickBot="1" x14ac:dyDescent="0.3">
      <c r="A503" s="49"/>
      <c r="B503" s="64"/>
      <c r="C503" s="49"/>
    </row>
    <row r="504" spans="1:3" ht="16.5" thickTop="1" thickBot="1" x14ac:dyDescent="0.3">
      <c r="A504" s="49"/>
      <c r="B504" s="64"/>
      <c r="C504" s="49"/>
    </row>
    <row r="505" spans="1:3" ht="16.5" thickTop="1" thickBot="1" x14ac:dyDescent="0.3">
      <c r="A505" s="49"/>
      <c r="B505" s="64"/>
      <c r="C505" s="49"/>
    </row>
    <row r="506" spans="1:3" ht="16.5" thickTop="1" thickBot="1" x14ac:dyDescent="0.3">
      <c r="A506" s="49"/>
      <c r="B506" s="64"/>
      <c r="C506" s="49"/>
    </row>
    <row r="507" spans="1:3" ht="16.5" thickTop="1" thickBot="1" x14ac:dyDescent="0.3">
      <c r="A507" s="49"/>
      <c r="B507" s="64"/>
      <c r="C507" s="49"/>
    </row>
    <row r="508" spans="1:3" ht="16.5" thickTop="1" thickBot="1" x14ac:dyDescent="0.3">
      <c r="A508" s="49"/>
      <c r="B508" s="64"/>
      <c r="C508" s="49"/>
    </row>
    <row r="509" spans="1:3" ht="16.5" thickTop="1" thickBot="1" x14ac:dyDescent="0.3">
      <c r="A509" s="49"/>
      <c r="B509" s="64"/>
      <c r="C509" s="49"/>
    </row>
    <row r="510" spans="1:3" ht="16.5" thickTop="1" thickBot="1" x14ac:dyDescent="0.3">
      <c r="A510" s="49"/>
      <c r="B510" s="64"/>
      <c r="C510" s="49"/>
    </row>
    <row r="511" spans="1:3" ht="16.5" thickTop="1" thickBot="1" x14ac:dyDescent="0.3">
      <c r="A511" s="49"/>
      <c r="B511" s="64"/>
      <c r="C511" s="49"/>
    </row>
    <row r="512" spans="1:3" ht="16.5" thickTop="1" thickBot="1" x14ac:dyDescent="0.3">
      <c r="A512" s="49"/>
      <c r="B512" s="64"/>
      <c r="C512" s="49"/>
    </row>
    <row r="513" spans="1:3" ht="16.5" thickTop="1" thickBot="1" x14ac:dyDescent="0.3">
      <c r="A513" s="49"/>
      <c r="B513" s="64"/>
      <c r="C513" s="49"/>
    </row>
    <row r="514" spans="1:3" ht="16.5" thickTop="1" thickBot="1" x14ac:dyDescent="0.3">
      <c r="A514" s="49"/>
      <c r="B514" s="64"/>
      <c r="C514" s="49"/>
    </row>
    <row r="515" spans="1:3" ht="16.5" thickTop="1" thickBot="1" x14ac:dyDescent="0.3">
      <c r="A515" s="49"/>
      <c r="B515" s="64"/>
      <c r="C515" s="49"/>
    </row>
    <row r="516" spans="1:3" ht="16.5" thickTop="1" thickBot="1" x14ac:dyDescent="0.3">
      <c r="A516" s="49"/>
      <c r="B516" s="64"/>
      <c r="C516" s="49"/>
    </row>
    <row r="517" spans="1:3" ht="16.5" thickTop="1" thickBot="1" x14ac:dyDescent="0.3">
      <c r="A517" s="49"/>
      <c r="B517" s="64"/>
      <c r="C517" s="49"/>
    </row>
    <row r="518" spans="1:3" ht="16.5" thickTop="1" thickBot="1" x14ac:dyDescent="0.3">
      <c r="A518" s="49"/>
      <c r="B518" s="64"/>
      <c r="C518" s="49"/>
    </row>
    <row r="519" spans="1:3" ht="16.5" thickTop="1" thickBot="1" x14ac:dyDescent="0.3">
      <c r="A519" s="49"/>
      <c r="B519" s="64"/>
      <c r="C519" s="49"/>
    </row>
    <row r="520" spans="1:3" ht="16.5" thickTop="1" thickBot="1" x14ac:dyDescent="0.3">
      <c r="A520" s="49"/>
      <c r="B520" s="64"/>
      <c r="C520" s="49"/>
    </row>
    <row r="521" spans="1:3" ht="16.5" thickTop="1" thickBot="1" x14ac:dyDescent="0.3">
      <c r="A521" s="49"/>
      <c r="B521" s="64"/>
      <c r="C521" s="49"/>
    </row>
    <row r="522" spans="1:3" ht="16.5" thickTop="1" thickBot="1" x14ac:dyDescent="0.3">
      <c r="A522" s="49"/>
      <c r="B522" s="64"/>
      <c r="C522" s="49"/>
    </row>
    <row r="523" spans="1:3" ht="16.5" thickTop="1" thickBot="1" x14ac:dyDescent="0.3">
      <c r="A523" s="49"/>
      <c r="B523" s="64"/>
      <c r="C523" s="49"/>
    </row>
    <row r="524" spans="1:3" ht="16.5" thickTop="1" thickBot="1" x14ac:dyDescent="0.3">
      <c r="A524" s="49"/>
      <c r="B524" s="64"/>
      <c r="C524" s="49"/>
    </row>
    <row r="525" spans="1:3" ht="16.5" thickTop="1" thickBot="1" x14ac:dyDescent="0.3">
      <c r="A525" s="49"/>
      <c r="B525" s="64"/>
      <c r="C525" s="49"/>
    </row>
    <row r="526" spans="1:3" ht="16.5" thickTop="1" thickBot="1" x14ac:dyDescent="0.3">
      <c r="A526" s="49"/>
      <c r="B526" s="64"/>
      <c r="C526" s="49"/>
    </row>
    <row r="527" spans="1:3" ht="16.5" thickTop="1" thickBot="1" x14ac:dyDescent="0.3">
      <c r="A527" s="49"/>
      <c r="B527" s="64"/>
      <c r="C527" s="49"/>
    </row>
    <row r="528" spans="1:3" ht="16.5" thickTop="1" thickBot="1" x14ac:dyDescent="0.3">
      <c r="A528" s="49"/>
      <c r="B528" s="64"/>
      <c r="C528" s="49"/>
    </row>
    <row r="529" spans="1:3" ht="16.5" thickTop="1" thickBot="1" x14ac:dyDescent="0.3">
      <c r="A529" s="49"/>
      <c r="B529" s="64"/>
      <c r="C529" s="49"/>
    </row>
    <row r="530" spans="1:3" ht="16.5" thickTop="1" thickBot="1" x14ac:dyDescent="0.3">
      <c r="A530" s="49"/>
      <c r="B530" s="64"/>
      <c r="C530" s="49"/>
    </row>
    <row r="531" spans="1:3" ht="16.5" thickTop="1" thickBot="1" x14ac:dyDescent="0.3">
      <c r="A531" s="49"/>
      <c r="B531" s="64"/>
      <c r="C531" s="49"/>
    </row>
    <row r="532" spans="1:3" ht="16.5" thickTop="1" thickBot="1" x14ac:dyDescent="0.3">
      <c r="A532" s="49"/>
      <c r="B532" s="64"/>
      <c r="C532" s="49"/>
    </row>
    <row r="533" spans="1:3" ht="16.5" thickTop="1" thickBot="1" x14ac:dyDescent="0.3">
      <c r="A533" s="49"/>
      <c r="B533" s="64"/>
      <c r="C533" s="49"/>
    </row>
    <row r="534" spans="1:3" ht="16.5" thickTop="1" thickBot="1" x14ac:dyDescent="0.3">
      <c r="A534" s="49"/>
      <c r="B534" s="64"/>
      <c r="C534" s="49"/>
    </row>
    <row r="535" spans="1:3" ht="16.5" thickTop="1" thickBot="1" x14ac:dyDescent="0.3">
      <c r="A535" s="49"/>
      <c r="B535" s="64"/>
      <c r="C535" s="49"/>
    </row>
    <row r="536" spans="1:3" ht="16.5" thickTop="1" thickBot="1" x14ac:dyDescent="0.3">
      <c r="A536" s="49"/>
      <c r="B536" s="64"/>
      <c r="C536" s="49"/>
    </row>
    <row r="537" spans="1:3" ht="16.5" thickTop="1" thickBot="1" x14ac:dyDescent="0.3">
      <c r="A537" s="49"/>
      <c r="B537" s="64"/>
      <c r="C537" s="49"/>
    </row>
    <row r="538" spans="1:3" ht="16.5" thickTop="1" thickBot="1" x14ac:dyDescent="0.3">
      <c r="A538" s="49"/>
      <c r="B538" s="64"/>
      <c r="C538" s="49"/>
    </row>
    <row r="539" spans="1:3" ht="16.5" thickTop="1" thickBot="1" x14ac:dyDescent="0.3">
      <c r="A539" s="49"/>
      <c r="B539" s="64"/>
      <c r="C539" s="49"/>
    </row>
    <row r="540" spans="1:3" ht="16.5" thickTop="1" thickBot="1" x14ac:dyDescent="0.3">
      <c r="A540" s="49"/>
      <c r="B540" s="64"/>
      <c r="C540" s="49"/>
    </row>
    <row r="541" spans="1:3" ht="16.5" thickTop="1" thickBot="1" x14ac:dyDescent="0.3">
      <c r="A541" s="49"/>
      <c r="B541" s="64"/>
      <c r="C541" s="49"/>
    </row>
    <row r="542" spans="1:3" ht="16.5" thickTop="1" thickBot="1" x14ac:dyDescent="0.3">
      <c r="A542" s="49"/>
      <c r="B542" s="64"/>
      <c r="C542" s="49"/>
    </row>
    <row r="543" spans="1:3" ht="16.5" thickTop="1" thickBot="1" x14ac:dyDescent="0.3">
      <c r="A543" s="49"/>
      <c r="B543" s="64"/>
      <c r="C543" s="49"/>
    </row>
    <row r="544" spans="1:3" ht="16.5" thickTop="1" thickBot="1" x14ac:dyDescent="0.3">
      <c r="A544" s="49"/>
      <c r="B544" s="64"/>
      <c r="C544" s="49"/>
    </row>
    <row r="545" spans="1:3" ht="16.5" thickTop="1" thickBot="1" x14ac:dyDescent="0.3">
      <c r="A545" s="49"/>
      <c r="B545" s="64"/>
      <c r="C545" s="49"/>
    </row>
    <row r="546" spans="1:3" ht="16.5" thickTop="1" thickBot="1" x14ac:dyDescent="0.3">
      <c r="A546" s="49"/>
      <c r="B546" s="64"/>
      <c r="C546" s="49"/>
    </row>
    <row r="547" spans="1:3" ht="16.5" thickTop="1" thickBot="1" x14ac:dyDescent="0.3">
      <c r="A547" s="49"/>
      <c r="B547" s="64"/>
      <c r="C547" s="49"/>
    </row>
    <row r="548" spans="1:3" ht="16.5" thickTop="1" thickBot="1" x14ac:dyDescent="0.3">
      <c r="A548" s="49"/>
      <c r="B548" s="64"/>
      <c r="C548" s="49"/>
    </row>
    <row r="549" spans="1:3" ht="16.5" thickTop="1" thickBot="1" x14ac:dyDescent="0.3">
      <c r="A549" s="49"/>
      <c r="B549" s="64"/>
      <c r="C549" s="49"/>
    </row>
    <row r="550" spans="1:3" ht="16.5" thickTop="1" thickBot="1" x14ac:dyDescent="0.3">
      <c r="A550" s="49"/>
      <c r="B550" s="64"/>
      <c r="C550" s="49"/>
    </row>
    <row r="551" spans="1:3" ht="16.5" thickTop="1" thickBot="1" x14ac:dyDescent="0.3">
      <c r="A551" s="49"/>
      <c r="B551" s="64"/>
      <c r="C551" s="49"/>
    </row>
    <row r="552" spans="1:3" ht="16.5" thickTop="1" thickBot="1" x14ac:dyDescent="0.3">
      <c r="A552" s="49"/>
      <c r="B552" s="64"/>
      <c r="C552" s="49"/>
    </row>
    <row r="553" spans="1:3" ht="16.5" thickTop="1" thickBot="1" x14ac:dyDescent="0.3">
      <c r="A553" s="49"/>
      <c r="B553" s="64"/>
      <c r="C553" s="49"/>
    </row>
    <row r="554" spans="1:3" ht="16.5" thickTop="1" thickBot="1" x14ac:dyDescent="0.3">
      <c r="A554" s="49"/>
      <c r="B554" s="64"/>
      <c r="C554" s="49"/>
    </row>
    <row r="555" spans="1:3" ht="16.5" thickTop="1" thickBot="1" x14ac:dyDescent="0.3">
      <c r="A555" s="49"/>
      <c r="B555" s="64"/>
      <c r="C555" s="49"/>
    </row>
    <row r="556" spans="1:3" ht="16.5" thickTop="1" thickBot="1" x14ac:dyDescent="0.3">
      <c r="A556" s="49"/>
      <c r="B556" s="64"/>
      <c r="C556" s="49"/>
    </row>
    <row r="557" spans="1:3" ht="16.5" thickTop="1" thickBot="1" x14ac:dyDescent="0.3">
      <c r="A557" s="49"/>
      <c r="B557" s="64"/>
      <c r="C557" s="49"/>
    </row>
    <row r="558" spans="1:3" ht="16.5" thickTop="1" thickBot="1" x14ac:dyDescent="0.3">
      <c r="A558" s="49"/>
      <c r="B558" s="64"/>
      <c r="C558" s="49"/>
    </row>
    <row r="559" spans="1:3" ht="16.5" thickTop="1" thickBot="1" x14ac:dyDescent="0.3">
      <c r="A559" s="49"/>
      <c r="B559" s="64"/>
      <c r="C559" s="49"/>
    </row>
    <row r="560" spans="1:3" ht="16.5" thickTop="1" thickBot="1" x14ac:dyDescent="0.3">
      <c r="A560" s="49"/>
      <c r="B560" s="64"/>
      <c r="C560" s="49"/>
    </row>
    <row r="561" spans="1:3" ht="16.5" thickTop="1" thickBot="1" x14ac:dyDescent="0.3">
      <c r="A561" s="49"/>
      <c r="B561" s="64"/>
      <c r="C561" s="49"/>
    </row>
    <row r="562" spans="1:3" ht="16.5" thickTop="1" thickBot="1" x14ac:dyDescent="0.3">
      <c r="A562" s="49"/>
      <c r="B562" s="64"/>
      <c r="C562" s="49"/>
    </row>
    <row r="563" spans="1:3" ht="16.5" thickTop="1" thickBot="1" x14ac:dyDescent="0.3">
      <c r="A563" s="49"/>
      <c r="B563" s="64"/>
      <c r="C563" s="49"/>
    </row>
    <row r="564" spans="1:3" ht="16.5" thickTop="1" thickBot="1" x14ac:dyDescent="0.3">
      <c r="A564" s="49"/>
      <c r="B564" s="64"/>
      <c r="C564" s="49"/>
    </row>
    <row r="565" spans="1:3" ht="16.5" thickTop="1" thickBot="1" x14ac:dyDescent="0.3">
      <c r="A565" s="49"/>
      <c r="B565" s="64"/>
      <c r="C565" s="49"/>
    </row>
    <row r="566" spans="1:3" ht="16.5" thickTop="1" thickBot="1" x14ac:dyDescent="0.3">
      <c r="A566" s="49"/>
      <c r="B566" s="64"/>
      <c r="C566" s="49"/>
    </row>
    <row r="567" spans="1:3" ht="16.5" thickTop="1" thickBot="1" x14ac:dyDescent="0.3">
      <c r="A567" s="49"/>
      <c r="B567" s="64"/>
      <c r="C567" s="49"/>
    </row>
    <row r="568" spans="1:3" ht="16.5" thickTop="1" thickBot="1" x14ac:dyDescent="0.3">
      <c r="A568" s="49"/>
      <c r="B568" s="64"/>
      <c r="C568" s="49"/>
    </row>
    <row r="569" spans="1:3" ht="16.5" thickTop="1" thickBot="1" x14ac:dyDescent="0.3">
      <c r="A569" s="49"/>
      <c r="B569" s="64"/>
      <c r="C569" s="49"/>
    </row>
    <row r="570" spans="1:3" ht="16.5" thickTop="1" thickBot="1" x14ac:dyDescent="0.3">
      <c r="A570" s="49"/>
      <c r="B570" s="64"/>
      <c r="C570" s="49"/>
    </row>
    <row r="571" spans="1:3" ht="16.5" thickTop="1" thickBot="1" x14ac:dyDescent="0.3">
      <c r="A571" s="49"/>
      <c r="B571" s="64"/>
      <c r="C571" s="49"/>
    </row>
    <row r="572" spans="1:3" ht="16.5" thickTop="1" thickBot="1" x14ac:dyDescent="0.3">
      <c r="A572" s="49"/>
      <c r="B572" s="64"/>
      <c r="C572" s="49"/>
    </row>
    <row r="573" spans="1:3" ht="16.5" thickTop="1" thickBot="1" x14ac:dyDescent="0.3">
      <c r="A573" s="49"/>
      <c r="B573" s="64"/>
      <c r="C573" s="49"/>
    </row>
    <row r="574" spans="1:3" ht="16.5" thickTop="1" thickBot="1" x14ac:dyDescent="0.3">
      <c r="A574" s="49"/>
      <c r="B574" s="64"/>
      <c r="C574" s="49"/>
    </row>
    <row r="575" spans="1:3" ht="16.5" thickTop="1" thickBot="1" x14ac:dyDescent="0.3">
      <c r="A575" s="49"/>
      <c r="B575" s="64"/>
      <c r="C575" s="49"/>
    </row>
    <row r="576" spans="1:3" ht="16.5" thickTop="1" thickBot="1" x14ac:dyDescent="0.3">
      <c r="A576" s="49"/>
      <c r="B576" s="64"/>
      <c r="C576" s="49"/>
    </row>
    <row r="577" spans="1:3" ht="16.5" thickTop="1" thickBot="1" x14ac:dyDescent="0.3">
      <c r="A577" s="49"/>
      <c r="B577" s="64"/>
      <c r="C577" s="49"/>
    </row>
    <row r="578" spans="1:3" ht="16.5" thickTop="1" thickBot="1" x14ac:dyDescent="0.3">
      <c r="A578" s="49"/>
      <c r="B578" s="64"/>
      <c r="C578" s="49"/>
    </row>
    <row r="579" spans="1:3" ht="16.5" thickTop="1" thickBot="1" x14ac:dyDescent="0.3">
      <c r="A579" s="49"/>
      <c r="B579" s="64"/>
      <c r="C579" s="49"/>
    </row>
    <row r="580" spans="1:3" ht="16.5" thickTop="1" thickBot="1" x14ac:dyDescent="0.3">
      <c r="A580" s="49"/>
      <c r="B580" s="64"/>
      <c r="C580" s="49"/>
    </row>
    <row r="581" spans="1:3" ht="16.5" thickTop="1" thickBot="1" x14ac:dyDescent="0.3">
      <c r="A581" s="49"/>
      <c r="B581" s="64"/>
      <c r="C581" s="49"/>
    </row>
    <row r="582" spans="1:3" ht="16.5" thickTop="1" thickBot="1" x14ac:dyDescent="0.3">
      <c r="A582" s="49"/>
      <c r="B582" s="64"/>
      <c r="C582" s="49"/>
    </row>
    <row r="583" spans="1:3" ht="16.5" thickTop="1" thickBot="1" x14ac:dyDescent="0.3">
      <c r="A583" s="49"/>
      <c r="B583" s="64"/>
      <c r="C583" s="49"/>
    </row>
    <row r="584" spans="1:3" ht="16.5" thickTop="1" thickBot="1" x14ac:dyDescent="0.3">
      <c r="A584" s="49"/>
      <c r="B584" s="64"/>
      <c r="C584" s="49"/>
    </row>
    <row r="585" spans="1:3" ht="16.5" thickTop="1" thickBot="1" x14ac:dyDescent="0.3">
      <c r="A585" s="49"/>
      <c r="B585" s="64"/>
      <c r="C585" s="49"/>
    </row>
    <row r="586" spans="1:3" ht="16.5" thickTop="1" thickBot="1" x14ac:dyDescent="0.3">
      <c r="A586" s="49"/>
      <c r="B586" s="64"/>
      <c r="C586" s="49"/>
    </row>
    <row r="587" spans="1:3" ht="16.5" thickTop="1" thickBot="1" x14ac:dyDescent="0.3">
      <c r="A587" s="49"/>
      <c r="B587" s="64"/>
      <c r="C587" s="49"/>
    </row>
    <row r="588" spans="1:3" ht="16.5" thickTop="1" thickBot="1" x14ac:dyDescent="0.3">
      <c r="A588" s="49"/>
      <c r="B588" s="64"/>
      <c r="C588" s="49"/>
    </row>
    <row r="589" spans="1:3" ht="16.5" thickTop="1" thickBot="1" x14ac:dyDescent="0.3">
      <c r="A589" s="49"/>
      <c r="B589" s="64"/>
      <c r="C589" s="49"/>
    </row>
    <row r="590" spans="1:3" ht="16.5" thickTop="1" thickBot="1" x14ac:dyDescent="0.3">
      <c r="A590" s="49"/>
      <c r="B590" s="64"/>
      <c r="C590" s="49"/>
    </row>
    <row r="591" spans="1:3" ht="16.5" thickTop="1" thickBot="1" x14ac:dyDescent="0.3">
      <c r="A591" s="49"/>
      <c r="B591" s="64"/>
      <c r="C591" s="49"/>
    </row>
    <row r="592" spans="1:3" ht="16.5" thickTop="1" thickBot="1" x14ac:dyDescent="0.3">
      <c r="A592" s="49"/>
      <c r="B592" s="64"/>
      <c r="C592" s="49"/>
    </row>
    <row r="593" spans="1:3" ht="16.5" thickTop="1" thickBot="1" x14ac:dyDescent="0.3">
      <c r="A593" s="49"/>
      <c r="B593" s="64"/>
      <c r="C593" s="49"/>
    </row>
    <row r="594" spans="1:3" ht="16.5" thickTop="1" thickBot="1" x14ac:dyDescent="0.3">
      <c r="A594" s="49"/>
      <c r="B594" s="64"/>
      <c r="C594" s="49"/>
    </row>
    <row r="595" spans="1:3" ht="16.5" thickTop="1" thickBot="1" x14ac:dyDescent="0.3">
      <c r="A595" s="49"/>
      <c r="B595" s="64"/>
      <c r="C595" s="49"/>
    </row>
    <row r="596" spans="1:3" ht="16.5" thickTop="1" thickBot="1" x14ac:dyDescent="0.3">
      <c r="A596" s="49"/>
      <c r="B596" s="64"/>
      <c r="C596" s="49"/>
    </row>
    <row r="597" spans="1:3" ht="16.5" thickTop="1" thickBot="1" x14ac:dyDescent="0.3">
      <c r="A597" s="49"/>
      <c r="B597" s="64"/>
      <c r="C597" s="49"/>
    </row>
    <row r="598" spans="1:3" ht="16.5" thickTop="1" thickBot="1" x14ac:dyDescent="0.3">
      <c r="A598" s="49"/>
      <c r="B598" s="64"/>
      <c r="C598" s="49"/>
    </row>
    <row r="599" spans="1:3" ht="16.5" thickTop="1" thickBot="1" x14ac:dyDescent="0.3">
      <c r="A599" s="49"/>
      <c r="B599" s="64"/>
      <c r="C599" s="49"/>
    </row>
    <row r="600" spans="1:3" ht="16.5" thickTop="1" thickBot="1" x14ac:dyDescent="0.3">
      <c r="A600" s="49"/>
      <c r="B600" s="64"/>
      <c r="C600" s="49"/>
    </row>
    <row r="601" spans="1:3" ht="16.5" thickTop="1" thickBot="1" x14ac:dyDescent="0.3">
      <c r="A601" s="49"/>
      <c r="B601" s="64"/>
      <c r="C601" s="49"/>
    </row>
    <row r="602" spans="1:3" ht="16.5" thickTop="1" thickBot="1" x14ac:dyDescent="0.3">
      <c r="A602" s="49"/>
      <c r="B602" s="64"/>
      <c r="C602" s="49"/>
    </row>
    <row r="603" spans="1:3" ht="16.5" thickTop="1" thickBot="1" x14ac:dyDescent="0.3">
      <c r="A603" s="49"/>
      <c r="B603" s="64"/>
      <c r="C603" s="49"/>
    </row>
    <row r="604" spans="1:3" ht="16.5" thickTop="1" thickBot="1" x14ac:dyDescent="0.3">
      <c r="A604" s="49"/>
      <c r="B604" s="64"/>
      <c r="C604" s="49"/>
    </row>
    <row r="605" spans="1:3" ht="16.5" thickTop="1" thickBot="1" x14ac:dyDescent="0.3">
      <c r="A605" s="49"/>
      <c r="B605" s="64"/>
      <c r="C605" s="49"/>
    </row>
    <row r="606" spans="1:3" ht="16.5" thickTop="1" thickBot="1" x14ac:dyDescent="0.3">
      <c r="A606" s="49"/>
      <c r="B606" s="64"/>
      <c r="C606" s="49"/>
    </row>
    <row r="607" spans="1:3" ht="16.5" thickTop="1" thickBot="1" x14ac:dyDescent="0.3">
      <c r="A607" s="49"/>
      <c r="B607" s="64"/>
      <c r="C607" s="49"/>
    </row>
    <row r="608" spans="1:3" ht="16.5" thickTop="1" thickBot="1" x14ac:dyDescent="0.3">
      <c r="A608" s="49"/>
      <c r="B608" s="64"/>
      <c r="C608" s="49"/>
    </row>
    <row r="609" spans="1:3" ht="16.5" thickTop="1" thickBot="1" x14ac:dyDescent="0.3">
      <c r="A609" s="49"/>
      <c r="B609" s="64"/>
      <c r="C609" s="49"/>
    </row>
    <row r="610" spans="1:3" ht="16.5" thickTop="1" thickBot="1" x14ac:dyDescent="0.3">
      <c r="A610" s="49"/>
      <c r="B610" s="64"/>
      <c r="C610" s="49"/>
    </row>
    <row r="611" spans="1:3" ht="16.5" thickTop="1" thickBot="1" x14ac:dyDescent="0.3">
      <c r="A611" s="49"/>
      <c r="B611" s="64"/>
      <c r="C611" s="49"/>
    </row>
    <row r="612" spans="1:3" ht="16.5" thickTop="1" thickBot="1" x14ac:dyDescent="0.3">
      <c r="A612" s="49"/>
      <c r="B612" s="64"/>
      <c r="C612" s="49"/>
    </row>
    <row r="613" spans="1:3" ht="16.5" thickTop="1" thickBot="1" x14ac:dyDescent="0.3">
      <c r="A613" s="49"/>
      <c r="B613" s="64"/>
      <c r="C613" s="49"/>
    </row>
    <row r="614" spans="1:3" ht="16.5" thickTop="1" thickBot="1" x14ac:dyDescent="0.3">
      <c r="A614" s="49"/>
      <c r="B614" s="64"/>
      <c r="C614" s="49"/>
    </row>
    <row r="615" spans="1:3" ht="16.5" thickTop="1" thickBot="1" x14ac:dyDescent="0.3">
      <c r="A615" s="49"/>
      <c r="B615" s="64"/>
      <c r="C615" s="49"/>
    </row>
    <row r="616" spans="1:3" ht="16.5" thickTop="1" thickBot="1" x14ac:dyDescent="0.3">
      <c r="A616" s="49"/>
      <c r="B616" s="64"/>
      <c r="C616" s="49"/>
    </row>
    <row r="617" spans="1:3" ht="16.5" thickTop="1" thickBot="1" x14ac:dyDescent="0.3">
      <c r="A617" s="49"/>
      <c r="B617" s="64"/>
      <c r="C617" s="49"/>
    </row>
    <row r="618" spans="1:3" ht="16.5" thickTop="1" thickBot="1" x14ac:dyDescent="0.3">
      <c r="A618" s="49"/>
      <c r="B618" s="64"/>
      <c r="C618" s="49"/>
    </row>
    <row r="619" spans="1:3" ht="16.5" thickTop="1" thickBot="1" x14ac:dyDescent="0.3">
      <c r="A619" s="49"/>
      <c r="B619" s="64"/>
      <c r="C619" s="49"/>
    </row>
    <row r="620" spans="1:3" ht="16.5" thickTop="1" thickBot="1" x14ac:dyDescent="0.3">
      <c r="A620" s="49"/>
      <c r="B620" s="64"/>
      <c r="C620" s="49"/>
    </row>
    <row r="621" spans="1:3" ht="16.5" thickTop="1" thickBot="1" x14ac:dyDescent="0.3">
      <c r="A621" s="49"/>
      <c r="B621" s="64"/>
      <c r="C621" s="49"/>
    </row>
    <row r="622" spans="1:3" ht="16.5" thickTop="1" thickBot="1" x14ac:dyDescent="0.3">
      <c r="A622" s="49"/>
      <c r="B622" s="64"/>
      <c r="C622" s="49"/>
    </row>
    <row r="623" spans="1:3" ht="16.5" thickTop="1" thickBot="1" x14ac:dyDescent="0.3">
      <c r="A623" s="49"/>
      <c r="B623" s="64"/>
      <c r="C623" s="49"/>
    </row>
    <row r="624" spans="1:3" ht="16.5" thickTop="1" thickBot="1" x14ac:dyDescent="0.3">
      <c r="A624" s="49"/>
      <c r="B624" s="64"/>
      <c r="C624" s="49"/>
    </row>
    <row r="625" spans="1:3" ht="16.5" thickTop="1" thickBot="1" x14ac:dyDescent="0.3">
      <c r="A625" s="49"/>
      <c r="B625" s="64"/>
      <c r="C625" s="49"/>
    </row>
    <row r="626" spans="1:3" ht="16.5" thickTop="1" thickBot="1" x14ac:dyDescent="0.3">
      <c r="A626" s="49"/>
      <c r="B626" s="64"/>
      <c r="C626" s="49"/>
    </row>
    <row r="627" spans="1:3" ht="16.5" thickTop="1" thickBot="1" x14ac:dyDescent="0.3">
      <c r="A627" s="49"/>
      <c r="B627" s="64"/>
      <c r="C627" s="49"/>
    </row>
    <row r="628" spans="1:3" ht="16.5" thickTop="1" thickBot="1" x14ac:dyDescent="0.3">
      <c r="A628" s="49"/>
      <c r="B628" s="64"/>
      <c r="C628" s="49"/>
    </row>
    <row r="629" spans="1:3" ht="16.5" thickTop="1" thickBot="1" x14ac:dyDescent="0.3">
      <c r="A629" s="49"/>
      <c r="B629" s="64"/>
      <c r="C629" s="49"/>
    </row>
    <row r="630" spans="1:3" ht="16.5" thickTop="1" thickBot="1" x14ac:dyDescent="0.3">
      <c r="A630" s="49"/>
      <c r="B630" s="64"/>
      <c r="C630" s="49"/>
    </row>
    <row r="631" spans="1:3" ht="16.5" thickTop="1" thickBot="1" x14ac:dyDescent="0.3">
      <c r="A631" s="49"/>
      <c r="B631" s="64"/>
      <c r="C631" s="49"/>
    </row>
    <row r="632" spans="1:3" ht="16.5" thickTop="1" thickBot="1" x14ac:dyDescent="0.3">
      <c r="A632" s="49"/>
      <c r="B632" s="64"/>
      <c r="C632" s="49"/>
    </row>
    <row r="633" spans="1:3" ht="16.5" thickTop="1" thickBot="1" x14ac:dyDescent="0.3">
      <c r="A633" s="49"/>
      <c r="B633" s="64"/>
      <c r="C633" s="49"/>
    </row>
    <row r="634" spans="1:3" ht="16.5" thickTop="1" thickBot="1" x14ac:dyDescent="0.3">
      <c r="A634" s="49"/>
      <c r="B634" s="64"/>
      <c r="C634" s="49"/>
    </row>
    <row r="635" spans="1:3" ht="16.5" thickTop="1" thickBot="1" x14ac:dyDescent="0.3">
      <c r="A635" s="49"/>
      <c r="B635" s="64"/>
      <c r="C635" s="49"/>
    </row>
    <row r="636" spans="1:3" ht="16.5" thickTop="1" thickBot="1" x14ac:dyDescent="0.3">
      <c r="A636" s="49"/>
      <c r="B636" s="64"/>
      <c r="C636" s="49"/>
    </row>
    <row r="637" spans="1:3" ht="16.5" thickTop="1" thickBot="1" x14ac:dyDescent="0.3">
      <c r="A637" s="49"/>
      <c r="B637" s="64"/>
      <c r="C637" s="49"/>
    </row>
    <row r="638" spans="1:3" ht="16.5" thickTop="1" thickBot="1" x14ac:dyDescent="0.3">
      <c r="A638" s="49"/>
      <c r="B638" s="64"/>
      <c r="C638" s="49"/>
    </row>
    <row r="639" spans="1:3" ht="16.5" thickTop="1" thickBot="1" x14ac:dyDescent="0.3">
      <c r="A639" s="49"/>
      <c r="B639" s="64"/>
      <c r="C639" s="49"/>
    </row>
    <row r="640" spans="1:3" ht="16.5" thickTop="1" thickBot="1" x14ac:dyDescent="0.3">
      <c r="A640" s="49"/>
      <c r="B640" s="64"/>
      <c r="C640" s="49"/>
    </row>
    <row r="641" spans="1:3" ht="16.5" thickTop="1" thickBot="1" x14ac:dyDescent="0.3">
      <c r="A641" s="49"/>
      <c r="B641" s="64"/>
      <c r="C641" s="49"/>
    </row>
    <row r="642" spans="1:3" ht="16.5" thickTop="1" thickBot="1" x14ac:dyDescent="0.3">
      <c r="A642" s="49"/>
      <c r="B642" s="64"/>
      <c r="C642" s="49"/>
    </row>
    <row r="643" spans="1:3" ht="16.5" thickTop="1" thickBot="1" x14ac:dyDescent="0.3">
      <c r="A643" s="49"/>
      <c r="B643" s="64"/>
      <c r="C643" s="49"/>
    </row>
    <row r="644" spans="1:3" ht="16.5" thickTop="1" thickBot="1" x14ac:dyDescent="0.3">
      <c r="A644" s="49"/>
      <c r="B644" s="64"/>
      <c r="C644" s="49"/>
    </row>
    <row r="645" spans="1:3" ht="16.5" thickTop="1" thickBot="1" x14ac:dyDescent="0.3">
      <c r="A645" s="49"/>
      <c r="B645" s="64"/>
      <c r="C645" s="49"/>
    </row>
    <row r="646" spans="1:3" ht="16.5" thickTop="1" thickBot="1" x14ac:dyDescent="0.3">
      <c r="A646" s="49"/>
      <c r="B646" s="64"/>
      <c r="C646" s="49"/>
    </row>
    <row r="647" spans="1:3" ht="16.5" thickTop="1" thickBot="1" x14ac:dyDescent="0.3">
      <c r="A647" s="49"/>
      <c r="B647" s="64"/>
      <c r="C647" s="49"/>
    </row>
    <row r="648" spans="1:3" ht="16.5" thickTop="1" thickBot="1" x14ac:dyDescent="0.3">
      <c r="A648" s="49"/>
      <c r="B648" s="64"/>
      <c r="C648" s="49"/>
    </row>
    <row r="649" spans="1:3" ht="16.5" thickTop="1" thickBot="1" x14ac:dyDescent="0.3">
      <c r="A649" s="49"/>
      <c r="B649" s="64"/>
      <c r="C649" s="49"/>
    </row>
    <row r="650" spans="1:3" ht="16.5" thickTop="1" thickBot="1" x14ac:dyDescent="0.3">
      <c r="A650" s="49"/>
      <c r="B650" s="64"/>
      <c r="C650" s="49"/>
    </row>
    <row r="651" spans="1:3" ht="16.5" thickTop="1" thickBot="1" x14ac:dyDescent="0.3">
      <c r="A651" s="49"/>
      <c r="B651" s="64"/>
      <c r="C651" s="49"/>
    </row>
    <row r="652" spans="1:3" ht="16.5" thickTop="1" thickBot="1" x14ac:dyDescent="0.3">
      <c r="A652" s="49"/>
      <c r="B652" s="64"/>
      <c r="C652" s="49"/>
    </row>
    <row r="653" spans="1:3" ht="16.5" thickTop="1" thickBot="1" x14ac:dyDescent="0.3">
      <c r="A653" s="49"/>
      <c r="B653" s="64"/>
      <c r="C653" s="49"/>
    </row>
    <row r="654" spans="1:3" ht="16.5" thickTop="1" thickBot="1" x14ac:dyDescent="0.3">
      <c r="A654" s="49"/>
      <c r="B654" s="64"/>
      <c r="C654" s="49"/>
    </row>
    <row r="655" spans="1:3" ht="16.5" thickTop="1" thickBot="1" x14ac:dyDescent="0.3">
      <c r="A655" s="49"/>
      <c r="B655" s="64"/>
      <c r="C655" s="49"/>
    </row>
    <row r="656" spans="1:3" ht="16.5" thickTop="1" thickBot="1" x14ac:dyDescent="0.3">
      <c r="A656" s="49"/>
      <c r="B656" s="64"/>
      <c r="C656" s="49"/>
    </row>
    <row r="657" spans="1:3" ht="16.5" thickTop="1" thickBot="1" x14ac:dyDescent="0.3">
      <c r="A657" s="49"/>
      <c r="B657" s="64"/>
      <c r="C657" s="49"/>
    </row>
    <row r="658" spans="1:3" ht="16.5" thickTop="1" thickBot="1" x14ac:dyDescent="0.3">
      <c r="A658" s="49"/>
      <c r="B658" s="64"/>
      <c r="C658" s="49"/>
    </row>
    <row r="659" spans="1:3" ht="16.5" thickTop="1" thickBot="1" x14ac:dyDescent="0.3">
      <c r="A659" s="49"/>
      <c r="B659" s="64"/>
      <c r="C659" s="49"/>
    </row>
    <row r="660" spans="1:3" ht="16.5" thickTop="1" thickBot="1" x14ac:dyDescent="0.3">
      <c r="A660" s="49"/>
      <c r="B660" s="64"/>
      <c r="C660" s="49"/>
    </row>
    <row r="661" spans="1:3" ht="16.5" thickTop="1" thickBot="1" x14ac:dyDescent="0.3">
      <c r="A661" s="49"/>
      <c r="B661" s="64"/>
      <c r="C661" s="49"/>
    </row>
    <row r="662" spans="1:3" ht="16.5" thickTop="1" thickBot="1" x14ac:dyDescent="0.3">
      <c r="A662" s="49"/>
      <c r="B662" s="64"/>
      <c r="C662" s="49"/>
    </row>
    <row r="663" spans="1:3" ht="16.5" thickTop="1" thickBot="1" x14ac:dyDescent="0.3">
      <c r="A663" s="49"/>
      <c r="B663" s="64"/>
      <c r="C663" s="49"/>
    </row>
    <row r="664" spans="1:3" ht="16.5" thickTop="1" thickBot="1" x14ac:dyDescent="0.3">
      <c r="A664" s="49"/>
      <c r="B664" s="64"/>
      <c r="C664" s="49"/>
    </row>
    <row r="665" spans="1:3" ht="16.5" thickTop="1" thickBot="1" x14ac:dyDescent="0.3">
      <c r="A665" s="49"/>
      <c r="B665" s="64"/>
      <c r="C665" s="49"/>
    </row>
    <row r="666" spans="1:3" ht="16.5" thickTop="1" thickBot="1" x14ac:dyDescent="0.3">
      <c r="A666" s="49"/>
      <c r="B666" s="64"/>
      <c r="C666" s="49"/>
    </row>
    <row r="667" spans="1:3" ht="16.5" thickTop="1" thickBot="1" x14ac:dyDescent="0.3">
      <c r="A667" s="49"/>
      <c r="B667" s="64"/>
      <c r="C667" s="49"/>
    </row>
    <row r="668" spans="1:3" ht="16.5" thickTop="1" thickBot="1" x14ac:dyDescent="0.3">
      <c r="A668" s="49"/>
      <c r="B668" s="64"/>
      <c r="C668" s="49"/>
    </row>
    <row r="669" spans="1:3" ht="16.5" thickTop="1" thickBot="1" x14ac:dyDescent="0.3">
      <c r="A669" s="49"/>
      <c r="B669" s="64"/>
      <c r="C669" s="49"/>
    </row>
    <row r="670" spans="1:3" ht="16.5" thickTop="1" thickBot="1" x14ac:dyDescent="0.3">
      <c r="A670" s="49"/>
      <c r="B670" s="64"/>
      <c r="C670" s="49"/>
    </row>
    <row r="671" spans="1:3" ht="16.5" thickTop="1" thickBot="1" x14ac:dyDescent="0.3">
      <c r="A671" s="49"/>
      <c r="B671" s="64"/>
      <c r="C671" s="49"/>
    </row>
    <row r="672" spans="1:3" ht="16.5" thickTop="1" thickBot="1" x14ac:dyDescent="0.3">
      <c r="A672" s="49"/>
      <c r="B672" s="64"/>
      <c r="C672" s="49"/>
    </row>
    <row r="673" spans="1:3" ht="16.5" thickTop="1" thickBot="1" x14ac:dyDescent="0.3">
      <c r="A673" s="49"/>
      <c r="B673" s="64"/>
      <c r="C673" s="49"/>
    </row>
    <row r="674" spans="1:3" ht="16.5" thickTop="1" thickBot="1" x14ac:dyDescent="0.3">
      <c r="A674" s="49"/>
      <c r="B674" s="64"/>
      <c r="C674" s="49"/>
    </row>
    <row r="675" spans="1:3" ht="16.5" thickTop="1" thickBot="1" x14ac:dyDescent="0.3">
      <c r="A675" s="49"/>
      <c r="B675" s="64"/>
      <c r="C675" s="49"/>
    </row>
    <row r="676" spans="1:3" ht="16.5" thickTop="1" thickBot="1" x14ac:dyDescent="0.3">
      <c r="A676" s="49"/>
      <c r="B676" s="64"/>
      <c r="C676" s="49"/>
    </row>
    <row r="677" spans="1:3" ht="16.5" thickTop="1" thickBot="1" x14ac:dyDescent="0.3">
      <c r="A677" s="49"/>
      <c r="B677" s="64"/>
      <c r="C677" s="49"/>
    </row>
    <row r="678" spans="1:3" ht="16.5" thickTop="1" thickBot="1" x14ac:dyDescent="0.3">
      <c r="A678" s="49"/>
      <c r="B678" s="64"/>
      <c r="C678" s="49"/>
    </row>
    <row r="679" spans="1:3" ht="16.5" thickTop="1" thickBot="1" x14ac:dyDescent="0.3">
      <c r="A679" s="49"/>
      <c r="B679" s="64"/>
      <c r="C679" s="49"/>
    </row>
    <row r="680" spans="1:3" ht="16.5" thickTop="1" thickBot="1" x14ac:dyDescent="0.3">
      <c r="A680" s="49"/>
      <c r="B680" s="64"/>
      <c r="C680" s="49"/>
    </row>
    <row r="681" spans="1:3" ht="16.5" thickTop="1" thickBot="1" x14ac:dyDescent="0.3">
      <c r="A681" s="49"/>
      <c r="B681" s="64"/>
      <c r="C681" s="49"/>
    </row>
    <row r="682" spans="1:3" ht="16.5" thickTop="1" thickBot="1" x14ac:dyDescent="0.3">
      <c r="A682" s="49"/>
      <c r="B682" s="64"/>
      <c r="C682" s="49"/>
    </row>
    <row r="683" spans="1:3" ht="16.5" thickTop="1" thickBot="1" x14ac:dyDescent="0.3">
      <c r="A683" s="49"/>
      <c r="B683" s="64"/>
      <c r="C683" s="49"/>
    </row>
    <row r="684" spans="1:3" ht="16.5" thickTop="1" thickBot="1" x14ac:dyDescent="0.3">
      <c r="A684" s="49"/>
      <c r="B684" s="64"/>
      <c r="C684" s="49"/>
    </row>
    <row r="685" spans="1:3" ht="16.5" thickTop="1" thickBot="1" x14ac:dyDescent="0.3">
      <c r="A685" s="49"/>
      <c r="B685" s="64"/>
      <c r="C685" s="49"/>
    </row>
    <row r="686" spans="1:3" ht="16.5" thickTop="1" thickBot="1" x14ac:dyDescent="0.3">
      <c r="A686" s="49"/>
      <c r="B686" s="64"/>
      <c r="C686" s="49"/>
    </row>
    <row r="687" spans="1:3" ht="16.5" thickTop="1" thickBot="1" x14ac:dyDescent="0.3">
      <c r="A687" s="49"/>
      <c r="B687" s="64"/>
      <c r="C687" s="49"/>
    </row>
    <row r="688" spans="1:3" ht="16.5" thickTop="1" thickBot="1" x14ac:dyDescent="0.3">
      <c r="A688" s="49"/>
      <c r="B688" s="49"/>
      <c r="C688" s="49"/>
    </row>
    <row r="689" spans="1:3" ht="16.5" thickTop="1" thickBot="1" x14ac:dyDescent="0.3">
      <c r="A689" s="49"/>
      <c r="B689" s="49"/>
      <c r="C689" s="49"/>
    </row>
    <row r="690" spans="1:3" ht="16.5" thickTop="1" thickBot="1" x14ac:dyDescent="0.3">
      <c r="A690" s="49"/>
      <c r="B690" s="49"/>
      <c r="C690" s="49"/>
    </row>
    <row r="691" spans="1:3" ht="16.5" thickTop="1" thickBot="1" x14ac:dyDescent="0.3">
      <c r="A691" s="49"/>
      <c r="B691" s="49"/>
      <c r="C691" s="49"/>
    </row>
    <row r="692" spans="1:3" ht="16.5" thickTop="1" thickBot="1" x14ac:dyDescent="0.3">
      <c r="A692" s="49"/>
      <c r="B692" s="49"/>
      <c r="C692" s="49"/>
    </row>
    <row r="693" spans="1:3" ht="16.5" thickTop="1" thickBot="1" x14ac:dyDescent="0.3">
      <c r="A693" s="49"/>
      <c r="B693" s="49"/>
      <c r="C693" s="49"/>
    </row>
    <row r="694" spans="1:3" ht="16.5" thickTop="1" thickBot="1" x14ac:dyDescent="0.3">
      <c r="A694" s="49"/>
      <c r="B694" s="49"/>
      <c r="C694" s="49"/>
    </row>
    <row r="695" spans="1:3" ht="16.5" thickTop="1" thickBot="1" x14ac:dyDescent="0.3">
      <c r="A695" s="49"/>
      <c r="B695" s="49"/>
      <c r="C695" s="49"/>
    </row>
    <row r="696" spans="1:3" ht="16.5" thickTop="1" thickBot="1" x14ac:dyDescent="0.3">
      <c r="A696" s="49"/>
      <c r="B696" s="49"/>
      <c r="C696" s="49"/>
    </row>
    <row r="697" spans="1:3" ht="16.5" thickTop="1" thickBot="1" x14ac:dyDescent="0.3">
      <c r="A697" s="49"/>
      <c r="B697" s="49"/>
      <c r="C697" s="49"/>
    </row>
    <row r="698" spans="1:3" ht="16.5" thickTop="1" thickBot="1" x14ac:dyDescent="0.3">
      <c r="A698" s="49"/>
      <c r="B698" s="49"/>
      <c r="C698" s="49"/>
    </row>
    <row r="699" spans="1:3" ht="16.5" thickTop="1" thickBot="1" x14ac:dyDescent="0.3">
      <c r="A699" s="49"/>
      <c r="B699" s="49"/>
      <c r="C699" s="49"/>
    </row>
    <row r="700" spans="1:3" ht="16.5" thickTop="1" thickBot="1" x14ac:dyDescent="0.3">
      <c r="A700" s="49"/>
      <c r="B700" s="49"/>
      <c r="C700" s="49"/>
    </row>
    <row r="701" spans="1:3" ht="16.5" thickTop="1" thickBot="1" x14ac:dyDescent="0.3">
      <c r="A701" s="49"/>
      <c r="B701" s="49"/>
      <c r="C701" s="49"/>
    </row>
    <row r="702" spans="1:3" ht="16.5" thickTop="1" thickBot="1" x14ac:dyDescent="0.3">
      <c r="A702" s="49"/>
      <c r="B702" s="49"/>
      <c r="C702" s="49"/>
    </row>
    <row r="703" spans="1:3" ht="16.5" thickTop="1" thickBot="1" x14ac:dyDescent="0.3">
      <c r="A703" s="49"/>
      <c r="B703" s="49"/>
      <c r="C703" s="49"/>
    </row>
    <row r="704" spans="1:3" ht="16.5" thickTop="1" thickBot="1" x14ac:dyDescent="0.3">
      <c r="A704" s="49"/>
      <c r="B704" s="49"/>
      <c r="C704" s="49"/>
    </row>
    <row r="705" spans="1:3" ht="16.5" thickTop="1" thickBot="1" x14ac:dyDescent="0.3">
      <c r="A705" s="49"/>
      <c r="B705" s="49"/>
      <c r="C705" s="49"/>
    </row>
    <row r="706" spans="1:3" ht="16.5" thickTop="1" thickBot="1" x14ac:dyDescent="0.3">
      <c r="A706" s="49"/>
      <c r="B706" s="49"/>
      <c r="C706" s="49"/>
    </row>
    <row r="707" spans="1:3" ht="16.5" thickTop="1" thickBot="1" x14ac:dyDescent="0.3">
      <c r="A707" s="49"/>
      <c r="B707" s="49"/>
      <c r="C707" s="49"/>
    </row>
    <row r="708" spans="1:3" ht="16.5" thickTop="1" thickBot="1" x14ac:dyDescent="0.3">
      <c r="A708" s="49"/>
      <c r="B708" s="49"/>
      <c r="C708" s="49"/>
    </row>
    <row r="709" spans="1:3" ht="16.5" thickTop="1" thickBot="1" x14ac:dyDescent="0.3">
      <c r="A709" s="49"/>
      <c r="B709" s="49"/>
      <c r="C709" s="49"/>
    </row>
    <row r="710" spans="1:3" ht="16.5" thickTop="1" thickBot="1" x14ac:dyDescent="0.3">
      <c r="A710" s="49"/>
      <c r="B710" s="49"/>
      <c r="C710" s="49"/>
    </row>
    <row r="711" spans="1:3" ht="16.5" thickTop="1" thickBot="1" x14ac:dyDescent="0.3">
      <c r="A711" s="49"/>
      <c r="B711" s="49"/>
      <c r="C711" s="49"/>
    </row>
    <row r="712" spans="1:3" ht="16.5" thickTop="1" thickBot="1" x14ac:dyDescent="0.3">
      <c r="A712" s="49"/>
      <c r="B712" s="49"/>
      <c r="C712" s="49"/>
    </row>
    <row r="713" spans="1:3" ht="16.5" thickTop="1" thickBot="1" x14ac:dyDescent="0.3">
      <c r="A713" s="49"/>
      <c r="B713" s="49"/>
      <c r="C713" s="49"/>
    </row>
    <row r="714" spans="1:3" ht="16.5" thickTop="1" thickBot="1" x14ac:dyDescent="0.3">
      <c r="A714" s="49"/>
      <c r="B714" s="49"/>
      <c r="C714" s="49"/>
    </row>
    <row r="715" spans="1:3" ht="16.5" thickTop="1" thickBot="1" x14ac:dyDescent="0.3">
      <c r="A715" s="49"/>
      <c r="B715" s="49"/>
      <c r="C715" s="49"/>
    </row>
    <row r="716" spans="1:3" ht="16.5" thickTop="1" thickBot="1" x14ac:dyDescent="0.3">
      <c r="A716" s="49"/>
      <c r="B716" s="49"/>
      <c r="C716" s="49"/>
    </row>
    <row r="717" spans="1:3" ht="16.5" thickTop="1" thickBot="1" x14ac:dyDescent="0.3">
      <c r="A717" s="49"/>
      <c r="B717" s="49"/>
      <c r="C717" s="49"/>
    </row>
    <row r="718" spans="1:3" ht="16.5" thickTop="1" thickBot="1" x14ac:dyDescent="0.3">
      <c r="A718" s="49"/>
      <c r="B718" s="49"/>
      <c r="C718" s="49"/>
    </row>
    <row r="719" spans="1:3" ht="16.5" thickTop="1" thickBot="1" x14ac:dyDescent="0.3">
      <c r="A719" s="49"/>
      <c r="B719" s="49"/>
      <c r="C719" s="49"/>
    </row>
    <row r="720" spans="1:3" ht="16.5" thickTop="1" thickBot="1" x14ac:dyDescent="0.3">
      <c r="A720" s="49"/>
      <c r="B720" s="49"/>
      <c r="C720" s="49"/>
    </row>
    <row r="721" spans="1:3" ht="16.5" thickTop="1" thickBot="1" x14ac:dyDescent="0.3">
      <c r="A721" s="49"/>
      <c r="B721" s="49"/>
      <c r="C721" s="49"/>
    </row>
    <row r="722" spans="1:3" ht="16.5" thickTop="1" thickBot="1" x14ac:dyDescent="0.3">
      <c r="A722" s="49"/>
      <c r="B722" s="49"/>
      <c r="C722" s="49"/>
    </row>
    <row r="723" spans="1:3" ht="16.5" thickTop="1" thickBot="1" x14ac:dyDescent="0.3">
      <c r="A723" s="49"/>
      <c r="B723" s="49"/>
      <c r="C723" s="49"/>
    </row>
    <row r="724" spans="1:3" ht="16.5" thickTop="1" thickBot="1" x14ac:dyDescent="0.3">
      <c r="A724" s="49"/>
      <c r="B724" s="49"/>
      <c r="C724" s="49"/>
    </row>
    <row r="725" spans="1:3" ht="16.5" thickTop="1" thickBot="1" x14ac:dyDescent="0.3">
      <c r="A725" s="49"/>
      <c r="B725" s="49"/>
      <c r="C725" s="49"/>
    </row>
    <row r="726" spans="1:3" ht="16.5" thickTop="1" thickBot="1" x14ac:dyDescent="0.3">
      <c r="A726" s="49"/>
      <c r="B726" s="49"/>
      <c r="C726" s="49"/>
    </row>
    <row r="727" spans="1:3" ht="16.5" thickTop="1" thickBot="1" x14ac:dyDescent="0.3">
      <c r="A727" s="49"/>
      <c r="B727" s="49"/>
      <c r="C727" s="49"/>
    </row>
    <row r="728" spans="1:3" ht="16.5" thickTop="1" thickBot="1" x14ac:dyDescent="0.3">
      <c r="A728" s="49"/>
      <c r="B728" s="49"/>
      <c r="C728" s="49"/>
    </row>
    <row r="729" spans="1:3" ht="16.5" thickTop="1" thickBot="1" x14ac:dyDescent="0.3">
      <c r="A729" s="49"/>
      <c r="B729" s="49"/>
      <c r="C729" s="49"/>
    </row>
    <row r="730" spans="1:3" ht="16.5" thickTop="1" thickBot="1" x14ac:dyDescent="0.3">
      <c r="A730" s="49"/>
      <c r="B730" s="49"/>
      <c r="C730" s="49"/>
    </row>
    <row r="731" spans="1:3" ht="16.5" thickTop="1" thickBot="1" x14ac:dyDescent="0.3">
      <c r="A731" s="49"/>
      <c r="B731" s="49"/>
      <c r="C731" s="49"/>
    </row>
    <row r="732" spans="1:3" ht="16.5" thickTop="1" thickBot="1" x14ac:dyDescent="0.3">
      <c r="A732" s="49"/>
      <c r="B732" s="49"/>
      <c r="C732" s="49"/>
    </row>
    <row r="733" spans="1:3" ht="16.5" thickTop="1" thickBot="1" x14ac:dyDescent="0.3">
      <c r="A733" s="49"/>
      <c r="B733" s="49"/>
      <c r="C733" s="49"/>
    </row>
    <row r="734" spans="1:3" ht="16.5" thickTop="1" thickBot="1" x14ac:dyDescent="0.3">
      <c r="A734" s="49"/>
      <c r="B734" s="49"/>
      <c r="C734" s="49"/>
    </row>
    <row r="735" spans="1:3" ht="16.5" thickTop="1" thickBot="1" x14ac:dyDescent="0.3">
      <c r="A735" s="49"/>
      <c r="B735" s="49"/>
      <c r="C735" s="49"/>
    </row>
    <row r="736" spans="1:3" ht="16.5" thickTop="1" thickBot="1" x14ac:dyDescent="0.3">
      <c r="A736" s="49"/>
      <c r="B736" s="49"/>
      <c r="C736" s="49"/>
    </row>
    <row r="737" spans="1:3" ht="16.5" thickTop="1" thickBot="1" x14ac:dyDescent="0.3">
      <c r="A737" s="49"/>
      <c r="B737" s="49"/>
      <c r="C737" s="49"/>
    </row>
    <row r="738" spans="1:3" ht="16.5" thickTop="1" thickBot="1" x14ac:dyDescent="0.3">
      <c r="A738" s="49"/>
      <c r="B738" s="49"/>
      <c r="C738" s="49"/>
    </row>
    <row r="739" spans="1:3" ht="16.5" thickTop="1" thickBot="1" x14ac:dyDescent="0.3">
      <c r="A739" s="49"/>
      <c r="B739" s="49"/>
      <c r="C739" s="49"/>
    </row>
    <row r="740" spans="1:3" ht="16.5" thickTop="1" thickBot="1" x14ac:dyDescent="0.3">
      <c r="A740" s="49"/>
      <c r="B740" s="49"/>
      <c r="C740" s="49"/>
    </row>
    <row r="741" spans="1:3" ht="16.5" thickTop="1" thickBot="1" x14ac:dyDescent="0.3">
      <c r="A741" s="49"/>
      <c r="B741" s="49"/>
      <c r="C741" s="49"/>
    </row>
    <row r="742" spans="1:3" ht="16.5" thickTop="1" thickBot="1" x14ac:dyDescent="0.3">
      <c r="A742" s="49"/>
      <c r="B742" s="49"/>
      <c r="C742" s="49"/>
    </row>
    <row r="743" spans="1:3" ht="16.5" thickTop="1" thickBot="1" x14ac:dyDescent="0.3">
      <c r="A743" s="49"/>
      <c r="B743" s="49"/>
      <c r="C743" s="49"/>
    </row>
    <row r="744" spans="1:3" ht="16.5" thickTop="1" thickBot="1" x14ac:dyDescent="0.3">
      <c r="A744" s="49"/>
      <c r="B744" s="49"/>
      <c r="C744" s="49"/>
    </row>
    <row r="745" spans="1:3" ht="16.5" thickTop="1" thickBot="1" x14ac:dyDescent="0.3">
      <c r="A745" s="49"/>
      <c r="B745" s="49"/>
      <c r="C745" s="49"/>
    </row>
    <row r="746" spans="1:3" ht="16.5" thickTop="1" thickBot="1" x14ac:dyDescent="0.3">
      <c r="A746" s="49"/>
      <c r="B746" s="49"/>
      <c r="C746" s="49"/>
    </row>
    <row r="747" spans="1:3" ht="16.5" thickTop="1" thickBot="1" x14ac:dyDescent="0.3">
      <c r="A747" s="49"/>
      <c r="B747" s="49"/>
      <c r="C747" s="49"/>
    </row>
    <row r="748" spans="1:3" ht="16.5" thickTop="1" thickBot="1" x14ac:dyDescent="0.3">
      <c r="A748" s="49"/>
      <c r="B748" s="49"/>
      <c r="C748" s="49"/>
    </row>
    <row r="749" spans="1:3" ht="16.5" thickTop="1" thickBot="1" x14ac:dyDescent="0.3">
      <c r="A749" s="49"/>
      <c r="B749" s="49"/>
      <c r="C749" s="49"/>
    </row>
    <row r="750" spans="1:3" ht="16.5" thickTop="1" thickBot="1" x14ac:dyDescent="0.3">
      <c r="A750" s="49"/>
      <c r="B750" s="49"/>
      <c r="C750" s="49"/>
    </row>
    <row r="751" spans="1:3" ht="16.5" thickTop="1" thickBot="1" x14ac:dyDescent="0.3">
      <c r="A751" s="49"/>
      <c r="B751" s="49"/>
      <c r="C751" s="49"/>
    </row>
    <row r="752" spans="1:3" ht="16.5" thickTop="1" thickBot="1" x14ac:dyDescent="0.3">
      <c r="A752" s="49"/>
      <c r="B752" s="49"/>
      <c r="C752" s="49"/>
    </row>
    <row r="753" spans="1:3" ht="16.5" thickTop="1" thickBot="1" x14ac:dyDescent="0.3">
      <c r="A753" s="49"/>
      <c r="B753" s="49"/>
      <c r="C753" s="49"/>
    </row>
    <row r="754" spans="1:3" ht="16.5" thickTop="1" thickBot="1" x14ac:dyDescent="0.3">
      <c r="A754" s="49"/>
      <c r="B754" s="49"/>
      <c r="C754" s="49"/>
    </row>
    <row r="755" spans="1:3" ht="16.5" thickTop="1" thickBot="1" x14ac:dyDescent="0.3">
      <c r="A755" s="49"/>
      <c r="B755" s="49"/>
      <c r="C755" s="49"/>
    </row>
    <row r="756" spans="1:3" ht="16.5" thickTop="1" thickBot="1" x14ac:dyDescent="0.3">
      <c r="A756" s="49"/>
      <c r="B756" s="49"/>
      <c r="C756" s="49"/>
    </row>
    <row r="757" spans="1:3" ht="16.5" thickTop="1" thickBot="1" x14ac:dyDescent="0.3">
      <c r="A757" s="49"/>
      <c r="B757" s="49"/>
      <c r="C757" s="49"/>
    </row>
    <row r="758" spans="1:3" ht="16.5" thickTop="1" thickBot="1" x14ac:dyDescent="0.3">
      <c r="A758" s="49"/>
      <c r="B758" s="49"/>
      <c r="C758" s="49"/>
    </row>
    <row r="759" spans="1:3" ht="16.5" thickTop="1" thickBot="1" x14ac:dyDescent="0.3">
      <c r="A759" s="49"/>
      <c r="B759" s="49"/>
      <c r="C759" s="49"/>
    </row>
    <row r="760" spans="1:3" ht="16.5" thickTop="1" thickBot="1" x14ac:dyDescent="0.3">
      <c r="A760" s="49"/>
      <c r="B760" s="49"/>
      <c r="C760" s="49"/>
    </row>
    <row r="761" spans="1:3" ht="16.5" thickTop="1" thickBot="1" x14ac:dyDescent="0.3">
      <c r="A761" s="49"/>
      <c r="B761" s="49"/>
      <c r="C761" s="49"/>
    </row>
    <row r="762" spans="1:3" ht="16.5" thickTop="1" thickBot="1" x14ac:dyDescent="0.3">
      <c r="A762" s="49"/>
      <c r="B762" s="49"/>
      <c r="C762" s="49"/>
    </row>
    <row r="763" spans="1:3" ht="16.5" thickTop="1" thickBot="1" x14ac:dyDescent="0.3">
      <c r="A763" s="49"/>
      <c r="B763" s="49"/>
      <c r="C763" s="49"/>
    </row>
    <row r="764" spans="1:3" ht="16.5" thickTop="1" thickBot="1" x14ac:dyDescent="0.3">
      <c r="A764" s="49"/>
      <c r="B764" s="49"/>
      <c r="C764" s="49"/>
    </row>
    <row r="765" spans="1:3" ht="16.5" thickTop="1" thickBot="1" x14ac:dyDescent="0.3">
      <c r="A765" s="49"/>
      <c r="B765" s="49"/>
      <c r="C765" s="49"/>
    </row>
    <row r="766" spans="1:3" ht="16.5" thickTop="1" thickBot="1" x14ac:dyDescent="0.3">
      <c r="A766" s="49"/>
      <c r="B766" s="49"/>
      <c r="C766" s="49"/>
    </row>
    <row r="767" spans="1:3" ht="16.5" thickTop="1" thickBot="1" x14ac:dyDescent="0.3">
      <c r="A767" s="49"/>
      <c r="B767" s="49"/>
      <c r="C767" s="49"/>
    </row>
    <row r="768" spans="1:3" ht="16.5" thickTop="1" thickBot="1" x14ac:dyDescent="0.3">
      <c r="A768" s="49"/>
      <c r="B768" s="49"/>
      <c r="C768" s="49"/>
    </row>
    <row r="769" spans="1:3" ht="16.5" thickTop="1" thickBot="1" x14ac:dyDescent="0.3">
      <c r="A769" s="49"/>
      <c r="B769" s="49"/>
      <c r="C769" s="49"/>
    </row>
    <row r="770" spans="1:3" ht="16.5" thickTop="1" thickBot="1" x14ac:dyDescent="0.3">
      <c r="A770" s="49"/>
      <c r="B770" s="49"/>
      <c r="C770" s="49"/>
    </row>
    <row r="771" spans="1:3" ht="16.5" thickTop="1" thickBot="1" x14ac:dyDescent="0.3">
      <c r="A771" s="49"/>
      <c r="B771" s="49"/>
      <c r="C771" s="49"/>
    </row>
    <row r="772" spans="1:3" ht="16.5" thickTop="1" thickBot="1" x14ac:dyDescent="0.3">
      <c r="A772" s="49"/>
      <c r="B772" s="49"/>
      <c r="C772" s="49"/>
    </row>
    <row r="773" spans="1:3" ht="16.5" thickTop="1" thickBot="1" x14ac:dyDescent="0.3">
      <c r="A773" s="49"/>
      <c r="B773" s="49"/>
      <c r="C773" s="49"/>
    </row>
    <row r="774" spans="1:3" ht="16.5" thickTop="1" thickBot="1" x14ac:dyDescent="0.3">
      <c r="A774" s="49"/>
      <c r="B774" s="49"/>
      <c r="C774" s="49"/>
    </row>
    <row r="775" spans="1:3" ht="16.5" thickTop="1" thickBot="1" x14ac:dyDescent="0.3">
      <c r="A775" s="49"/>
      <c r="B775" s="49"/>
      <c r="C775" s="49"/>
    </row>
    <row r="776" spans="1:3" ht="16.5" thickTop="1" thickBot="1" x14ac:dyDescent="0.3">
      <c r="A776" s="49"/>
      <c r="B776" s="49"/>
      <c r="C776" s="49"/>
    </row>
    <row r="777" spans="1:3" ht="16.5" thickTop="1" thickBot="1" x14ac:dyDescent="0.3">
      <c r="A777" s="49"/>
      <c r="B777" s="49"/>
      <c r="C777" s="49"/>
    </row>
    <row r="778" spans="1:3" ht="16.5" thickTop="1" thickBot="1" x14ac:dyDescent="0.3">
      <c r="A778" s="49"/>
      <c r="B778" s="49"/>
      <c r="C778" s="49"/>
    </row>
    <row r="779" spans="1:3" ht="16.5" thickTop="1" thickBot="1" x14ac:dyDescent="0.3">
      <c r="A779" s="49"/>
      <c r="B779" s="49"/>
      <c r="C779" s="49"/>
    </row>
    <row r="780" spans="1:3" ht="16.5" thickTop="1" thickBot="1" x14ac:dyDescent="0.3">
      <c r="A780" s="49"/>
      <c r="B780" s="49"/>
      <c r="C780" s="49"/>
    </row>
    <row r="781" spans="1:3" ht="16.5" thickTop="1" thickBot="1" x14ac:dyDescent="0.3">
      <c r="A781" s="49"/>
      <c r="B781" s="49"/>
      <c r="C781" s="49"/>
    </row>
    <row r="782" spans="1:3" ht="16.5" thickTop="1" thickBot="1" x14ac:dyDescent="0.3">
      <c r="A782" s="49"/>
      <c r="B782" s="49"/>
      <c r="C782" s="49"/>
    </row>
    <row r="783" spans="1:3" ht="16.5" thickTop="1" thickBot="1" x14ac:dyDescent="0.3">
      <c r="A783" s="49"/>
      <c r="B783" s="49"/>
      <c r="C783" s="49"/>
    </row>
    <row r="784" spans="1:3" ht="16.5" thickTop="1" thickBot="1" x14ac:dyDescent="0.3">
      <c r="A784" s="49"/>
      <c r="B784" s="49"/>
      <c r="C784" s="49"/>
    </row>
    <row r="785" spans="1:3" ht="16.5" thickTop="1" thickBot="1" x14ac:dyDescent="0.3">
      <c r="A785" s="49"/>
      <c r="B785" s="49"/>
      <c r="C785" s="49"/>
    </row>
    <row r="786" spans="1:3" ht="16.5" thickTop="1" thickBot="1" x14ac:dyDescent="0.3">
      <c r="A786" s="49"/>
      <c r="B786" s="49"/>
      <c r="C786" s="49"/>
    </row>
    <row r="787" spans="1:3" ht="16.5" thickTop="1" thickBot="1" x14ac:dyDescent="0.3">
      <c r="A787" s="49"/>
      <c r="B787" s="49"/>
      <c r="C787" s="49"/>
    </row>
    <row r="788" spans="1:3" ht="16.5" thickTop="1" thickBot="1" x14ac:dyDescent="0.3">
      <c r="A788" s="49"/>
      <c r="B788" s="49"/>
      <c r="C788" s="49"/>
    </row>
    <row r="789" spans="1:3" ht="16.5" thickTop="1" thickBot="1" x14ac:dyDescent="0.3">
      <c r="A789" s="49"/>
      <c r="B789" s="49"/>
      <c r="C789" s="49"/>
    </row>
    <row r="790" spans="1:3" ht="16.5" thickTop="1" thickBot="1" x14ac:dyDescent="0.3">
      <c r="A790" s="49"/>
      <c r="B790" s="49"/>
      <c r="C790" s="49"/>
    </row>
    <row r="791" spans="1:3" ht="16.5" thickTop="1" thickBot="1" x14ac:dyDescent="0.3">
      <c r="A791" s="49"/>
      <c r="B791" s="49"/>
      <c r="C791" s="49"/>
    </row>
    <row r="792" spans="1:3" ht="16.5" thickTop="1" thickBot="1" x14ac:dyDescent="0.3">
      <c r="A792" s="49"/>
      <c r="B792" s="49"/>
      <c r="C792" s="49"/>
    </row>
    <row r="793" spans="1:3" ht="16.5" thickTop="1" thickBot="1" x14ac:dyDescent="0.3">
      <c r="A793" s="49"/>
      <c r="B793" s="49"/>
      <c r="C793" s="49"/>
    </row>
    <row r="794" spans="1:3" ht="16.5" thickTop="1" thickBot="1" x14ac:dyDescent="0.3">
      <c r="A794" s="49"/>
      <c r="B794" s="49"/>
      <c r="C794" s="49"/>
    </row>
    <row r="795" spans="1:3" ht="16.5" thickTop="1" thickBot="1" x14ac:dyDescent="0.3">
      <c r="A795" s="49"/>
      <c r="B795" s="49"/>
      <c r="C795" s="49"/>
    </row>
    <row r="796" spans="1:3" ht="16.5" thickTop="1" thickBot="1" x14ac:dyDescent="0.3">
      <c r="A796" s="49"/>
      <c r="B796" s="49"/>
      <c r="C796" s="49"/>
    </row>
    <row r="797" spans="1:3" ht="16.5" thickTop="1" thickBot="1" x14ac:dyDescent="0.3">
      <c r="A797" s="49"/>
      <c r="B797" s="49"/>
      <c r="C797" s="49"/>
    </row>
    <row r="798" spans="1:3" ht="16.5" thickTop="1" thickBot="1" x14ac:dyDescent="0.3">
      <c r="A798" s="49"/>
      <c r="B798" s="49"/>
      <c r="C798" s="49"/>
    </row>
    <row r="799" spans="1:3" ht="16.5" thickTop="1" thickBot="1" x14ac:dyDescent="0.3">
      <c r="A799" s="49"/>
      <c r="B799" s="49"/>
      <c r="C799" s="49"/>
    </row>
    <row r="800" spans="1:3" ht="16.5" thickTop="1" thickBot="1" x14ac:dyDescent="0.3">
      <c r="A800" s="49"/>
      <c r="B800" s="49"/>
      <c r="C800" s="49"/>
    </row>
    <row r="801" spans="1:3" ht="16.5" thickTop="1" thickBot="1" x14ac:dyDescent="0.3">
      <c r="A801" s="49"/>
      <c r="B801" s="49"/>
      <c r="C801" s="49"/>
    </row>
    <row r="802" spans="1:3" ht="16.5" thickTop="1" thickBot="1" x14ac:dyDescent="0.3">
      <c r="A802" s="49"/>
      <c r="B802" s="49"/>
      <c r="C802" s="49"/>
    </row>
    <row r="803" spans="1:3" ht="16.5" thickTop="1" thickBot="1" x14ac:dyDescent="0.3">
      <c r="A803" s="49"/>
      <c r="B803" s="49"/>
      <c r="C803" s="49"/>
    </row>
    <row r="804" spans="1:3" ht="16.5" thickTop="1" thickBot="1" x14ac:dyDescent="0.3">
      <c r="A804" s="49"/>
      <c r="B804" s="49"/>
      <c r="C804" s="49"/>
    </row>
    <row r="805" spans="1:3" ht="16.5" thickTop="1" thickBot="1" x14ac:dyDescent="0.3">
      <c r="A805" s="49"/>
      <c r="B805" s="49"/>
      <c r="C805" s="49"/>
    </row>
    <row r="806" spans="1:3" ht="16.5" thickTop="1" thickBot="1" x14ac:dyDescent="0.3">
      <c r="A806" s="49"/>
      <c r="B806" s="49"/>
      <c r="C806" s="49"/>
    </row>
    <row r="807" spans="1:3" ht="16.5" thickTop="1" thickBot="1" x14ac:dyDescent="0.3">
      <c r="A807" s="49"/>
      <c r="B807" s="49"/>
      <c r="C807" s="49"/>
    </row>
    <row r="808" spans="1:3" ht="16.5" thickTop="1" thickBot="1" x14ac:dyDescent="0.3">
      <c r="A808" s="49"/>
      <c r="B808" s="49"/>
      <c r="C808" s="49"/>
    </row>
    <row r="809" spans="1:3" ht="16.5" thickTop="1" thickBot="1" x14ac:dyDescent="0.3">
      <c r="A809" s="49"/>
      <c r="B809" s="49"/>
      <c r="C809" s="49"/>
    </row>
    <row r="810" spans="1:3" ht="16.5" thickTop="1" thickBot="1" x14ac:dyDescent="0.3">
      <c r="A810" s="49"/>
      <c r="B810" s="49"/>
      <c r="C810" s="49"/>
    </row>
    <row r="811" spans="1:3" ht="16.5" thickTop="1" thickBot="1" x14ac:dyDescent="0.3">
      <c r="A811" s="49"/>
      <c r="B811" s="49"/>
      <c r="C811" s="49"/>
    </row>
    <row r="812" spans="1:3" ht="16.5" thickTop="1" thickBot="1" x14ac:dyDescent="0.3">
      <c r="A812" s="49"/>
      <c r="B812" s="49"/>
      <c r="C812" s="49"/>
    </row>
    <row r="813" spans="1:3" ht="16.5" thickTop="1" thickBot="1" x14ac:dyDescent="0.3">
      <c r="A813" s="49"/>
      <c r="B813" s="49"/>
      <c r="C813" s="49"/>
    </row>
    <row r="814" spans="1:3" ht="16.5" thickTop="1" thickBot="1" x14ac:dyDescent="0.3">
      <c r="A814" s="49"/>
      <c r="B814" s="49"/>
      <c r="C814" s="49"/>
    </row>
    <row r="815" spans="1:3" ht="16.5" thickTop="1" thickBot="1" x14ac:dyDescent="0.3">
      <c r="A815" s="49"/>
      <c r="B815" s="49"/>
      <c r="C815" s="49"/>
    </row>
    <row r="816" spans="1:3" ht="16.5" thickTop="1" thickBot="1" x14ac:dyDescent="0.3">
      <c r="A816" s="49"/>
      <c r="B816" s="49"/>
      <c r="C816" s="49"/>
    </row>
    <row r="817" spans="1:3" ht="16.5" thickTop="1" thickBot="1" x14ac:dyDescent="0.3">
      <c r="A817" s="49"/>
      <c r="B817" s="49"/>
      <c r="C817" s="49"/>
    </row>
    <row r="818" spans="1:3" ht="16.5" thickTop="1" thickBot="1" x14ac:dyDescent="0.3">
      <c r="A818" s="49"/>
      <c r="B818" s="49"/>
      <c r="C818" s="49"/>
    </row>
    <row r="819" spans="1:3" ht="16.5" thickTop="1" thickBot="1" x14ac:dyDescent="0.3">
      <c r="A819" s="49"/>
      <c r="B819" s="49"/>
      <c r="C819" s="49"/>
    </row>
    <row r="820" spans="1:3" ht="16.5" thickTop="1" thickBot="1" x14ac:dyDescent="0.3">
      <c r="A820" s="49"/>
      <c r="B820" s="49"/>
      <c r="C820" s="49"/>
    </row>
    <row r="821" spans="1:3" ht="16.5" thickTop="1" thickBot="1" x14ac:dyDescent="0.3">
      <c r="A821" s="49"/>
      <c r="B821" s="49"/>
      <c r="C821" s="49"/>
    </row>
    <row r="822" spans="1:3" ht="16.5" thickTop="1" thickBot="1" x14ac:dyDescent="0.3">
      <c r="A822" s="49"/>
      <c r="B822" s="49"/>
      <c r="C822" s="49"/>
    </row>
    <row r="823" spans="1:3" ht="16.5" thickTop="1" thickBot="1" x14ac:dyDescent="0.3">
      <c r="A823" s="49"/>
      <c r="B823" s="49"/>
      <c r="C823" s="49"/>
    </row>
    <row r="824" spans="1:3" ht="16.5" thickTop="1" thickBot="1" x14ac:dyDescent="0.3">
      <c r="A824" s="49"/>
      <c r="B824" s="49"/>
      <c r="C824" s="49"/>
    </row>
    <row r="825" spans="1:3" ht="16.5" thickTop="1" thickBot="1" x14ac:dyDescent="0.3">
      <c r="A825" s="49"/>
      <c r="B825" s="49"/>
      <c r="C825" s="49"/>
    </row>
    <row r="826" spans="1:3" ht="16.5" thickTop="1" thickBot="1" x14ac:dyDescent="0.3">
      <c r="A826" s="49"/>
      <c r="B826" s="49"/>
      <c r="C826" s="49"/>
    </row>
    <row r="827" spans="1:3" ht="16.5" thickTop="1" thickBot="1" x14ac:dyDescent="0.3">
      <c r="A827" s="49"/>
      <c r="B827" s="49"/>
      <c r="C827" s="49"/>
    </row>
    <row r="828" spans="1:3" ht="16.5" thickTop="1" thickBot="1" x14ac:dyDescent="0.3">
      <c r="A828" s="49"/>
      <c r="B828" s="49"/>
      <c r="C828" s="49"/>
    </row>
    <row r="829" spans="1:3" ht="16.5" thickTop="1" thickBot="1" x14ac:dyDescent="0.3">
      <c r="A829" s="49"/>
      <c r="B829" s="49"/>
      <c r="C829" s="49"/>
    </row>
    <row r="830" spans="1:3" ht="16.5" thickTop="1" thickBot="1" x14ac:dyDescent="0.3">
      <c r="A830" s="49"/>
      <c r="B830" s="49"/>
      <c r="C830" s="49"/>
    </row>
    <row r="831" spans="1:3" ht="16.5" thickTop="1" thickBot="1" x14ac:dyDescent="0.3">
      <c r="A831" s="49"/>
      <c r="B831" s="49"/>
      <c r="C831" s="49"/>
    </row>
    <row r="832" spans="1:3" ht="16.5" thickTop="1" thickBot="1" x14ac:dyDescent="0.3">
      <c r="A832" s="49"/>
      <c r="B832" s="49"/>
      <c r="C832" s="49"/>
    </row>
    <row r="833" spans="1:3" ht="16.5" thickTop="1" thickBot="1" x14ac:dyDescent="0.3">
      <c r="A833" s="49"/>
      <c r="B833" s="49"/>
      <c r="C833" s="49"/>
    </row>
    <row r="834" spans="1:3" ht="16.5" thickTop="1" thickBot="1" x14ac:dyDescent="0.3">
      <c r="A834" s="49"/>
      <c r="B834" s="49"/>
      <c r="C834" s="49"/>
    </row>
    <row r="835" spans="1:3" ht="16.5" thickTop="1" thickBot="1" x14ac:dyDescent="0.3">
      <c r="A835" s="49"/>
      <c r="B835" s="49"/>
      <c r="C835" s="49"/>
    </row>
    <row r="836" spans="1:3" ht="16.5" thickTop="1" thickBot="1" x14ac:dyDescent="0.3">
      <c r="A836" s="49"/>
      <c r="B836" s="49"/>
      <c r="C836" s="49"/>
    </row>
    <row r="837" spans="1:3" ht="16.5" thickTop="1" thickBot="1" x14ac:dyDescent="0.3">
      <c r="A837" s="49"/>
      <c r="B837" s="49"/>
      <c r="C837" s="49"/>
    </row>
    <row r="838" spans="1:3" ht="16.5" thickTop="1" thickBot="1" x14ac:dyDescent="0.3">
      <c r="A838" s="49"/>
      <c r="B838" s="49"/>
      <c r="C838" s="49"/>
    </row>
    <row r="839" spans="1:3" ht="16.5" thickTop="1" thickBot="1" x14ac:dyDescent="0.3">
      <c r="A839" s="49"/>
      <c r="B839" s="49"/>
      <c r="C839" s="49"/>
    </row>
    <row r="840" spans="1:3" ht="16.5" thickTop="1" thickBot="1" x14ac:dyDescent="0.3">
      <c r="A840" s="49"/>
      <c r="B840" s="49"/>
      <c r="C840" s="49"/>
    </row>
    <row r="841" spans="1:3" ht="16.5" thickTop="1" thickBot="1" x14ac:dyDescent="0.3">
      <c r="A841" s="49"/>
      <c r="B841" s="49"/>
      <c r="C841" s="49"/>
    </row>
    <row r="842" spans="1:3" ht="16.5" thickTop="1" thickBot="1" x14ac:dyDescent="0.3">
      <c r="A842" s="49"/>
      <c r="B842" s="49"/>
      <c r="C842" s="49"/>
    </row>
    <row r="843" spans="1:3" ht="16.5" thickTop="1" thickBot="1" x14ac:dyDescent="0.3">
      <c r="A843" s="49"/>
      <c r="B843" s="49"/>
      <c r="C843" s="49"/>
    </row>
    <row r="844" spans="1:3" ht="16.5" thickTop="1" thickBot="1" x14ac:dyDescent="0.3">
      <c r="A844" s="49"/>
      <c r="B844" s="49"/>
      <c r="C844" s="49"/>
    </row>
    <row r="845" spans="1:3" ht="16.5" thickTop="1" thickBot="1" x14ac:dyDescent="0.3">
      <c r="A845" s="49"/>
      <c r="B845" s="49"/>
      <c r="C845" s="49"/>
    </row>
    <row r="846" spans="1:3" ht="16.5" thickTop="1" thickBot="1" x14ac:dyDescent="0.3">
      <c r="A846" s="49"/>
      <c r="B846" s="49"/>
      <c r="C846" s="49"/>
    </row>
    <row r="847" spans="1:3" ht="16.5" thickTop="1" thickBot="1" x14ac:dyDescent="0.3">
      <c r="A847" s="49"/>
      <c r="B847" s="49"/>
      <c r="C847" s="49"/>
    </row>
    <row r="848" spans="1:3" ht="16.5" thickTop="1" thickBot="1" x14ac:dyDescent="0.3">
      <c r="A848" s="49"/>
      <c r="B848" s="49"/>
      <c r="C848" s="49"/>
    </row>
    <row r="849" spans="1:3" ht="16.5" thickTop="1" thickBot="1" x14ac:dyDescent="0.3">
      <c r="A849" s="49"/>
      <c r="B849" s="49"/>
      <c r="C849" s="49"/>
    </row>
    <row r="850" spans="1:3" ht="16.5" thickTop="1" thickBot="1" x14ac:dyDescent="0.3">
      <c r="A850" s="49"/>
      <c r="B850" s="49"/>
      <c r="C850" s="49"/>
    </row>
    <row r="851" spans="1:3" ht="16.5" thickTop="1" thickBot="1" x14ac:dyDescent="0.3">
      <c r="A851" s="49"/>
      <c r="B851" s="49"/>
      <c r="C851" s="49"/>
    </row>
    <row r="852" spans="1:3" ht="16.5" thickTop="1" thickBot="1" x14ac:dyDescent="0.3">
      <c r="A852" s="49"/>
      <c r="B852" s="49"/>
      <c r="C852" s="49"/>
    </row>
    <row r="853" spans="1:3" ht="16.5" thickTop="1" thickBot="1" x14ac:dyDescent="0.3">
      <c r="A853" s="49"/>
      <c r="B853" s="49"/>
      <c r="C853" s="49"/>
    </row>
    <row r="854" spans="1:3" ht="16.5" thickTop="1" thickBot="1" x14ac:dyDescent="0.3">
      <c r="A854" s="49"/>
      <c r="B854" s="49"/>
      <c r="C854" s="49"/>
    </row>
    <row r="855" spans="1:3" ht="16.5" thickTop="1" thickBot="1" x14ac:dyDescent="0.3">
      <c r="A855" s="49"/>
      <c r="B855" s="49"/>
      <c r="C855" s="49"/>
    </row>
    <row r="856" spans="1:3" ht="16.5" thickTop="1" thickBot="1" x14ac:dyDescent="0.3">
      <c r="A856" s="49"/>
      <c r="B856" s="49"/>
      <c r="C856" s="49"/>
    </row>
    <row r="857" spans="1:3" ht="16.5" thickTop="1" thickBot="1" x14ac:dyDescent="0.3">
      <c r="A857" s="49"/>
      <c r="B857" s="49"/>
      <c r="C857" s="49"/>
    </row>
    <row r="858" spans="1:3" ht="16.5" thickTop="1" thickBot="1" x14ac:dyDescent="0.3">
      <c r="A858" s="49"/>
      <c r="B858" s="49"/>
      <c r="C858" s="49"/>
    </row>
    <row r="859" spans="1:3" ht="16.5" thickTop="1" thickBot="1" x14ac:dyDescent="0.3">
      <c r="A859" s="49"/>
      <c r="B859" s="49"/>
      <c r="C859" s="49"/>
    </row>
    <row r="860" spans="1:3" ht="16.5" thickTop="1" thickBot="1" x14ac:dyDescent="0.3">
      <c r="A860" s="49"/>
      <c r="B860" s="49"/>
      <c r="C860" s="49"/>
    </row>
    <row r="861" spans="1:3" ht="16.5" thickTop="1" thickBot="1" x14ac:dyDescent="0.3">
      <c r="A861" s="49"/>
      <c r="B861" s="49"/>
      <c r="C861" s="49"/>
    </row>
    <row r="862" spans="1:3" ht="16.5" thickTop="1" thickBot="1" x14ac:dyDescent="0.3">
      <c r="A862" s="49"/>
      <c r="B862" s="49"/>
      <c r="C862" s="49"/>
    </row>
    <row r="863" spans="1:3" ht="16.5" thickTop="1" thickBot="1" x14ac:dyDescent="0.3">
      <c r="A863" s="49"/>
      <c r="B863" s="49"/>
      <c r="C863" s="49"/>
    </row>
    <row r="864" spans="1:3" ht="16.5" thickTop="1" thickBot="1" x14ac:dyDescent="0.3">
      <c r="A864" s="49"/>
      <c r="B864" s="49"/>
      <c r="C864" s="49"/>
    </row>
    <row r="865" spans="1:3" ht="16.5" thickTop="1" thickBot="1" x14ac:dyDescent="0.3">
      <c r="A865" s="49"/>
      <c r="B865" s="49"/>
      <c r="C865" s="49"/>
    </row>
    <row r="866" spans="1:3" ht="16.5" thickTop="1" thickBot="1" x14ac:dyDescent="0.3">
      <c r="A866" s="49"/>
      <c r="B866" s="49"/>
      <c r="C866" s="49"/>
    </row>
    <row r="867" spans="1:3" ht="16.5" thickTop="1" thickBot="1" x14ac:dyDescent="0.3">
      <c r="A867" s="49"/>
      <c r="B867" s="49"/>
      <c r="C867" s="49"/>
    </row>
    <row r="868" spans="1:3" ht="16.5" thickTop="1" thickBot="1" x14ac:dyDescent="0.3">
      <c r="A868" s="49"/>
      <c r="B868" s="49"/>
      <c r="C868" s="49"/>
    </row>
    <row r="869" spans="1:3" ht="16.5" thickTop="1" thickBot="1" x14ac:dyDescent="0.3">
      <c r="A869" s="49"/>
      <c r="B869" s="49"/>
      <c r="C869" s="49"/>
    </row>
    <row r="870" spans="1:3" ht="16.5" thickTop="1" thickBot="1" x14ac:dyDescent="0.3">
      <c r="A870" s="49"/>
      <c r="B870" s="49"/>
      <c r="C870" s="49"/>
    </row>
    <row r="871" spans="1:3" ht="16.5" thickTop="1" thickBot="1" x14ac:dyDescent="0.3">
      <c r="A871" s="49"/>
      <c r="B871" s="49"/>
      <c r="C871" s="49"/>
    </row>
    <row r="872" spans="1:3" ht="16.5" thickTop="1" thickBot="1" x14ac:dyDescent="0.3">
      <c r="A872" s="49"/>
      <c r="B872" s="49"/>
      <c r="C872" s="49"/>
    </row>
    <row r="873" spans="1:3" ht="16.5" thickTop="1" thickBot="1" x14ac:dyDescent="0.3">
      <c r="A873" s="49"/>
      <c r="B873" s="49"/>
      <c r="C873" s="49"/>
    </row>
    <row r="874" spans="1:3" ht="16.5" thickTop="1" thickBot="1" x14ac:dyDescent="0.3">
      <c r="A874" s="49"/>
      <c r="B874" s="49"/>
      <c r="C874" s="49"/>
    </row>
    <row r="875" spans="1:3" ht="16.5" thickTop="1" thickBot="1" x14ac:dyDescent="0.3">
      <c r="A875" s="49"/>
      <c r="B875" s="49"/>
      <c r="C875" s="49"/>
    </row>
    <row r="876" spans="1:3" ht="16.5" thickTop="1" thickBot="1" x14ac:dyDescent="0.3">
      <c r="A876" s="49"/>
      <c r="B876" s="49"/>
      <c r="C876" s="49"/>
    </row>
    <row r="877" spans="1:3" ht="16.5" thickTop="1" thickBot="1" x14ac:dyDescent="0.3">
      <c r="A877" s="49"/>
      <c r="B877" s="49"/>
      <c r="C877" s="49"/>
    </row>
    <row r="878" spans="1:3" ht="16.5" thickTop="1" thickBot="1" x14ac:dyDescent="0.3">
      <c r="A878" s="49"/>
      <c r="B878" s="49"/>
      <c r="C878" s="49"/>
    </row>
    <row r="879" spans="1:3" ht="16.5" thickTop="1" thickBot="1" x14ac:dyDescent="0.3">
      <c r="A879" s="49"/>
      <c r="B879" s="49"/>
      <c r="C879" s="49"/>
    </row>
    <row r="880" spans="1:3" ht="16.5" thickTop="1" thickBot="1" x14ac:dyDescent="0.3">
      <c r="A880" s="49"/>
      <c r="B880" s="49"/>
      <c r="C880" s="49"/>
    </row>
    <row r="881" spans="1:3" ht="16.5" thickTop="1" thickBot="1" x14ac:dyDescent="0.3">
      <c r="A881" s="49"/>
      <c r="B881" s="49"/>
      <c r="C881" s="49"/>
    </row>
    <row r="882" spans="1:3" ht="16.5" thickTop="1" thickBot="1" x14ac:dyDescent="0.3">
      <c r="A882" s="49"/>
      <c r="B882" s="49"/>
      <c r="C882" s="49"/>
    </row>
    <row r="883" spans="1:3" ht="16.5" thickTop="1" thickBot="1" x14ac:dyDescent="0.3">
      <c r="A883" s="49"/>
      <c r="B883" s="49"/>
      <c r="C883" s="49"/>
    </row>
    <row r="884" spans="1:3" ht="16.5" thickTop="1" thickBot="1" x14ac:dyDescent="0.3">
      <c r="A884" s="49"/>
      <c r="B884" s="49"/>
      <c r="C884" s="49"/>
    </row>
    <row r="885" spans="1:3" ht="16.5" thickTop="1" thickBot="1" x14ac:dyDescent="0.3">
      <c r="A885" s="49"/>
      <c r="B885" s="49"/>
      <c r="C885" s="49"/>
    </row>
    <row r="886" spans="1:3" ht="16.5" thickTop="1" thickBot="1" x14ac:dyDescent="0.3">
      <c r="A886" s="49"/>
      <c r="B886" s="49"/>
      <c r="C886" s="49"/>
    </row>
    <row r="887" spans="1:3" ht="16.5" thickTop="1" thickBot="1" x14ac:dyDescent="0.3">
      <c r="A887" s="49"/>
      <c r="B887" s="49"/>
      <c r="C887" s="49"/>
    </row>
    <row r="888" spans="1:3" ht="16.5" thickTop="1" thickBot="1" x14ac:dyDescent="0.3">
      <c r="A888" s="49"/>
      <c r="B888" s="49"/>
      <c r="C888" s="49"/>
    </row>
    <row r="889" spans="1:3" ht="16.5" thickTop="1" thickBot="1" x14ac:dyDescent="0.3">
      <c r="A889" s="49"/>
      <c r="B889" s="49"/>
      <c r="C889" s="49"/>
    </row>
    <row r="890" spans="1:3" ht="16.5" thickTop="1" thickBot="1" x14ac:dyDescent="0.3">
      <c r="A890" s="49"/>
      <c r="B890" s="49"/>
      <c r="C890" s="49"/>
    </row>
    <row r="891" spans="1:3" ht="16.5" thickTop="1" thickBot="1" x14ac:dyDescent="0.3">
      <c r="A891" s="49"/>
      <c r="B891" s="49"/>
      <c r="C891" s="49"/>
    </row>
    <row r="892" spans="1:3" ht="16.5" thickTop="1" thickBot="1" x14ac:dyDescent="0.3">
      <c r="A892" s="49"/>
      <c r="B892" s="49"/>
      <c r="C892" s="49"/>
    </row>
    <row r="893" spans="1:3" ht="16.5" thickTop="1" thickBot="1" x14ac:dyDescent="0.3">
      <c r="A893" s="49"/>
      <c r="B893" s="49"/>
      <c r="C893" s="49"/>
    </row>
    <row r="894" spans="1:3" ht="16.5" thickTop="1" thickBot="1" x14ac:dyDescent="0.3">
      <c r="A894" s="49"/>
      <c r="B894" s="49"/>
      <c r="C894" s="49"/>
    </row>
    <row r="895" spans="1:3" ht="16.5" thickTop="1" thickBot="1" x14ac:dyDescent="0.3">
      <c r="A895" s="49"/>
      <c r="B895" s="49"/>
      <c r="C895" s="49"/>
    </row>
    <row r="896" spans="1:3" ht="16.5" thickTop="1" thickBot="1" x14ac:dyDescent="0.3">
      <c r="A896" s="49"/>
      <c r="B896" s="49"/>
      <c r="C896" s="49"/>
    </row>
    <row r="897" spans="1:3" ht="16.5" thickTop="1" thickBot="1" x14ac:dyDescent="0.3">
      <c r="A897" s="49"/>
      <c r="B897" s="49"/>
      <c r="C897" s="49"/>
    </row>
    <row r="898" spans="1:3" ht="16.5" thickTop="1" thickBot="1" x14ac:dyDescent="0.3">
      <c r="A898" s="49"/>
      <c r="B898" s="49"/>
      <c r="C898" s="49"/>
    </row>
    <row r="899" spans="1:3" ht="16.5" thickTop="1" thickBot="1" x14ac:dyDescent="0.3">
      <c r="A899" s="49"/>
      <c r="B899" s="49"/>
      <c r="C899" s="49"/>
    </row>
    <row r="900" spans="1:3" ht="16.5" thickTop="1" thickBot="1" x14ac:dyDescent="0.3">
      <c r="A900" s="49"/>
      <c r="B900" s="49"/>
      <c r="C900" s="49"/>
    </row>
    <row r="901" spans="1:3" ht="16.5" thickTop="1" thickBot="1" x14ac:dyDescent="0.3">
      <c r="A901" s="49"/>
      <c r="B901" s="49"/>
      <c r="C901" s="49"/>
    </row>
    <row r="902" spans="1:3" ht="16.5" thickTop="1" thickBot="1" x14ac:dyDescent="0.3">
      <c r="A902" s="49"/>
      <c r="B902" s="49"/>
      <c r="C902" s="49"/>
    </row>
    <row r="903" spans="1:3" ht="16.5" thickTop="1" thickBot="1" x14ac:dyDescent="0.3">
      <c r="A903" s="49"/>
      <c r="B903" s="49"/>
      <c r="C903" s="49"/>
    </row>
    <row r="904" spans="1:3" ht="16.5" thickTop="1" thickBot="1" x14ac:dyDescent="0.3">
      <c r="A904" s="49"/>
      <c r="B904" s="49"/>
      <c r="C904" s="49"/>
    </row>
    <row r="905" spans="1:3" ht="16.5" thickTop="1" thickBot="1" x14ac:dyDescent="0.3">
      <c r="A905" s="49"/>
      <c r="B905" s="49"/>
      <c r="C905" s="49"/>
    </row>
    <row r="906" spans="1:3" ht="16.5" thickTop="1" thickBot="1" x14ac:dyDescent="0.3">
      <c r="A906" s="49"/>
      <c r="B906" s="49"/>
      <c r="C906" s="49"/>
    </row>
    <row r="907" spans="1:3" ht="16.5" thickTop="1" thickBot="1" x14ac:dyDescent="0.3">
      <c r="A907" s="49"/>
      <c r="B907" s="49"/>
      <c r="C907" s="49"/>
    </row>
    <row r="908" spans="1:3" ht="16.5" thickTop="1" thickBot="1" x14ac:dyDescent="0.3">
      <c r="A908" s="49"/>
      <c r="B908" s="49"/>
      <c r="C908" s="49"/>
    </row>
    <row r="909" spans="1:3" ht="16.5" thickTop="1" thickBot="1" x14ac:dyDescent="0.3">
      <c r="A909" s="49"/>
      <c r="B909" s="49"/>
      <c r="C909" s="49"/>
    </row>
    <row r="910" spans="1:3" ht="16.5" thickTop="1" thickBot="1" x14ac:dyDescent="0.3">
      <c r="A910" s="49"/>
      <c r="B910" s="49"/>
      <c r="C910" s="49"/>
    </row>
    <row r="911" spans="1:3" ht="16.5" thickTop="1" thickBot="1" x14ac:dyDescent="0.3">
      <c r="A911" s="49"/>
      <c r="B911" s="49"/>
      <c r="C911" s="49"/>
    </row>
    <row r="912" spans="1:3" ht="16.5" thickTop="1" thickBot="1" x14ac:dyDescent="0.3">
      <c r="A912" s="49"/>
      <c r="B912" s="49"/>
      <c r="C912" s="49"/>
    </row>
    <row r="913" spans="1:3" ht="16.5" thickTop="1" thickBot="1" x14ac:dyDescent="0.3">
      <c r="A913" s="49"/>
      <c r="B913" s="49"/>
      <c r="C913" s="49"/>
    </row>
    <row r="914" spans="1:3" ht="16.5" thickTop="1" thickBot="1" x14ac:dyDescent="0.3">
      <c r="A914" s="49"/>
      <c r="B914" s="49"/>
      <c r="C914" s="49"/>
    </row>
    <row r="915" spans="1:3" ht="16.5" thickTop="1" thickBot="1" x14ac:dyDescent="0.3">
      <c r="A915" s="49"/>
      <c r="B915" s="49"/>
      <c r="C915" s="49"/>
    </row>
    <row r="916" spans="1:3" ht="16.5" thickTop="1" thickBot="1" x14ac:dyDescent="0.3">
      <c r="A916" s="49"/>
      <c r="B916" s="49"/>
      <c r="C916" s="49"/>
    </row>
    <row r="917" spans="1:3" ht="16.5" thickTop="1" thickBot="1" x14ac:dyDescent="0.3">
      <c r="A917" s="49"/>
      <c r="B917" s="49"/>
      <c r="C917" s="49"/>
    </row>
    <row r="918" spans="1:3" ht="16.5" thickTop="1" thickBot="1" x14ac:dyDescent="0.3">
      <c r="A918" s="49"/>
      <c r="B918" s="49"/>
      <c r="C918" s="49"/>
    </row>
    <row r="919" spans="1:3" ht="16.5" thickTop="1" thickBot="1" x14ac:dyDescent="0.3">
      <c r="A919" s="49"/>
      <c r="B919" s="49"/>
      <c r="C919" s="49"/>
    </row>
    <row r="920" spans="1:3" ht="16.5" thickTop="1" thickBot="1" x14ac:dyDescent="0.3">
      <c r="A920" s="49"/>
      <c r="B920" s="49"/>
      <c r="C920" s="49"/>
    </row>
    <row r="921" spans="1:3" ht="16.5" thickTop="1" thickBot="1" x14ac:dyDescent="0.3">
      <c r="A921" s="49"/>
      <c r="B921" s="49"/>
      <c r="C921" s="49"/>
    </row>
    <row r="922" spans="1:3" ht="16.5" thickTop="1" thickBot="1" x14ac:dyDescent="0.3">
      <c r="A922" s="49"/>
      <c r="B922" s="49"/>
      <c r="C922" s="49"/>
    </row>
    <row r="923" spans="1:3" ht="16.5" thickTop="1" thickBot="1" x14ac:dyDescent="0.3">
      <c r="A923" s="49"/>
      <c r="B923" s="49"/>
      <c r="C923" s="49"/>
    </row>
    <row r="924" spans="1:3" ht="16.5" thickTop="1" thickBot="1" x14ac:dyDescent="0.3">
      <c r="A924" s="49"/>
      <c r="B924" s="49"/>
      <c r="C924" s="49"/>
    </row>
    <row r="925" spans="1:3" ht="16.5" thickTop="1" thickBot="1" x14ac:dyDescent="0.3">
      <c r="A925" s="49"/>
      <c r="B925" s="49"/>
      <c r="C925" s="49"/>
    </row>
    <row r="926" spans="1:3" ht="16.5" thickTop="1" thickBot="1" x14ac:dyDescent="0.3">
      <c r="A926" s="49"/>
      <c r="B926" s="49"/>
      <c r="C926" s="49"/>
    </row>
    <row r="927" spans="1:3" ht="16.5" thickTop="1" thickBot="1" x14ac:dyDescent="0.3">
      <c r="A927" s="49"/>
      <c r="B927" s="49"/>
      <c r="C927" s="49"/>
    </row>
    <row r="928" spans="1:3" ht="16.5" thickTop="1" thickBot="1" x14ac:dyDescent="0.3">
      <c r="A928" s="49"/>
      <c r="B928" s="49"/>
      <c r="C928" s="49"/>
    </row>
    <row r="929" spans="1:3" ht="16.5" thickTop="1" thickBot="1" x14ac:dyDescent="0.3">
      <c r="A929" s="49"/>
      <c r="B929" s="49"/>
      <c r="C929" s="49"/>
    </row>
    <row r="930" spans="1:3" ht="16.5" thickTop="1" thickBot="1" x14ac:dyDescent="0.3">
      <c r="A930" s="49"/>
      <c r="B930" s="49"/>
      <c r="C930" s="49"/>
    </row>
    <row r="931" spans="1:3" ht="16.5" thickTop="1" thickBot="1" x14ac:dyDescent="0.3">
      <c r="A931" s="49"/>
      <c r="B931" s="49"/>
      <c r="C931" s="49"/>
    </row>
    <row r="932" spans="1:3" ht="16.5" thickTop="1" thickBot="1" x14ac:dyDescent="0.3">
      <c r="A932" s="49"/>
      <c r="B932" s="49"/>
      <c r="C932" s="49"/>
    </row>
    <row r="933" spans="1:3" ht="16.5" thickTop="1" thickBot="1" x14ac:dyDescent="0.3">
      <c r="A933" s="49"/>
      <c r="B933" s="49"/>
      <c r="C933" s="49"/>
    </row>
    <row r="934" spans="1:3" ht="16.5" thickTop="1" thickBot="1" x14ac:dyDescent="0.3">
      <c r="A934" s="49"/>
      <c r="B934" s="49"/>
      <c r="C934" s="49"/>
    </row>
    <row r="935" spans="1:3" ht="16.5" thickTop="1" thickBot="1" x14ac:dyDescent="0.3">
      <c r="A935" s="49"/>
      <c r="B935" s="49"/>
      <c r="C935" s="49"/>
    </row>
    <row r="936" spans="1:3" ht="16.5" thickTop="1" thickBot="1" x14ac:dyDescent="0.3">
      <c r="A936" s="49"/>
      <c r="B936" s="49"/>
      <c r="C936" s="49"/>
    </row>
    <row r="937" spans="1:3" ht="16.5" thickTop="1" thickBot="1" x14ac:dyDescent="0.3">
      <c r="A937" s="49"/>
      <c r="B937" s="49"/>
      <c r="C937" s="49"/>
    </row>
    <row r="938" spans="1:3" ht="16.5" thickTop="1" thickBot="1" x14ac:dyDescent="0.3">
      <c r="A938" s="49"/>
      <c r="B938" s="49"/>
      <c r="C938" s="49"/>
    </row>
    <row r="939" spans="1:3" ht="16.5" thickTop="1" thickBot="1" x14ac:dyDescent="0.3">
      <c r="A939" s="49"/>
      <c r="B939" s="49"/>
      <c r="C939" s="49"/>
    </row>
    <row r="940" spans="1:3" ht="16.5" thickTop="1" thickBot="1" x14ac:dyDescent="0.3">
      <c r="A940" s="49"/>
      <c r="B940" s="49"/>
      <c r="C940" s="49"/>
    </row>
    <row r="941" spans="1:3" ht="16.5" thickTop="1" thickBot="1" x14ac:dyDescent="0.3">
      <c r="A941" s="49"/>
      <c r="B941" s="49"/>
      <c r="C941" s="49"/>
    </row>
    <row r="942" spans="1:3" ht="16.5" thickTop="1" thickBot="1" x14ac:dyDescent="0.3">
      <c r="A942" s="49"/>
      <c r="B942" s="49"/>
      <c r="C942" s="49"/>
    </row>
    <row r="943" spans="1:3" ht="16.5" thickTop="1" thickBot="1" x14ac:dyDescent="0.3">
      <c r="A943" s="49"/>
      <c r="B943" s="49"/>
      <c r="C943" s="49"/>
    </row>
    <row r="944" spans="1:3" ht="16.5" thickTop="1" thickBot="1" x14ac:dyDescent="0.3">
      <c r="A944" s="49"/>
      <c r="B944" s="49"/>
      <c r="C944" s="49"/>
    </row>
    <row r="945" spans="1:3" ht="16.5" thickTop="1" thickBot="1" x14ac:dyDescent="0.3">
      <c r="A945" s="49"/>
      <c r="B945" s="49"/>
      <c r="C945" s="49"/>
    </row>
    <row r="946" spans="1:3" ht="16.5" thickTop="1" thickBot="1" x14ac:dyDescent="0.3">
      <c r="A946" s="49"/>
      <c r="B946" s="49"/>
      <c r="C946" s="49"/>
    </row>
    <row r="947" spans="1:3" ht="16.5" thickTop="1" thickBot="1" x14ac:dyDescent="0.3">
      <c r="A947" s="49"/>
      <c r="B947" s="49"/>
      <c r="C947" s="49"/>
    </row>
    <row r="948" spans="1:3" ht="16.5" thickTop="1" thickBot="1" x14ac:dyDescent="0.3">
      <c r="A948" s="49"/>
      <c r="B948" s="49"/>
      <c r="C948" s="49"/>
    </row>
    <row r="949" spans="1:3" ht="16.5" thickTop="1" thickBot="1" x14ac:dyDescent="0.3">
      <c r="A949" s="49"/>
      <c r="B949" s="49"/>
      <c r="C949" s="49"/>
    </row>
    <row r="950" spans="1:3" ht="16.5" thickTop="1" thickBot="1" x14ac:dyDescent="0.3">
      <c r="A950" s="49"/>
      <c r="B950" s="49"/>
      <c r="C950" s="49"/>
    </row>
    <row r="951" spans="1:3" ht="16.5" thickTop="1" thickBot="1" x14ac:dyDescent="0.3">
      <c r="A951" s="49"/>
      <c r="B951" s="49"/>
      <c r="C951" s="49"/>
    </row>
    <row r="952" spans="1:3" ht="16.5" thickTop="1" thickBot="1" x14ac:dyDescent="0.3">
      <c r="A952" s="49"/>
      <c r="B952" s="49"/>
      <c r="C952" s="49"/>
    </row>
    <row r="953" spans="1:3" ht="16.5" thickTop="1" thickBot="1" x14ac:dyDescent="0.3">
      <c r="A953" s="49"/>
      <c r="B953" s="49"/>
      <c r="C953" s="49"/>
    </row>
    <row r="954" spans="1:3" ht="16.5" thickTop="1" thickBot="1" x14ac:dyDescent="0.3">
      <c r="A954" s="49"/>
      <c r="B954" s="49"/>
      <c r="C954" s="49"/>
    </row>
    <row r="955" spans="1:3" ht="16.5" thickTop="1" thickBot="1" x14ac:dyDescent="0.3">
      <c r="A955" s="49"/>
      <c r="B955" s="49"/>
      <c r="C955" s="49"/>
    </row>
    <row r="956" spans="1:3" ht="16.5" thickTop="1" thickBot="1" x14ac:dyDescent="0.3">
      <c r="A956" s="49"/>
      <c r="B956" s="49"/>
      <c r="C956" s="49"/>
    </row>
    <row r="957" spans="1:3" ht="16.5" thickTop="1" thickBot="1" x14ac:dyDescent="0.3">
      <c r="A957" s="49"/>
      <c r="B957" s="49"/>
      <c r="C957" s="49"/>
    </row>
    <row r="958" spans="1:3" ht="16.5" thickTop="1" thickBot="1" x14ac:dyDescent="0.3">
      <c r="A958" s="49"/>
      <c r="B958" s="49"/>
      <c r="C958" s="49"/>
    </row>
    <row r="959" spans="1:3" ht="16.5" thickTop="1" thickBot="1" x14ac:dyDescent="0.3">
      <c r="A959" s="49"/>
      <c r="B959" s="49"/>
      <c r="C959" s="49"/>
    </row>
    <row r="960" spans="1:3" ht="16.5" thickTop="1" thickBot="1" x14ac:dyDescent="0.3">
      <c r="A960" s="49"/>
      <c r="B960" s="49"/>
      <c r="C960" s="49"/>
    </row>
    <row r="961" spans="1:3" ht="16.5" thickTop="1" thickBot="1" x14ac:dyDescent="0.3">
      <c r="A961" s="49"/>
      <c r="B961" s="49"/>
      <c r="C961" s="49"/>
    </row>
    <row r="962" spans="1:3" ht="16.5" thickTop="1" thickBot="1" x14ac:dyDescent="0.3">
      <c r="A962" s="49"/>
      <c r="B962" s="49"/>
      <c r="C962" s="49"/>
    </row>
    <row r="963" spans="1:3" ht="16.5" thickTop="1" thickBot="1" x14ac:dyDescent="0.3">
      <c r="A963" s="49"/>
      <c r="B963" s="49"/>
      <c r="C963" s="49"/>
    </row>
    <row r="964" spans="1:3" ht="16.5" thickTop="1" thickBot="1" x14ac:dyDescent="0.3">
      <c r="A964" s="49"/>
      <c r="B964" s="49"/>
      <c r="C964" s="49"/>
    </row>
    <row r="965" spans="1:3" ht="16.5" thickTop="1" thickBot="1" x14ac:dyDescent="0.3">
      <c r="A965" s="49"/>
      <c r="B965" s="49"/>
      <c r="C965" s="49"/>
    </row>
    <row r="966" spans="1:3" ht="16.5" thickTop="1" thickBot="1" x14ac:dyDescent="0.3">
      <c r="A966" s="49"/>
      <c r="B966" s="49"/>
      <c r="C966" s="49"/>
    </row>
    <row r="967" spans="1:3" ht="16.5" thickTop="1" thickBot="1" x14ac:dyDescent="0.3">
      <c r="A967" s="49"/>
      <c r="B967" s="49"/>
      <c r="C967" s="49"/>
    </row>
    <row r="968" spans="1:3" ht="16.5" thickTop="1" thickBot="1" x14ac:dyDescent="0.3">
      <c r="A968" s="49"/>
      <c r="B968" s="49"/>
      <c r="C968" s="49"/>
    </row>
    <row r="969" spans="1:3" ht="16.5" thickTop="1" thickBot="1" x14ac:dyDescent="0.3">
      <c r="A969" s="49"/>
      <c r="B969" s="49"/>
      <c r="C969" s="49"/>
    </row>
    <row r="970" spans="1:3" ht="16.5" thickTop="1" thickBot="1" x14ac:dyDescent="0.3">
      <c r="A970" s="49"/>
      <c r="B970" s="49"/>
      <c r="C970" s="49"/>
    </row>
    <row r="971" spans="1:3" ht="16.5" thickTop="1" thickBot="1" x14ac:dyDescent="0.3">
      <c r="A971" s="49"/>
      <c r="B971" s="49"/>
      <c r="C971" s="49"/>
    </row>
    <row r="972" spans="1:3" ht="16.5" thickTop="1" thickBot="1" x14ac:dyDescent="0.3">
      <c r="A972" s="49"/>
      <c r="B972" s="49"/>
      <c r="C972" s="49"/>
    </row>
    <row r="973" spans="1:3" ht="16.5" thickTop="1" thickBot="1" x14ac:dyDescent="0.3">
      <c r="A973" s="49"/>
      <c r="B973" s="49"/>
      <c r="C973" s="49"/>
    </row>
    <row r="974" spans="1:3" ht="16.5" thickTop="1" thickBot="1" x14ac:dyDescent="0.3">
      <c r="A974" s="49"/>
      <c r="B974" s="49"/>
      <c r="C974" s="49"/>
    </row>
    <row r="975" spans="1:3" ht="16.5" thickTop="1" thickBot="1" x14ac:dyDescent="0.3">
      <c r="A975" s="49"/>
      <c r="B975" s="49"/>
      <c r="C975" s="49"/>
    </row>
    <row r="976" spans="1:3" ht="16.5" thickTop="1" thickBot="1" x14ac:dyDescent="0.3">
      <c r="A976" s="49"/>
      <c r="B976" s="49"/>
      <c r="C976" s="49"/>
    </row>
    <row r="977" spans="1:3" ht="16.5" thickTop="1" thickBot="1" x14ac:dyDescent="0.3">
      <c r="A977" s="49"/>
      <c r="B977" s="49"/>
      <c r="C977" s="49"/>
    </row>
    <row r="978" spans="1:3" ht="16.5" thickTop="1" thickBot="1" x14ac:dyDescent="0.3">
      <c r="A978" s="49"/>
      <c r="B978" s="49"/>
      <c r="C978" s="49"/>
    </row>
    <row r="979" spans="1:3" ht="16.5" thickTop="1" thickBot="1" x14ac:dyDescent="0.3">
      <c r="A979" s="49"/>
      <c r="B979" s="49"/>
      <c r="C979" s="49"/>
    </row>
    <row r="980" spans="1:3" ht="16.5" thickTop="1" thickBot="1" x14ac:dyDescent="0.3">
      <c r="A980" s="49"/>
      <c r="B980" s="49"/>
      <c r="C980" s="49"/>
    </row>
    <row r="981" spans="1:3" ht="16.5" thickTop="1" thickBot="1" x14ac:dyDescent="0.3">
      <c r="A981" s="49"/>
      <c r="B981" s="49"/>
      <c r="C981" s="49"/>
    </row>
    <row r="982" spans="1:3" ht="16.5" thickTop="1" thickBot="1" x14ac:dyDescent="0.3">
      <c r="A982" s="49"/>
      <c r="B982" s="49"/>
      <c r="C982" s="49"/>
    </row>
    <row r="983" spans="1:3" ht="16.5" thickTop="1" thickBot="1" x14ac:dyDescent="0.3">
      <c r="A983" s="49"/>
      <c r="B983" s="49"/>
      <c r="C983" s="49"/>
    </row>
    <row r="984" spans="1:3" ht="16.5" thickTop="1" thickBot="1" x14ac:dyDescent="0.3">
      <c r="A984" s="49"/>
      <c r="B984" s="49"/>
      <c r="C984" s="49"/>
    </row>
    <row r="985" spans="1:3" ht="16.5" thickTop="1" thickBot="1" x14ac:dyDescent="0.3">
      <c r="A985" s="49"/>
      <c r="B985" s="49"/>
      <c r="C985" s="49"/>
    </row>
    <row r="986" spans="1:3" ht="16.5" thickTop="1" thickBot="1" x14ac:dyDescent="0.3">
      <c r="A986" s="49"/>
      <c r="B986" s="49"/>
      <c r="C986" s="49"/>
    </row>
    <row r="987" spans="1:3" ht="16.5" thickTop="1" thickBot="1" x14ac:dyDescent="0.3">
      <c r="A987" s="49"/>
      <c r="B987" s="49"/>
      <c r="C987" s="49"/>
    </row>
    <row r="988" spans="1:3" ht="16.5" thickTop="1" thickBot="1" x14ac:dyDescent="0.3">
      <c r="A988" s="49"/>
      <c r="B988" s="49"/>
      <c r="C988" s="49"/>
    </row>
    <row r="989" spans="1:3" ht="16.5" thickTop="1" thickBot="1" x14ac:dyDescent="0.3">
      <c r="A989" s="49"/>
      <c r="B989" s="49"/>
      <c r="C989" s="49"/>
    </row>
    <row r="990" spans="1:3" ht="16.5" thickTop="1" thickBot="1" x14ac:dyDescent="0.3">
      <c r="A990" s="49"/>
      <c r="B990" s="49"/>
      <c r="C990" s="49"/>
    </row>
    <row r="991" spans="1:3" ht="16.5" thickTop="1" thickBot="1" x14ac:dyDescent="0.3">
      <c r="A991" s="49"/>
      <c r="B991" s="49"/>
      <c r="C991" s="49"/>
    </row>
    <row r="992" spans="1:3" ht="16.5" thickTop="1" thickBot="1" x14ac:dyDescent="0.3">
      <c r="A992" s="49"/>
      <c r="B992" s="49"/>
      <c r="C992" s="49"/>
    </row>
    <row r="993" spans="1:3" ht="16.5" thickTop="1" thickBot="1" x14ac:dyDescent="0.3">
      <c r="A993" s="49"/>
      <c r="B993" s="49"/>
      <c r="C993" s="49"/>
    </row>
    <row r="994" spans="1:3" ht="16.5" thickTop="1" thickBot="1" x14ac:dyDescent="0.3">
      <c r="A994" s="49"/>
      <c r="B994" s="49"/>
      <c r="C994" s="49"/>
    </row>
    <row r="995" spans="1:3" ht="16.5" thickTop="1" thickBot="1" x14ac:dyDescent="0.3">
      <c r="A995" s="49"/>
      <c r="B995" s="49"/>
      <c r="C995" s="49"/>
    </row>
    <row r="996" spans="1:3" ht="16.5" thickTop="1" thickBot="1" x14ac:dyDescent="0.3">
      <c r="A996" s="49"/>
      <c r="B996" s="49"/>
      <c r="C996" s="49"/>
    </row>
    <row r="997" spans="1:3" ht="16.5" thickTop="1" thickBot="1" x14ac:dyDescent="0.3">
      <c r="A997" s="49"/>
      <c r="B997" s="49"/>
      <c r="C997" s="49"/>
    </row>
    <row r="998" spans="1:3" ht="16.5" thickTop="1" thickBot="1" x14ac:dyDescent="0.3">
      <c r="A998" s="49"/>
      <c r="B998" s="49"/>
      <c r="C998" s="49"/>
    </row>
    <row r="999" spans="1:3" ht="16.5" thickTop="1" thickBot="1" x14ac:dyDescent="0.3">
      <c r="A999" s="49"/>
      <c r="B999" s="49"/>
      <c r="C999" s="49"/>
    </row>
    <row r="1000" spans="1:3" ht="16.5" thickTop="1" thickBot="1" x14ac:dyDescent="0.3">
      <c r="A1000" s="49"/>
      <c r="B1000" s="49"/>
      <c r="C1000" s="49"/>
    </row>
    <row r="1001" spans="1:3" ht="15.75" thickTop="1" x14ac:dyDescent="0.25"/>
  </sheetData>
  <autoFilter ref="A1:C1" xr:uid="{7E221C87-5A32-44E5-AE81-7231A53ECFD7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27CCA-6BD3-4139-B41C-C03E3E551947}">
  <sheetPr>
    <tabColor rgb="FF00B050"/>
  </sheetPr>
  <dimension ref="A1:J200"/>
  <sheetViews>
    <sheetView workbookViewId="0">
      <selection activeCell="A5" sqref="A5"/>
    </sheetView>
  </sheetViews>
  <sheetFormatPr defaultRowHeight="15" x14ac:dyDescent="0.25"/>
  <cols>
    <col min="1" max="1" width="28.7109375" style="28" customWidth="1"/>
    <col min="2" max="2" width="10.28515625" style="73" customWidth="1"/>
    <col min="3" max="3" width="9.140625" style="28"/>
    <col min="4" max="4" width="13.7109375" style="28" customWidth="1"/>
    <col min="6" max="9" width="9.140625" style="28"/>
    <col min="10" max="10" width="13.28515625" style="28" bestFit="1" customWidth="1"/>
    <col min="11" max="16384" width="9.140625" style="28"/>
  </cols>
  <sheetData>
    <row r="1" spans="1:10" ht="31.5" thickTop="1" thickBot="1" x14ac:dyDescent="0.3">
      <c r="A1" s="48" t="s">
        <v>20</v>
      </c>
      <c r="B1" s="65" t="s">
        <v>43</v>
      </c>
      <c r="C1" s="48" t="s">
        <v>21</v>
      </c>
      <c r="D1" s="48" t="s">
        <v>23</v>
      </c>
      <c r="E1" s="74" t="s">
        <v>27</v>
      </c>
      <c r="G1" s="77" t="s">
        <v>44</v>
      </c>
      <c r="H1" s="75"/>
      <c r="I1" s="66"/>
      <c r="J1" s="67">
        <f>SUM(B1:B1000)</f>
        <v>0</v>
      </c>
    </row>
    <row r="2" spans="1:10" ht="16.5" thickTop="1" thickBot="1" x14ac:dyDescent="0.3">
      <c r="A2" s="49"/>
      <c r="B2" s="68"/>
      <c r="C2" s="64"/>
      <c r="D2" s="69"/>
      <c r="E2" s="75">
        <f>D2</f>
        <v>0</v>
      </c>
    </row>
    <row r="3" spans="1:10" ht="16.5" thickTop="1" thickBot="1" x14ac:dyDescent="0.3">
      <c r="A3" s="49"/>
      <c r="B3" s="68"/>
      <c r="C3" s="64"/>
      <c r="D3" s="69"/>
      <c r="E3" s="75">
        <f t="shared" ref="E3:E65" si="0">D3</f>
        <v>0</v>
      </c>
    </row>
    <row r="4" spans="1:10" ht="16.5" thickTop="1" thickBot="1" x14ac:dyDescent="0.3">
      <c r="A4" s="49"/>
      <c r="B4" s="68"/>
      <c r="C4" s="64"/>
      <c r="D4" s="69"/>
      <c r="E4" s="75">
        <f t="shared" si="0"/>
        <v>0</v>
      </c>
    </row>
    <row r="5" spans="1:10" ht="16.5" thickTop="1" thickBot="1" x14ac:dyDescent="0.3">
      <c r="A5" s="49"/>
      <c r="B5" s="68"/>
      <c r="C5" s="64"/>
      <c r="D5" s="69"/>
      <c r="E5" s="75">
        <f t="shared" si="0"/>
        <v>0</v>
      </c>
    </row>
    <row r="6" spans="1:10" ht="16.5" thickTop="1" thickBot="1" x14ac:dyDescent="0.3">
      <c r="A6" s="49"/>
      <c r="B6" s="68"/>
      <c r="C6" s="64"/>
      <c r="D6" s="69"/>
      <c r="E6" s="75">
        <f t="shared" si="0"/>
        <v>0</v>
      </c>
    </row>
    <row r="7" spans="1:10" ht="16.5" thickTop="1" thickBot="1" x14ac:dyDescent="0.3">
      <c r="A7" s="49"/>
      <c r="B7" s="68"/>
      <c r="C7" s="64"/>
      <c r="D7" s="69"/>
      <c r="E7" s="75">
        <f t="shared" si="0"/>
        <v>0</v>
      </c>
    </row>
    <row r="8" spans="1:10" ht="16.5" thickTop="1" thickBot="1" x14ac:dyDescent="0.3">
      <c r="A8" s="49"/>
      <c r="B8" s="68"/>
      <c r="C8" s="64"/>
      <c r="D8" s="69"/>
      <c r="E8" s="75">
        <f t="shared" si="0"/>
        <v>0</v>
      </c>
    </row>
    <row r="9" spans="1:10" ht="16.5" thickTop="1" thickBot="1" x14ac:dyDescent="0.3">
      <c r="A9" s="49"/>
      <c r="B9" s="68"/>
      <c r="C9" s="64"/>
      <c r="D9" s="69"/>
      <c r="E9" s="75">
        <f t="shared" si="0"/>
        <v>0</v>
      </c>
    </row>
    <row r="10" spans="1:10" ht="16.5" thickTop="1" thickBot="1" x14ac:dyDescent="0.3">
      <c r="A10" s="49"/>
      <c r="B10" s="68"/>
      <c r="C10" s="64"/>
      <c r="D10" s="69"/>
      <c r="E10" s="75">
        <f t="shared" si="0"/>
        <v>0</v>
      </c>
    </row>
    <row r="11" spans="1:10" ht="16.5" thickTop="1" thickBot="1" x14ac:dyDescent="0.3">
      <c r="A11" s="49"/>
      <c r="B11" s="68"/>
      <c r="C11" s="64"/>
      <c r="D11" s="69"/>
      <c r="E11" s="75">
        <f t="shared" si="0"/>
        <v>0</v>
      </c>
    </row>
    <row r="12" spans="1:10" ht="16.5" thickTop="1" thickBot="1" x14ac:dyDescent="0.3">
      <c r="A12" s="49"/>
      <c r="B12" s="68"/>
      <c r="C12" s="64"/>
      <c r="D12" s="69"/>
      <c r="E12" s="75">
        <f t="shared" si="0"/>
        <v>0</v>
      </c>
    </row>
    <row r="13" spans="1:10" ht="16.5" thickTop="1" thickBot="1" x14ac:dyDescent="0.3">
      <c r="A13" s="49"/>
      <c r="B13" s="68"/>
      <c r="C13" s="64"/>
      <c r="D13" s="69"/>
      <c r="E13" s="75">
        <f t="shared" si="0"/>
        <v>0</v>
      </c>
    </row>
    <row r="14" spans="1:10" ht="16.5" thickTop="1" thickBot="1" x14ac:dyDescent="0.3">
      <c r="A14" s="49"/>
      <c r="B14" s="68"/>
      <c r="C14" s="64"/>
      <c r="D14" s="69"/>
      <c r="E14" s="75">
        <f t="shared" si="0"/>
        <v>0</v>
      </c>
    </row>
    <row r="15" spans="1:10" ht="16.5" thickTop="1" thickBot="1" x14ac:dyDescent="0.3">
      <c r="A15" s="49"/>
      <c r="B15" s="68"/>
      <c r="C15" s="64"/>
      <c r="D15" s="69"/>
      <c r="E15" s="75">
        <f t="shared" si="0"/>
        <v>0</v>
      </c>
    </row>
    <row r="16" spans="1:10" ht="16.5" thickTop="1" thickBot="1" x14ac:dyDescent="0.3">
      <c r="A16" s="49"/>
      <c r="B16" s="68"/>
      <c r="C16" s="64"/>
      <c r="D16" s="69"/>
      <c r="E16" s="75">
        <f t="shared" si="0"/>
        <v>0</v>
      </c>
    </row>
    <row r="17" spans="1:5" ht="16.5" thickTop="1" thickBot="1" x14ac:dyDescent="0.3">
      <c r="A17" s="49"/>
      <c r="B17" s="68"/>
      <c r="C17" s="64"/>
      <c r="D17" s="69"/>
      <c r="E17" s="75">
        <f t="shared" si="0"/>
        <v>0</v>
      </c>
    </row>
    <row r="18" spans="1:5" ht="16.5" thickTop="1" thickBot="1" x14ac:dyDescent="0.3">
      <c r="A18" s="49"/>
      <c r="B18" s="68"/>
      <c r="C18" s="64"/>
      <c r="D18" s="69"/>
      <c r="E18" s="75">
        <f t="shared" si="0"/>
        <v>0</v>
      </c>
    </row>
    <row r="19" spans="1:5" ht="16.5" thickTop="1" thickBot="1" x14ac:dyDescent="0.3">
      <c r="A19" s="49"/>
      <c r="B19" s="68"/>
      <c r="C19" s="64"/>
      <c r="D19" s="69"/>
      <c r="E19" s="75">
        <f t="shared" si="0"/>
        <v>0</v>
      </c>
    </row>
    <row r="20" spans="1:5" ht="16.5" thickTop="1" thickBot="1" x14ac:dyDescent="0.3">
      <c r="A20" s="49"/>
      <c r="B20" s="68"/>
      <c r="C20" s="64"/>
      <c r="D20" s="69"/>
      <c r="E20" s="75">
        <f t="shared" si="0"/>
        <v>0</v>
      </c>
    </row>
    <row r="21" spans="1:5" ht="16.5" thickTop="1" thickBot="1" x14ac:dyDescent="0.3">
      <c r="A21" s="49"/>
      <c r="B21" s="68"/>
      <c r="C21" s="64"/>
      <c r="D21" s="69"/>
      <c r="E21" s="75">
        <f t="shared" si="0"/>
        <v>0</v>
      </c>
    </row>
    <row r="22" spans="1:5" ht="16.5" thickTop="1" thickBot="1" x14ac:dyDescent="0.3">
      <c r="A22" s="49"/>
      <c r="B22" s="68"/>
      <c r="C22" s="64"/>
      <c r="D22" s="69"/>
      <c r="E22" s="75">
        <f t="shared" si="0"/>
        <v>0</v>
      </c>
    </row>
    <row r="23" spans="1:5" ht="16.5" thickTop="1" thickBot="1" x14ac:dyDescent="0.3">
      <c r="A23" s="49"/>
      <c r="B23" s="68"/>
      <c r="C23" s="64"/>
      <c r="D23" s="69"/>
      <c r="E23" s="75">
        <f t="shared" si="0"/>
        <v>0</v>
      </c>
    </row>
    <row r="24" spans="1:5" ht="16.5" thickTop="1" thickBot="1" x14ac:dyDescent="0.3">
      <c r="A24" s="49"/>
      <c r="B24" s="68"/>
      <c r="C24" s="64"/>
      <c r="D24" s="69"/>
      <c r="E24" s="75">
        <f t="shared" si="0"/>
        <v>0</v>
      </c>
    </row>
    <row r="25" spans="1:5" ht="16.5" thickTop="1" thickBot="1" x14ac:dyDescent="0.3">
      <c r="A25" s="49"/>
      <c r="B25" s="68"/>
      <c r="C25" s="64"/>
      <c r="D25" s="69"/>
      <c r="E25" s="75">
        <f t="shared" si="0"/>
        <v>0</v>
      </c>
    </row>
    <row r="26" spans="1:5" ht="16.5" thickTop="1" thickBot="1" x14ac:dyDescent="0.3">
      <c r="A26" s="49"/>
      <c r="B26" s="68"/>
      <c r="C26" s="64"/>
      <c r="D26" s="69"/>
      <c r="E26" s="75">
        <f t="shared" si="0"/>
        <v>0</v>
      </c>
    </row>
    <row r="27" spans="1:5" ht="16.5" thickTop="1" thickBot="1" x14ac:dyDescent="0.3">
      <c r="A27" s="49"/>
      <c r="B27" s="68"/>
      <c r="C27" s="64"/>
      <c r="D27" s="69"/>
      <c r="E27" s="75">
        <f t="shared" si="0"/>
        <v>0</v>
      </c>
    </row>
    <row r="28" spans="1:5" ht="16.5" thickTop="1" thickBot="1" x14ac:dyDescent="0.3">
      <c r="A28" s="49"/>
      <c r="B28" s="68"/>
      <c r="C28" s="64"/>
      <c r="D28" s="69"/>
      <c r="E28" s="75">
        <f t="shared" si="0"/>
        <v>0</v>
      </c>
    </row>
    <row r="29" spans="1:5" ht="16.5" thickTop="1" thickBot="1" x14ac:dyDescent="0.3">
      <c r="A29" s="49"/>
      <c r="B29" s="68"/>
      <c r="C29" s="64"/>
      <c r="D29" s="69"/>
      <c r="E29" s="75">
        <f t="shared" si="0"/>
        <v>0</v>
      </c>
    </row>
    <row r="30" spans="1:5" ht="16.5" thickTop="1" thickBot="1" x14ac:dyDescent="0.3">
      <c r="A30" s="49"/>
      <c r="B30" s="68"/>
      <c r="C30" s="64"/>
      <c r="D30" s="69"/>
      <c r="E30" s="75">
        <f t="shared" si="0"/>
        <v>0</v>
      </c>
    </row>
    <row r="31" spans="1:5" ht="16.5" thickTop="1" thickBot="1" x14ac:dyDescent="0.3">
      <c r="A31" s="49"/>
      <c r="B31" s="68"/>
      <c r="C31" s="64"/>
      <c r="D31" s="69"/>
      <c r="E31" s="75">
        <f t="shared" si="0"/>
        <v>0</v>
      </c>
    </row>
    <row r="32" spans="1:5" ht="16.5" thickTop="1" thickBot="1" x14ac:dyDescent="0.3">
      <c r="A32" s="49"/>
      <c r="B32" s="68"/>
      <c r="C32" s="64"/>
      <c r="D32" s="69"/>
      <c r="E32" s="75">
        <f t="shared" si="0"/>
        <v>0</v>
      </c>
    </row>
    <row r="33" spans="1:5" ht="16.5" thickTop="1" thickBot="1" x14ac:dyDescent="0.3">
      <c r="A33" s="49"/>
      <c r="B33" s="68"/>
      <c r="C33" s="64"/>
      <c r="D33" s="69"/>
      <c r="E33" s="75">
        <f t="shared" si="0"/>
        <v>0</v>
      </c>
    </row>
    <row r="34" spans="1:5" ht="16.5" thickTop="1" thickBot="1" x14ac:dyDescent="0.3">
      <c r="A34" s="49"/>
      <c r="B34" s="68"/>
      <c r="C34" s="64"/>
      <c r="D34" s="69"/>
      <c r="E34" s="75">
        <f t="shared" si="0"/>
        <v>0</v>
      </c>
    </row>
    <row r="35" spans="1:5" ht="16.5" thickTop="1" thickBot="1" x14ac:dyDescent="0.3">
      <c r="A35" s="49"/>
      <c r="B35" s="68"/>
      <c r="C35" s="64"/>
      <c r="D35" s="69"/>
      <c r="E35" s="75">
        <f t="shared" si="0"/>
        <v>0</v>
      </c>
    </row>
    <row r="36" spans="1:5" ht="16.5" thickTop="1" thickBot="1" x14ac:dyDescent="0.3">
      <c r="A36" s="49"/>
      <c r="B36" s="68"/>
      <c r="C36" s="64"/>
      <c r="D36" s="69"/>
      <c r="E36" s="75">
        <f t="shared" si="0"/>
        <v>0</v>
      </c>
    </row>
    <row r="37" spans="1:5" ht="16.5" thickTop="1" thickBot="1" x14ac:dyDescent="0.3">
      <c r="A37" s="49"/>
      <c r="B37" s="68"/>
      <c r="C37" s="64"/>
      <c r="D37" s="69"/>
      <c r="E37" s="75">
        <f t="shared" si="0"/>
        <v>0</v>
      </c>
    </row>
    <row r="38" spans="1:5" ht="16.5" thickTop="1" thickBot="1" x14ac:dyDescent="0.3">
      <c r="A38" s="49"/>
      <c r="B38" s="68"/>
      <c r="C38" s="64"/>
      <c r="D38" s="69"/>
      <c r="E38" s="75">
        <f t="shared" si="0"/>
        <v>0</v>
      </c>
    </row>
    <row r="39" spans="1:5" ht="16.5" thickTop="1" thickBot="1" x14ac:dyDescent="0.3">
      <c r="A39" s="49"/>
      <c r="B39" s="68"/>
      <c r="C39" s="64"/>
      <c r="D39" s="69"/>
      <c r="E39" s="75">
        <f t="shared" si="0"/>
        <v>0</v>
      </c>
    </row>
    <row r="40" spans="1:5" ht="16.5" thickTop="1" thickBot="1" x14ac:dyDescent="0.3">
      <c r="A40" s="49"/>
      <c r="B40" s="68"/>
      <c r="C40" s="64"/>
      <c r="D40" s="69"/>
      <c r="E40" s="75">
        <f t="shared" si="0"/>
        <v>0</v>
      </c>
    </row>
    <row r="41" spans="1:5" ht="16.5" thickTop="1" thickBot="1" x14ac:dyDescent="0.3">
      <c r="A41" s="49"/>
      <c r="B41" s="68"/>
      <c r="C41" s="64"/>
      <c r="D41" s="69"/>
      <c r="E41" s="75">
        <f t="shared" si="0"/>
        <v>0</v>
      </c>
    </row>
    <row r="42" spans="1:5" ht="16.5" thickTop="1" thickBot="1" x14ac:dyDescent="0.3">
      <c r="A42" s="49"/>
      <c r="B42" s="68"/>
      <c r="C42" s="64"/>
      <c r="D42" s="69"/>
      <c r="E42" s="75">
        <f t="shared" si="0"/>
        <v>0</v>
      </c>
    </row>
    <row r="43" spans="1:5" ht="16.5" thickTop="1" thickBot="1" x14ac:dyDescent="0.3">
      <c r="A43" s="49"/>
      <c r="B43" s="68"/>
      <c r="C43" s="64"/>
      <c r="D43" s="69"/>
      <c r="E43" s="75">
        <f t="shared" si="0"/>
        <v>0</v>
      </c>
    </row>
    <row r="44" spans="1:5" ht="16.5" thickTop="1" thickBot="1" x14ac:dyDescent="0.3">
      <c r="A44" s="49"/>
      <c r="B44" s="68"/>
      <c r="C44" s="64"/>
      <c r="D44" s="69"/>
      <c r="E44" s="75">
        <f t="shared" si="0"/>
        <v>0</v>
      </c>
    </row>
    <row r="45" spans="1:5" ht="16.5" thickTop="1" thickBot="1" x14ac:dyDescent="0.3">
      <c r="A45" s="49"/>
      <c r="B45" s="68"/>
      <c r="C45" s="64"/>
      <c r="D45" s="69"/>
      <c r="E45" s="75">
        <f t="shared" si="0"/>
        <v>0</v>
      </c>
    </row>
    <row r="46" spans="1:5" ht="16.5" thickTop="1" thickBot="1" x14ac:dyDescent="0.3">
      <c r="A46" s="49"/>
      <c r="B46" s="68"/>
      <c r="C46" s="64"/>
      <c r="D46" s="69"/>
      <c r="E46" s="75">
        <f t="shared" si="0"/>
        <v>0</v>
      </c>
    </row>
    <row r="47" spans="1:5" ht="16.5" thickTop="1" thickBot="1" x14ac:dyDescent="0.3">
      <c r="A47" s="49"/>
      <c r="B47" s="68"/>
      <c r="C47" s="64"/>
      <c r="D47" s="69"/>
      <c r="E47" s="75">
        <f t="shared" si="0"/>
        <v>0</v>
      </c>
    </row>
    <row r="48" spans="1:5" ht="16.5" thickTop="1" thickBot="1" x14ac:dyDescent="0.3">
      <c r="A48" s="49"/>
      <c r="B48" s="68"/>
      <c r="C48" s="64"/>
      <c r="D48" s="69"/>
      <c r="E48" s="75">
        <f t="shared" si="0"/>
        <v>0</v>
      </c>
    </row>
    <row r="49" spans="1:5" ht="16.5" thickTop="1" thickBot="1" x14ac:dyDescent="0.3">
      <c r="A49" s="49"/>
      <c r="B49" s="68"/>
      <c r="C49" s="64"/>
      <c r="D49" s="69"/>
      <c r="E49" s="75">
        <f t="shared" si="0"/>
        <v>0</v>
      </c>
    </row>
    <row r="50" spans="1:5" ht="16.5" thickTop="1" thickBot="1" x14ac:dyDescent="0.3">
      <c r="A50" s="49"/>
      <c r="B50" s="68"/>
      <c r="C50" s="64"/>
      <c r="D50" s="69"/>
      <c r="E50" s="75">
        <f t="shared" si="0"/>
        <v>0</v>
      </c>
    </row>
    <row r="51" spans="1:5" ht="16.5" thickTop="1" thickBot="1" x14ac:dyDescent="0.3">
      <c r="A51" s="49"/>
      <c r="B51" s="68"/>
      <c r="C51" s="64"/>
      <c r="D51" s="69"/>
      <c r="E51" s="75">
        <f t="shared" si="0"/>
        <v>0</v>
      </c>
    </row>
    <row r="52" spans="1:5" ht="16.5" thickTop="1" thickBot="1" x14ac:dyDescent="0.3">
      <c r="A52" s="49"/>
      <c r="B52" s="68"/>
      <c r="C52" s="64"/>
      <c r="D52" s="69"/>
      <c r="E52" s="75">
        <f t="shared" si="0"/>
        <v>0</v>
      </c>
    </row>
    <row r="53" spans="1:5" ht="16.5" thickTop="1" thickBot="1" x14ac:dyDescent="0.3">
      <c r="A53" s="49"/>
      <c r="B53" s="68"/>
      <c r="C53" s="64"/>
      <c r="D53" s="69"/>
      <c r="E53" s="75">
        <f t="shared" si="0"/>
        <v>0</v>
      </c>
    </row>
    <row r="54" spans="1:5" ht="16.5" thickTop="1" thickBot="1" x14ac:dyDescent="0.3">
      <c r="A54" s="49"/>
      <c r="B54" s="68"/>
      <c r="C54" s="64"/>
      <c r="D54" s="69"/>
      <c r="E54" s="75">
        <f t="shared" si="0"/>
        <v>0</v>
      </c>
    </row>
    <row r="55" spans="1:5" ht="16.5" thickTop="1" thickBot="1" x14ac:dyDescent="0.3">
      <c r="A55" s="49"/>
      <c r="B55" s="68"/>
      <c r="C55" s="64"/>
      <c r="D55" s="69"/>
      <c r="E55" s="75">
        <f t="shared" si="0"/>
        <v>0</v>
      </c>
    </row>
    <row r="56" spans="1:5" ht="16.5" thickTop="1" thickBot="1" x14ac:dyDescent="0.3">
      <c r="A56" s="49"/>
      <c r="B56" s="68"/>
      <c r="C56" s="64"/>
      <c r="D56" s="69"/>
      <c r="E56" s="75">
        <f t="shared" si="0"/>
        <v>0</v>
      </c>
    </row>
    <row r="57" spans="1:5" ht="16.5" thickTop="1" thickBot="1" x14ac:dyDescent="0.3">
      <c r="A57" s="49"/>
      <c r="B57" s="68"/>
      <c r="C57" s="64"/>
      <c r="D57" s="69"/>
      <c r="E57" s="75">
        <f t="shared" si="0"/>
        <v>0</v>
      </c>
    </row>
    <row r="58" spans="1:5" ht="16.5" thickTop="1" thickBot="1" x14ac:dyDescent="0.3">
      <c r="A58" s="49"/>
      <c r="B58" s="68"/>
      <c r="C58" s="64"/>
      <c r="D58" s="69"/>
      <c r="E58" s="75">
        <f t="shared" si="0"/>
        <v>0</v>
      </c>
    </row>
    <row r="59" spans="1:5" ht="16.5" thickTop="1" thickBot="1" x14ac:dyDescent="0.3">
      <c r="A59" s="49"/>
      <c r="B59" s="68"/>
      <c r="C59" s="64"/>
      <c r="D59" s="69"/>
      <c r="E59" s="75">
        <f t="shared" si="0"/>
        <v>0</v>
      </c>
    </row>
    <row r="60" spans="1:5" ht="16.5" thickTop="1" thickBot="1" x14ac:dyDescent="0.3">
      <c r="A60" s="49"/>
      <c r="B60" s="68"/>
      <c r="C60" s="64"/>
      <c r="D60" s="69"/>
      <c r="E60" s="75">
        <f t="shared" si="0"/>
        <v>0</v>
      </c>
    </row>
    <row r="61" spans="1:5" ht="16.5" thickTop="1" thickBot="1" x14ac:dyDescent="0.3">
      <c r="A61" s="49"/>
      <c r="B61" s="68"/>
      <c r="C61" s="64"/>
      <c r="D61" s="69"/>
      <c r="E61" s="75">
        <f t="shared" si="0"/>
        <v>0</v>
      </c>
    </row>
    <row r="62" spans="1:5" ht="16.5" thickTop="1" thickBot="1" x14ac:dyDescent="0.3">
      <c r="A62" s="49"/>
      <c r="B62" s="68"/>
      <c r="C62" s="64"/>
      <c r="D62" s="69"/>
      <c r="E62" s="75">
        <f t="shared" si="0"/>
        <v>0</v>
      </c>
    </row>
    <row r="63" spans="1:5" ht="16.5" thickTop="1" thickBot="1" x14ac:dyDescent="0.3">
      <c r="A63" s="49"/>
      <c r="B63" s="68"/>
      <c r="C63" s="64"/>
      <c r="D63" s="69"/>
      <c r="E63" s="75">
        <f t="shared" si="0"/>
        <v>0</v>
      </c>
    </row>
    <row r="64" spans="1:5" ht="16.5" thickTop="1" thickBot="1" x14ac:dyDescent="0.3">
      <c r="A64" s="49"/>
      <c r="B64" s="68"/>
      <c r="C64" s="64"/>
      <c r="D64" s="69"/>
      <c r="E64" s="75">
        <f t="shared" si="0"/>
        <v>0</v>
      </c>
    </row>
    <row r="65" spans="1:5" ht="16.5" thickTop="1" thickBot="1" x14ac:dyDescent="0.3">
      <c r="A65" s="49"/>
      <c r="B65" s="68"/>
      <c r="C65" s="64"/>
      <c r="D65" s="69"/>
      <c r="E65" s="75">
        <f t="shared" si="0"/>
        <v>0</v>
      </c>
    </row>
    <row r="66" spans="1:5" ht="16.5" thickTop="1" thickBot="1" x14ac:dyDescent="0.3">
      <c r="A66" s="49"/>
      <c r="B66" s="68"/>
      <c r="C66" s="49"/>
      <c r="D66" s="69"/>
      <c r="E66" s="75"/>
    </row>
    <row r="67" spans="1:5" ht="16.5" thickTop="1" thickBot="1" x14ac:dyDescent="0.3">
      <c r="A67" s="49"/>
      <c r="B67" s="68"/>
      <c r="C67" s="49"/>
      <c r="D67" s="69"/>
      <c r="E67" s="75"/>
    </row>
    <row r="68" spans="1:5" ht="16.5" thickTop="1" thickBot="1" x14ac:dyDescent="0.3">
      <c r="A68" s="49"/>
      <c r="B68" s="68"/>
      <c r="C68" s="49"/>
      <c r="D68" s="69"/>
      <c r="E68" s="75"/>
    </row>
    <row r="69" spans="1:5" ht="16.5" thickTop="1" thickBot="1" x14ac:dyDescent="0.3">
      <c r="A69" s="49"/>
      <c r="B69" s="68"/>
      <c r="C69" s="49"/>
      <c r="D69" s="69"/>
      <c r="E69" s="75"/>
    </row>
    <row r="70" spans="1:5" ht="16.5" thickTop="1" thickBot="1" x14ac:dyDescent="0.3">
      <c r="A70" s="49"/>
      <c r="B70" s="68"/>
      <c r="C70" s="49"/>
      <c r="D70" s="69"/>
      <c r="E70" s="75"/>
    </row>
    <row r="71" spans="1:5" ht="16.5" thickTop="1" thickBot="1" x14ac:dyDescent="0.3">
      <c r="A71" s="49"/>
      <c r="B71" s="68"/>
      <c r="C71" s="49"/>
      <c r="D71" s="69"/>
      <c r="E71" s="75"/>
    </row>
    <row r="72" spans="1:5" ht="16.5" thickTop="1" thickBot="1" x14ac:dyDescent="0.3">
      <c r="A72" s="49"/>
      <c r="B72" s="68"/>
      <c r="C72" s="49"/>
      <c r="D72" s="69"/>
      <c r="E72" s="75"/>
    </row>
    <row r="73" spans="1:5" ht="16.5" thickTop="1" thickBot="1" x14ac:dyDescent="0.3">
      <c r="A73" s="49"/>
      <c r="B73" s="68"/>
      <c r="C73" s="49"/>
      <c r="D73" s="69"/>
      <c r="E73" s="75"/>
    </row>
    <row r="74" spans="1:5" ht="16.5" thickTop="1" thickBot="1" x14ac:dyDescent="0.3">
      <c r="A74" s="49"/>
      <c r="B74" s="68"/>
      <c r="C74" s="49"/>
      <c r="D74" s="69"/>
      <c r="E74" s="75"/>
    </row>
    <row r="75" spans="1:5" ht="16.5" thickTop="1" thickBot="1" x14ac:dyDescent="0.3">
      <c r="A75" s="49"/>
      <c r="B75" s="68"/>
      <c r="C75" s="49"/>
      <c r="D75" s="69"/>
      <c r="E75" s="75"/>
    </row>
    <row r="76" spans="1:5" ht="16.5" thickTop="1" thickBot="1" x14ac:dyDescent="0.3">
      <c r="A76" s="49"/>
      <c r="B76" s="68"/>
      <c r="C76" s="49"/>
      <c r="D76" s="69"/>
      <c r="E76" s="75"/>
    </row>
    <row r="77" spans="1:5" ht="16.5" thickTop="1" thickBot="1" x14ac:dyDescent="0.3">
      <c r="A77" s="49"/>
      <c r="B77" s="68"/>
      <c r="C77" s="49"/>
      <c r="D77" s="69"/>
      <c r="E77" s="75"/>
    </row>
    <row r="78" spans="1:5" ht="16.5" thickTop="1" thickBot="1" x14ac:dyDescent="0.3">
      <c r="A78" s="49"/>
      <c r="B78" s="68"/>
      <c r="C78" s="49"/>
      <c r="D78" s="69"/>
      <c r="E78" s="75"/>
    </row>
    <row r="79" spans="1:5" ht="16.5" thickTop="1" thickBot="1" x14ac:dyDescent="0.3">
      <c r="A79" s="49"/>
      <c r="B79" s="68"/>
      <c r="C79" s="49"/>
      <c r="D79" s="69"/>
      <c r="E79" s="75"/>
    </row>
    <row r="80" spans="1:5" ht="16.5" thickTop="1" thickBot="1" x14ac:dyDescent="0.3">
      <c r="A80" s="49"/>
      <c r="B80" s="68"/>
      <c r="C80" s="49"/>
      <c r="D80" s="69"/>
      <c r="E80" s="75"/>
    </row>
    <row r="81" spans="1:5" ht="16.5" thickTop="1" thickBot="1" x14ac:dyDescent="0.3">
      <c r="A81" s="49"/>
      <c r="B81" s="68"/>
      <c r="C81" s="49"/>
      <c r="D81" s="69"/>
      <c r="E81" s="75"/>
    </row>
    <row r="82" spans="1:5" ht="16.5" thickTop="1" thickBot="1" x14ac:dyDescent="0.3">
      <c r="A82" s="49"/>
      <c r="B82" s="68"/>
      <c r="C82" s="49"/>
      <c r="D82" s="69"/>
      <c r="E82" s="75"/>
    </row>
    <row r="83" spans="1:5" ht="16.5" thickTop="1" thickBot="1" x14ac:dyDescent="0.3">
      <c r="A83" s="49"/>
      <c r="B83" s="68"/>
      <c r="C83" s="49"/>
      <c r="D83" s="69"/>
      <c r="E83" s="75"/>
    </row>
    <row r="84" spans="1:5" ht="16.5" thickTop="1" thickBot="1" x14ac:dyDescent="0.3">
      <c r="A84" s="49"/>
      <c r="B84" s="68"/>
      <c r="C84" s="49"/>
      <c r="D84" s="69"/>
      <c r="E84" s="75"/>
    </row>
    <row r="85" spans="1:5" ht="16.5" thickTop="1" thickBot="1" x14ac:dyDescent="0.3">
      <c r="A85" s="49"/>
      <c r="B85" s="68"/>
      <c r="C85" s="49"/>
      <c r="D85" s="69"/>
      <c r="E85" s="75"/>
    </row>
    <row r="86" spans="1:5" ht="16.5" thickTop="1" thickBot="1" x14ac:dyDescent="0.3">
      <c r="A86" s="49"/>
      <c r="B86" s="68"/>
      <c r="C86" s="49"/>
      <c r="D86" s="69"/>
      <c r="E86" s="75"/>
    </row>
    <row r="87" spans="1:5" ht="16.5" thickTop="1" thickBot="1" x14ac:dyDescent="0.3">
      <c r="A87" s="49"/>
      <c r="B87" s="68"/>
      <c r="C87" s="49"/>
      <c r="D87" s="69"/>
      <c r="E87" s="75"/>
    </row>
    <row r="88" spans="1:5" ht="16.5" thickTop="1" thickBot="1" x14ac:dyDescent="0.3">
      <c r="A88" s="49"/>
      <c r="B88" s="68"/>
      <c r="C88" s="49"/>
      <c r="D88" s="69"/>
      <c r="E88" s="75"/>
    </row>
    <row r="89" spans="1:5" ht="16.5" thickTop="1" thickBot="1" x14ac:dyDescent="0.3">
      <c r="A89" s="49"/>
      <c r="B89" s="68"/>
      <c r="C89" s="49"/>
      <c r="D89" s="69"/>
      <c r="E89" s="75"/>
    </row>
    <row r="90" spans="1:5" ht="16.5" thickTop="1" thickBot="1" x14ac:dyDescent="0.3">
      <c r="A90" s="49"/>
      <c r="B90" s="68"/>
      <c r="C90" s="49"/>
      <c r="D90" s="69"/>
      <c r="E90" s="75"/>
    </row>
    <row r="91" spans="1:5" ht="16.5" thickTop="1" thickBot="1" x14ac:dyDescent="0.3">
      <c r="A91" s="49"/>
      <c r="B91" s="68"/>
      <c r="C91" s="49"/>
      <c r="D91" s="69"/>
      <c r="E91" s="75"/>
    </row>
    <row r="92" spans="1:5" ht="16.5" thickTop="1" thickBot="1" x14ac:dyDescent="0.3">
      <c r="A92" s="49"/>
      <c r="B92" s="68"/>
      <c r="C92" s="49"/>
      <c r="D92" s="69"/>
      <c r="E92" s="75"/>
    </row>
    <row r="93" spans="1:5" ht="16.5" thickTop="1" thickBot="1" x14ac:dyDescent="0.3">
      <c r="A93" s="49"/>
      <c r="B93" s="68"/>
      <c r="C93" s="49"/>
      <c r="D93" s="69"/>
      <c r="E93" s="75"/>
    </row>
    <row r="94" spans="1:5" ht="16.5" thickTop="1" thickBot="1" x14ac:dyDescent="0.3">
      <c r="A94" s="49"/>
      <c r="B94" s="68"/>
      <c r="C94" s="49"/>
      <c r="D94" s="69"/>
      <c r="E94" s="75"/>
    </row>
    <row r="95" spans="1:5" ht="16.5" thickTop="1" thickBot="1" x14ac:dyDescent="0.3">
      <c r="A95" s="49"/>
      <c r="B95" s="68"/>
      <c r="C95" s="49"/>
      <c r="D95" s="69"/>
      <c r="E95" s="75"/>
    </row>
    <row r="96" spans="1:5" ht="16.5" thickTop="1" thickBot="1" x14ac:dyDescent="0.3">
      <c r="A96" s="49"/>
      <c r="B96" s="68"/>
      <c r="C96" s="49"/>
      <c r="D96" s="69"/>
      <c r="E96" s="75"/>
    </row>
    <row r="97" spans="1:5" ht="16.5" thickTop="1" thickBot="1" x14ac:dyDescent="0.3">
      <c r="A97" s="49"/>
      <c r="B97" s="68"/>
      <c r="C97" s="49"/>
      <c r="D97" s="69"/>
      <c r="E97" s="75"/>
    </row>
    <row r="98" spans="1:5" ht="16.5" thickTop="1" thickBot="1" x14ac:dyDescent="0.3">
      <c r="A98" s="49"/>
      <c r="B98" s="68"/>
      <c r="C98" s="49"/>
      <c r="D98" s="69"/>
      <c r="E98" s="75"/>
    </row>
    <row r="99" spans="1:5" ht="16.5" thickTop="1" thickBot="1" x14ac:dyDescent="0.3">
      <c r="A99" s="49"/>
      <c r="B99" s="68"/>
      <c r="C99" s="49"/>
      <c r="D99" s="69"/>
      <c r="E99" s="75"/>
    </row>
    <row r="100" spans="1:5" ht="16.5" thickTop="1" thickBot="1" x14ac:dyDescent="0.3">
      <c r="A100" s="49"/>
      <c r="B100" s="68"/>
      <c r="C100" s="49"/>
      <c r="D100" s="69"/>
      <c r="E100" s="75"/>
    </row>
    <row r="101" spans="1:5" ht="16.5" thickTop="1" thickBot="1" x14ac:dyDescent="0.3">
      <c r="A101" s="49"/>
      <c r="B101" s="68"/>
      <c r="C101" s="49"/>
      <c r="D101" s="69"/>
      <c r="E101" s="75"/>
    </row>
    <row r="102" spans="1:5" ht="16.5" thickTop="1" thickBot="1" x14ac:dyDescent="0.3">
      <c r="A102" s="49"/>
      <c r="B102" s="68"/>
      <c r="C102" s="49"/>
      <c r="D102" s="69"/>
      <c r="E102" s="75"/>
    </row>
    <row r="103" spans="1:5" ht="16.5" thickTop="1" thickBot="1" x14ac:dyDescent="0.3">
      <c r="A103" s="49"/>
      <c r="B103" s="68"/>
      <c r="C103" s="49"/>
      <c r="D103" s="69"/>
      <c r="E103" s="75"/>
    </row>
    <row r="104" spans="1:5" ht="16.5" thickTop="1" thickBot="1" x14ac:dyDescent="0.3">
      <c r="A104" s="49"/>
      <c r="B104" s="68"/>
      <c r="C104" s="49"/>
      <c r="D104" s="69"/>
      <c r="E104" s="75"/>
    </row>
    <row r="105" spans="1:5" ht="16.5" thickTop="1" thickBot="1" x14ac:dyDescent="0.3">
      <c r="A105" s="49"/>
      <c r="B105" s="68"/>
      <c r="C105" s="49"/>
      <c r="D105" s="69"/>
      <c r="E105" s="75"/>
    </row>
    <row r="106" spans="1:5" ht="16.5" thickTop="1" thickBot="1" x14ac:dyDescent="0.3">
      <c r="A106" s="49"/>
      <c r="B106" s="68"/>
      <c r="C106" s="49"/>
      <c r="D106" s="69"/>
      <c r="E106" s="75"/>
    </row>
    <row r="107" spans="1:5" ht="16.5" thickTop="1" thickBot="1" x14ac:dyDescent="0.3">
      <c r="A107" s="49"/>
      <c r="B107" s="68"/>
      <c r="C107" s="49"/>
      <c r="D107" s="69"/>
      <c r="E107" s="75"/>
    </row>
    <row r="108" spans="1:5" ht="16.5" thickTop="1" thickBot="1" x14ac:dyDescent="0.3">
      <c r="A108" s="49"/>
      <c r="B108" s="68"/>
      <c r="C108" s="49"/>
      <c r="D108" s="69"/>
      <c r="E108" s="75"/>
    </row>
    <row r="109" spans="1:5" ht="16.5" thickTop="1" thickBot="1" x14ac:dyDescent="0.3">
      <c r="A109" s="49"/>
      <c r="B109" s="68"/>
      <c r="C109" s="49"/>
      <c r="D109" s="69"/>
      <c r="E109" s="75"/>
    </row>
    <row r="110" spans="1:5" ht="16.5" thickTop="1" thickBot="1" x14ac:dyDescent="0.3">
      <c r="A110" s="49"/>
      <c r="B110" s="68"/>
      <c r="C110" s="49"/>
      <c r="D110" s="69"/>
      <c r="E110" s="75"/>
    </row>
    <row r="111" spans="1:5" ht="16.5" thickTop="1" thickBot="1" x14ac:dyDescent="0.3">
      <c r="A111" s="49"/>
      <c r="B111" s="68"/>
      <c r="C111" s="49"/>
      <c r="D111" s="69"/>
      <c r="E111" s="75"/>
    </row>
    <row r="112" spans="1:5" ht="16.5" thickTop="1" thickBot="1" x14ac:dyDescent="0.3">
      <c r="A112" s="49"/>
      <c r="B112" s="68"/>
      <c r="C112" s="49"/>
      <c r="D112" s="69"/>
      <c r="E112" s="75"/>
    </row>
    <row r="113" spans="1:5" ht="16.5" thickTop="1" thickBot="1" x14ac:dyDescent="0.3">
      <c r="A113" s="49"/>
      <c r="B113" s="68"/>
      <c r="C113" s="49"/>
      <c r="D113" s="69"/>
      <c r="E113" s="75"/>
    </row>
    <row r="114" spans="1:5" ht="16.5" thickTop="1" thickBot="1" x14ac:dyDescent="0.3">
      <c r="A114" s="49"/>
      <c r="B114" s="68"/>
      <c r="C114" s="49"/>
      <c r="D114" s="69"/>
      <c r="E114" s="75"/>
    </row>
    <row r="115" spans="1:5" ht="16.5" thickTop="1" thickBot="1" x14ac:dyDescent="0.3">
      <c r="A115" s="49"/>
      <c r="B115" s="68"/>
      <c r="C115" s="49"/>
      <c r="D115" s="69"/>
      <c r="E115" s="75"/>
    </row>
    <row r="116" spans="1:5" ht="16.5" thickTop="1" thickBot="1" x14ac:dyDescent="0.3">
      <c r="A116" s="49"/>
      <c r="B116" s="68"/>
      <c r="C116" s="49"/>
      <c r="D116" s="69"/>
      <c r="E116" s="75"/>
    </row>
    <row r="117" spans="1:5" ht="16.5" thickTop="1" thickBot="1" x14ac:dyDescent="0.3">
      <c r="A117" s="49"/>
      <c r="B117" s="68"/>
      <c r="C117" s="49"/>
      <c r="D117" s="69"/>
      <c r="E117" s="75"/>
    </row>
    <row r="118" spans="1:5" ht="16.5" thickTop="1" thickBot="1" x14ac:dyDescent="0.3">
      <c r="A118" s="49"/>
      <c r="B118" s="68"/>
      <c r="C118" s="49"/>
      <c r="D118" s="69"/>
      <c r="E118" s="75"/>
    </row>
    <row r="119" spans="1:5" ht="16.5" thickTop="1" thickBot="1" x14ac:dyDescent="0.3">
      <c r="A119" s="49"/>
      <c r="B119" s="68"/>
      <c r="C119" s="49"/>
      <c r="D119" s="69"/>
      <c r="E119" s="75"/>
    </row>
    <row r="120" spans="1:5" ht="16.5" thickTop="1" thickBot="1" x14ac:dyDescent="0.3">
      <c r="A120" s="49"/>
      <c r="B120" s="68"/>
      <c r="C120" s="49"/>
      <c r="D120" s="69"/>
      <c r="E120" s="75"/>
    </row>
    <row r="121" spans="1:5" ht="16.5" thickTop="1" thickBot="1" x14ac:dyDescent="0.3">
      <c r="A121" s="49"/>
      <c r="B121" s="68"/>
      <c r="C121" s="49"/>
      <c r="D121" s="69"/>
      <c r="E121" s="75"/>
    </row>
    <row r="122" spans="1:5" ht="16.5" thickTop="1" thickBot="1" x14ac:dyDescent="0.3">
      <c r="A122" s="49"/>
      <c r="B122" s="68"/>
      <c r="C122" s="49"/>
      <c r="D122" s="69"/>
      <c r="E122" s="75"/>
    </row>
    <row r="123" spans="1:5" ht="16.5" thickTop="1" thickBot="1" x14ac:dyDescent="0.3">
      <c r="A123" s="49"/>
      <c r="B123" s="68"/>
      <c r="C123" s="49"/>
      <c r="D123" s="69"/>
      <c r="E123" s="75"/>
    </row>
    <row r="124" spans="1:5" ht="16.5" thickTop="1" thickBot="1" x14ac:dyDescent="0.3">
      <c r="A124" s="49"/>
      <c r="B124" s="68"/>
      <c r="C124" s="49"/>
      <c r="D124" s="69"/>
      <c r="E124" s="75"/>
    </row>
    <row r="125" spans="1:5" ht="16.5" thickTop="1" thickBot="1" x14ac:dyDescent="0.3">
      <c r="A125" s="49"/>
      <c r="B125" s="68"/>
      <c r="C125" s="49"/>
      <c r="D125" s="69"/>
      <c r="E125" s="75"/>
    </row>
    <row r="126" spans="1:5" ht="16.5" thickTop="1" thickBot="1" x14ac:dyDescent="0.3">
      <c r="A126" s="49"/>
      <c r="B126" s="68"/>
      <c r="C126" s="49"/>
      <c r="D126" s="69"/>
      <c r="E126" s="75"/>
    </row>
    <row r="127" spans="1:5" ht="16.5" thickTop="1" thickBot="1" x14ac:dyDescent="0.3">
      <c r="A127" s="49"/>
      <c r="B127" s="68"/>
      <c r="C127" s="49"/>
      <c r="D127" s="69"/>
      <c r="E127" s="75"/>
    </row>
    <row r="128" spans="1:5" ht="16.5" thickTop="1" thickBot="1" x14ac:dyDescent="0.3">
      <c r="A128" s="49"/>
      <c r="B128" s="68"/>
      <c r="C128" s="49"/>
      <c r="D128" s="69"/>
      <c r="E128" s="75"/>
    </row>
    <row r="129" spans="1:5" ht="16.5" thickTop="1" thickBot="1" x14ac:dyDescent="0.3">
      <c r="A129" s="49"/>
      <c r="B129" s="68"/>
      <c r="C129" s="49"/>
      <c r="D129" s="69"/>
      <c r="E129" s="75"/>
    </row>
    <row r="130" spans="1:5" ht="16.5" thickTop="1" thickBot="1" x14ac:dyDescent="0.3">
      <c r="A130" s="49"/>
      <c r="B130" s="68"/>
      <c r="C130" s="49"/>
      <c r="D130" s="69"/>
      <c r="E130" s="75"/>
    </row>
    <row r="131" spans="1:5" ht="16.5" thickTop="1" thickBot="1" x14ac:dyDescent="0.3">
      <c r="A131" s="49"/>
      <c r="B131" s="68"/>
      <c r="C131" s="49"/>
      <c r="D131" s="69"/>
      <c r="E131" s="75"/>
    </row>
    <row r="132" spans="1:5" ht="16.5" thickTop="1" thickBot="1" x14ac:dyDescent="0.3">
      <c r="A132" s="49"/>
      <c r="B132" s="68"/>
      <c r="C132" s="49"/>
      <c r="D132" s="69"/>
      <c r="E132" s="75"/>
    </row>
    <row r="133" spans="1:5" ht="16.5" thickTop="1" thickBot="1" x14ac:dyDescent="0.3">
      <c r="A133" s="49"/>
      <c r="B133" s="68"/>
      <c r="C133" s="49"/>
      <c r="D133" s="69"/>
      <c r="E133" s="75"/>
    </row>
    <row r="134" spans="1:5" ht="16.5" thickTop="1" thickBot="1" x14ac:dyDescent="0.3">
      <c r="A134" s="49"/>
      <c r="B134" s="68"/>
      <c r="C134" s="49"/>
      <c r="D134" s="69"/>
      <c r="E134" s="75"/>
    </row>
    <row r="135" spans="1:5" ht="16.5" thickTop="1" thickBot="1" x14ac:dyDescent="0.3">
      <c r="A135" s="49"/>
      <c r="B135" s="68"/>
      <c r="C135" s="49"/>
      <c r="D135" s="69"/>
      <c r="E135" s="75"/>
    </row>
    <row r="136" spans="1:5" ht="16.5" thickTop="1" thickBot="1" x14ac:dyDescent="0.3">
      <c r="A136" s="49"/>
      <c r="B136" s="68"/>
      <c r="C136" s="49"/>
      <c r="D136" s="69"/>
      <c r="E136" s="75"/>
    </row>
    <row r="137" spans="1:5" ht="16.5" thickTop="1" thickBot="1" x14ac:dyDescent="0.3">
      <c r="A137" s="49"/>
      <c r="B137" s="68"/>
      <c r="C137" s="49"/>
      <c r="D137" s="69"/>
      <c r="E137" s="75"/>
    </row>
    <row r="138" spans="1:5" ht="16.5" thickTop="1" thickBot="1" x14ac:dyDescent="0.3">
      <c r="A138" s="49"/>
      <c r="B138" s="68"/>
      <c r="C138" s="49"/>
      <c r="D138" s="69"/>
      <c r="E138" s="75"/>
    </row>
    <row r="139" spans="1:5" ht="16.5" thickTop="1" thickBot="1" x14ac:dyDescent="0.3">
      <c r="A139" s="49"/>
      <c r="B139" s="68"/>
      <c r="C139" s="49"/>
      <c r="D139" s="69"/>
      <c r="E139" s="75"/>
    </row>
    <row r="140" spans="1:5" ht="16.5" thickTop="1" thickBot="1" x14ac:dyDescent="0.3">
      <c r="A140" s="49"/>
      <c r="B140" s="68"/>
      <c r="C140" s="49"/>
      <c r="D140" s="69"/>
      <c r="E140" s="75"/>
    </row>
    <row r="141" spans="1:5" ht="16.5" thickTop="1" thickBot="1" x14ac:dyDescent="0.3">
      <c r="A141" s="49"/>
      <c r="B141" s="68"/>
      <c r="C141" s="49"/>
      <c r="D141" s="69"/>
      <c r="E141" s="75"/>
    </row>
    <row r="142" spans="1:5" ht="16.5" thickTop="1" thickBot="1" x14ac:dyDescent="0.3">
      <c r="A142" s="49"/>
      <c r="B142" s="68"/>
      <c r="C142" s="49"/>
      <c r="D142" s="69"/>
      <c r="E142" s="75"/>
    </row>
    <row r="143" spans="1:5" ht="16.5" thickTop="1" thickBot="1" x14ac:dyDescent="0.3">
      <c r="A143" s="49"/>
      <c r="B143" s="68"/>
      <c r="C143" s="49"/>
      <c r="D143" s="69"/>
      <c r="E143" s="75"/>
    </row>
    <row r="144" spans="1:5" ht="16.5" thickTop="1" thickBot="1" x14ac:dyDescent="0.3">
      <c r="A144" s="49"/>
      <c r="B144" s="68"/>
      <c r="C144" s="49"/>
      <c r="D144" s="69"/>
      <c r="E144" s="75"/>
    </row>
    <row r="145" spans="1:5" ht="16.5" thickTop="1" thickBot="1" x14ac:dyDescent="0.3">
      <c r="A145" s="49"/>
      <c r="B145" s="68"/>
      <c r="C145" s="49"/>
      <c r="D145" s="69"/>
      <c r="E145" s="75"/>
    </row>
    <row r="146" spans="1:5" ht="16.5" thickTop="1" thickBot="1" x14ac:dyDescent="0.3">
      <c r="A146" s="49"/>
      <c r="B146" s="68"/>
      <c r="C146" s="49"/>
      <c r="D146" s="69"/>
      <c r="E146" s="75"/>
    </row>
    <row r="147" spans="1:5" ht="16.5" thickTop="1" thickBot="1" x14ac:dyDescent="0.3">
      <c r="A147" s="49"/>
      <c r="B147" s="68"/>
      <c r="C147" s="49"/>
      <c r="D147" s="69"/>
      <c r="E147" s="75"/>
    </row>
    <row r="148" spans="1:5" ht="16.5" thickTop="1" thickBot="1" x14ac:dyDescent="0.3">
      <c r="A148" s="49"/>
      <c r="B148" s="68"/>
      <c r="C148" s="49"/>
      <c r="D148" s="69"/>
      <c r="E148" s="75"/>
    </row>
    <row r="149" spans="1:5" ht="16.5" thickTop="1" thickBot="1" x14ac:dyDescent="0.3">
      <c r="A149" s="49"/>
      <c r="B149" s="68"/>
      <c r="C149" s="49"/>
      <c r="D149" s="69"/>
      <c r="E149" s="75"/>
    </row>
    <row r="150" spans="1:5" ht="16.5" thickTop="1" thickBot="1" x14ac:dyDescent="0.3">
      <c r="A150" s="49"/>
      <c r="B150" s="68"/>
      <c r="C150" s="49"/>
      <c r="D150" s="69"/>
      <c r="E150" s="75"/>
    </row>
    <row r="151" spans="1:5" ht="16.5" thickTop="1" thickBot="1" x14ac:dyDescent="0.3">
      <c r="A151" s="49"/>
      <c r="B151" s="68"/>
      <c r="C151" s="49"/>
      <c r="D151" s="69"/>
      <c r="E151" s="75"/>
    </row>
    <row r="152" spans="1:5" ht="16.5" thickTop="1" thickBot="1" x14ac:dyDescent="0.3">
      <c r="A152" s="49"/>
      <c r="B152" s="68"/>
      <c r="C152" s="49"/>
      <c r="D152" s="69"/>
      <c r="E152" s="75"/>
    </row>
    <row r="153" spans="1:5" ht="16.5" thickTop="1" thickBot="1" x14ac:dyDescent="0.3">
      <c r="A153" s="49"/>
      <c r="B153" s="68"/>
      <c r="C153" s="49"/>
      <c r="D153" s="69"/>
      <c r="E153" s="75"/>
    </row>
    <row r="154" spans="1:5" ht="16.5" thickTop="1" thickBot="1" x14ac:dyDescent="0.3">
      <c r="A154" s="49"/>
      <c r="B154" s="68"/>
      <c r="C154" s="49"/>
      <c r="D154" s="69"/>
      <c r="E154" s="75"/>
    </row>
    <row r="155" spans="1:5" ht="16.5" thickTop="1" thickBot="1" x14ac:dyDescent="0.3">
      <c r="A155" s="49"/>
      <c r="B155" s="68"/>
      <c r="C155" s="49"/>
      <c r="D155" s="69"/>
      <c r="E155" s="75"/>
    </row>
    <row r="156" spans="1:5" ht="16.5" thickTop="1" thickBot="1" x14ac:dyDescent="0.3">
      <c r="A156" s="49"/>
      <c r="B156" s="68"/>
      <c r="C156" s="49"/>
      <c r="D156" s="69"/>
      <c r="E156" s="75"/>
    </row>
    <row r="157" spans="1:5" ht="16.5" thickTop="1" thickBot="1" x14ac:dyDescent="0.3">
      <c r="A157" s="49"/>
      <c r="B157" s="68"/>
      <c r="C157" s="49"/>
      <c r="D157" s="69"/>
      <c r="E157" s="75"/>
    </row>
    <row r="158" spans="1:5" ht="16.5" thickTop="1" thickBot="1" x14ac:dyDescent="0.3">
      <c r="A158" s="49"/>
      <c r="B158" s="68"/>
      <c r="C158" s="49"/>
      <c r="D158" s="69"/>
      <c r="E158" s="75"/>
    </row>
    <row r="159" spans="1:5" ht="16.5" thickTop="1" thickBot="1" x14ac:dyDescent="0.3">
      <c r="A159" s="49"/>
      <c r="B159" s="68"/>
      <c r="C159" s="49"/>
      <c r="D159" s="69"/>
      <c r="E159" s="75"/>
    </row>
    <row r="160" spans="1:5" ht="16.5" thickTop="1" thickBot="1" x14ac:dyDescent="0.3">
      <c r="A160" s="49"/>
      <c r="B160" s="68"/>
      <c r="C160" s="49"/>
      <c r="D160" s="69"/>
      <c r="E160" s="75"/>
    </row>
    <row r="161" spans="1:5" ht="16.5" thickTop="1" thickBot="1" x14ac:dyDescent="0.3">
      <c r="A161" s="49"/>
      <c r="B161" s="68"/>
      <c r="C161" s="49"/>
      <c r="D161" s="69"/>
      <c r="E161" s="75"/>
    </row>
    <row r="162" spans="1:5" ht="16.5" thickTop="1" thickBot="1" x14ac:dyDescent="0.3">
      <c r="A162" s="49"/>
      <c r="B162" s="68"/>
      <c r="C162" s="49"/>
      <c r="D162" s="69"/>
      <c r="E162" s="75"/>
    </row>
    <row r="163" spans="1:5" ht="16.5" thickTop="1" thickBot="1" x14ac:dyDescent="0.3">
      <c r="A163" s="49"/>
      <c r="B163" s="68"/>
      <c r="C163" s="49"/>
      <c r="D163" s="69"/>
      <c r="E163" s="75"/>
    </row>
    <row r="164" spans="1:5" ht="16.5" thickTop="1" thickBot="1" x14ac:dyDescent="0.3">
      <c r="A164" s="49"/>
      <c r="B164" s="68"/>
      <c r="C164" s="49"/>
      <c r="D164" s="69"/>
      <c r="E164" s="75"/>
    </row>
    <row r="165" spans="1:5" ht="16.5" thickTop="1" thickBot="1" x14ac:dyDescent="0.3">
      <c r="A165" s="49"/>
      <c r="B165" s="68"/>
      <c r="C165" s="49"/>
      <c r="D165" s="69"/>
      <c r="E165" s="75"/>
    </row>
    <row r="166" spans="1:5" ht="16.5" thickTop="1" thickBot="1" x14ac:dyDescent="0.3">
      <c r="A166" s="49"/>
      <c r="B166" s="68"/>
      <c r="C166" s="49"/>
      <c r="D166" s="69"/>
      <c r="E166" s="75"/>
    </row>
    <row r="167" spans="1:5" ht="16.5" thickTop="1" thickBot="1" x14ac:dyDescent="0.3">
      <c r="A167" s="49"/>
      <c r="B167" s="68"/>
      <c r="C167" s="49"/>
      <c r="D167" s="69"/>
      <c r="E167" s="75"/>
    </row>
    <row r="168" spans="1:5" ht="16.5" thickTop="1" thickBot="1" x14ac:dyDescent="0.3">
      <c r="A168" s="49"/>
      <c r="B168" s="68"/>
      <c r="C168" s="49"/>
      <c r="D168" s="69"/>
      <c r="E168" s="75"/>
    </row>
    <row r="169" spans="1:5" ht="16.5" thickTop="1" thickBot="1" x14ac:dyDescent="0.3">
      <c r="A169" s="49"/>
      <c r="B169" s="68"/>
      <c r="C169" s="49"/>
      <c r="D169" s="69"/>
      <c r="E169" s="75"/>
    </row>
    <row r="170" spans="1:5" ht="16.5" thickTop="1" thickBot="1" x14ac:dyDescent="0.3">
      <c r="A170" s="49"/>
      <c r="B170" s="68"/>
      <c r="C170" s="49"/>
      <c r="D170" s="69"/>
      <c r="E170" s="75"/>
    </row>
    <row r="171" spans="1:5" ht="16.5" thickTop="1" thickBot="1" x14ac:dyDescent="0.3">
      <c r="A171" s="49"/>
      <c r="B171" s="68"/>
      <c r="C171" s="49"/>
      <c r="D171" s="69"/>
      <c r="E171" s="75"/>
    </row>
    <row r="172" spans="1:5" ht="16.5" thickTop="1" thickBot="1" x14ac:dyDescent="0.3">
      <c r="A172" s="49"/>
      <c r="B172" s="68"/>
      <c r="C172" s="49"/>
      <c r="D172" s="69"/>
      <c r="E172" s="75"/>
    </row>
    <row r="173" spans="1:5" ht="16.5" thickTop="1" thickBot="1" x14ac:dyDescent="0.3">
      <c r="A173" s="49"/>
      <c r="B173" s="68"/>
      <c r="C173" s="49"/>
      <c r="D173" s="69"/>
      <c r="E173" s="75"/>
    </row>
    <row r="174" spans="1:5" ht="16.5" thickTop="1" thickBot="1" x14ac:dyDescent="0.3">
      <c r="A174" s="49"/>
      <c r="B174" s="68"/>
      <c r="C174" s="49"/>
      <c r="D174" s="69"/>
      <c r="E174" s="75"/>
    </row>
    <row r="175" spans="1:5" ht="16.5" thickTop="1" thickBot="1" x14ac:dyDescent="0.3">
      <c r="A175" s="49"/>
      <c r="B175" s="68"/>
      <c r="C175" s="49"/>
      <c r="D175" s="69"/>
      <c r="E175" s="75"/>
    </row>
    <row r="176" spans="1:5" ht="16.5" thickTop="1" thickBot="1" x14ac:dyDescent="0.3">
      <c r="A176" s="49"/>
      <c r="B176" s="68"/>
      <c r="C176" s="49"/>
      <c r="D176" s="69"/>
      <c r="E176" s="75"/>
    </row>
    <row r="177" spans="1:5" ht="16.5" thickTop="1" thickBot="1" x14ac:dyDescent="0.3">
      <c r="A177" s="49"/>
      <c r="B177" s="68"/>
      <c r="C177" s="49"/>
      <c r="D177" s="69"/>
      <c r="E177" s="75"/>
    </row>
    <row r="178" spans="1:5" ht="16.5" thickTop="1" thickBot="1" x14ac:dyDescent="0.3">
      <c r="A178" s="49"/>
      <c r="B178" s="68"/>
      <c r="C178" s="49"/>
      <c r="D178" s="69"/>
      <c r="E178" s="75"/>
    </row>
    <row r="179" spans="1:5" ht="16.5" thickTop="1" thickBot="1" x14ac:dyDescent="0.3">
      <c r="A179" s="49"/>
      <c r="B179" s="68"/>
      <c r="C179" s="49"/>
      <c r="D179" s="69"/>
      <c r="E179" s="75"/>
    </row>
    <row r="180" spans="1:5" ht="16.5" thickTop="1" thickBot="1" x14ac:dyDescent="0.3">
      <c r="A180" s="49"/>
      <c r="B180" s="68"/>
      <c r="C180" s="49"/>
      <c r="D180" s="69"/>
      <c r="E180" s="75"/>
    </row>
    <row r="181" spans="1:5" ht="16.5" thickTop="1" thickBot="1" x14ac:dyDescent="0.3">
      <c r="A181" s="49"/>
      <c r="B181" s="68"/>
      <c r="C181" s="49"/>
      <c r="D181" s="69"/>
      <c r="E181" s="75"/>
    </row>
    <row r="182" spans="1:5" ht="16.5" thickTop="1" thickBot="1" x14ac:dyDescent="0.3">
      <c r="A182" s="49"/>
      <c r="B182" s="68"/>
      <c r="C182" s="49"/>
      <c r="D182" s="69"/>
      <c r="E182" s="75"/>
    </row>
    <row r="183" spans="1:5" ht="16.5" thickTop="1" thickBot="1" x14ac:dyDescent="0.3">
      <c r="A183" s="49"/>
      <c r="B183" s="68"/>
      <c r="C183" s="49"/>
      <c r="D183" s="69"/>
      <c r="E183" s="75"/>
    </row>
    <row r="184" spans="1:5" ht="16.5" thickTop="1" thickBot="1" x14ac:dyDescent="0.3">
      <c r="A184" s="49"/>
      <c r="B184" s="68"/>
      <c r="C184" s="49"/>
      <c r="D184" s="69"/>
      <c r="E184" s="75"/>
    </row>
    <row r="185" spans="1:5" ht="16.5" thickTop="1" thickBot="1" x14ac:dyDescent="0.3">
      <c r="A185" s="49"/>
      <c r="B185" s="68"/>
      <c r="C185" s="49"/>
      <c r="D185" s="69"/>
      <c r="E185" s="75"/>
    </row>
    <row r="186" spans="1:5" ht="16.5" thickTop="1" thickBot="1" x14ac:dyDescent="0.3">
      <c r="A186" s="49"/>
      <c r="B186" s="68"/>
      <c r="C186" s="49"/>
      <c r="D186" s="69"/>
      <c r="E186" s="75"/>
    </row>
    <row r="187" spans="1:5" ht="16.5" thickTop="1" thickBot="1" x14ac:dyDescent="0.3">
      <c r="A187" s="49"/>
      <c r="B187" s="68"/>
      <c r="C187" s="49"/>
      <c r="D187" s="69"/>
      <c r="E187" s="75"/>
    </row>
    <row r="188" spans="1:5" ht="16.5" thickTop="1" thickBot="1" x14ac:dyDescent="0.3">
      <c r="A188" s="49"/>
      <c r="B188" s="68"/>
      <c r="C188" s="49"/>
      <c r="D188" s="69"/>
      <c r="E188" s="75"/>
    </row>
    <row r="189" spans="1:5" ht="16.5" thickTop="1" thickBot="1" x14ac:dyDescent="0.3">
      <c r="A189" s="49"/>
      <c r="B189" s="68"/>
      <c r="C189" s="49"/>
      <c r="D189" s="69"/>
      <c r="E189" s="75"/>
    </row>
    <row r="190" spans="1:5" ht="16.5" thickTop="1" thickBot="1" x14ac:dyDescent="0.3">
      <c r="A190" s="49"/>
      <c r="B190" s="68"/>
      <c r="C190" s="49"/>
      <c r="D190" s="69"/>
      <c r="E190" s="75"/>
    </row>
    <row r="191" spans="1:5" ht="16.5" thickTop="1" thickBot="1" x14ac:dyDescent="0.3">
      <c r="A191" s="49"/>
      <c r="B191" s="68"/>
      <c r="C191" s="49"/>
      <c r="D191" s="69"/>
      <c r="E191" s="75"/>
    </row>
    <row r="192" spans="1:5" ht="16.5" thickTop="1" thickBot="1" x14ac:dyDescent="0.3">
      <c r="A192" s="49"/>
      <c r="B192" s="68"/>
      <c r="C192" s="49"/>
      <c r="D192" s="69"/>
      <c r="E192" s="75"/>
    </row>
    <row r="193" spans="1:5" ht="16.5" thickTop="1" thickBot="1" x14ac:dyDescent="0.3">
      <c r="A193" s="49"/>
      <c r="B193" s="68"/>
      <c r="C193" s="49"/>
      <c r="D193" s="69"/>
      <c r="E193" s="75"/>
    </row>
    <row r="194" spans="1:5" ht="16.5" thickTop="1" thickBot="1" x14ac:dyDescent="0.3">
      <c r="A194" s="49"/>
      <c r="B194" s="68"/>
      <c r="C194" s="49"/>
      <c r="D194" s="69"/>
      <c r="E194" s="75"/>
    </row>
    <row r="195" spans="1:5" ht="16.5" thickTop="1" thickBot="1" x14ac:dyDescent="0.3">
      <c r="A195" s="49"/>
      <c r="B195" s="68"/>
      <c r="C195" s="49"/>
      <c r="D195" s="69"/>
      <c r="E195" s="75"/>
    </row>
    <row r="196" spans="1:5" ht="16.5" thickTop="1" thickBot="1" x14ac:dyDescent="0.3">
      <c r="A196" s="49"/>
      <c r="B196" s="68"/>
      <c r="C196" s="49"/>
      <c r="D196" s="69"/>
      <c r="E196" s="75"/>
    </row>
    <row r="197" spans="1:5" ht="16.5" thickTop="1" thickBot="1" x14ac:dyDescent="0.3">
      <c r="A197" s="49"/>
      <c r="B197" s="68"/>
      <c r="C197" s="49"/>
      <c r="D197" s="69"/>
      <c r="E197" s="75"/>
    </row>
    <row r="198" spans="1:5" ht="16.5" thickTop="1" thickBot="1" x14ac:dyDescent="0.3">
      <c r="A198" s="49"/>
      <c r="B198" s="68"/>
      <c r="C198" s="49"/>
      <c r="D198" s="69"/>
      <c r="E198" s="75"/>
    </row>
    <row r="199" spans="1:5" ht="16.5" thickTop="1" thickBot="1" x14ac:dyDescent="0.3">
      <c r="A199" s="49"/>
      <c r="B199" s="68"/>
      <c r="C199" s="49"/>
      <c r="D199" s="69"/>
      <c r="E199" s="75"/>
    </row>
    <row r="200" spans="1:5" ht="15.75" thickTop="1" x14ac:dyDescent="0.25">
      <c r="A200" s="70"/>
      <c r="B200" s="71"/>
      <c r="C200" s="70"/>
      <c r="D200" s="72"/>
      <c r="E200" s="76"/>
    </row>
  </sheetData>
  <autoFilter ref="A1:E1" xr:uid="{46627CCA-6BD3-4139-B41C-C03E3E551947}"/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6F74-53B1-49B1-AE7D-0AFA06CEC183}">
  <sheetPr>
    <tabColor rgb="FF00B050"/>
  </sheetPr>
  <dimension ref="A1:E1001"/>
  <sheetViews>
    <sheetView workbookViewId="0">
      <pane ySplit="1" topLeftCell="A2" activePane="bottomLeft" state="frozen"/>
      <selection pane="bottomLeft" activeCell="I22" sqref="I22"/>
    </sheetView>
  </sheetViews>
  <sheetFormatPr defaultRowHeight="15" x14ac:dyDescent="0.25"/>
  <cols>
    <col min="1" max="1" width="9.140625" style="28"/>
    <col min="2" max="2" width="37.85546875" style="28" customWidth="1"/>
    <col min="3" max="3" width="11" style="28" customWidth="1"/>
    <col min="4" max="4" width="13.5703125" customWidth="1"/>
    <col min="6" max="16384" width="9.140625" style="28"/>
  </cols>
  <sheetData>
    <row r="1" spans="1:5" s="32" customFormat="1" ht="30.75" thickBot="1" x14ac:dyDescent="0.3">
      <c r="A1" s="48" t="s">
        <v>0</v>
      </c>
      <c r="B1" s="48" t="s">
        <v>5</v>
      </c>
      <c r="C1" s="48" t="s">
        <v>6</v>
      </c>
      <c r="D1" s="50" t="s">
        <v>16</v>
      </c>
      <c r="E1" s="50" t="s">
        <v>27</v>
      </c>
    </row>
    <row r="2" spans="1:5" ht="16.5" thickTop="1" thickBot="1" x14ac:dyDescent="0.3">
      <c r="A2" s="49">
        <f>Facilities!$A2</f>
        <v>0</v>
      </c>
      <c r="B2" s="78">
        <f>Facilities!$B2</f>
        <v>0</v>
      </c>
      <c r="C2" s="79"/>
      <c r="D2" s="75" t="e">
        <f t="shared" ref="D2:D65" si="0">_xlfn.RANK.EQ(C2,$C$2:$C$1000,0)</f>
        <v>#N/A</v>
      </c>
      <c r="E2" s="75">
        <f t="shared" ref="E2:E65" si="1">($C2-1)/4</f>
        <v>-0.25</v>
      </c>
    </row>
    <row r="3" spans="1:5" ht="16.5" thickTop="1" thickBot="1" x14ac:dyDescent="0.3">
      <c r="A3" s="49">
        <f>Facilities!$A3</f>
        <v>0</v>
      </c>
      <c r="B3" s="78">
        <f>Facilities!$B3</f>
        <v>0</v>
      </c>
      <c r="C3" s="79"/>
      <c r="D3" s="75" t="e">
        <f t="shared" si="0"/>
        <v>#N/A</v>
      </c>
      <c r="E3" s="75">
        <f t="shared" si="1"/>
        <v>-0.25</v>
      </c>
    </row>
    <row r="4" spans="1:5" ht="16.5" thickTop="1" thickBot="1" x14ac:dyDescent="0.3">
      <c r="A4" s="49">
        <f>Facilities!$A4</f>
        <v>0</v>
      </c>
      <c r="B4" s="78">
        <f>Facilities!$B4</f>
        <v>0</v>
      </c>
      <c r="C4" s="79"/>
      <c r="D4" s="75" t="e">
        <f t="shared" si="0"/>
        <v>#N/A</v>
      </c>
      <c r="E4" s="75">
        <f t="shared" si="1"/>
        <v>-0.25</v>
      </c>
    </row>
    <row r="5" spans="1:5" ht="16.5" thickTop="1" thickBot="1" x14ac:dyDescent="0.3">
      <c r="A5" s="49">
        <f>Facilities!$A5</f>
        <v>0</v>
      </c>
      <c r="B5" s="78">
        <f>Facilities!$B5</f>
        <v>0</v>
      </c>
      <c r="C5" s="79"/>
      <c r="D5" s="75" t="e">
        <f t="shared" si="0"/>
        <v>#N/A</v>
      </c>
      <c r="E5" s="75">
        <f t="shared" si="1"/>
        <v>-0.25</v>
      </c>
    </row>
    <row r="6" spans="1:5" ht="16.5" thickTop="1" thickBot="1" x14ac:dyDescent="0.3">
      <c r="A6" s="49">
        <f>Facilities!$A6</f>
        <v>0</v>
      </c>
      <c r="B6" s="78">
        <f>Facilities!$B6</f>
        <v>0</v>
      </c>
      <c r="C6" s="79"/>
      <c r="D6" s="75" t="e">
        <f t="shared" si="0"/>
        <v>#N/A</v>
      </c>
      <c r="E6" s="75">
        <f t="shared" si="1"/>
        <v>-0.25</v>
      </c>
    </row>
    <row r="7" spans="1:5" ht="16.5" thickTop="1" thickBot="1" x14ac:dyDescent="0.3">
      <c r="A7" s="49">
        <f>Facilities!$A7</f>
        <v>0</v>
      </c>
      <c r="B7" s="78">
        <f>Facilities!$B7</f>
        <v>0</v>
      </c>
      <c r="C7" s="79"/>
      <c r="D7" s="75" t="e">
        <f t="shared" si="0"/>
        <v>#N/A</v>
      </c>
      <c r="E7" s="75">
        <f t="shared" si="1"/>
        <v>-0.25</v>
      </c>
    </row>
    <row r="8" spans="1:5" ht="16.5" thickTop="1" thickBot="1" x14ac:dyDescent="0.3">
      <c r="A8" s="49">
        <f>Facilities!$A8</f>
        <v>0</v>
      </c>
      <c r="B8" s="78">
        <f>Facilities!$B8</f>
        <v>0</v>
      </c>
      <c r="C8" s="79"/>
      <c r="D8" s="75" t="e">
        <f t="shared" si="0"/>
        <v>#N/A</v>
      </c>
      <c r="E8" s="75">
        <f t="shared" si="1"/>
        <v>-0.25</v>
      </c>
    </row>
    <row r="9" spans="1:5" ht="16.5" thickTop="1" thickBot="1" x14ac:dyDescent="0.3">
      <c r="A9" s="49">
        <f>Facilities!$A9</f>
        <v>0</v>
      </c>
      <c r="B9" s="78">
        <f>Facilities!$B9</f>
        <v>0</v>
      </c>
      <c r="C9" s="79"/>
      <c r="D9" s="75" t="e">
        <f t="shared" si="0"/>
        <v>#N/A</v>
      </c>
      <c r="E9" s="75">
        <f t="shared" si="1"/>
        <v>-0.25</v>
      </c>
    </row>
    <row r="10" spans="1:5" ht="16.5" thickTop="1" thickBot="1" x14ac:dyDescent="0.3">
      <c r="A10" s="49">
        <f>Facilities!$A10</f>
        <v>0</v>
      </c>
      <c r="B10" s="78">
        <f>Facilities!$B10</f>
        <v>0</v>
      </c>
      <c r="C10" s="79"/>
      <c r="D10" s="75" t="e">
        <f t="shared" si="0"/>
        <v>#N/A</v>
      </c>
      <c r="E10" s="75">
        <f t="shared" si="1"/>
        <v>-0.25</v>
      </c>
    </row>
    <row r="11" spans="1:5" ht="16.5" thickTop="1" thickBot="1" x14ac:dyDescent="0.3">
      <c r="A11" s="49">
        <f>Facilities!$A11</f>
        <v>0</v>
      </c>
      <c r="B11" s="78">
        <f>Facilities!$B11</f>
        <v>0</v>
      </c>
      <c r="C11" s="79"/>
      <c r="D11" s="75" t="e">
        <f t="shared" si="0"/>
        <v>#N/A</v>
      </c>
      <c r="E11" s="75">
        <f t="shared" si="1"/>
        <v>-0.25</v>
      </c>
    </row>
    <row r="12" spans="1:5" ht="16.5" thickTop="1" thickBot="1" x14ac:dyDescent="0.3">
      <c r="A12" s="49">
        <f>Facilities!$A12</f>
        <v>0</v>
      </c>
      <c r="B12" s="78">
        <f>Facilities!$B12</f>
        <v>0</v>
      </c>
      <c r="C12" s="79"/>
      <c r="D12" s="75" t="e">
        <f t="shared" si="0"/>
        <v>#N/A</v>
      </c>
      <c r="E12" s="75">
        <f t="shared" si="1"/>
        <v>-0.25</v>
      </c>
    </row>
    <row r="13" spans="1:5" ht="16.5" thickTop="1" thickBot="1" x14ac:dyDescent="0.3">
      <c r="A13" s="49">
        <f>Facilities!$A13</f>
        <v>0</v>
      </c>
      <c r="B13" s="78">
        <f>Facilities!$B13</f>
        <v>0</v>
      </c>
      <c r="C13" s="79"/>
      <c r="D13" s="75" t="e">
        <f t="shared" si="0"/>
        <v>#N/A</v>
      </c>
      <c r="E13" s="75">
        <f t="shared" si="1"/>
        <v>-0.25</v>
      </c>
    </row>
    <row r="14" spans="1:5" ht="16.5" thickTop="1" thickBot="1" x14ac:dyDescent="0.3">
      <c r="A14" s="49">
        <f>Facilities!$A14</f>
        <v>0</v>
      </c>
      <c r="B14" s="78">
        <f>Facilities!$B14</f>
        <v>0</v>
      </c>
      <c r="C14" s="79"/>
      <c r="D14" s="75" t="e">
        <f t="shared" si="0"/>
        <v>#N/A</v>
      </c>
      <c r="E14" s="75">
        <f t="shared" si="1"/>
        <v>-0.25</v>
      </c>
    </row>
    <row r="15" spans="1:5" ht="16.5" thickTop="1" thickBot="1" x14ac:dyDescent="0.3">
      <c r="A15" s="49">
        <f>Facilities!$A15</f>
        <v>0</v>
      </c>
      <c r="B15" s="78">
        <f>Facilities!$B15</f>
        <v>0</v>
      </c>
      <c r="C15" s="79"/>
      <c r="D15" s="75" t="e">
        <f t="shared" si="0"/>
        <v>#N/A</v>
      </c>
      <c r="E15" s="75">
        <f t="shared" si="1"/>
        <v>-0.25</v>
      </c>
    </row>
    <row r="16" spans="1:5" ht="16.5" thickTop="1" thickBot="1" x14ac:dyDescent="0.3">
      <c r="A16" s="49">
        <f>Facilities!$A16</f>
        <v>0</v>
      </c>
      <c r="B16" s="78">
        <f>Facilities!$B16</f>
        <v>0</v>
      </c>
      <c r="C16" s="79"/>
      <c r="D16" s="75" t="e">
        <f t="shared" si="0"/>
        <v>#N/A</v>
      </c>
      <c r="E16" s="75">
        <f t="shared" si="1"/>
        <v>-0.25</v>
      </c>
    </row>
    <row r="17" spans="1:5" ht="16.5" thickTop="1" thickBot="1" x14ac:dyDescent="0.3">
      <c r="A17" s="49">
        <f>Facilities!$A17</f>
        <v>0</v>
      </c>
      <c r="B17" s="78">
        <f>Facilities!$B17</f>
        <v>0</v>
      </c>
      <c r="C17" s="79"/>
      <c r="D17" s="75" t="e">
        <f t="shared" si="0"/>
        <v>#N/A</v>
      </c>
      <c r="E17" s="75">
        <f t="shared" si="1"/>
        <v>-0.25</v>
      </c>
    </row>
    <row r="18" spans="1:5" ht="16.5" thickTop="1" thickBot="1" x14ac:dyDescent="0.3">
      <c r="A18" s="49">
        <f>Facilities!$A18</f>
        <v>0</v>
      </c>
      <c r="B18" s="78">
        <f>Facilities!$B18</f>
        <v>0</v>
      </c>
      <c r="C18" s="79"/>
      <c r="D18" s="75" t="e">
        <f t="shared" si="0"/>
        <v>#N/A</v>
      </c>
      <c r="E18" s="75">
        <f t="shared" si="1"/>
        <v>-0.25</v>
      </c>
    </row>
    <row r="19" spans="1:5" ht="16.5" thickTop="1" thickBot="1" x14ac:dyDescent="0.3">
      <c r="A19" s="49">
        <f>Facilities!$A19</f>
        <v>0</v>
      </c>
      <c r="B19" s="78">
        <f>Facilities!$B19</f>
        <v>0</v>
      </c>
      <c r="C19" s="79"/>
      <c r="D19" s="75" t="e">
        <f t="shared" si="0"/>
        <v>#N/A</v>
      </c>
      <c r="E19" s="75">
        <f t="shared" si="1"/>
        <v>-0.25</v>
      </c>
    </row>
    <row r="20" spans="1:5" ht="16.5" thickTop="1" thickBot="1" x14ac:dyDescent="0.3">
      <c r="A20" s="49">
        <f>Facilities!$A20</f>
        <v>0</v>
      </c>
      <c r="B20" s="78">
        <f>Facilities!$B20</f>
        <v>0</v>
      </c>
      <c r="C20" s="79"/>
      <c r="D20" s="75" t="e">
        <f t="shared" si="0"/>
        <v>#N/A</v>
      </c>
      <c r="E20" s="75">
        <f t="shared" si="1"/>
        <v>-0.25</v>
      </c>
    </row>
    <row r="21" spans="1:5" ht="16.5" thickTop="1" thickBot="1" x14ac:dyDescent="0.3">
      <c r="A21" s="49">
        <f>Facilities!$A21</f>
        <v>0</v>
      </c>
      <c r="B21" s="78">
        <f>Facilities!$B21</f>
        <v>0</v>
      </c>
      <c r="C21" s="79"/>
      <c r="D21" s="75" t="e">
        <f t="shared" si="0"/>
        <v>#N/A</v>
      </c>
      <c r="E21" s="75">
        <f t="shared" si="1"/>
        <v>-0.25</v>
      </c>
    </row>
    <row r="22" spans="1:5" ht="16.5" thickTop="1" thickBot="1" x14ac:dyDescent="0.3">
      <c r="A22" s="49">
        <f>Facilities!$A22</f>
        <v>0</v>
      </c>
      <c r="B22" s="78">
        <f>Facilities!$B22</f>
        <v>0</v>
      </c>
      <c r="C22" s="79"/>
      <c r="D22" s="75" t="e">
        <f t="shared" si="0"/>
        <v>#N/A</v>
      </c>
      <c r="E22" s="75">
        <f t="shared" si="1"/>
        <v>-0.25</v>
      </c>
    </row>
    <row r="23" spans="1:5" ht="16.5" thickTop="1" thickBot="1" x14ac:dyDescent="0.3">
      <c r="A23" s="49">
        <f>Facilities!$A23</f>
        <v>0</v>
      </c>
      <c r="B23" s="78">
        <f>Facilities!$B23</f>
        <v>0</v>
      </c>
      <c r="C23" s="79"/>
      <c r="D23" s="75" t="e">
        <f t="shared" si="0"/>
        <v>#N/A</v>
      </c>
      <c r="E23" s="75">
        <f t="shared" si="1"/>
        <v>-0.25</v>
      </c>
    </row>
    <row r="24" spans="1:5" ht="16.5" thickTop="1" thickBot="1" x14ac:dyDescent="0.3">
      <c r="A24" s="49">
        <f>Facilities!$A24</f>
        <v>0</v>
      </c>
      <c r="B24" s="78">
        <f>Facilities!$B24</f>
        <v>0</v>
      </c>
      <c r="C24" s="79"/>
      <c r="D24" s="75" t="e">
        <f t="shared" si="0"/>
        <v>#N/A</v>
      </c>
      <c r="E24" s="75">
        <f t="shared" si="1"/>
        <v>-0.25</v>
      </c>
    </row>
    <row r="25" spans="1:5" ht="16.5" thickTop="1" thickBot="1" x14ac:dyDescent="0.3">
      <c r="A25" s="49">
        <f>Facilities!$A25</f>
        <v>0</v>
      </c>
      <c r="B25" s="78">
        <f>Facilities!$B25</f>
        <v>0</v>
      </c>
      <c r="C25" s="79"/>
      <c r="D25" s="75" t="e">
        <f t="shared" si="0"/>
        <v>#N/A</v>
      </c>
      <c r="E25" s="75">
        <f t="shared" si="1"/>
        <v>-0.25</v>
      </c>
    </row>
    <row r="26" spans="1:5" ht="16.5" thickTop="1" thickBot="1" x14ac:dyDescent="0.3">
      <c r="A26" s="49">
        <f>Facilities!$A26</f>
        <v>0</v>
      </c>
      <c r="B26" s="78">
        <f>Facilities!$B26</f>
        <v>0</v>
      </c>
      <c r="C26" s="79"/>
      <c r="D26" s="75" t="e">
        <f t="shared" si="0"/>
        <v>#N/A</v>
      </c>
      <c r="E26" s="75">
        <f t="shared" si="1"/>
        <v>-0.25</v>
      </c>
    </row>
    <row r="27" spans="1:5" ht="16.5" thickTop="1" thickBot="1" x14ac:dyDescent="0.3">
      <c r="A27" s="49">
        <f>Facilities!$A27</f>
        <v>0</v>
      </c>
      <c r="B27" s="78">
        <f>Facilities!$B27</f>
        <v>0</v>
      </c>
      <c r="C27" s="79"/>
      <c r="D27" s="75" t="e">
        <f t="shared" si="0"/>
        <v>#N/A</v>
      </c>
      <c r="E27" s="75">
        <f t="shared" si="1"/>
        <v>-0.25</v>
      </c>
    </row>
    <row r="28" spans="1:5" ht="16.5" thickTop="1" thickBot="1" x14ac:dyDescent="0.3">
      <c r="A28" s="49">
        <f>Facilities!$A28</f>
        <v>0</v>
      </c>
      <c r="B28" s="78">
        <f>Facilities!$B28</f>
        <v>0</v>
      </c>
      <c r="C28" s="79"/>
      <c r="D28" s="75" t="e">
        <f t="shared" si="0"/>
        <v>#N/A</v>
      </c>
      <c r="E28" s="75">
        <f t="shared" si="1"/>
        <v>-0.25</v>
      </c>
    </row>
    <row r="29" spans="1:5" ht="16.5" thickTop="1" thickBot="1" x14ac:dyDescent="0.3">
      <c r="A29" s="49">
        <f>Facilities!$A29</f>
        <v>0</v>
      </c>
      <c r="B29" s="78">
        <f>Facilities!$B29</f>
        <v>0</v>
      </c>
      <c r="C29" s="79"/>
      <c r="D29" s="75" t="e">
        <f t="shared" si="0"/>
        <v>#N/A</v>
      </c>
      <c r="E29" s="75">
        <f t="shared" si="1"/>
        <v>-0.25</v>
      </c>
    </row>
    <row r="30" spans="1:5" ht="16.5" thickTop="1" thickBot="1" x14ac:dyDescent="0.3">
      <c r="A30" s="49">
        <f>Facilities!$A30</f>
        <v>0</v>
      </c>
      <c r="B30" s="78">
        <f>Facilities!$B30</f>
        <v>0</v>
      </c>
      <c r="C30" s="79"/>
      <c r="D30" s="75" t="e">
        <f t="shared" si="0"/>
        <v>#N/A</v>
      </c>
      <c r="E30" s="75">
        <f t="shared" si="1"/>
        <v>-0.25</v>
      </c>
    </row>
    <row r="31" spans="1:5" ht="16.5" thickTop="1" thickBot="1" x14ac:dyDescent="0.3">
      <c r="A31" s="49">
        <f>Facilities!$A31</f>
        <v>0</v>
      </c>
      <c r="B31" s="78">
        <f>Facilities!$B31</f>
        <v>0</v>
      </c>
      <c r="C31" s="79"/>
      <c r="D31" s="75" t="e">
        <f t="shared" si="0"/>
        <v>#N/A</v>
      </c>
      <c r="E31" s="75">
        <f t="shared" si="1"/>
        <v>-0.25</v>
      </c>
    </row>
    <row r="32" spans="1:5" ht="16.5" thickTop="1" thickBot="1" x14ac:dyDescent="0.3">
      <c r="A32" s="49">
        <f>Facilities!$A32</f>
        <v>0</v>
      </c>
      <c r="B32" s="78">
        <f>Facilities!$B32</f>
        <v>0</v>
      </c>
      <c r="C32" s="79"/>
      <c r="D32" s="75" t="e">
        <f t="shared" si="0"/>
        <v>#N/A</v>
      </c>
      <c r="E32" s="75">
        <f t="shared" si="1"/>
        <v>-0.25</v>
      </c>
    </row>
    <row r="33" spans="1:5" ht="16.5" thickTop="1" thickBot="1" x14ac:dyDescent="0.3">
      <c r="A33" s="49">
        <f>Facilities!$A33</f>
        <v>0</v>
      </c>
      <c r="B33" s="78">
        <f>Facilities!$B33</f>
        <v>0</v>
      </c>
      <c r="C33" s="79"/>
      <c r="D33" s="75" t="e">
        <f t="shared" si="0"/>
        <v>#N/A</v>
      </c>
      <c r="E33" s="75">
        <f t="shared" si="1"/>
        <v>-0.25</v>
      </c>
    </row>
    <row r="34" spans="1:5" ht="16.5" thickTop="1" thickBot="1" x14ac:dyDescent="0.3">
      <c r="A34" s="49">
        <f>Facilities!$A34</f>
        <v>0</v>
      </c>
      <c r="B34" s="78">
        <f>Facilities!$B34</f>
        <v>0</v>
      </c>
      <c r="C34" s="79"/>
      <c r="D34" s="75" t="e">
        <f t="shared" si="0"/>
        <v>#N/A</v>
      </c>
      <c r="E34" s="75">
        <f t="shared" si="1"/>
        <v>-0.25</v>
      </c>
    </row>
    <row r="35" spans="1:5" ht="16.5" thickTop="1" thickBot="1" x14ac:dyDescent="0.3">
      <c r="A35" s="49">
        <f>Facilities!$A35</f>
        <v>0</v>
      </c>
      <c r="B35" s="78">
        <f>Facilities!$B35</f>
        <v>0</v>
      </c>
      <c r="C35" s="79"/>
      <c r="D35" s="75" t="e">
        <f t="shared" si="0"/>
        <v>#N/A</v>
      </c>
      <c r="E35" s="75">
        <f t="shared" si="1"/>
        <v>-0.25</v>
      </c>
    </row>
    <row r="36" spans="1:5" ht="16.5" thickTop="1" thickBot="1" x14ac:dyDescent="0.3">
      <c r="A36" s="49">
        <f>Facilities!$A36</f>
        <v>0</v>
      </c>
      <c r="B36" s="78">
        <f>Facilities!$B36</f>
        <v>0</v>
      </c>
      <c r="C36" s="79"/>
      <c r="D36" s="75" t="e">
        <f t="shared" si="0"/>
        <v>#N/A</v>
      </c>
      <c r="E36" s="75">
        <f t="shared" si="1"/>
        <v>-0.25</v>
      </c>
    </row>
    <row r="37" spans="1:5" ht="16.5" thickTop="1" thickBot="1" x14ac:dyDescent="0.3">
      <c r="A37" s="49">
        <f>Facilities!$A37</f>
        <v>0</v>
      </c>
      <c r="B37" s="78">
        <f>Facilities!$B37</f>
        <v>0</v>
      </c>
      <c r="C37" s="79"/>
      <c r="D37" s="75" t="e">
        <f t="shared" si="0"/>
        <v>#N/A</v>
      </c>
      <c r="E37" s="75">
        <f t="shared" si="1"/>
        <v>-0.25</v>
      </c>
    </row>
    <row r="38" spans="1:5" ht="16.5" thickTop="1" thickBot="1" x14ac:dyDescent="0.3">
      <c r="A38" s="49">
        <f>Facilities!$A38</f>
        <v>0</v>
      </c>
      <c r="B38" s="78">
        <f>Facilities!$B38</f>
        <v>0</v>
      </c>
      <c r="C38" s="79"/>
      <c r="D38" s="75" t="e">
        <f t="shared" si="0"/>
        <v>#N/A</v>
      </c>
      <c r="E38" s="75">
        <f t="shared" si="1"/>
        <v>-0.25</v>
      </c>
    </row>
    <row r="39" spans="1:5" ht="16.5" thickTop="1" thickBot="1" x14ac:dyDescent="0.3">
      <c r="A39" s="49">
        <f>Facilities!$A39</f>
        <v>0</v>
      </c>
      <c r="B39" s="78">
        <f>Facilities!$B39</f>
        <v>0</v>
      </c>
      <c r="C39" s="79"/>
      <c r="D39" s="75" t="e">
        <f t="shared" si="0"/>
        <v>#N/A</v>
      </c>
      <c r="E39" s="75">
        <f t="shared" si="1"/>
        <v>-0.25</v>
      </c>
    </row>
    <row r="40" spans="1:5" ht="16.5" thickTop="1" thickBot="1" x14ac:dyDescent="0.3">
      <c r="A40" s="49">
        <f>Facilities!$A40</f>
        <v>0</v>
      </c>
      <c r="B40" s="78">
        <f>Facilities!$B40</f>
        <v>0</v>
      </c>
      <c r="C40" s="79"/>
      <c r="D40" s="75" t="e">
        <f t="shared" si="0"/>
        <v>#N/A</v>
      </c>
      <c r="E40" s="75">
        <f t="shared" si="1"/>
        <v>-0.25</v>
      </c>
    </row>
    <row r="41" spans="1:5" ht="16.5" thickTop="1" thickBot="1" x14ac:dyDescent="0.3">
      <c r="A41" s="49">
        <f>Facilities!$A41</f>
        <v>0</v>
      </c>
      <c r="B41" s="78">
        <f>Facilities!$B41</f>
        <v>0</v>
      </c>
      <c r="C41" s="79"/>
      <c r="D41" s="75" t="e">
        <f t="shared" si="0"/>
        <v>#N/A</v>
      </c>
      <c r="E41" s="75">
        <f t="shared" si="1"/>
        <v>-0.25</v>
      </c>
    </row>
    <row r="42" spans="1:5" ht="16.5" thickTop="1" thickBot="1" x14ac:dyDescent="0.3">
      <c r="A42" s="49">
        <f>Facilities!$A42</f>
        <v>0</v>
      </c>
      <c r="B42" s="78">
        <f>Facilities!$B42</f>
        <v>0</v>
      </c>
      <c r="C42" s="79"/>
      <c r="D42" s="75" t="e">
        <f t="shared" si="0"/>
        <v>#N/A</v>
      </c>
      <c r="E42" s="75">
        <f t="shared" si="1"/>
        <v>-0.25</v>
      </c>
    </row>
    <row r="43" spans="1:5" ht="16.5" thickTop="1" thickBot="1" x14ac:dyDescent="0.3">
      <c r="A43" s="49">
        <f>Facilities!$A43</f>
        <v>0</v>
      </c>
      <c r="B43" s="78">
        <f>Facilities!$B43</f>
        <v>0</v>
      </c>
      <c r="C43" s="79"/>
      <c r="D43" s="75" t="e">
        <f t="shared" si="0"/>
        <v>#N/A</v>
      </c>
      <c r="E43" s="75">
        <f t="shared" si="1"/>
        <v>-0.25</v>
      </c>
    </row>
    <row r="44" spans="1:5" ht="16.5" thickTop="1" thickBot="1" x14ac:dyDescent="0.3">
      <c r="A44" s="49">
        <f>Facilities!$A44</f>
        <v>0</v>
      </c>
      <c r="B44" s="78">
        <f>Facilities!$B44</f>
        <v>0</v>
      </c>
      <c r="C44" s="79"/>
      <c r="D44" s="75" t="e">
        <f t="shared" si="0"/>
        <v>#N/A</v>
      </c>
      <c r="E44" s="75">
        <f t="shared" si="1"/>
        <v>-0.25</v>
      </c>
    </row>
    <row r="45" spans="1:5" ht="16.5" thickTop="1" thickBot="1" x14ac:dyDescent="0.3">
      <c r="A45" s="49">
        <f>Facilities!$A45</f>
        <v>0</v>
      </c>
      <c r="B45" s="78">
        <f>Facilities!$B45</f>
        <v>0</v>
      </c>
      <c r="C45" s="79"/>
      <c r="D45" s="75" t="e">
        <f t="shared" si="0"/>
        <v>#N/A</v>
      </c>
      <c r="E45" s="75">
        <f t="shared" si="1"/>
        <v>-0.25</v>
      </c>
    </row>
    <row r="46" spans="1:5" ht="16.5" thickTop="1" thickBot="1" x14ac:dyDescent="0.3">
      <c r="A46" s="49">
        <f>Facilities!$A46</f>
        <v>0</v>
      </c>
      <c r="B46" s="78">
        <f>Facilities!$B46</f>
        <v>0</v>
      </c>
      <c r="C46" s="79"/>
      <c r="D46" s="75" t="e">
        <f t="shared" si="0"/>
        <v>#N/A</v>
      </c>
      <c r="E46" s="75">
        <f t="shared" si="1"/>
        <v>-0.25</v>
      </c>
    </row>
    <row r="47" spans="1:5" ht="16.5" thickTop="1" thickBot="1" x14ac:dyDescent="0.3">
      <c r="A47" s="49">
        <f>Facilities!$A47</f>
        <v>0</v>
      </c>
      <c r="B47" s="78">
        <f>Facilities!$B47</f>
        <v>0</v>
      </c>
      <c r="C47" s="79"/>
      <c r="D47" s="75" t="e">
        <f t="shared" si="0"/>
        <v>#N/A</v>
      </c>
      <c r="E47" s="75">
        <f t="shared" si="1"/>
        <v>-0.25</v>
      </c>
    </row>
    <row r="48" spans="1:5" ht="16.5" thickTop="1" thickBot="1" x14ac:dyDescent="0.3">
      <c r="A48" s="49">
        <f>Facilities!$A48</f>
        <v>0</v>
      </c>
      <c r="B48" s="78">
        <f>Facilities!$B48</f>
        <v>0</v>
      </c>
      <c r="C48" s="79"/>
      <c r="D48" s="75" t="e">
        <f t="shared" si="0"/>
        <v>#N/A</v>
      </c>
      <c r="E48" s="75">
        <f t="shared" si="1"/>
        <v>-0.25</v>
      </c>
    </row>
    <row r="49" spans="1:5" ht="16.5" thickTop="1" thickBot="1" x14ac:dyDescent="0.3">
      <c r="A49" s="49">
        <f>Facilities!$A49</f>
        <v>0</v>
      </c>
      <c r="B49" s="78">
        <f>Facilities!$B49</f>
        <v>0</v>
      </c>
      <c r="C49" s="79"/>
      <c r="D49" s="75" t="e">
        <f t="shared" si="0"/>
        <v>#N/A</v>
      </c>
      <c r="E49" s="75">
        <f t="shared" si="1"/>
        <v>-0.25</v>
      </c>
    </row>
    <row r="50" spans="1:5" ht="16.5" thickTop="1" thickBot="1" x14ac:dyDescent="0.3">
      <c r="A50" s="49">
        <f>Facilities!$A50</f>
        <v>0</v>
      </c>
      <c r="B50" s="78">
        <f>Facilities!$B50</f>
        <v>0</v>
      </c>
      <c r="C50" s="79"/>
      <c r="D50" s="75" t="e">
        <f t="shared" si="0"/>
        <v>#N/A</v>
      </c>
      <c r="E50" s="75">
        <f t="shared" si="1"/>
        <v>-0.25</v>
      </c>
    </row>
    <row r="51" spans="1:5" ht="16.5" thickTop="1" thickBot="1" x14ac:dyDescent="0.3">
      <c r="A51" s="49">
        <f>Facilities!$A51</f>
        <v>0</v>
      </c>
      <c r="B51" s="78">
        <f>Facilities!$B51</f>
        <v>0</v>
      </c>
      <c r="C51" s="79"/>
      <c r="D51" s="75" t="e">
        <f t="shared" si="0"/>
        <v>#N/A</v>
      </c>
      <c r="E51" s="75">
        <f t="shared" si="1"/>
        <v>-0.25</v>
      </c>
    </row>
    <row r="52" spans="1:5" ht="16.5" thickTop="1" thickBot="1" x14ac:dyDescent="0.3">
      <c r="A52" s="49">
        <f>Facilities!$A52</f>
        <v>0</v>
      </c>
      <c r="B52" s="78">
        <f>Facilities!$B52</f>
        <v>0</v>
      </c>
      <c r="C52" s="79"/>
      <c r="D52" s="75" t="e">
        <f t="shared" si="0"/>
        <v>#N/A</v>
      </c>
      <c r="E52" s="75">
        <f t="shared" si="1"/>
        <v>-0.25</v>
      </c>
    </row>
    <row r="53" spans="1:5" ht="16.5" thickTop="1" thickBot="1" x14ac:dyDescent="0.3">
      <c r="A53" s="49">
        <f>Facilities!$A53</f>
        <v>0</v>
      </c>
      <c r="B53" s="78">
        <f>Facilities!$B53</f>
        <v>0</v>
      </c>
      <c r="C53" s="79"/>
      <c r="D53" s="75" t="e">
        <f t="shared" si="0"/>
        <v>#N/A</v>
      </c>
      <c r="E53" s="75">
        <f t="shared" si="1"/>
        <v>-0.25</v>
      </c>
    </row>
    <row r="54" spans="1:5" ht="16.5" thickTop="1" thickBot="1" x14ac:dyDescent="0.3">
      <c r="A54" s="49">
        <f>Facilities!$A54</f>
        <v>0</v>
      </c>
      <c r="B54" s="78">
        <f>Facilities!$B54</f>
        <v>0</v>
      </c>
      <c r="C54" s="79"/>
      <c r="D54" s="75" t="e">
        <f t="shared" si="0"/>
        <v>#N/A</v>
      </c>
      <c r="E54" s="75">
        <f t="shared" si="1"/>
        <v>-0.25</v>
      </c>
    </row>
    <row r="55" spans="1:5" ht="16.5" thickTop="1" thickBot="1" x14ac:dyDescent="0.3">
      <c r="A55" s="49">
        <f>Facilities!$A55</f>
        <v>0</v>
      </c>
      <c r="B55" s="78">
        <f>Facilities!$B55</f>
        <v>0</v>
      </c>
      <c r="C55" s="79"/>
      <c r="D55" s="75" t="e">
        <f t="shared" si="0"/>
        <v>#N/A</v>
      </c>
      <c r="E55" s="75">
        <f t="shared" si="1"/>
        <v>-0.25</v>
      </c>
    </row>
    <row r="56" spans="1:5" ht="16.5" thickTop="1" thickBot="1" x14ac:dyDescent="0.3">
      <c r="A56" s="49">
        <f>Facilities!$A56</f>
        <v>0</v>
      </c>
      <c r="B56" s="78">
        <f>Facilities!$B56</f>
        <v>0</v>
      </c>
      <c r="C56" s="79"/>
      <c r="D56" s="75" t="e">
        <f t="shared" si="0"/>
        <v>#N/A</v>
      </c>
      <c r="E56" s="75">
        <f t="shared" si="1"/>
        <v>-0.25</v>
      </c>
    </row>
    <row r="57" spans="1:5" ht="16.5" thickTop="1" thickBot="1" x14ac:dyDescent="0.3">
      <c r="A57" s="49">
        <f>Facilities!$A57</f>
        <v>0</v>
      </c>
      <c r="B57" s="78">
        <f>Facilities!$B57</f>
        <v>0</v>
      </c>
      <c r="C57" s="79"/>
      <c r="D57" s="75" t="e">
        <f t="shared" si="0"/>
        <v>#N/A</v>
      </c>
      <c r="E57" s="75">
        <f t="shared" si="1"/>
        <v>-0.25</v>
      </c>
    </row>
    <row r="58" spans="1:5" ht="16.5" thickTop="1" thickBot="1" x14ac:dyDescent="0.3">
      <c r="A58" s="49">
        <f>Facilities!$A58</f>
        <v>0</v>
      </c>
      <c r="B58" s="78">
        <f>Facilities!$B58</f>
        <v>0</v>
      </c>
      <c r="C58" s="79"/>
      <c r="D58" s="75" t="e">
        <f t="shared" si="0"/>
        <v>#N/A</v>
      </c>
      <c r="E58" s="75">
        <f t="shared" si="1"/>
        <v>-0.25</v>
      </c>
    </row>
    <row r="59" spans="1:5" ht="16.5" thickTop="1" thickBot="1" x14ac:dyDescent="0.3">
      <c r="A59" s="49">
        <f>Facilities!$A59</f>
        <v>0</v>
      </c>
      <c r="B59" s="78">
        <f>Facilities!$B59</f>
        <v>0</v>
      </c>
      <c r="C59" s="79"/>
      <c r="D59" s="75" t="e">
        <f t="shared" si="0"/>
        <v>#N/A</v>
      </c>
      <c r="E59" s="75">
        <f t="shared" si="1"/>
        <v>-0.25</v>
      </c>
    </row>
    <row r="60" spans="1:5" ht="16.5" thickTop="1" thickBot="1" x14ac:dyDescent="0.3">
      <c r="A60" s="49">
        <f>Facilities!$A60</f>
        <v>0</v>
      </c>
      <c r="B60" s="78">
        <f>Facilities!$B60</f>
        <v>0</v>
      </c>
      <c r="C60" s="79"/>
      <c r="D60" s="75" t="e">
        <f t="shared" si="0"/>
        <v>#N/A</v>
      </c>
      <c r="E60" s="75">
        <f t="shared" si="1"/>
        <v>-0.25</v>
      </c>
    </row>
    <row r="61" spans="1:5" ht="16.5" thickTop="1" thickBot="1" x14ac:dyDescent="0.3">
      <c r="A61" s="49">
        <f>Facilities!$A61</f>
        <v>0</v>
      </c>
      <c r="B61" s="78">
        <f>Facilities!$B61</f>
        <v>0</v>
      </c>
      <c r="C61" s="79"/>
      <c r="D61" s="75" t="e">
        <f t="shared" si="0"/>
        <v>#N/A</v>
      </c>
      <c r="E61" s="75">
        <f t="shared" si="1"/>
        <v>-0.25</v>
      </c>
    </row>
    <row r="62" spans="1:5" ht="16.5" thickTop="1" thickBot="1" x14ac:dyDescent="0.3">
      <c r="A62" s="49">
        <f>Facilities!$A62</f>
        <v>0</v>
      </c>
      <c r="B62" s="78">
        <f>Facilities!$B62</f>
        <v>0</v>
      </c>
      <c r="C62" s="79"/>
      <c r="D62" s="75" t="e">
        <f t="shared" si="0"/>
        <v>#N/A</v>
      </c>
      <c r="E62" s="75">
        <f t="shared" si="1"/>
        <v>-0.25</v>
      </c>
    </row>
    <row r="63" spans="1:5" ht="16.5" thickTop="1" thickBot="1" x14ac:dyDescent="0.3">
      <c r="A63" s="49">
        <f>Facilities!$A63</f>
        <v>0</v>
      </c>
      <c r="B63" s="78">
        <f>Facilities!$B63</f>
        <v>0</v>
      </c>
      <c r="C63" s="79"/>
      <c r="D63" s="75" t="e">
        <f t="shared" si="0"/>
        <v>#N/A</v>
      </c>
      <c r="E63" s="75">
        <f t="shared" si="1"/>
        <v>-0.25</v>
      </c>
    </row>
    <row r="64" spans="1:5" ht="16.5" thickTop="1" thickBot="1" x14ac:dyDescent="0.3">
      <c r="A64" s="49">
        <f>Facilities!$A64</f>
        <v>0</v>
      </c>
      <c r="B64" s="78">
        <f>Facilities!$B64</f>
        <v>0</v>
      </c>
      <c r="C64" s="79"/>
      <c r="D64" s="75" t="e">
        <f t="shared" si="0"/>
        <v>#N/A</v>
      </c>
      <c r="E64" s="75">
        <f t="shared" si="1"/>
        <v>-0.25</v>
      </c>
    </row>
    <row r="65" spans="1:5" ht="16.5" thickTop="1" thickBot="1" x14ac:dyDescent="0.3">
      <c r="A65" s="49">
        <f>Facilities!$A65</f>
        <v>0</v>
      </c>
      <c r="B65" s="78">
        <f>Facilities!$B65</f>
        <v>0</v>
      </c>
      <c r="C65" s="79"/>
      <c r="D65" s="75" t="e">
        <f t="shared" si="0"/>
        <v>#N/A</v>
      </c>
      <c r="E65" s="75">
        <f t="shared" si="1"/>
        <v>-0.25</v>
      </c>
    </row>
    <row r="66" spans="1:5" ht="16.5" thickTop="1" thickBot="1" x14ac:dyDescent="0.3">
      <c r="A66" s="49">
        <f>Facilities!$A66</f>
        <v>0</v>
      </c>
      <c r="B66" s="78">
        <f>Facilities!$B66</f>
        <v>0</v>
      </c>
      <c r="C66" s="79"/>
      <c r="D66" s="75" t="e">
        <f t="shared" ref="D66:D129" si="2">_xlfn.RANK.EQ(C66,$C$2:$C$1000,0)</f>
        <v>#N/A</v>
      </c>
      <c r="E66" s="75">
        <f t="shared" ref="E66:E129" si="3">($C66-1)/4</f>
        <v>-0.25</v>
      </c>
    </row>
    <row r="67" spans="1:5" ht="16.5" thickTop="1" thickBot="1" x14ac:dyDescent="0.3">
      <c r="A67" s="49">
        <f>Facilities!$A67</f>
        <v>0</v>
      </c>
      <c r="B67" s="78">
        <f>Facilities!$B67</f>
        <v>0</v>
      </c>
      <c r="C67" s="79"/>
      <c r="D67" s="75" t="e">
        <f t="shared" si="2"/>
        <v>#N/A</v>
      </c>
      <c r="E67" s="75">
        <f t="shared" si="3"/>
        <v>-0.25</v>
      </c>
    </row>
    <row r="68" spans="1:5" ht="16.5" thickTop="1" thickBot="1" x14ac:dyDescent="0.3">
      <c r="A68" s="49">
        <f>Facilities!$A68</f>
        <v>0</v>
      </c>
      <c r="B68" s="78">
        <f>Facilities!$B68</f>
        <v>0</v>
      </c>
      <c r="C68" s="79"/>
      <c r="D68" s="75" t="e">
        <f t="shared" si="2"/>
        <v>#N/A</v>
      </c>
      <c r="E68" s="75">
        <f t="shared" si="3"/>
        <v>-0.25</v>
      </c>
    </row>
    <row r="69" spans="1:5" ht="16.5" thickTop="1" thickBot="1" x14ac:dyDescent="0.3">
      <c r="A69" s="49">
        <f>Facilities!$A69</f>
        <v>0</v>
      </c>
      <c r="B69" s="78">
        <f>Facilities!$B69</f>
        <v>0</v>
      </c>
      <c r="C69" s="79"/>
      <c r="D69" s="75" t="e">
        <f t="shared" si="2"/>
        <v>#N/A</v>
      </c>
      <c r="E69" s="75">
        <f t="shared" si="3"/>
        <v>-0.25</v>
      </c>
    </row>
    <row r="70" spans="1:5" ht="16.5" thickTop="1" thickBot="1" x14ac:dyDescent="0.3">
      <c r="A70" s="49">
        <f>Facilities!$A70</f>
        <v>0</v>
      </c>
      <c r="B70" s="78">
        <f>Facilities!$B70</f>
        <v>0</v>
      </c>
      <c r="C70" s="79"/>
      <c r="D70" s="75" t="e">
        <f t="shared" si="2"/>
        <v>#N/A</v>
      </c>
      <c r="E70" s="75">
        <f t="shared" si="3"/>
        <v>-0.25</v>
      </c>
    </row>
    <row r="71" spans="1:5" ht="16.5" thickTop="1" thickBot="1" x14ac:dyDescent="0.3">
      <c r="A71" s="49">
        <f>Facilities!$A71</f>
        <v>0</v>
      </c>
      <c r="B71" s="78">
        <f>Facilities!$B71</f>
        <v>0</v>
      </c>
      <c r="C71" s="79"/>
      <c r="D71" s="75" t="e">
        <f t="shared" si="2"/>
        <v>#N/A</v>
      </c>
      <c r="E71" s="75">
        <f t="shared" si="3"/>
        <v>-0.25</v>
      </c>
    </row>
    <row r="72" spans="1:5" ht="16.5" thickTop="1" thickBot="1" x14ac:dyDescent="0.3">
      <c r="A72" s="49">
        <f>Facilities!$A72</f>
        <v>0</v>
      </c>
      <c r="B72" s="78">
        <f>Facilities!$B72</f>
        <v>0</v>
      </c>
      <c r="C72" s="79"/>
      <c r="D72" s="75" t="e">
        <f t="shared" si="2"/>
        <v>#N/A</v>
      </c>
      <c r="E72" s="75">
        <f t="shared" si="3"/>
        <v>-0.25</v>
      </c>
    </row>
    <row r="73" spans="1:5" ht="16.5" thickTop="1" thickBot="1" x14ac:dyDescent="0.3">
      <c r="A73" s="49">
        <f>Facilities!$A73</f>
        <v>0</v>
      </c>
      <c r="B73" s="78">
        <f>Facilities!$B73</f>
        <v>0</v>
      </c>
      <c r="C73" s="79"/>
      <c r="D73" s="75" t="e">
        <f t="shared" si="2"/>
        <v>#N/A</v>
      </c>
      <c r="E73" s="75">
        <f t="shared" si="3"/>
        <v>-0.25</v>
      </c>
    </row>
    <row r="74" spans="1:5" ht="16.5" thickTop="1" thickBot="1" x14ac:dyDescent="0.3">
      <c r="A74" s="49">
        <f>Facilities!$A74</f>
        <v>0</v>
      </c>
      <c r="B74" s="78">
        <f>Facilities!$B74</f>
        <v>0</v>
      </c>
      <c r="C74" s="79"/>
      <c r="D74" s="75" t="e">
        <f t="shared" si="2"/>
        <v>#N/A</v>
      </c>
      <c r="E74" s="75">
        <f t="shared" si="3"/>
        <v>-0.25</v>
      </c>
    </row>
    <row r="75" spans="1:5" ht="16.5" thickTop="1" thickBot="1" x14ac:dyDescent="0.3">
      <c r="A75" s="49">
        <f>Facilities!$A75</f>
        <v>0</v>
      </c>
      <c r="B75" s="78">
        <f>Facilities!$B75</f>
        <v>0</v>
      </c>
      <c r="C75" s="79"/>
      <c r="D75" s="75" t="e">
        <f t="shared" si="2"/>
        <v>#N/A</v>
      </c>
      <c r="E75" s="75">
        <f t="shared" si="3"/>
        <v>-0.25</v>
      </c>
    </row>
    <row r="76" spans="1:5" ht="16.5" thickTop="1" thickBot="1" x14ac:dyDescent="0.3">
      <c r="A76" s="49">
        <f>Facilities!$A76</f>
        <v>0</v>
      </c>
      <c r="B76" s="78">
        <f>Facilities!$B76</f>
        <v>0</v>
      </c>
      <c r="C76" s="79"/>
      <c r="D76" s="75" t="e">
        <f t="shared" si="2"/>
        <v>#N/A</v>
      </c>
      <c r="E76" s="75">
        <f t="shared" si="3"/>
        <v>-0.25</v>
      </c>
    </row>
    <row r="77" spans="1:5" ht="16.5" thickTop="1" thickBot="1" x14ac:dyDescent="0.3">
      <c r="A77" s="49">
        <f>Facilities!$A77</f>
        <v>0</v>
      </c>
      <c r="B77" s="78">
        <f>Facilities!$B77</f>
        <v>0</v>
      </c>
      <c r="C77" s="79"/>
      <c r="D77" s="75" t="e">
        <f t="shared" si="2"/>
        <v>#N/A</v>
      </c>
      <c r="E77" s="75">
        <f t="shared" si="3"/>
        <v>-0.25</v>
      </c>
    </row>
    <row r="78" spans="1:5" ht="16.5" thickTop="1" thickBot="1" x14ac:dyDescent="0.3">
      <c r="A78" s="49">
        <f>Facilities!$A78</f>
        <v>0</v>
      </c>
      <c r="B78" s="78">
        <f>Facilities!$B78</f>
        <v>0</v>
      </c>
      <c r="C78" s="79"/>
      <c r="D78" s="75" t="e">
        <f t="shared" si="2"/>
        <v>#N/A</v>
      </c>
      <c r="E78" s="75">
        <f t="shared" si="3"/>
        <v>-0.25</v>
      </c>
    </row>
    <row r="79" spans="1:5" ht="16.5" thickTop="1" thickBot="1" x14ac:dyDescent="0.3">
      <c r="A79" s="49">
        <f>Facilities!$A79</f>
        <v>0</v>
      </c>
      <c r="B79" s="78">
        <f>Facilities!$B79</f>
        <v>0</v>
      </c>
      <c r="C79" s="79"/>
      <c r="D79" s="75" t="e">
        <f t="shared" si="2"/>
        <v>#N/A</v>
      </c>
      <c r="E79" s="75">
        <f t="shared" si="3"/>
        <v>-0.25</v>
      </c>
    </row>
    <row r="80" spans="1:5" ht="16.5" thickTop="1" thickBot="1" x14ac:dyDescent="0.3">
      <c r="A80" s="49">
        <f>Facilities!$A80</f>
        <v>0</v>
      </c>
      <c r="B80" s="78">
        <f>Facilities!$B80</f>
        <v>0</v>
      </c>
      <c r="C80" s="79"/>
      <c r="D80" s="75" t="e">
        <f t="shared" si="2"/>
        <v>#N/A</v>
      </c>
      <c r="E80" s="75">
        <f t="shared" si="3"/>
        <v>-0.25</v>
      </c>
    </row>
    <row r="81" spans="1:5" ht="16.5" thickTop="1" thickBot="1" x14ac:dyDescent="0.3">
      <c r="A81" s="49">
        <f>Facilities!$A81</f>
        <v>0</v>
      </c>
      <c r="B81" s="78">
        <f>Facilities!$B81</f>
        <v>0</v>
      </c>
      <c r="C81" s="79"/>
      <c r="D81" s="75" t="e">
        <f t="shared" si="2"/>
        <v>#N/A</v>
      </c>
      <c r="E81" s="75">
        <f t="shared" si="3"/>
        <v>-0.25</v>
      </c>
    </row>
    <row r="82" spans="1:5" ht="16.5" thickTop="1" thickBot="1" x14ac:dyDescent="0.3">
      <c r="A82" s="49">
        <f>Facilities!$A82</f>
        <v>0</v>
      </c>
      <c r="B82" s="78">
        <f>Facilities!$B82</f>
        <v>0</v>
      </c>
      <c r="C82" s="79"/>
      <c r="D82" s="75" t="e">
        <f t="shared" si="2"/>
        <v>#N/A</v>
      </c>
      <c r="E82" s="75">
        <f t="shared" si="3"/>
        <v>-0.25</v>
      </c>
    </row>
    <row r="83" spans="1:5" ht="16.5" thickTop="1" thickBot="1" x14ac:dyDescent="0.3">
      <c r="A83" s="49">
        <f>Facilities!$A83</f>
        <v>0</v>
      </c>
      <c r="B83" s="78">
        <f>Facilities!$B83</f>
        <v>0</v>
      </c>
      <c r="C83" s="79"/>
      <c r="D83" s="75" t="e">
        <f t="shared" si="2"/>
        <v>#N/A</v>
      </c>
      <c r="E83" s="75">
        <f t="shared" si="3"/>
        <v>-0.25</v>
      </c>
    </row>
    <row r="84" spans="1:5" ht="16.5" thickTop="1" thickBot="1" x14ac:dyDescent="0.3">
      <c r="A84" s="49">
        <f>Facilities!$A84</f>
        <v>0</v>
      </c>
      <c r="B84" s="78">
        <f>Facilities!$B84</f>
        <v>0</v>
      </c>
      <c r="C84" s="79"/>
      <c r="D84" s="75" t="e">
        <f t="shared" si="2"/>
        <v>#N/A</v>
      </c>
      <c r="E84" s="75">
        <f t="shared" si="3"/>
        <v>-0.25</v>
      </c>
    </row>
    <row r="85" spans="1:5" ht="16.5" thickTop="1" thickBot="1" x14ac:dyDescent="0.3">
      <c r="A85" s="49">
        <f>Facilities!$A85</f>
        <v>0</v>
      </c>
      <c r="B85" s="78">
        <f>Facilities!$B85</f>
        <v>0</v>
      </c>
      <c r="C85" s="79"/>
      <c r="D85" s="75" t="e">
        <f t="shared" si="2"/>
        <v>#N/A</v>
      </c>
      <c r="E85" s="75">
        <f t="shared" si="3"/>
        <v>-0.25</v>
      </c>
    </row>
    <row r="86" spans="1:5" ht="16.5" thickTop="1" thickBot="1" x14ac:dyDescent="0.3">
      <c r="A86" s="49">
        <f>Facilities!$A86</f>
        <v>0</v>
      </c>
      <c r="B86" s="78">
        <f>Facilities!$B86</f>
        <v>0</v>
      </c>
      <c r="C86" s="79"/>
      <c r="D86" s="75" t="e">
        <f t="shared" si="2"/>
        <v>#N/A</v>
      </c>
      <c r="E86" s="75">
        <f t="shared" si="3"/>
        <v>-0.25</v>
      </c>
    </row>
    <row r="87" spans="1:5" ht="16.5" thickTop="1" thickBot="1" x14ac:dyDescent="0.3">
      <c r="A87" s="49">
        <f>Facilities!$A87</f>
        <v>0</v>
      </c>
      <c r="B87" s="78">
        <f>Facilities!$B87</f>
        <v>0</v>
      </c>
      <c r="C87" s="79"/>
      <c r="D87" s="75" t="e">
        <f t="shared" si="2"/>
        <v>#N/A</v>
      </c>
      <c r="E87" s="75">
        <f t="shared" si="3"/>
        <v>-0.25</v>
      </c>
    </row>
    <row r="88" spans="1:5" ht="16.5" thickTop="1" thickBot="1" x14ac:dyDescent="0.3">
      <c r="A88" s="49">
        <f>Facilities!$A88</f>
        <v>0</v>
      </c>
      <c r="B88" s="78">
        <f>Facilities!$B88</f>
        <v>0</v>
      </c>
      <c r="C88" s="79"/>
      <c r="D88" s="75" t="e">
        <f t="shared" si="2"/>
        <v>#N/A</v>
      </c>
      <c r="E88" s="75">
        <f t="shared" si="3"/>
        <v>-0.25</v>
      </c>
    </row>
    <row r="89" spans="1:5" ht="16.5" thickTop="1" thickBot="1" x14ac:dyDescent="0.3">
      <c r="A89" s="49">
        <f>Facilities!$A89</f>
        <v>0</v>
      </c>
      <c r="B89" s="78">
        <f>Facilities!$B89</f>
        <v>0</v>
      </c>
      <c r="C89" s="79"/>
      <c r="D89" s="75" t="e">
        <f t="shared" si="2"/>
        <v>#N/A</v>
      </c>
      <c r="E89" s="75">
        <f t="shared" si="3"/>
        <v>-0.25</v>
      </c>
    </row>
    <row r="90" spans="1:5" ht="16.5" thickTop="1" thickBot="1" x14ac:dyDescent="0.3">
      <c r="A90" s="49">
        <f>Facilities!$A90</f>
        <v>0</v>
      </c>
      <c r="B90" s="78">
        <f>Facilities!$B90</f>
        <v>0</v>
      </c>
      <c r="C90" s="79"/>
      <c r="D90" s="75" t="e">
        <f t="shared" si="2"/>
        <v>#N/A</v>
      </c>
      <c r="E90" s="75">
        <f t="shared" si="3"/>
        <v>-0.25</v>
      </c>
    </row>
    <row r="91" spans="1:5" ht="16.5" thickTop="1" thickBot="1" x14ac:dyDescent="0.3">
      <c r="A91" s="49">
        <f>Facilities!$A91</f>
        <v>0</v>
      </c>
      <c r="B91" s="78">
        <f>Facilities!$B91</f>
        <v>0</v>
      </c>
      <c r="C91" s="79"/>
      <c r="D91" s="75" t="e">
        <f t="shared" si="2"/>
        <v>#N/A</v>
      </c>
      <c r="E91" s="75">
        <f t="shared" si="3"/>
        <v>-0.25</v>
      </c>
    </row>
    <row r="92" spans="1:5" ht="16.5" thickTop="1" thickBot="1" x14ac:dyDescent="0.3">
      <c r="A92" s="49">
        <f>Facilities!$A92</f>
        <v>0</v>
      </c>
      <c r="B92" s="78">
        <f>Facilities!$B92</f>
        <v>0</v>
      </c>
      <c r="C92" s="79"/>
      <c r="D92" s="75" t="e">
        <f t="shared" si="2"/>
        <v>#N/A</v>
      </c>
      <c r="E92" s="75">
        <f t="shared" si="3"/>
        <v>-0.25</v>
      </c>
    </row>
    <row r="93" spans="1:5" ht="16.5" thickTop="1" thickBot="1" x14ac:dyDescent="0.3">
      <c r="A93" s="49">
        <f>Facilities!$A93</f>
        <v>0</v>
      </c>
      <c r="B93" s="78">
        <f>Facilities!$B93</f>
        <v>0</v>
      </c>
      <c r="C93" s="79"/>
      <c r="D93" s="75" t="e">
        <f t="shared" si="2"/>
        <v>#N/A</v>
      </c>
      <c r="E93" s="75">
        <f t="shared" si="3"/>
        <v>-0.25</v>
      </c>
    </row>
    <row r="94" spans="1:5" ht="16.5" thickTop="1" thickBot="1" x14ac:dyDescent="0.3">
      <c r="A94" s="49">
        <f>Facilities!$A94</f>
        <v>0</v>
      </c>
      <c r="B94" s="78">
        <f>Facilities!$B94</f>
        <v>0</v>
      </c>
      <c r="C94" s="79"/>
      <c r="D94" s="75" t="e">
        <f t="shared" si="2"/>
        <v>#N/A</v>
      </c>
      <c r="E94" s="75">
        <f t="shared" si="3"/>
        <v>-0.25</v>
      </c>
    </row>
    <row r="95" spans="1:5" ht="16.5" thickTop="1" thickBot="1" x14ac:dyDescent="0.3">
      <c r="A95" s="49">
        <f>Facilities!$A95</f>
        <v>0</v>
      </c>
      <c r="B95" s="78">
        <f>Facilities!$B95</f>
        <v>0</v>
      </c>
      <c r="C95" s="79"/>
      <c r="D95" s="75" t="e">
        <f t="shared" si="2"/>
        <v>#N/A</v>
      </c>
      <c r="E95" s="75">
        <f t="shared" si="3"/>
        <v>-0.25</v>
      </c>
    </row>
    <row r="96" spans="1:5" ht="16.5" thickTop="1" thickBot="1" x14ac:dyDescent="0.3">
      <c r="A96" s="49">
        <f>Facilities!$A96</f>
        <v>0</v>
      </c>
      <c r="B96" s="78">
        <f>Facilities!$B96</f>
        <v>0</v>
      </c>
      <c r="C96" s="79"/>
      <c r="D96" s="75" t="e">
        <f t="shared" si="2"/>
        <v>#N/A</v>
      </c>
      <c r="E96" s="75">
        <f t="shared" si="3"/>
        <v>-0.25</v>
      </c>
    </row>
    <row r="97" spans="1:5" ht="16.5" thickTop="1" thickBot="1" x14ac:dyDescent="0.3">
      <c r="A97" s="49">
        <f>Facilities!$A97</f>
        <v>0</v>
      </c>
      <c r="B97" s="78">
        <f>Facilities!$B97</f>
        <v>0</v>
      </c>
      <c r="C97" s="79"/>
      <c r="D97" s="75" t="e">
        <f t="shared" si="2"/>
        <v>#N/A</v>
      </c>
      <c r="E97" s="75">
        <f t="shared" si="3"/>
        <v>-0.25</v>
      </c>
    </row>
    <row r="98" spans="1:5" ht="16.5" thickTop="1" thickBot="1" x14ac:dyDescent="0.3">
      <c r="A98" s="49">
        <f>Facilities!$A98</f>
        <v>0</v>
      </c>
      <c r="B98" s="78">
        <f>Facilities!$B98</f>
        <v>0</v>
      </c>
      <c r="C98" s="79"/>
      <c r="D98" s="75" t="e">
        <f t="shared" si="2"/>
        <v>#N/A</v>
      </c>
      <c r="E98" s="75">
        <f t="shared" si="3"/>
        <v>-0.25</v>
      </c>
    </row>
    <row r="99" spans="1:5" ht="16.5" thickTop="1" thickBot="1" x14ac:dyDescent="0.3">
      <c r="A99" s="49">
        <f>Facilities!$A99</f>
        <v>0</v>
      </c>
      <c r="B99" s="78">
        <f>Facilities!$B99</f>
        <v>0</v>
      </c>
      <c r="C99" s="79"/>
      <c r="D99" s="75" t="e">
        <f t="shared" si="2"/>
        <v>#N/A</v>
      </c>
      <c r="E99" s="75">
        <f t="shared" si="3"/>
        <v>-0.25</v>
      </c>
    </row>
    <row r="100" spans="1:5" ht="16.5" thickTop="1" thickBot="1" x14ac:dyDescent="0.3">
      <c r="A100" s="49">
        <f>Facilities!$A100</f>
        <v>0</v>
      </c>
      <c r="B100" s="78">
        <f>Facilities!$B100</f>
        <v>0</v>
      </c>
      <c r="C100" s="79"/>
      <c r="D100" s="75" t="e">
        <f t="shared" si="2"/>
        <v>#N/A</v>
      </c>
      <c r="E100" s="75">
        <f t="shared" si="3"/>
        <v>-0.25</v>
      </c>
    </row>
    <row r="101" spans="1:5" ht="16.5" thickTop="1" thickBot="1" x14ac:dyDescent="0.3">
      <c r="A101" s="49">
        <f>Facilities!$A101</f>
        <v>0</v>
      </c>
      <c r="B101" s="78">
        <f>Facilities!$B101</f>
        <v>0</v>
      </c>
      <c r="C101" s="79"/>
      <c r="D101" s="75" t="e">
        <f t="shared" si="2"/>
        <v>#N/A</v>
      </c>
      <c r="E101" s="75">
        <f t="shared" si="3"/>
        <v>-0.25</v>
      </c>
    </row>
    <row r="102" spans="1:5" ht="16.5" thickTop="1" thickBot="1" x14ac:dyDescent="0.3">
      <c r="A102" s="49">
        <f>Facilities!$A102</f>
        <v>0</v>
      </c>
      <c r="B102" s="78">
        <f>Facilities!$B102</f>
        <v>0</v>
      </c>
      <c r="C102" s="79"/>
      <c r="D102" s="75" t="e">
        <f t="shared" si="2"/>
        <v>#N/A</v>
      </c>
      <c r="E102" s="75">
        <f t="shared" si="3"/>
        <v>-0.25</v>
      </c>
    </row>
    <row r="103" spans="1:5" ht="16.5" thickTop="1" thickBot="1" x14ac:dyDescent="0.3">
      <c r="A103" s="49">
        <f>Facilities!$A103</f>
        <v>0</v>
      </c>
      <c r="B103" s="78">
        <f>Facilities!$B103</f>
        <v>0</v>
      </c>
      <c r="C103" s="79"/>
      <c r="D103" s="75" t="e">
        <f t="shared" si="2"/>
        <v>#N/A</v>
      </c>
      <c r="E103" s="75">
        <f t="shared" si="3"/>
        <v>-0.25</v>
      </c>
    </row>
    <row r="104" spans="1:5" ht="16.5" thickTop="1" thickBot="1" x14ac:dyDescent="0.3">
      <c r="A104" s="49">
        <f>Facilities!$A104</f>
        <v>0</v>
      </c>
      <c r="B104" s="78">
        <f>Facilities!$B104</f>
        <v>0</v>
      </c>
      <c r="C104" s="79"/>
      <c r="D104" s="75" t="e">
        <f t="shared" si="2"/>
        <v>#N/A</v>
      </c>
      <c r="E104" s="75">
        <f t="shared" si="3"/>
        <v>-0.25</v>
      </c>
    </row>
    <row r="105" spans="1:5" ht="16.5" thickTop="1" thickBot="1" x14ac:dyDescent="0.3">
      <c r="A105" s="49">
        <f>Facilities!$A105</f>
        <v>0</v>
      </c>
      <c r="B105" s="78">
        <f>Facilities!$B105</f>
        <v>0</v>
      </c>
      <c r="C105" s="79"/>
      <c r="D105" s="75" t="e">
        <f t="shared" si="2"/>
        <v>#N/A</v>
      </c>
      <c r="E105" s="75">
        <f t="shared" si="3"/>
        <v>-0.25</v>
      </c>
    </row>
    <row r="106" spans="1:5" ht="16.5" thickTop="1" thickBot="1" x14ac:dyDescent="0.3">
      <c r="A106" s="49">
        <f>Facilities!$A106</f>
        <v>0</v>
      </c>
      <c r="B106" s="78">
        <f>Facilities!$B106</f>
        <v>0</v>
      </c>
      <c r="C106" s="79"/>
      <c r="D106" s="75" t="e">
        <f t="shared" si="2"/>
        <v>#N/A</v>
      </c>
      <c r="E106" s="75">
        <f t="shared" si="3"/>
        <v>-0.25</v>
      </c>
    </row>
    <row r="107" spans="1:5" ht="16.5" thickTop="1" thickBot="1" x14ac:dyDescent="0.3">
      <c r="A107" s="49">
        <f>Facilities!$A107</f>
        <v>0</v>
      </c>
      <c r="B107" s="78">
        <f>Facilities!$B107</f>
        <v>0</v>
      </c>
      <c r="C107" s="79"/>
      <c r="D107" s="75" t="e">
        <f t="shared" si="2"/>
        <v>#N/A</v>
      </c>
      <c r="E107" s="75">
        <f t="shared" si="3"/>
        <v>-0.25</v>
      </c>
    </row>
    <row r="108" spans="1:5" ht="16.5" thickTop="1" thickBot="1" x14ac:dyDescent="0.3">
      <c r="A108" s="49">
        <f>Facilities!$A108</f>
        <v>0</v>
      </c>
      <c r="B108" s="78">
        <f>Facilities!$B108</f>
        <v>0</v>
      </c>
      <c r="C108" s="79"/>
      <c r="D108" s="75" t="e">
        <f t="shared" si="2"/>
        <v>#N/A</v>
      </c>
      <c r="E108" s="75">
        <f t="shared" si="3"/>
        <v>-0.25</v>
      </c>
    </row>
    <row r="109" spans="1:5" ht="16.5" thickTop="1" thickBot="1" x14ac:dyDescent="0.3">
      <c r="A109" s="49">
        <f>Facilities!$A109</f>
        <v>0</v>
      </c>
      <c r="B109" s="78">
        <f>Facilities!$B109</f>
        <v>0</v>
      </c>
      <c r="C109" s="79"/>
      <c r="D109" s="75" t="e">
        <f t="shared" si="2"/>
        <v>#N/A</v>
      </c>
      <c r="E109" s="75">
        <f t="shared" si="3"/>
        <v>-0.25</v>
      </c>
    </row>
    <row r="110" spans="1:5" ht="16.5" thickTop="1" thickBot="1" x14ac:dyDescent="0.3">
      <c r="A110" s="49">
        <f>Facilities!$A110</f>
        <v>0</v>
      </c>
      <c r="B110" s="78">
        <f>Facilities!$B110</f>
        <v>0</v>
      </c>
      <c r="C110" s="79"/>
      <c r="D110" s="75" t="e">
        <f t="shared" si="2"/>
        <v>#N/A</v>
      </c>
      <c r="E110" s="75">
        <f t="shared" si="3"/>
        <v>-0.25</v>
      </c>
    </row>
    <row r="111" spans="1:5" ht="16.5" thickTop="1" thickBot="1" x14ac:dyDescent="0.3">
      <c r="A111" s="49">
        <f>Facilities!$A111</f>
        <v>0</v>
      </c>
      <c r="B111" s="78">
        <f>Facilities!$B111</f>
        <v>0</v>
      </c>
      <c r="C111" s="79"/>
      <c r="D111" s="75" t="e">
        <f t="shared" si="2"/>
        <v>#N/A</v>
      </c>
      <c r="E111" s="75">
        <f t="shared" si="3"/>
        <v>-0.25</v>
      </c>
    </row>
    <row r="112" spans="1:5" ht="16.5" thickTop="1" thickBot="1" x14ac:dyDescent="0.3">
      <c r="A112" s="49">
        <f>Facilities!$A112</f>
        <v>0</v>
      </c>
      <c r="B112" s="78">
        <f>Facilities!$B112</f>
        <v>0</v>
      </c>
      <c r="C112" s="79"/>
      <c r="D112" s="75" t="e">
        <f t="shared" si="2"/>
        <v>#N/A</v>
      </c>
      <c r="E112" s="75">
        <f t="shared" si="3"/>
        <v>-0.25</v>
      </c>
    </row>
    <row r="113" spans="1:5" ht="16.5" thickTop="1" thickBot="1" x14ac:dyDescent="0.3">
      <c r="A113" s="49">
        <f>Facilities!$A113</f>
        <v>0</v>
      </c>
      <c r="B113" s="78">
        <f>Facilities!$B113</f>
        <v>0</v>
      </c>
      <c r="C113" s="79"/>
      <c r="D113" s="75" t="e">
        <f t="shared" si="2"/>
        <v>#N/A</v>
      </c>
      <c r="E113" s="75">
        <f t="shared" si="3"/>
        <v>-0.25</v>
      </c>
    </row>
    <row r="114" spans="1:5" ht="16.5" thickTop="1" thickBot="1" x14ac:dyDescent="0.3">
      <c r="A114" s="49">
        <f>Facilities!$A114</f>
        <v>0</v>
      </c>
      <c r="B114" s="78">
        <f>Facilities!$B114</f>
        <v>0</v>
      </c>
      <c r="C114" s="79"/>
      <c r="D114" s="75" t="e">
        <f t="shared" si="2"/>
        <v>#N/A</v>
      </c>
      <c r="E114" s="75">
        <f t="shared" si="3"/>
        <v>-0.25</v>
      </c>
    </row>
    <row r="115" spans="1:5" ht="16.5" thickTop="1" thickBot="1" x14ac:dyDescent="0.3">
      <c r="A115" s="49">
        <f>Facilities!$A115</f>
        <v>0</v>
      </c>
      <c r="B115" s="78">
        <f>Facilities!$B115</f>
        <v>0</v>
      </c>
      <c r="C115" s="79"/>
      <c r="D115" s="75" t="e">
        <f t="shared" si="2"/>
        <v>#N/A</v>
      </c>
      <c r="E115" s="75">
        <f t="shared" si="3"/>
        <v>-0.25</v>
      </c>
    </row>
    <row r="116" spans="1:5" ht="16.5" thickTop="1" thickBot="1" x14ac:dyDescent="0.3">
      <c r="A116" s="49">
        <f>Facilities!$A116</f>
        <v>0</v>
      </c>
      <c r="B116" s="78">
        <f>Facilities!$B116</f>
        <v>0</v>
      </c>
      <c r="C116" s="79"/>
      <c r="D116" s="75" t="e">
        <f t="shared" si="2"/>
        <v>#N/A</v>
      </c>
      <c r="E116" s="75">
        <f t="shared" si="3"/>
        <v>-0.25</v>
      </c>
    </row>
    <row r="117" spans="1:5" ht="16.5" thickTop="1" thickBot="1" x14ac:dyDescent="0.3">
      <c r="A117" s="49">
        <f>Facilities!$A117</f>
        <v>0</v>
      </c>
      <c r="B117" s="78">
        <f>Facilities!$B117</f>
        <v>0</v>
      </c>
      <c r="C117" s="79"/>
      <c r="D117" s="75" t="e">
        <f t="shared" si="2"/>
        <v>#N/A</v>
      </c>
      <c r="E117" s="75">
        <f t="shared" si="3"/>
        <v>-0.25</v>
      </c>
    </row>
    <row r="118" spans="1:5" ht="16.5" thickTop="1" thickBot="1" x14ac:dyDescent="0.3">
      <c r="A118" s="49">
        <f>Facilities!$A118</f>
        <v>0</v>
      </c>
      <c r="B118" s="78">
        <f>Facilities!$B118</f>
        <v>0</v>
      </c>
      <c r="C118" s="79"/>
      <c r="D118" s="75" t="e">
        <f t="shared" si="2"/>
        <v>#N/A</v>
      </c>
      <c r="E118" s="75">
        <f t="shared" si="3"/>
        <v>-0.25</v>
      </c>
    </row>
    <row r="119" spans="1:5" ht="16.5" thickTop="1" thickBot="1" x14ac:dyDescent="0.3">
      <c r="A119" s="49">
        <f>Facilities!$A119</f>
        <v>0</v>
      </c>
      <c r="B119" s="78">
        <f>Facilities!$B119</f>
        <v>0</v>
      </c>
      <c r="C119" s="79"/>
      <c r="D119" s="75" t="e">
        <f t="shared" si="2"/>
        <v>#N/A</v>
      </c>
      <c r="E119" s="75">
        <f t="shared" si="3"/>
        <v>-0.25</v>
      </c>
    </row>
    <row r="120" spans="1:5" ht="16.5" thickTop="1" thickBot="1" x14ac:dyDescent="0.3">
      <c r="A120" s="49">
        <f>Facilities!$A120</f>
        <v>0</v>
      </c>
      <c r="B120" s="78">
        <f>Facilities!$B120</f>
        <v>0</v>
      </c>
      <c r="C120" s="79"/>
      <c r="D120" s="75" t="e">
        <f t="shared" si="2"/>
        <v>#N/A</v>
      </c>
      <c r="E120" s="75">
        <f t="shared" si="3"/>
        <v>-0.25</v>
      </c>
    </row>
    <row r="121" spans="1:5" ht="16.5" thickTop="1" thickBot="1" x14ac:dyDescent="0.3">
      <c r="A121" s="49">
        <f>Facilities!$A121</f>
        <v>0</v>
      </c>
      <c r="B121" s="78">
        <f>Facilities!$B121</f>
        <v>0</v>
      </c>
      <c r="C121" s="79"/>
      <c r="D121" s="75" t="e">
        <f t="shared" si="2"/>
        <v>#N/A</v>
      </c>
      <c r="E121" s="75">
        <f t="shared" si="3"/>
        <v>-0.25</v>
      </c>
    </row>
    <row r="122" spans="1:5" ht="16.5" thickTop="1" thickBot="1" x14ac:dyDescent="0.3">
      <c r="A122" s="49">
        <f>Facilities!$A122</f>
        <v>0</v>
      </c>
      <c r="B122" s="78">
        <f>Facilities!$B122</f>
        <v>0</v>
      </c>
      <c r="C122" s="79"/>
      <c r="D122" s="75" t="e">
        <f t="shared" si="2"/>
        <v>#N/A</v>
      </c>
      <c r="E122" s="75">
        <f t="shared" si="3"/>
        <v>-0.25</v>
      </c>
    </row>
    <row r="123" spans="1:5" ht="16.5" thickTop="1" thickBot="1" x14ac:dyDescent="0.3">
      <c r="A123" s="49">
        <f>Facilities!$A123</f>
        <v>0</v>
      </c>
      <c r="B123" s="78">
        <f>Facilities!$B123</f>
        <v>0</v>
      </c>
      <c r="C123" s="79"/>
      <c r="D123" s="75" t="e">
        <f t="shared" si="2"/>
        <v>#N/A</v>
      </c>
      <c r="E123" s="75">
        <f t="shared" si="3"/>
        <v>-0.25</v>
      </c>
    </row>
    <row r="124" spans="1:5" ht="16.5" thickTop="1" thickBot="1" x14ac:dyDescent="0.3">
      <c r="A124" s="49">
        <f>Facilities!$A124</f>
        <v>0</v>
      </c>
      <c r="B124" s="78">
        <f>Facilities!$B124</f>
        <v>0</v>
      </c>
      <c r="C124" s="79"/>
      <c r="D124" s="75" t="e">
        <f t="shared" si="2"/>
        <v>#N/A</v>
      </c>
      <c r="E124" s="75">
        <f t="shared" si="3"/>
        <v>-0.25</v>
      </c>
    </row>
    <row r="125" spans="1:5" ht="16.5" thickTop="1" thickBot="1" x14ac:dyDescent="0.3">
      <c r="A125" s="49">
        <f>Facilities!$A125</f>
        <v>0</v>
      </c>
      <c r="B125" s="78">
        <f>Facilities!$B125</f>
        <v>0</v>
      </c>
      <c r="C125" s="79"/>
      <c r="D125" s="75" t="e">
        <f t="shared" si="2"/>
        <v>#N/A</v>
      </c>
      <c r="E125" s="75">
        <f t="shared" si="3"/>
        <v>-0.25</v>
      </c>
    </row>
    <row r="126" spans="1:5" ht="16.5" thickTop="1" thickBot="1" x14ac:dyDescent="0.3">
      <c r="A126" s="49">
        <f>Facilities!$A126</f>
        <v>0</v>
      </c>
      <c r="B126" s="78">
        <f>Facilities!$B126</f>
        <v>0</v>
      </c>
      <c r="C126" s="79"/>
      <c r="D126" s="75" t="e">
        <f t="shared" si="2"/>
        <v>#N/A</v>
      </c>
      <c r="E126" s="75">
        <f t="shared" si="3"/>
        <v>-0.25</v>
      </c>
    </row>
    <row r="127" spans="1:5" ht="16.5" thickTop="1" thickBot="1" x14ac:dyDescent="0.3">
      <c r="A127" s="49">
        <f>Facilities!$A127</f>
        <v>0</v>
      </c>
      <c r="B127" s="78">
        <f>Facilities!$B127</f>
        <v>0</v>
      </c>
      <c r="C127" s="79"/>
      <c r="D127" s="75" t="e">
        <f t="shared" si="2"/>
        <v>#N/A</v>
      </c>
      <c r="E127" s="75">
        <f t="shared" si="3"/>
        <v>-0.25</v>
      </c>
    </row>
    <row r="128" spans="1:5" ht="16.5" thickTop="1" thickBot="1" x14ac:dyDescent="0.3">
      <c r="A128" s="49">
        <f>Facilities!$A128</f>
        <v>0</v>
      </c>
      <c r="B128" s="78">
        <f>Facilities!$B128</f>
        <v>0</v>
      </c>
      <c r="C128" s="79"/>
      <c r="D128" s="75" t="e">
        <f t="shared" si="2"/>
        <v>#N/A</v>
      </c>
      <c r="E128" s="75">
        <f t="shared" si="3"/>
        <v>-0.25</v>
      </c>
    </row>
    <row r="129" spans="1:5" ht="16.5" thickTop="1" thickBot="1" x14ac:dyDescent="0.3">
      <c r="A129" s="49">
        <f>Facilities!$A129</f>
        <v>0</v>
      </c>
      <c r="B129" s="78">
        <f>Facilities!$B129</f>
        <v>0</v>
      </c>
      <c r="C129" s="79"/>
      <c r="D129" s="75" t="e">
        <f t="shared" si="2"/>
        <v>#N/A</v>
      </c>
      <c r="E129" s="75">
        <f t="shared" si="3"/>
        <v>-0.25</v>
      </c>
    </row>
    <row r="130" spans="1:5" ht="16.5" thickTop="1" thickBot="1" x14ac:dyDescent="0.3">
      <c r="A130" s="49">
        <f>Facilities!$A130</f>
        <v>0</v>
      </c>
      <c r="B130" s="78">
        <f>Facilities!$B130</f>
        <v>0</v>
      </c>
      <c r="C130" s="79"/>
      <c r="D130" s="75" t="e">
        <f t="shared" ref="D130:D193" si="4">_xlfn.RANK.EQ(C130,$C$2:$C$1000,0)</f>
        <v>#N/A</v>
      </c>
      <c r="E130" s="75">
        <f t="shared" ref="E130:E193" si="5">($C130-1)/4</f>
        <v>-0.25</v>
      </c>
    </row>
    <row r="131" spans="1:5" ht="16.5" thickTop="1" thickBot="1" x14ac:dyDescent="0.3">
      <c r="A131" s="49">
        <f>Facilities!$A131</f>
        <v>0</v>
      </c>
      <c r="B131" s="78">
        <f>Facilities!$B131</f>
        <v>0</v>
      </c>
      <c r="C131" s="79"/>
      <c r="D131" s="75" t="e">
        <f t="shared" si="4"/>
        <v>#N/A</v>
      </c>
      <c r="E131" s="75">
        <f t="shared" si="5"/>
        <v>-0.25</v>
      </c>
    </row>
    <row r="132" spans="1:5" ht="16.5" thickTop="1" thickBot="1" x14ac:dyDescent="0.3">
      <c r="A132" s="49">
        <f>Facilities!$A132</f>
        <v>0</v>
      </c>
      <c r="B132" s="78">
        <f>Facilities!$B132</f>
        <v>0</v>
      </c>
      <c r="C132" s="79"/>
      <c r="D132" s="75" t="e">
        <f t="shared" si="4"/>
        <v>#N/A</v>
      </c>
      <c r="E132" s="75">
        <f t="shared" si="5"/>
        <v>-0.25</v>
      </c>
    </row>
    <row r="133" spans="1:5" ht="16.5" thickTop="1" thickBot="1" x14ac:dyDescent="0.3">
      <c r="A133" s="49">
        <f>Facilities!$A133</f>
        <v>0</v>
      </c>
      <c r="B133" s="78">
        <f>Facilities!$B133</f>
        <v>0</v>
      </c>
      <c r="C133" s="79"/>
      <c r="D133" s="75" t="e">
        <f t="shared" si="4"/>
        <v>#N/A</v>
      </c>
      <c r="E133" s="75">
        <f t="shared" si="5"/>
        <v>-0.25</v>
      </c>
    </row>
    <row r="134" spans="1:5" ht="16.5" thickTop="1" thickBot="1" x14ac:dyDescent="0.3">
      <c r="A134" s="49">
        <f>Facilities!$A134</f>
        <v>0</v>
      </c>
      <c r="B134" s="78">
        <f>Facilities!$B134</f>
        <v>0</v>
      </c>
      <c r="C134" s="79"/>
      <c r="D134" s="75" t="e">
        <f t="shared" si="4"/>
        <v>#N/A</v>
      </c>
      <c r="E134" s="75">
        <f t="shared" si="5"/>
        <v>-0.25</v>
      </c>
    </row>
    <row r="135" spans="1:5" ht="16.5" thickTop="1" thickBot="1" x14ac:dyDescent="0.3">
      <c r="A135" s="49">
        <f>Facilities!$A135</f>
        <v>0</v>
      </c>
      <c r="B135" s="78">
        <f>Facilities!$B135</f>
        <v>0</v>
      </c>
      <c r="C135" s="79"/>
      <c r="D135" s="75" t="e">
        <f t="shared" si="4"/>
        <v>#N/A</v>
      </c>
      <c r="E135" s="75">
        <f t="shared" si="5"/>
        <v>-0.25</v>
      </c>
    </row>
    <row r="136" spans="1:5" ht="16.5" thickTop="1" thickBot="1" x14ac:dyDescent="0.3">
      <c r="A136" s="49">
        <f>Facilities!$A136</f>
        <v>0</v>
      </c>
      <c r="B136" s="78">
        <f>Facilities!$B136</f>
        <v>0</v>
      </c>
      <c r="C136" s="79"/>
      <c r="D136" s="75" t="e">
        <f t="shared" si="4"/>
        <v>#N/A</v>
      </c>
      <c r="E136" s="75">
        <f t="shared" si="5"/>
        <v>-0.25</v>
      </c>
    </row>
    <row r="137" spans="1:5" ht="16.5" thickTop="1" thickBot="1" x14ac:dyDescent="0.3">
      <c r="A137" s="49">
        <f>Facilities!$A137</f>
        <v>0</v>
      </c>
      <c r="B137" s="78">
        <f>Facilities!$B137</f>
        <v>0</v>
      </c>
      <c r="C137" s="79"/>
      <c r="D137" s="75" t="e">
        <f t="shared" si="4"/>
        <v>#N/A</v>
      </c>
      <c r="E137" s="75">
        <f t="shared" si="5"/>
        <v>-0.25</v>
      </c>
    </row>
    <row r="138" spans="1:5" ht="16.5" thickTop="1" thickBot="1" x14ac:dyDescent="0.3">
      <c r="A138" s="49">
        <f>Facilities!$A138</f>
        <v>0</v>
      </c>
      <c r="B138" s="78">
        <f>Facilities!$B138</f>
        <v>0</v>
      </c>
      <c r="C138" s="79"/>
      <c r="D138" s="75" t="e">
        <f t="shared" si="4"/>
        <v>#N/A</v>
      </c>
      <c r="E138" s="75">
        <f t="shared" si="5"/>
        <v>-0.25</v>
      </c>
    </row>
    <row r="139" spans="1:5" ht="16.5" thickTop="1" thickBot="1" x14ac:dyDescent="0.3">
      <c r="A139" s="49">
        <f>Facilities!$A139</f>
        <v>0</v>
      </c>
      <c r="B139" s="78">
        <f>Facilities!$B139</f>
        <v>0</v>
      </c>
      <c r="C139" s="79"/>
      <c r="D139" s="75" t="e">
        <f t="shared" si="4"/>
        <v>#N/A</v>
      </c>
      <c r="E139" s="75">
        <f t="shared" si="5"/>
        <v>-0.25</v>
      </c>
    </row>
    <row r="140" spans="1:5" ht="16.5" thickTop="1" thickBot="1" x14ac:dyDescent="0.3">
      <c r="A140" s="49">
        <f>Facilities!$A140</f>
        <v>0</v>
      </c>
      <c r="B140" s="78">
        <f>Facilities!$B140</f>
        <v>0</v>
      </c>
      <c r="C140" s="79"/>
      <c r="D140" s="75" t="e">
        <f t="shared" si="4"/>
        <v>#N/A</v>
      </c>
      <c r="E140" s="75">
        <f t="shared" si="5"/>
        <v>-0.25</v>
      </c>
    </row>
    <row r="141" spans="1:5" ht="16.5" thickTop="1" thickBot="1" x14ac:dyDescent="0.3">
      <c r="A141" s="49">
        <f>Facilities!$A141</f>
        <v>0</v>
      </c>
      <c r="B141" s="78">
        <f>Facilities!$B141</f>
        <v>0</v>
      </c>
      <c r="C141" s="79"/>
      <c r="D141" s="75" t="e">
        <f t="shared" si="4"/>
        <v>#N/A</v>
      </c>
      <c r="E141" s="75">
        <f t="shared" si="5"/>
        <v>-0.25</v>
      </c>
    </row>
    <row r="142" spans="1:5" ht="16.5" thickTop="1" thickBot="1" x14ac:dyDescent="0.3">
      <c r="A142" s="49">
        <f>Facilities!$A142</f>
        <v>0</v>
      </c>
      <c r="B142" s="78">
        <f>Facilities!$B142</f>
        <v>0</v>
      </c>
      <c r="C142" s="79"/>
      <c r="D142" s="75" t="e">
        <f t="shared" si="4"/>
        <v>#N/A</v>
      </c>
      <c r="E142" s="75">
        <f t="shared" si="5"/>
        <v>-0.25</v>
      </c>
    </row>
    <row r="143" spans="1:5" ht="16.5" thickTop="1" thickBot="1" x14ac:dyDescent="0.3">
      <c r="A143" s="49">
        <f>Facilities!$A143</f>
        <v>0</v>
      </c>
      <c r="B143" s="78">
        <f>Facilities!$B143</f>
        <v>0</v>
      </c>
      <c r="C143" s="79"/>
      <c r="D143" s="75" t="e">
        <f t="shared" si="4"/>
        <v>#N/A</v>
      </c>
      <c r="E143" s="75">
        <f t="shared" si="5"/>
        <v>-0.25</v>
      </c>
    </row>
    <row r="144" spans="1:5" ht="16.5" thickTop="1" thickBot="1" x14ac:dyDescent="0.3">
      <c r="A144" s="49">
        <f>Facilities!$A144</f>
        <v>0</v>
      </c>
      <c r="B144" s="78">
        <f>Facilities!$B144</f>
        <v>0</v>
      </c>
      <c r="C144" s="79"/>
      <c r="D144" s="75" t="e">
        <f t="shared" si="4"/>
        <v>#N/A</v>
      </c>
      <c r="E144" s="75">
        <f t="shared" si="5"/>
        <v>-0.25</v>
      </c>
    </row>
    <row r="145" spans="1:5" ht="16.5" thickTop="1" thickBot="1" x14ac:dyDescent="0.3">
      <c r="A145" s="49">
        <f>Facilities!$A145</f>
        <v>0</v>
      </c>
      <c r="B145" s="78">
        <f>Facilities!$B145</f>
        <v>0</v>
      </c>
      <c r="C145" s="79"/>
      <c r="D145" s="75" t="e">
        <f t="shared" si="4"/>
        <v>#N/A</v>
      </c>
      <c r="E145" s="75">
        <f t="shared" si="5"/>
        <v>-0.25</v>
      </c>
    </row>
    <row r="146" spans="1:5" ht="16.5" thickTop="1" thickBot="1" x14ac:dyDescent="0.3">
      <c r="A146" s="49">
        <f>Facilities!$A146</f>
        <v>0</v>
      </c>
      <c r="B146" s="78">
        <f>Facilities!$B146</f>
        <v>0</v>
      </c>
      <c r="C146" s="79"/>
      <c r="D146" s="75" t="e">
        <f t="shared" si="4"/>
        <v>#N/A</v>
      </c>
      <c r="E146" s="75">
        <f t="shared" si="5"/>
        <v>-0.25</v>
      </c>
    </row>
    <row r="147" spans="1:5" ht="16.5" thickTop="1" thickBot="1" x14ac:dyDescent="0.3">
      <c r="A147" s="49">
        <f>Facilities!$A147</f>
        <v>0</v>
      </c>
      <c r="B147" s="78">
        <f>Facilities!$B147</f>
        <v>0</v>
      </c>
      <c r="C147" s="79"/>
      <c r="D147" s="75" t="e">
        <f t="shared" si="4"/>
        <v>#N/A</v>
      </c>
      <c r="E147" s="75">
        <f t="shared" si="5"/>
        <v>-0.25</v>
      </c>
    </row>
    <row r="148" spans="1:5" ht="16.5" thickTop="1" thickBot="1" x14ac:dyDescent="0.3">
      <c r="A148" s="49">
        <f>Facilities!$A148</f>
        <v>0</v>
      </c>
      <c r="B148" s="78">
        <f>Facilities!$B148</f>
        <v>0</v>
      </c>
      <c r="C148" s="79"/>
      <c r="D148" s="75" t="e">
        <f t="shared" si="4"/>
        <v>#N/A</v>
      </c>
      <c r="E148" s="75">
        <f t="shared" si="5"/>
        <v>-0.25</v>
      </c>
    </row>
    <row r="149" spans="1:5" ht="16.5" thickTop="1" thickBot="1" x14ac:dyDescent="0.3">
      <c r="A149" s="49">
        <f>Facilities!$A149</f>
        <v>0</v>
      </c>
      <c r="B149" s="78">
        <f>Facilities!$B149</f>
        <v>0</v>
      </c>
      <c r="C149" s="79"/>
      <c r="D149" s="75" t="e">
        <f t="shared" si="4"/>
        <v>#N/A</v>
      </c>
      <c r="E149" s="75">
        <f t="shared" si="5"/>
        <v>-0.25</v>
      </c>
    </row>
    <row r="150" spans="1:5" ht="16.5" thickTop="1" thickBot="1" x14ac:dyDescent="0.3">
      <c r="A150" s="49">
        <f>Facilities!$A150</f>
        <v>0</v>
      </c>
      <c r="B150" s="78">
        <f>Facilities!$B150</f>
        <v>0</v>
      </c>
      <c r="C150" s="79"/>
      <c r="D150" s="75" t="e">
        <f t="shared" si="4"/>
        <v>#N/A</v>
      </c>
      <c r="E150" s="75">
        <f t="shared" si="5"/>
        <v>-0.25</v>
      </c>
    </row>
    <row r="151" spans="1:5" ht="16.5" thickTop="1" thickBot="1" x14ac:dyDescent="0.3">
      <c r="A151" s="49">
        <f>Facilities!$A151</f>
        <v>0</v>
      </c>
      <c r="B151" s="78">
        <f>Facilities!$B151</f>
        <v>0</v>
      </c>
      <c r="C151" s="79"/>
      <c r="D151" s="75" t="e">
        <f t="shared" si="4"/>
        <v>#N/A</v>
      </c>
      <c r="E151" s="75">
        <f t="shared" si="5"/>
        <v>-0.25</v>
      </c>
    </row>
    <row r="152" spans="1:5" ht="16.5" thickTop="1" thickBot="1" x14ac:dyDescent="0.3">
      <c r="A152" s="49">
        <f>Facilities!$A152</f>
        <v>0</v>
      </c>
      <c r="B152" s="78">
        <f>Facilities!$B152</f>
        <v>0</v>
      </c>
      <c r="C152" s="79"/>
      <c r="D152" s="75" t="e">
        <f t="shared" si="4"/>
        <v>#N/A</v>
      </c>
      <c r="E152" s="75">
        <f t="shared" si="5"/>
        <v>-0.25</v>
      </c>
    </row>
    <row r="153" spans="1:5" ht="16.5" thickTop="1" thickBot="1" x14ac:dyDescent="0.3">
      <c r="A153" s="49">
        <f>Facilities!$A153</f>
        <v>0</v>
      </c>
      <c r="B153" s="78">
        <f>Facilities!$B153</f>
        <v>0</v>
      </c>
      <c r="C153" s="79"/>
      <c r="D153" s="75" t="e">
        <f t="shared" si="4"/>
        <v>#N/A</v>
      </c>
      <c r="E153" s="75">
        <f t="shared" si="5"/>
        <v>-0.25</v>
      </c>
    </row>
    <row r="154" spans="1:5" ht="16.5" thickTop="1" thickBot="1" x14ac:dyDescent="0.3">
      <c r="A154" s="49">
        <f>Facilities!$A154</f>
        <v>0</v>
      </c>
      <c r="B154" s="78">
        <f>Facilities!$B154</f>
        <v>0</v>
      </c>
      <c r="C154" s="79"/>
      <c r="D154" s="75" t="e">
        <f t="shared" si="4"/>
        <v>#N/A</v>
      </c>
      <c r="E154" s="75">
        <f t="shared" si="5"/>
        <v>-0.25</v>
      </c>
    </row>
    <row r="155" spans="1:5" ht="16.5" thickTop="1" thickBot="1" x14ac:dyDescent="0.3">
      <c r="A155" s="49">
        <f>Facilities!$A155</f>
        <v>0</v>
      </c>
      <c r="B155" s="78">
        <f>Facilities!$B155</f>
        <v>0</v>
      </c>
      <c r="C155" s="79"/>
      <c r="D155" s="75" t="e">
        <f t="shared" si="4"/>
        <v>#N/A</v>
      </c>
      <c r="E155" s="75">
        <f t="shared" si="5"/>
        <v>-0.25</v>
      </c>
    </row>
    <row r="156" spans="1:5" ht="16.5" thickTop="1" thickBot="1" x14ac:dyDescent="0.3">
      <c r="A156" s="49">
        <f>Facilities!$A156</f>
        <v>0</v>
      </c>
      <c r="B156" s="78">
        <f>Facilities!$B156</f>
        <v>0</v>
      </c>
      <c r="C156" s="79"/>
      <c r="D156" s="75" t="e">
        <f t="shared" si="4"/>
        <v>#N/A</v>
      </c>
      <c r="E156" s="75">
        <f t="shared" si="5"/>
        <v>-0.25</v>
      </c>
    </row>
    <row r="157" spans="1:5" ht="16.5" thickTop="1" thickBot="1" x14ac:dyDescent="0.3">
      <c r="A157" s="49">
        <f>Facilities!$A157</f>
        <v>0</v>
      </c>
      <c r="B157" s="78">
        <f>Facilities!$B157</f>
        <v>0</v>
      </c>
      <c r="C157" s="79"/>
      <c r="D157" s="75" t="e">
        <f t="shared" si="4"/>
        <v>#N/A</v>
      </c>
      <c r="E157" s="75">
        <f t="shared" si="5"/>
        <v>-0.25</v>
      </c>
    </row>
    <row r="158" spans="1:5" ht="16.5" thickTop="1" thickBot="1" x14ac:dyDescent="0.3">
      <c r="A158" s="49">
        <f>Facilities!$A158</f>
        <v>0</v>
      </c>
      <c r="B158" s="78">
        <f>Facilities!$B158</f>
        <v>0</v>
      </c>
      <c r="C158" s="79"/>
      <c r="D158" s="75" t="e">
        <f t="shared" si="4"/>
        <v>#N/A</v>
      </c>
      <c r="E158" s="75">
        <f t="shared" si="5"/>
        <v>-0.25</v>
      </c>
    </row>
    <row r="159" spans="1:5" ht="16.5" thickTop="1" thickBot="1" x14ac:dyDescent="0.3">
      <c r="A159" s="49">
        <f>Facilities!$A159</f>
        <v>0</v>
      </c>
      <c r="B159" s="78">
        <f>Facilities!$B159</f>
        <v>0</v>
      </c>
      <c r="C159" s="79"/>
      <c r="D159" s="75" t="e">
        <f t="shared" si="4"/>
        <v>#N/A</v>
      </c>
      <c r="E159" s="75">
        <f t="shared" si="5"/>
        <v>-0.25</v>
      </c>
    </row>
    <row r="160" spans="1:5" ht="16.5" thickTop="1" thickBot="1" x14ac:dyDescent="0.3">
      <c r="A160" s="49">
        <f>Facilities!$A160</f>
        <v>0</v>
      </c>
      <c r="B160" s="78">
        <f>Facilities!$B160</f>
        <v>0</v>
      </c>
      <c r="C160" s="79"/>
      <c r="D160" s="75" t="e">
        <f t="shared" si="4"/>
        <v>#N/A</v>
      </c>
      <c r="E160" s="75">
        <f t="shared" si="5"/>
        <v>-0.25</v>
      </c>
    </row>
    <row r="161" spans="1:5" ht="16.5" thickTop="1" thickBot="1" x14ac:dyDescent="0.3">
      <c r="A161" s="49">
        <f>Facilities!$A161</f>
        <v>0</v>
      </c>
      <c r="B161" s="78">
        <f>Facilities!$B161</f>
        <v>0</v>
      </c>
      <c r="C161" s="79"/>
      <c r="D161" s="75" t="e">
        <f t="shared" si="4"/>
        <v>#N/A</v>
      </c>
      <c r="E161" s="75">
        <f t="shared" si="5"/>
        <v>-0.25</v>
      </c>
    </row>
    <row r="162" spans="1:5" ht="16.5" thickTop="1" thickBot="1" x14ac:dyDescent="0.3">
      <c r="A162" s="49">
        <f>Facilities!$A162</f>
        <v>0</v>
      </c>
      <c r="B162" s="78">
        <f>Facilities!$B162</f>
        <v>0</v>
      </c>
      <c r="C162" s="79"/>
      <c r="D162" s="75" t="e">
        <f t="shared" si="4"/>
        <v>#N/A</v>
      </c>
      <c r="E162" s="75">
        <f t="shared" si="5"/>
        <v>-0.25</v>
      </c>
    </row>
    <row r="163" spans="1:5" ht="16.5" thickTop="1" thickBot="1" x14ac:dyDescent="0.3">
      <c r="A163" s="49">
        <f>Facilities!$A163</f>
        <v>0</v>
      </c>
      <c r="B163" s="78">
        <f>Facilities!$B163</f>
        <v>0</v>
      </c>
      <c r="C163" s="79"/>
      <c r="D163" s="75" t="e">
        <f t="shared" si="4"/>
        <v>#N/A</v>
      </c>
      <c r="E163" s="75">
        <f t="shared" si="5"/>
        <v>-0.25</v>
      </c>
    </row>
    <row r="164" spans="1:5" ht="16.5" thickTop="1" thickBot="1" x14ac:dyDescent="0.3">
      <c r="A164" s="49">
        <f>Facilities!$A164</f>
        <v>0</v>
      </c>
      <c r="B164" s="78">
        <f>Facilities!$B164</f>
        <v>0</v>
      </c>
      <c r="C164" s="79"/>
      <c r="D164" s="75" t="e">
        <f t="shared" si="4"/>
        <v>#N/A</v>
      </c>
      <c r="E164" s="75">
        <f t="shared" si="5"/>
        <v>-0.25</v>
      </c>
    </row>
    <row r="165" spans="1:5" ht="16.5" thickTop="1" thickBot="1" x14ac:dyDescent="0.3">
      <c r="A165" s="49">
        <f>Facilities!$A165</f>
        <v>0</v>
      </c>
      <c r="B165" s="78">
        <f>Facilities!$B165</f>
        <v>0</v>
      </c>
      <c r="C165" s="79"/>
      <c r="D165" s="75" t="e">
        <f t="shared" si="4"/>
        <v>#N/A</v>
      </c>
      <c r="E165" s="75">
        <f t="shared" si="5"/>
        <v>-0.25</v>
      </c>
    </row>
    <row r="166" spans="1:5" ht="16.5" thickTop="1" thickBot="1" x14ac:dyDescent="0.3">
      <c r="A166" s="49">
        <f>Facilities!$A166</f>
        <v>0</v>
      </c>
      <c r="B166" s="78">
        <f>Facilities!$B166</f>
        <v>0</v>
      </c>
      <c r="C166" s="79"/>
      <c r="D166" s="75" t="e">
        <f t="shared" si="4"/>
        <v>#N/A</v>
      </c>
      <c r="E166" s="75">
        <f t="shared" si="5"/>
        <v>-0.25</v>
      </c>
    </row>
    <row r="167" spans="1:5" ht="16.5" thickTop="1" thickBot="1" x14ac:dyDescent="0.3">
      <c r="A167" s="49">
        <f>Facilities!$A167</f>
        <v>0</v>
      </c>
      <c r="B167" s="78">
        <f>Facilities!$B167</f>
        <v>0</v>
      </c>
      <c r="C167" s="79"/>
      <c r="D167" s="75" t="e">
        <f t="shared" si="4"/>
        <v>#N/A</v>
      </c>
      <c r="E167" s="75">
        <f t="shared" si="5"/>
        <v>-0.25</v>
      </c>
    </row>
    <row r="168" spans="1:5" ht="16.5" thickTop="1" thickBot="1" x14ac:dyDescent="0.3">
      <c r="A168" s="49">
        <f>Facilities!$A168</f>
        <v>0</v>
      </c>
      <c r="B168" s="78">
        <f>Facilities!$B168</f>
        <v>0</v>
      </c>
      <c r="C168" s="79"/>
      <c r="D168" s="75" t="e">
        <f t="shared" si="4"/>
        <v>#N/A</v>
      </c>
      <c r="E168" s="75">
        <f t="shared" si="5"/>
        <v>-0.25</v>
      </c>
    </row>
    <row r="169" spans="1:5" ht="16.5" thickTop="1" thickBot="1" x14ac:dyDescent="0.3">
      <c r="A169" s="49">
        <f>Facilities!$A169</f>
        <v>0</v>
      </c>
      <c r="B169" s="78">
        <f>Facilities!$B169</f>
        <v>0</v>
      </c>
      <c r="C169" s="79"/>
      <c r="D169" s="75" t="e">
        <f t="shared" si="4"/>
        <v>#N/A</v>
      </c>
      <c r="E169" s="75">
        <f t="shared" si="5"/>
        <v>-0.25</v>
      </c>
    </row>
    <row r="170" spans="1:5" ht="16.5" thickTop="1" thickBot="1" x14ac:dyDescent="0.3">
      <c r="A170" s="49">
        <f>Facilities!$A170</f>
        <v>0</v>
      </c>
      <c r="B170" s="78">
        <f>Facilities!$B170</f>
        <v>0</v>
      </c>
      <c r="C170" s="79"/>
      <c r="D170" s="75" t="e">
        <f t="shared" si="4"/>
        <v>#N/A</v>
      </c>
      <c r="E170" s="75">
        <f t="shared" si="5"/>
        <v>-0.25</v>
      </c>
    </row>
    <row r="171" spans="1:5" ht="16.5" thickTop="1" thickBot="1" x14ac:dyDescent="0.3">
      <c r="A171" s="49">
        <f>Facilities!$A171</f>
        <v>0</v>
      </c>
      <c r="B171" s="78">
        <f>Facilities!$B171</f>
        <v>0</v>
      </c>
      <c r="C171" s="79"/>
      <c r="D171" s="75" t="e">
        <f t="shared" si="4"/>
        <v>#N/A</v>
      </c>
      <c r="E171" s="75">
        <f t="shared" si="5"/>
        <v>-0.25</v>
      </c>
    </row>
    <row r="172" spans="1:5" ht="16.5" thickTop="1" thickBot="1" x14ac:dyDescent="0.3">
      <c r="A172" s="49">
        <f>Facilities!$A172</f>
        <v>0</v>
      </c>
      <c r="B172" s="78">
        <f>Facilities!$B172</f>
        <v>0</v>
      </c>
      <c r="C172" s="79"/>
      <c r="D172" s="75" t="e">
        <f t="shared" si="4"/>
        <v>#N/A</v>
      </c>
      <c r="E172" s="75">
        <f t="shared" si="5"/>
        <v>-0.25</v>
      </c>
    </row>
    <row r="173" spans="1:5" ht="16.5" thickTop="1" thickBot="1" x14ac:dyDescent="0.3">
      <c r="A173" s="49">
        <f>Facilities!$A173</f>
        <v>0</v>
      </c>
      <c r="B173" s="78">
        <f>Facilities!$B173</f>
        <v>0</v>
      </c>
      <c r="C173" s="79"/>
      <c r="D173" s="75" t="e">
        <f t="shared" si="4"/>
        <v>#N/A</v>
      </c>
      <c r="E173" s="75">
        <f t="shared" si="5"/>
        <v>-0.25</v>
      </c>
    </row>
    <row r="174" spans="1:5" ht="16.5" thickTop="1" thickBot="1" x14ac:dyDescent="0.3">
      <c r="A174" s="49">
        <f>Facilities!$A174</f>
        <v>0</v>
      </c>
      <c r="B174" s="78">
        <f>Facilities!$B174</f>
        <v>0</v>
      </c>
      <c r="C174" s="79"/>
      <c r="D174" s="75" t="e">
        <f t="shared" si="4"/>
        <v>#N/A</v>
      </c>
      <c r="E174" s="75">
        <f t="shared" si="5"/>
        <v>-0.25</v>
      </c>
    </row>
    <row r="175" spans="1:5" ht="16.5" thickTop="1" thickBot="1" x14ac:dyDescent="0.3">
      <c r="A175" s="49">
        <f>Facilities!$A175</f>
        <v>0</v>
      </c>
      <c r="B175" s="78">
        <f>Facilities!$B175</f>
        <v>0</v>
      </c>
      <c r="C175" s="79"/>
      <c r="D175" s="75" t="e">
        <f t="shared" si="4"/>
        <v>#N/A</v>
      </c>
      <c r="E175" s="75">
        <f t="shared" si="5"/>
        <v>-0.25</v>
      </c>
    </row>
    <row r="176" spans="1:5" ht="16.5" thickTop="1" thickBot="1" x14ac:dyDescent="0.3">
      <c r="A176" s="49">
        <f>Facilities!$A176</f>
        <v>0</v>
      </c>
      <c r="B176" s="78">
        <f>Facilities!$B176</f>
        <v>0</v>
      </c>
      <c r="C176" s="79"/>
      <c r="D176" s="75" t="e">
        <f t="shared" si="4"/>
        <v>#N/A</v>
      </c>
      <c r="E176" s="75">
        <f t="shared" si="5"/>
        <v>-0.25</v>
      </c>
    </row>
    <row r="177" spans="1:5" ht="16.5" thickTop="1" thickBot="1" x14ac:dyDescent="0.3">
      <c r="A177" s="49">
        <f>Facilities!$A177</f>
        <v>0</v>
      </c>
      <c r="B177" s="78">
        <f>Facilities!$B177</f>
        <v>0</v>
      </c>
      <c r="C177" s="79"/>
      <c r="D177" s="75" t="e">
        <f t="shared" si="4"/>
        <v>#N/A</v>
      </c>
      <c r="E177" s="75">
        <f t="shared" si="5"/>
        <v>-0.25</v>
      </c>
    </row>
    <row r="178" spans="1:5" ht="16.5" thickTop="1" thickBot="1" x14ac:dyDescent="0.3">
      <c r="A178" s="49">
        <f>Facilities!$A178</f>
        <v>0</v>
      </c>
      <c r="B178" s="78">
        <f>Facilities!$B178</f>
        <v>0</v>
      </c>
      <c r="C178" s="79"/>
      <c r="D178" s="75" t="e">
        <f t="shared" si="4"/>
        <v>#N/A</v>
      </c>
      <c r="E178" s="75">
        <f t="shared" si="5"/>
        <v>-0.25</v>
      </c>
    </row>
    <row r="179" spans="1:5" ht="16.5" thickTop="1" thickBot="1" x14ac:dyDescent="0.3">
      <c r="A179" s="49">
        <f>Facilities!$A179</f>
        <v>0</v>
      </c>
      <c r="B179" s="78">
        <f>Facilities!$B179</f>
        <v>0</v>
      </c>
      <c r="C179" s="79"/>
      <c r="D179" s="75" t="e">
        <f t="shared" si="4"/>
        <v>#N/A</v>
      </c>
      <c r="E179" s="75">
        <f t="shared" si="5"/>
        <v>-0.25</v>
      </c>
    </row>
    <row r="180" spans="1:5" ht="16.5" thickTop="1" thickBot="1" x14ac:dyDescent="0.3">
      <c r="A180" s="49">
        <f>Facilities!$A180</f>
        <v>0</v>
      </c>
      <c r="B180" s="78">
        <f>Facilities!$B180</f>
        <v>0</v>
      </c>
      <c r="C180" s="79"/>
      <c r="D180" s="75" t="e">
        <f t="shared" si="4"/>
        <v>#N/A</v>
      </c>
      <c r="E180" s="75">
        <f t="shared" si="5"/>
        <v>-0.25</v>
      </c>
    </row>
    <row r="181" spans="1:5" ht="16.5" thickTop="1" thickBot="1" x14ac:dyDescent="0.3">
      <c r="A181" s="49">
        <f>Facilities!$A181</f>
        <v>0</v>
      </c>
      <c r="B181" s="78">
        <f>Facilities!$B181</f>
        <v>0</v>
      </c>
      <c r="C181" s="79"/>
      <c r="D181" s="75" t="e">
        <f t="shared" si="4"/>
        <v>#N/A</v>
      </c>
      <c r="E181" s="75">
        <f t="shared" si="5"/>
        <v>-0.25</v>
      </c>
    </row>
    <row r="182" spans="1:5" ht="16.5" thickTop="1" thickBot="1" x14ac:dyDescent="0.3">
      <c r="A182" s="49">
        <f>Facilities!$A182</f>
        <v>0</v>
      </c>
      <c r="B182" s="78">
        <f>Facilities!$B182</f>
        <v>0</v>
      </c>
      <c r="C182" s="79"/>
      <c r="D182" s="75" t="e">
        <f t="shared" si="4"/>
        <v>#N/A</v>
      </c>
      <c r="E182" s="75">
        <f t="shared" si="5"/>
        <v>-0.25</v>
      </c>
    </row>
    <row r="183" spans="1:5" ht="16.5" thickTop="1" thickBot="1" x14ac:dyDescent="0.3">
      <c r="A183" s="49">
        <f>Facilities!$A183</f>
        <v>0</v>
      </c>
      <c r="B183" s="78">
        <f>Facilities!$B183</f>
        <v>0</v>
      </c>
      <c r="C183" s="79"/>
      <c r="D183" s="75" t="e">
        <f t="shared" si="4"/>
        <v>#N/A</v>
      </c>
      <c r="E183" s="75">
        <f t="shared" si="5"/>
        <v>-0.25</v>
      </c>
    </row>
    <row r="184" spans="1:5" ht="16.5" thickTop="1" thickBot="1" x14ac:dyDescent="0.3">
      <c r="A184" s="49">
        <f>Facilities!$A184</f>
        <v>0</v>
      </c>
      <c r="B184" s="78">
        <f>Facilities!$B184</f>
        <v>0</v>
      </c>
      <c r="C184" s="79"/>
      <c r="D184" s="75" t="e">
        <f t="shared" si="4"/>
        <v>#N/A</v>
      </c>
      <c r="E184" s="75">
        <f t="shared" si="5"/>
        <v>-0.25</v>
      </c>
    </row>
    <row r="185" spans="1:5" ht="16.5" thickTop="1" thickBot="1" x14ac:dyDescent="0.3">
      <c r="A185" s="49">
        <f>Facilities!$A185</f>
        <v>0</v>
      </c>
      <c r="B185" s="78">
        <f>Facilities!$B185</f>
        <v>0</v>
      </c>
      <c r="C185" s="79"/>
      <c r="D185" s="75" t="e">
        <f t="shared" si="4"/>
        <v>#N/A</v>
      </c>
      <c r="E185" s="75">
        <f t="shared" si="5"/>
        <v>-0.25</v>
      </c>
    </row>
    <row r="186" spans="1:5" ht="16.5" thickTop="1" thickBot="1" x14ac:dyDescent="0.3">
      <c r="A186" s="49">
        <f>Facilities!$A186</f>
        <v>0</v>
      </c>
      <c r="B186" s="78">
        <f>Facilities!$B186</f>
        <v>0</v>
      </c>
      <c r="C186" s="79"/>
      <c r="D186" s="75" t="e">
        <f t="shared" si="4"/>
        <v>#N/A</v>
      </c>
      <c r="E186" s="75">
        <f t="shared" si="5"/>
        <v>-0.25</v>
      </c>
    </row>
    <row r="187" spans="1:5" ht="16.5" thickTop="1" thickBot="1" x14ac:dyDescent="0.3">
      <c r="A187" s="49">
        <f>Facilities!$A187</f>
        <v>0</v>
      </c>
      <c r="B187" s="78">
        <f>Facilities!$B187</f>
        <v>0</v>
      </c>
      <c r="C187" s="79"/>
      <c r="D187" s="75" t="e">
        <f t="shared" si="4"/>
        <v>#N/A</v>
      </c>
      <c r="E187" s="75">
        <f t="shared" si="5"/>
        <v>-0.25</v>
      </c>
    </row>
    <row r="188" spans="1:5" ht="16.5" thickTop="1" thickBot="1" x14ac:dyDescent="0.3">
      <c r="A188" s="49">
        <f>Facilities!$A188</f>
        <v>0</v>
      </c>
      <c r="B188" s="78">
        <f>Facilities!$B188</f>
        <v>0</v>
      </c>
      <c r="C188" s="79"/>
      <c r="D188" s="75" t="e">
        <f t="shared" si="4"/>
        <v>#N/A</v>
      </c>
      <c r="E188" s="75">
        <f t="shared" si="5"/>
        <v>-0.25</v>
      </c>
    </row>
    <row r="189" spans="1:5" ht="16.5" thickTop="1" thickBot="1" x14ac:dyDescent="0.3">
      <c r="A189" s="49">
        <f>Facilities!$A189</f>
        <v>0</v>
      </c>
      <c r="B189" s="78">
        <f>Facilities!$B189</f>
        <v>0</v>
      </c>
      <c r="C189" s="79"/>
      <c r="D189" s="75" t="e">
        <f t="shared" si="4"/>
        <v>#N/A</v>
      </c>
      <c r="E189" s="75">
        <f t="shared" si="5"/>
        <v>-0.25</v>
      </c>
    </row>
    <row r="190" spans="1:5" ht="16.5" thickTop="1" thickBot="1" x14ac:dyDescent="0.3">
      <c r="A190" s="49">
        <f>Facilities!$A190</f>
        <v>0</v>
      </c>
      <c r="B190" s="78">
        <f>Facilities!$B190</f>
        <v>0</v>
      </c>
      <c r="C190" s="79"/>
      <c r="D190" s="75" t="e">
        <f t="shared" si="4"/>
        <v>#N/A</v>
      </c>
      <c r="E190" s="75">
        <f t="shared" si="5"/>
        <v>-0.25</v>
      </c>
    </row>
    <row r="191" spans="1:5" ht="16.5" thickTop="1" thickBot="1" x14ac:dyDescent="0.3">
      <c r="A191" s="49">
        <f>Facilities!$A191</f>
        <v>0</v>
      </c>
      <c r="B191" s="78">
        <f>Facilities!$B191</f>
        <v>0</v>
      </c>
      <c r="C191" s="79"/>
      <c r="D191" s="75" t="e">
        <f t="shared" si="4"/>
        <v>#N/A</v>
      </c>
      <c r="E191" s="75">
        <f t="shared" si="5"/>
        <v>-0.25</v>
      </c>
    </row>
    <row r="192" spans="1:5" ht="16.5" thickTop="1" thickBot="1" x14ac:dyDescent="0.3">
      <c r="A192" s="49">
        <f>Facilities!$A192</f>
        <v>0</v>
      </c>
      <c r="B192" s="78">
        <f>Facilities!$B192</f>
        <v>0</v>
      </c>
      <c r="C192" s="79"/>
      <c r="D192" s="75" t="e">
        <f t="shared" si="4"/>
        <v>#N/A</v>
      </c>
      <c r="E192" s="75">
        <f t="shared" si="5"/>
        <v>-0.25</v>
      </c>
    </row>
    <row r="193" spans="1:5" ht="16.5" thickTop="1" thickBot="1" x14ac:dyDescent="0.3">
      <c r="A193" s="49">
        <f>Facilities!$A193</f>
        <v>0</v>
      </c>
      <c r="B193" s="78">
        <f>Facilities!$B193</f>
        <v>0</v>
      </c>
      <c r="C193" s="79"/>
      <c r="D193" s="75" t="e">
        <f t="shared" si="4"/>
        <v>#N/A</v>
      </c>
      <c r="E193" s="75">
        <f t="shared" si="5"/>
        <v>-0.25</v>
      </c>
    </row>
    <row r="194" spans="1:5" ht="16.5" thickTop="1" thickBot="1" x14ac:dyDescent="0.3">
      <c r="A194" s="49">
        <f>Facilities!$A194</f>
        <v>0</v>
      </c>
      <c r="B194" s="78">
        <f>Facilities!$B194</f>
        <v>0</v>
      </c>
      <c r="C194" s="79"/>
      <c r="D194" s="75" t="e">
        <f t="shared" ref="D194:D257" si="6">_xlfn.RANK.EQ(C194,$C$2:$C$1000,0)</f>
        <v>#N/A</v>
      </c>
      <c r="E194" s="75">
        <f t="shared" ref="E194:E257" si="7">($C194-1)/4</f>
        <v>-0.25</v>
      </c>
    </row>
    <row r="195" spans="1:5" ht="16.5" thickTop="1" thickBot="1" x14ac:dyDescent="0.3">
      <c r="A195" s="49">
        <f>Facilities!$A195</f>
        <v>0</v>
      </c>
      <c r="B195" s="78">
        <f>Facilities!$B195</f>
        <v>0</v>
      </c>
      <c r="C195" s="79"/>
      <c r="D195" s="75" t="e">
        <f t="shared" si="6"/>
        <v>#N/A</v>
      </c>
      <c r="E195" s="75">
        <f t="shared" si="7"/>
        <v>-0.25</v>
      </c>
    </row>
    <row r="196" spans="1:5" ht="16.5" thickTop="1" thickBot="1" x14ac:dyDescent="0.3">
      <c r="A196" s="49">
        <f>Facilities!$A196</f>
        <v>0</v>
      </c>
      <c r="B196" s="78">
        <f>Facilities!$B196</f>
        <v>0</v>
      </c>
      <c r="C196" s="79"/>
      <c r="D196" s="75" t="e">
        <f t="shared" si="6"/>
        <v>#N/A</v>
      </c>
      <c r="E196" s="75">
        <f t="shared" si="7"/>
        <v>-0.25</v>
      </c>
    </row>
    <row r="197" spans="1:5" ht="16.5" thickTop="1" thickBot="1" x14ac:dyDescent="0.3">
      <c r="A197" s="49">
        <f>Facilities!$A197</f>
        <v>0</v>
      </c>
      <c r="B197" s="78">
        <f>Facilities!$B197</f>
        <v>0</v>
      </c>
      <c r="C197" s="79"/>
      <c r="D197" s="75" t="e">
        <f t="shared" si="6"/>
        <v>#N/A</v>
      </c>
      <c r="E197" s="75">
        <f t="shared" si="7"/>
        <v>-0.25</v>
      </c>
    </row>
    <row r="198" spans="1:5" ht="16.5" thickTop="1" thickBot="1" x14ac:dyDescent="0.3">
      <c r="A198" s="49">
        <f>Facilities!$A198</f>
        <v>0</v>
      </c>
      <c r="B198" s="78">
        <f>Facilities!$B198</f>
        <v>0</v>
      </c>
      <c r="C198" s="79"/>
      <c r="D198" s="75" t="e">
        <f t="shared" si="6"/>
        <v>#N/A</v>
      </c>
      <c r="E198" s="75">
        <f t="shared" si="7"/>
        <v>-0.25</v>
      </c>
    </row>
    <row r="199" spans="1:5" ht="16.5" thickTop="1" thickBot="1" x14ac:dyDescent="0.3">
      <c r="A199" s="49">
        <f>Facilities!$A199</f>
        <v>0</v>
      </c>
      <c r="B199" s="78">
        <f>Facilities!$B199</f>
        <v>0</v>
      </c>
      <c r="C199" s="79"/>
      <c r="D199" s="75" t="e">
        <f t="shared" si="6"/>
        <v>#N/A</v>
      </c>
      <c r="E199" s="75">
        <f t="shared" si="7"/>
        <v>-0.25</v>
      </c>
    </row>
    <row r="200" spans="1:5" ht="16.5" thickTop="1" thickBot="1" x14ac:dyDescent="0.3">
      <c r="A200" s="49">
        <f>Facilities!$A200</f>
        <v>0</v>
      </c>
      <c r="B200" s="78">
        <f>Facilities!$B200</f>
        <v>0</v>
      </c>
      <c r="C200" s="79"/>
      <c r="D200" s="75" t="e">
        <f t="shared" si="6"/>
        <v>#N/A</v>
      </c>
      <c r="E200" s="75">
        <f t="shared" si="7"/>
        <v>-0.25</v>
      </c>
    </row>
    <row r="201" spans="1:5" ht="16.5" thickTop="1" thickBot="1" x14ac:dyDescent="0.3">
      <c r="A201" s="49">
        <f>Facilities!$A201</f>
        <v>0</v>
      </c>
      <c r="B201" s="78">
        <f>Facilities!$B201</f>
        <v>0</v>
      </c>
      <c r="C201" s="79"/>
      <c r="D201" s="75" t="e">
        <f t="shared" si="6"/>
        <v>#N/A</v>
      </c>
      <c r="E201" s="75">
        <f t="shared" si="7"/>
        <v>-0.25</v>
      </c>
    </row>
    <row r="202" spans="1:5" ht="16.5" thickTop="1" thickBot="1" x14ac:dyDescent="0.3">
      <c r="A202" s="49">
        <f>Facilities!$A202</f>
        <v>0</v>
      </c>
      <c r="B202" s="78">
        <f>Facilities!$B202</f>
        <v>0</v>
      </c>
      <c r="C202" s="79"/>
      <c r="D202" s="75" t="e">
        <f t="shared" si="6"/>
        <v>#N/A</v>
      </c>
      <c r="E202" s="75">
        <f t="shared" si="7"/>
        <v>-0.25</v>
      </c>
    </row>
    <row r="203" spans="1:5" ht="16.5" thickTop="1" thickBot="1" x14ac:dyDescent="0.3">
      <c r="A203" s="49">
        <f>Facilities!$A203</f>
        <v>0</v>
      </c>
      <c r="B203" s="78">
        <f>Facilities!$B203</f>
        <v>0</v>
      </c>
      <c r="C203" s="79"/>
      <c r="D203" s="75" t="e">
        <f t="shared" si="6"/>
        <v>#N/A</v>
      </c>
      <c r="E203" s="75">
        <f t="shared" si="7"/>
        <v>-0.25</v>
      </c>
    </row>
    <row r="204" spans="1:5" ht="16.5" thickTop="1" thickBot="1" x14ac:dyDescent="0.3">
      <c r="A204" s="49">
        <f>Facilities!$A204</f>
        <v>0</v>
      </c>
      <c r="B204" s="78">
        <f>Facilities!$B204</f>
        <v>0</v>
      </c>
      <c r="C204" s="79"/>
      <c r="D204" s="75" t="e">
        <f t="shared" si="6"/>
        <v>#N/A</v>
      </c>
      <c r="E204" s="75">
        <f t="shared" si="7"/>
        <v>-0.25</v>
      </c>
    </row>
    <row r="205" spans="1:5" ht="16.5" thickTop="1" thickBot="1" x14ac:dyDescent="0.3">
      <c r="A205" s="49">
        <f>Facilities!$A205</f>
        <v>0</v>
      </c>
      <c r="B205" s="78">
        <f>Facilities!$B205</f>
        <v>0</v>
      </c>
      <c r="C205" s="79"/>
      <c r="D205" s="75" t="e">
        <f t="shared" si="6"/>
        <v>#N/A</v>
      </c>
      <c r="E205" s="75">
        <f t="shared" si="7"/>
        <v>-0.25</v>
      </c>
    </row>
    <row r="206" spans="1:5" ht="16.5" thickTop="1" thickBot="1" x14ac:dyDescent="0.3">
      <c r="A206" s="49">
        <f>Facilities!$A206</f>
        <v>0</v>
      </c>
      <c r="B206" s="78">
        <f>Facilities!$B206</f>
        <v>0</v>
      </c>
      <c r="C206" s="79"/>
      <c r="D206" s="75" t="e">
        <f t="shared" si="6"/>
        <v>#N/A</v>
      </c>
      <c r="E206" s="75">
        <f t="shared" si="7"/>
        <v>-0.25</v>
      </c>
    </row>
    <row r="207" spans="1:5" ht="16.5" thickTop="1" thickBot="1" x14ac:dyDescent="0.3">
      <c r="A207" s="49">
        <f>Facilities!$A207</f>
        <v>0</v>
      </c>
      <c r="B207" s="78">
        <f>Facilities!$B207</f>
        <v>0</v>
      </c>
      <c r="C207" s="79"/>
      <c r="D207" s="75" t="e">
        <f t="shared" si="6"/>
        <v>#N/A</v>
      </c>
      <c r="E207" s="75">
        <f t="shared" si="7"/>
        <v>-0.25</v>
      </c>
    </row>
    <row r="208" spans="1:5" ht="16.5" thickTop="1" thickBot="1" x14ac:dyDescent="0.3">
      <c r="A208" s="49">
        <f>Facilities!$A208</f>
        <v>0</v>
      </c>
      <c r="B208" s="78">
        <f>Facilities!$B208</f>
        <v>0</v>
      </c>
      <c r="C208" s="79"/>
      <c r="D208" s="75" t="e">
        <f t="shared" si="6"/>
        <v>#N/A</v>
      </c>
      <c r="E208" s="75">
        <f t="shared" si="7"/>
        <v>-0.25</v>
      </c>
    </row>
    <row r="209" spans="1:5" ht="16.5" thickTop="1" thickBot="1" x14ac:dyDescent="0.3">
      <c r="A209" s="49">
        <f>Facilities!$A209</f>
        <v>0</v>
      </c>
      <c r="B209" s="78">
        <f>Facilities!$B209</f>
        <v>0</v>
      </c>
      <c r="C209" s="79"/>
      <c r="D209" s="75" t="e">
        <f t="shared" si="6"/>
        <v>#N/A</v>
      </c>
      <c r="E209" s="75">
        <f t="shared" si="7"/>
        <v>-0.25</v>
      </c>
    </row>
    <row r="210" spans="1:5" ht="16.5" thickTop="1" thickBot="1" x14ac:dyDescent="0.3">
      <c r="A210" s="49">
        <f>Facilities!$A210</f>
        <v>0</v>
      </c>
      <c r="B210" s="78">
        <f>Facilities!$B210</f>
        <v>0</v>
      </c>
      <c r="C210" s="79"/>
      <c r="D210" s="75" t="e">
        <f t="shared" si="6"/>
        <v>#N/A</v>
      </c>
      <c r="E210" s="75">
        <f t="shared" si="7"/>
        <v>-0.25</v>
      </c>
    </row>
    <row r="211" spans="1:5" ht="16.5" thickTop="1" thickBot="1" x14ac:dyDescent="0.3">
      <c r="A211" s="49">
        <f>Facilities!$A211</f>
        <v>0</v>
      </c>
      <c r="B211" s="78">
        <f>Facilities!$B211</f>
        <v>0</v>
      </c>
      <c r="C211" s="79"/>
      <c r="D211" s="75" t="e">
        <f t="shared" si="6"/>
        <v>#N/A</v>
      </c>
      <c r="E211" s="75">
        <f t="shared" si="7"/>
        <v>-0.25</v>
      </c>
    </row>
    <row r="212" spans="1:5" ht="16.5" thickTop="1" thickBot="1" x14ac:dyDescent="0.3">
      <c r="A212" s="49">
        <f>Facilities!$A212</f>
        <v>0</v>
      </c>
      <c r="B212" s="78">
        <f>Facilities!$B212</f>
        <v>0</v>
      </c>
      <c r="C212" s="79"/>
      <c r="D212" s="75" t="e">
        <f t="shared" si="6"/>
        <v>#N/A</v>
      </c>
      <c r="E212" s="75">
        <f t="shared" si="7"/>
        <v>-0.25</v>
      </c>
    </row>
    <row r="213" spans="1:5" ht="16.5" thickTop="1" thickBot="1" x14ac:dyDescent="0.3">
      <c r="A213" s="49">
        <f>Facilities!$A213</f>
        <v>0</v>
      </c>
      <c r="B213" s="78">
        <f>Facilities!$B213</f>
        <v>0</v>
      </c>
      <c r="C213" s="79"/>
      <c r="D213" s="75" t="e">
        <f t="shared" si="6"/>
        <v>#N/A</v>
      </c>
      <c r="E213" s="75">
        <f t="shared" si="7"/>
        <v>-0.25</v>
      </c>
    </row>
    <row r="214" spans="1:5" ht="16.5" thickTop="1" thickBot="1" x14ac:dyDescent="0.3">
      <c r="A214" s="49">
        <f>Facilities!$A214</f>
        <v>0</v>
      </c>
      <c r="B214" s="78">
        <f>Facilities!$B214</f>
        <v>0</v>
      </c>
      <c r="C214" s="79"/>
      <c r="D214" s="75" t="e">
        <f t="shared" si="6"/>
        <v>#N/A</v>
      </c>
      <c r="E214" s="75">
        <f t="shared" si="7"/>
        <v>-0.25</v>
      </c>
    </row>
    <row r="215" spans="1:5" ht="16.5" thickTop="1" thickBot="1" x14ac:dyDescent="0.3">
      <c r="A215" s="49">
        <f>Facilities!$A215</f>
        <v>0</v>
      </c>
      <c r="B215" s="78">
        <f>Facilities!$B215</f>
        <v>0</v>
      </c>
      <c r="C215" s="79"/>
      <c r="D215" s="75" t="e">
        <f t="shared" si="6"/>
        <v>#N/A</v>
      </c>
      <c r="E215" s="75">
        <f t="shared" si="7"/>
        <v>-0.25</v>
      </c>
    </row>
    <row r="216" spans="1:5" ht="16.5" thickTop="1" thickBot="1" x14ac:dyDescent="0.3">
      <c r="A216" s="49">
        <f>Facilities!$A216</f>
        <v>0</v>
      </c>
      <c r="B216" s="78">
        <f>Facilities!$B216</f>
        <v>0</v>
      </c>
      <c r="C216" s="79"/>
      <c r="D216" s="75" t="e">
        <f t="shared" si="6"/>
        <v>#N/A</v>
      </c>
      <c r="E216" s="75">
        <f t="shared" si="7"/>
        <v>-0.25</v>
      </c>
    </row>
    <row r="217" spans="1:5" ht="16.5" thickTop="1" thickBot="1" x14ac:dyDescent="0.3">
      <c r="A217" s="49">
        <f>Facilities!$A217</f>
        <v>0</v>
      </c>
      <c r="B217" s="78">
        <f>Facilities!$B217</f>
        <v>0</v>
      </c>
      <c r="C217" s="79"/>
      <c r="D217" s="75" t="e">
        <f t="shared" si="6"/>
        <v>#N/A</v>
      </c>
      <c r="E217" s="75">
        <f t="shared" si="7"/>
        <v>-0.25</v>
      </c>
    </row>
    <row r="218" spans="1:5" ht="16.5" thickTop="1" thickBot="1" x14ac:dyDescent="0.3">
      <c r="A218" s="49">
        <f>Facilities!$A218</f>
        <v>0</v>
      </c>
      <c r="B218" s="78">
        <f>Facilities!$B218</f>
        <v>0</v>
      </c>
      <c r="C218" s="79"/>
      <c r="D218" s="75" t="e">
        <f t="shared" si="6"/>
        <v>#N/A</v>
      </c>
      <c r="E218" s="75">
        <f t="shared" si="7"/>
        <v>-0.25</v>
      </c>
    </row>
    <row r="219" spans="1:5" ht="16.5" thickTop="1" thickBot="1" x14ac:dyDescent="0.3">
      <c r="A219" s="49">
        <f>Facilities!$A219</f>
        <v>0</v>
      </c>
      <c r="B219" s="78">
        <f>Facilities!$B219</f>
        <v>0</v>
      </c>
      <c r="C219" s="79"/>
      <c r="D219" s="75" t="e">
        <f t="shared" si="6"/>
        <v>#N/A</v>
      </c>
      <c r="E219" s="75">
        <f t="shared" si="7"/>
        <v>-0.25</v>
      </c>
    </row>
    <row r="220" spans="1:5" ht="16.5" thickTop="1" thickBot="1" x14ac:dyDescent="0.3">
      <c r="A220" s="49">
        <f>Facilities!$A220</f>
        <v>0</v>
      </c>
      <c r="B220" s="78">
        <f>Facilities!$B220</f>
        <v>0</v>
      </c>
      <c r="C220" s="79"/>
      <c r="D220" s="75" t="e">
        <f t="shared" si="6"/>
        <v>#N/A</v>
      </c>
      <c r="E220" s="75">
        <f t="shared" si="7"/>
        <v>-0.25</v>
      </c>
    </row>
    <row r="221" spans="1:5" ht="16.5" thickTop="1" thickBot="1" x14ac:dyDescent="0.3">
      <c r="A221" s="49">
        <f>Facilities!$A221</f>
        <v>0</v>
      </c>
      <c r="B221" s="78">
        <f>Facilities!$B221</f>
        <v>0</v>
      </c>
      <c r="C221" s="79"/>
      <c r="D221" s="75" t="e">
        <f t="shared" si="6"/>
        <v>#N/A</v>
      </c>
      <c r="E221" s="75">
        <f t="shared" si="7"/>
        <v>-0.25</v>
      </c>
    </row>
    <row r="222" spans="1:5" ht="16.5" thickTop="1" thickBot="1" x14ac:dyDescent="0.3">
      <c r="A222" s="49">
        <f>Facilities!$A222</f>
        <v>0</v>
      </c>
      <c r="B222" s="78">
        <f>Facilities!$B222</f>
        <v>0</v>
      </c>
      <c r="C222" s="79"/>
      <c r="D222" s="75" t="e">
        <f t="shared" si="6"/>
        <v>#N/A</v>
      </c>
      <c r="E222" s="75">
        <f t="shared" si="7"/>
        <v>-0.25</v>
      </c>
    </row>
    <row r="223" spans="1:5" ht="16.5" thickTop="1" thickBot="1" x14ac:dyDescent="0.3">
      <c r="A223" s="49">
        <f>Facilities!$A223</f>
        <v>0</v>
      </c>
      <c r="B223" s="78">
        <f>Facilities!$B223</f>
        <v>0</v>
      </c>
      <c r="C223" s="79"/>
      <c r="D223" s="75" t="e">
        <f t="shared" si="6"/>
        <v>#N/A</v>
      </c>
      <c r="E223" s="75">
        <f t="shared" si="7"/>
        <v>-0.25</v>
      </c>
    </row>
    <row r="224" spans="1:5" ht="16.5" thickTop="1" thickBot="1" x14ac:dyDescent="0.3">
      <c r="A224" s="49">
        <f>Facilities!$A224</f>
        <v>0</v>
      </c>
      <c r="B224" s="78">
        <f>Facilities!$B224</f>
        <v>0</v>
      </c>
      <c r="C224" s="79"/>
      <c r="D224" s="75" t="e">
        <f t="shared" si="6"/>
        <v>#N/A</v>
      </c>
      <c r="E224" s="75">
        <f t="shared" si="7"/>
        <v>-0.25</v>
      </c>
    </row>
    <row r="225" spans="1:5" ht="16.5" thickTop="1" thickBot="1" x14ac:dyDescent="0.3">
      <c r="A225" s="49">
        <f>Facilities!$A225</f>
        <v>0</v>
      </c>
      <c r="B225" s="78">
        <f>Facilities!$B225</f>
        <v>0</v>
      </c>
      <c r="C225" s="79"/>
      <c r="D225" s="75" t="e">
        <f t="shared" si="6"/>
        <v>#N/A</v>
      </c>
      <c r="E225" s="75">
        <f t="shared" si="7"/>
        <v>-0.25</v>
      </c>
    </row>
    <row r="226" spans="1:5" ht="16.5" thickTop="1" thickBot="1" x14ac:dyDescent="0.3">
      <c r="A226" s="49">
        <f>Facilities!$A226</f>
        <v>0</v>
      </c>
      <c r="B226" s="78">
        <f>Facilities!$B226</f>
        <v>0</v>
      </c>
      <c r="C226" s="79"/>
      <c r="D226" s="75" t="e">
        <f t="shared" si="6"/>
        <v>#N/A</v>
      </c>
      <c r="E226" s="75">
        <f t="shared" si="7"/>
        <v>-0.25</v>
      </c>
    </row>
    <row r="227" spans="1:5" ht="16.5" thickTop="1" thickBot="1" x14ac:dyDescent="0.3">
      <c r="A227" s="49">
        <f>Facilities!$A227</f>
        <v>0</v>
      </c>
      <c r="B227" s="78">
        <f>Facilities!$B227</f>
        <v>0</v>
      </c>
      <c r="C227" s="79"/>
      <c r="D227" s="75" t="e">
        <f t="shared" si="6"/>
        <v>#N/A</v>
      </c>
      <c r="E227" s="75">
        <f t="shared" si="7"/>
        <v>-0.25</v>
      </c>
    </row>
    <row r="228" spans="1:5" ht="16.5" thickTop="1" thickBot="1" x14ac:dyDescent="0.3">
      <c r="A228" s="49">
        <f>Facilities!$A228</f>
        <v>0</v>
      </c>
      <c r="B228" s="78">
        <f>Facilities!$B228</f>
        <v>0</v>
      </c>
      <c r="C228" s="79"/>
      <c r="D228" s="75" t="e">
        <f t="shared" si="6"/>
        <v>#N/A</v>
      </c>
      <c r="E228" s="75">
        <f t="shared" si="7"/>
        <v>-0.25</v>
      </c>
    </row>
    <row r="229" spans="1:5" ht="16.5" thickTop="1" thickBot="1" x14ac:dyDescent="0.3">
      <c r="A229" s="49">
        <f>Facilities!$A229</f>
        <v>0</v>
      </c>
      <c r="B229" s="78">
        <f>Facilities!$B229</f>
        <v>0</v>
      </c>
      <c r="C229" s="79"/>
      <c r="D229" s="75" t="e">
        <f t="shared" si="6"/>
        <v>#N/A</v>
      </c>
      <c r="E229" s="75">
        <f t="shared" si="7"/>
        <v>-0.25</v>
      </c>
    </row>
    <row r="230" spans="1:5" ht="16.5" thickTop="1" thickBot="1" x14ac:dyDescent="0.3">
      <c r="A230" s="49">
        <f>Facilities!$A230</f>
        <v>0</v>
      </c>
      <c r="B230" s="78">
        <f>Facilities!$B230</f>
        <v>0</v>
      </c>
      <c r="C230" s="79"/>
      <c r="D230" s="75" t="e">
        <f t="shared" si="6"/>
        <v>#N/A</v>
      </c>
      <c r="E230" s="75">
        <f t="shared" si="7"/>
        <v>-0.25</v>
      </c>
    </row>
    <row r="231" spans="1:5" ht="16.5" thickTop="1" thickBot="1" x14ac:dyDescent="0.3">
      <c r="A231" s="49">
        <f>Facilities!$A231</f>
        <v>0</v>
      </c>
      <c r="B231" s="78">
        <f>Facilities!$B231</f>
        <v>0</v>
      </c>
      <c r="C231" s="79"/>
      <c r="D231" s="75" t="e">
        <f t="shared" si="6"/>
        <v>#N/A</v>
      </c>
      <c r="E231" s="75">
        <f t="shared" si="7"/>
        <v>-0.25</v>
      </c>
    </row>
    <row r="232" spans="1:5" ht="16.5" thickTop="1" thickBot="1" x14ac:dyDescent="0.3">
      <c r="A232" s="49">
        <f>Facilities!$A232</f>
        <v>0</v>
      </c>
      <c r="B232" s="78">
        <f>Facilities!$B232</f>
        <v>0</v>
      </c>
      <c r="C232" s="79"/>
      <c r="D232" s="75" t="e">
        <f t="shared" si="6"/>
        <v>#N/A</v>
      </c>
      <c r="E232" s="75">
        <f t="shared" si="7"/>
        <v>-0.25</v>
      </c>
    </row>
    <row r="233" spans="1:5" ht="16.5" thickTop="1" thickBot="1" x14ac:dyDescent="0.3">
      <c r="A233" s="49">
        <f>Facilities!$A233</f>
        <v>0</v>
      </c>
      <c r="B233" s="78">
        <f>Facilities!$B233</f>
        <v>0</v>
      </c>
      <c r="C233" s="79"/>
      <c r="D233" s="75" t="e">
        <f t="shared" si="6"/>
        <v>#N/A</v>
      </c>
      <c r="E233" s="75">
        <f t="shared" si="7"/>
        <v>-0.25</v>
      </c>
    </row>
    <row r="234" spans="1:5" ht="16.5" thickTop="1" thickBot="1" x14ac:dyDescent="0.3">
      <c r="A234" s="49">
        <f>Facilities!$A234</f>
        <v>0</v>
      </c>
      <c r="B234" s="78">
        <f>Facilities!$B234</f>
        <v>0</v>
      </c>
      <c r="C234" s="79"/>
      <c r="D234" s="75" t="e">
        <f t="shared" si="6"/>
        <v>#N/A</v>
      </c>
      <c r="E234" s="75">
        <f t="shared" si="7"/>
        <v>-0.25</v>
      </c>
    </row>
    <row r="235" spans="1:5" ht="16.5" thickTop="1" thickBot="1" x14ac:dyDescent="0.3">
      <c r="A235" s="49">
        <f>Facilities!$A235</f>
        <v>0</v>
      </c>
      <c r="B235" s="78">
        <f>Facilities!$B235</f>
        <v>0</v>
      </c>
      <c r="C235" s="79"/>
      <c r="D235" s="75" t="e">
        <f t="shared" si="6"/>
        <v>#N/A</v>
      </c>
      <c r="E235" s="75">
        <f t="shared" si="7"/>
        <v>-0.25</v>
      </c>
    </row>
    <row r="236" spans="1:5" ht="16.5" thickTop="1" thickBot="1" x14ac:dyDescent="0.3">
      <c r="A236" s="49">
        <f>Facilities!$A236</f>
        <v>0</v>
      </c>
      <c r="B236" s="78">
        <f>Facilities!$B236</f>
        <v>0</v>
      </c>
      <c r="C236" s="79"/>
      <c r="D236" s="75" t="e">
        <f t="shared" si="6"/>
        <v>#N/A</v>
      </c>
      <c r="E236" s="75">
        <f t="shared" si="7"/>
        <v>-0.25</v>
      </c>
    </row>
    <row r="237" spans="1:5" ht="16.5" thickTop="1" thickBot="1" x14ac:dyDescent="0.3">
      <c r="A237" s="49">
        <f>Facilities!$A237</f>
        <v>0</v>
      </c>
      <c r="B237" s="78">
        <f>Facilities!$B237</f>
        <v>0</v>
      </c>
      <c r="C237" s="79"/>
      <c r="D237" s="75" t="e">
        <f t="shared" si="6"/>
        <v>#N/A</v>
      </c>
      <c r="E237" s="75">
        <f t="shared" si="7"/>
        <v>-0.25</v>
      </c>
    </row>
    <row r="238" spans="1:5" ht="16.5" thickTop="1" thickBot="1" x14ac:dyDescent="0.3">
      <c r="A238" s="49">
        <f>Facilities!$A238</f>
        <v>0</v>
      </c>
      <c r="B238" s="78">
        <f>Facilities!$B238</f>
        <v>0</v>
      </c>
      <c r="C238" s="79"/>
      <c r="D238" s="75" t="e">
        <f t="shared" si="6"/>
        <v>#N/A</v>
      </c>
      <c r="E238" s="75">
        <f t="shared" si="7"/>
        <v>-0.25</v>
      </c>
    </row>
    <row r="239" spans="1:5" ht="16.5" thickTop="1" thickBot="1" x14ac:dyDescent="0.3">
      <c r="A239" s="49">
        <f>Facilities!$A239</f>
        <v>0</v>
      </c>
      <c r="B239" s="78">
        <f>Facilities!$B239</f>
        <v>0</v>
      </c>
      <c r="C239" s="79"/>
      <c r="D239" s="75" t="e">
        <f t="shared" si="6"/>
        <v>#N/A</v>
      </c>
      <c r="E239" s="75">
        <f t="shared" si="7"/>
        <v>-0.25</v>
      </c>
    </row>
    <row r="240" spans="1:5" ht="16.5" thickTop="1" thickBot="1" x14ac:dyDescent="0.3">
      <c r="A240" s="49">
        <f>Facilities!$A240</f>
        <v>0</v>
      </c>
      <c r="B240" s="78">
        <f>Facilities!$B240</f>
        <v>0</v>
      </c>
      <c r="C240" s="79"/>
      <c r="D240" s="75" t="e">
        <f t="shared" si="6"/>
        <v>#N/A</v>
      </c>
      <c r="E240" s="75">
        <f t="shared" si="7"/>
        <v>-0.25</v>
      </c>
    </row>
    <row r="241" spans="1:5" ht="16.5" thickTop="1" thickBot="1" x14ac:dyDescent="0.3">
      <c r="A241" s="49">
        <f>Facilities!$A241</f>
        <v>0</v>
      </c>
      <c r="B241" s="78">
        <f>Facilities!$B241</f>
        <v>0</v>
      </c>
      <c r="C241" s="79"/>
      <c r="D241" s="75" t="e">
        <f t="shared" si="6"/>
        <v>#N/A</v>
      </c>
      <c r="E241" s="75">
        <f t="shared" si="7"/>
        <v>-0.25</v>
      </c>
    </row>
    <row r="242" spans="1:5" ht="16.5" thickTop="1" thickBot="1" x14ac:dyDescent="0.3">
      <c r="A242" s="49">
        <f>Facilities!$A242</f>
        <v>0</v>
      </c>
      <c r="B242" s="78">
        <f>Facilities!$B242</f>
        <v>0</v>
      </c>
      <c r="C242" s="79"/>
      <c r="D242" s="75" t="e">
        <f t="shared" si="6"/>
        <v>#N/A</v>
      </c>
      <c r="E242" s="75">
        <f t="shared" si="7"/>
        <v>-0.25</v>
      </c>
    </row>
    <row r="243" spans="1:5" ht="16.5" thickTop="1" thickBot="1" x14ac:dyDescent="0.3">
      <c r="A243" s="49">
        <f>Facilities!$A243</f>
        <v>0</v>
      </c>
      <c r="B243" s="78">
        <f>Facilities!$B243</f>
        <v>0</v>
      </c>
      <c r="C243" s="79"/>
      <c r="D243" s="75" t="e">
        <f t="shared" si="6"/>
        <v>#N/A</v>
      </c>
      <c r="E243" s="75">
        <f t="shared" si="7"/>
        <v>-0.25</v>
      </c>
    </row>
    <row r="244" spans="1:5" ht="16.5" thickTop="1" thickBot="1" x14ac:dyDescent="0.3">
      <c r="A244" s="49">
        <f>Facilities!$A244</f>
        <v>0</v>
      </c>
      <c r="B244" s="78">
        <f>Facilities!$B244</f>
        <v>0</v>
      </c>
      <c r="C244" s="79"/>
      <c r="D244" s="75" t="e">
        <f t="shared" si="6"/>
        <v>#N/A</v>
      </c>
      <c r="E244" s="75">
        <f t="shared" si="7"/>
        <v>-0.25</v>
      </c>
    </row>
    <row r="245" spans="1:5" ht="16.5" thickTop="1" thickBot="1" x14ac:dyDescent="0.3">
      <c r="A245" s="49">
        <f>Facilities!$A245</f>
        <v>0</v>
      </c>
      <c r="B245" s="78">
        <f>Facilities!$B245</f>
        <v>0</v>
      </c>
      <c r="C245" s="79"/>
      <c r="D245" s="75" t="e">
        <f t="shared" si="6"/>
        <v>#N/A</v>
      </c>
      <c r="E245" s="75">
        <f t="shared" si="7"/>
        <v>-0.25</v>
      </c>
    </row>
    <row r="246" spans="1:5" ht="16.5" thickTop="1" thickBot="1" x14ac:dyDescent="0.3">
      <c r="A246" s="49">
        <f>Facilities!$A246</f>
        <v>0</v>
      </c>
      <c r="B246" s="78">
        <f>Facilities!$B246</f>
        <v>0</v>
      </c>
      <c r="C246" s="79"/>
      <c r="D246" s="75" t="e">
        <f t="shared" si="6"/>
        <v>#N/A</v>
      </c>
      <c r="E246" s="75">
        <f t="shared" si="7"/>
        <v>-0.25</v>
      </c>
    </row>
    <row r="247" spans="1:5" ht="16.5" thickTop="1" thickBot="1" x14ac:dyDescent="0.3">
      <c r="A247" s="49">
        <f>Facilities!$A247</f>
        <v>0</v>
      </c>
      <c r="B247" s="78">
        <f>Facilities!$B247</f>
        <v>0</v>
      </c>
      <c r="C247" s="79"/>
      <c r="D247" s="75" t="e">
        <f t="shared" si="6"/>
        <v>#N/A</v>
      </c>
      <c r="E247" s="75">
        <f t="shared" si="7"/>
        <v>-0.25</v>
      </c>
    </row>
    <row r="248" spans="1:5" ht="16.5" thickTop="1" thickBot="1" x14ac:dyDescent="0.3">
      <c r="A248" s="49">
        <f>Facilities!$A248</f>
        <v>0</v>
      </c>
      <c r="B248" s="78">
        <f>Facilities!$B248</f>
        <v>0</v>
      </c>
      <c r="C248" s="79"/>
      <c r="D248" s="75" t="e">
        <f t="shared" si="6"/>
        <v>#N/A</v>
      </c>
      <c r="E248" s="75">
        <f t="shared" si="7"/>
        <v>-0.25</v>
      </c>
    </row>
    <row r="249" spans="1:5" ht="16.5" thickTop="1" thickBot="1" x14ac:dyDescent="0.3">
      <c r="A249" s="49">
        <f>Facilities!$A249</f>
        <v>0</v>
      </c>
      <c r="B249" s="78">
        <f>Facilities!$B249</f>
        <v>0</v>
      </c>
      <c r="C249" s="79"/>
      <c r="D249" s="75" t="e">
        <f t="shared" si="6"/>
        <v>#N/A</v>
      </c>
      <c r="E249" s="75">
        <f t="shared" si="7"/>
        <v>-0.25</v>
      </c>
    </row>
    <row r="250" spans="1:5" ht="16.5" thickTop="1" thickBot="1" x14ac:dyDescent="0.3">
      <c r="A250" s="49">
        <f>Facilities!$A250</f>
        <v>0</v>
      </c>
      <c r="B250" s="78">
        <f>Facilities!$B250</f>
        <v>0</v>
      </c>
      <c r="C250" s="79"/>
      <c r="D250" s="75" t="e">
        <f t="shared" si="6"/>
        <v>#N/A</v>
      </c>
      <c r="E250" s="75">
        <f t="shared" si="7"/>
        <v>-0.25</v>
      </c>
    </row>
    <row r="251" spans="1:5" ht="16.5" thickTop="1" thickBot="1" x14ac:dyDescent="0.3">
      <c r="A251" s="49">
        <f>Facilities!$A251</f>
        <v>0</v>
      </c>
      <c r="B251" s="78">
        <f>Facilities!$B251</f>
        <v>0</v>
      </c>
      <c r="C251" s="79"/>
      <c r="D251" s="75" t="e">
        <f t="shared" si="6"/>
        <v>#N/A</v>
      </c>
      <c r="E251" s="75">
        <f t="shared" si="7"/>
        <v>-0.25</v>
      </c>
    </row>
    <row r="252" spans="1:5" ht="16.5" thickTop="1" thickBot="1" x14ac:dyDescent="0.3">
      <c r="A252" s="49">
        <f>Facilities!$A252</f>
        <v>0</v>
      </c>
      <c r="B252" s="78">
        <f>Facilities!$B252</f>
        <v>0</v>
      </c>
      <c r="C252" s="79"/>
      <c r="D252" s="75" t="e">
        <f t="shared" si="6"/>
        <v>#N/A</v>
      </c>
      <c r="E252" s="75">
        <f t="shared" si="7"/>
        <v>-0.25</v>
      </c>
    </row>
    <row r="253" spans="1:5" ht="16.5" thickTop="1" thickBot="1" x14ac:dyDescent="0.3">
      <c r="A253" s="49">
        <f>Facilities!$A253</f>
        <v>0</v>
      </c>
      <c r="B253" s="78">
        <f>Facilities!$B253</f>
        <v>0</v>
      </c>
      <c r="C253" s="79"/>
      <c r="D253" s="75" t="e">
        <f t="shared" si="6"/>
        <v>#N/A</v>
      </c>
      <c r="E253" s="75">
        <f t="shared" si="7"/>
        <v>-0.25</v>
      </c>
    </row>
    <row r="254" spans="1:5" ht="16.5" thickTop="1" thickBot="1" x14ac:dyDescent="0.3">
      <c r="A254" s="49">
        <f>Facilities!$A254</f>
        <v>0</v>
      </c>
      <c r="B254" s="78">
        <f>Facilities!$B254</f>
        <v>0</v>
      </c>
      <c r="C254" s="79"/>
      <c r="D254" s="75" t="e">
        <f t="shared" si="6"/>
        <v>#N/A</v>
      </c>
      <c r="E254" s="75">
        <f t="shared" si="7"/>
        <v>-0.25</v>
      </c>
    </row>
    <row r="255" spans="1:5" ht="16.5" thickTop="1" thickBot="1" x14ac:dyDescent="0.3">
      <c r="A255" s="49">
        <f>Facilities!$A255</f>
        <v>0</v>
      </c>
      <c r="B255" s="78">
        <f>Facilities!$B255</f>
        <v>0</v>
      </c>
      <c r="C255" s="79"/>
      <c r="D255" s="75" t="e">
        <f t="shared" si="6"/>
        <v>#N/A</v>
      </c>
      <c r="E255" s="75">
        <f t="shared" si="7"/>
        <v>-0.25</v>
      </c>
    </row>
    <row r="256" spans="1:5" ht="16.5" thickTop="1" thickBot="1" x14ac:dyDescent="0.3">
      <c r="A256" s="49">
        <f>Facilities!$A256</f>
        <v>0</v>
      </c>
      <c r="B256" s="78">
        <f>Facilities!$B256</f>
        <v>0</v>
      </c>
      <c r="C256" s="79"/>
      <c r="D256" s="75" t="e">
        <f t="shared" si="6"/>
        <v>#N/A</v>
      </c>
      <c r="E256" s="75">
        <f t="shared" si="7"/>
        <v>-0.25</v>
      </c>
    </row>
    <row r="257" spans="1:5" ht="16.5" thickTop="1" thickBot="1" x14ac:dyDescent="0.3">
      <c r="A257" s="49">
        <f>Facilities!$A257</f>
        <v>0</v>
      </c>
      <c r="B257" s="78">
        <f>Facilities!$B257</f>
        <v>0</v>
      </c>
      <c r="C257" s="79"/>
      <c r="D257" s="75" t="e">
        <f t="shared" si="6"/>
        <v>#N/A</v>
      </c>
      <c r="E257" s="75">
        <f t="shared" si="7"/>
        <v>-0.25</v>
      </c>
    </row>
    <row r="258" spans="1:5" ht="16.5" thickTop="1" thickBot="1" x14ac:dyDescent="0.3">
      <c r="A258" s="49">
        <f>Facilities!$A258</f>
        <v>0</v>
      </c>
      <c r="B258" s="78">
        <f>Facilities!$B258</f>
        <v>0</v>
      </c>
      <c r="C258" s="79"/>
      <c r="D258" s="75" t="e">
        <f t="shared" ref="D258:D321" si="8">_xlfn.RANK.EQ(C258,$C$2:$C$1000,0)</f>
        <v>#N/A</v>
      </c>
      <c r="E258" s="75">
        <f t="shared" ref="E258:E321" si="9">($C258-1)/4</f>
        <v>-0.25</v>
      </c>
    </row>
    <row r="259" spans="1:5" ht="16.5" thickTop="1" thickBot="1" x14ac:dyDescent="0.3">
      <c r="A259" s="49">
        <f>Facilities!$A259</f>
        <v>0</v>
      </c>
      <c r="B259" s="78">
        <f>Facilities!$B259</f>
        <v>0</v>
      </c>
      <c r="C259" s="79"/>
      <c r="D259" s="75" t="e">
        <f t="shared" si="8"/>
        <v>#N/A</v>
      </c>
      <c r="E259" s="75">
        <f t="shared" si="9"/>
        <v>-0.25</v>
      </c>
    </row>
    <row r="260" spans="1:5" ht="16.5" thickTop="1" thickBot="1" x14ac:dyDescent="0.3">
      <c r="A260" s="49">
        <f>Facilities!$A260</f>
        <v>0</v>
      </c>
      <c r="B260" s="78">
        <f>Facilities!$B260</f>
        <v>0</v>
      </c>
      <c r="C260" s="79"/>
      <c r="D260" s="75" t="e">
        <f t="shared" si="8"/>
        <v>#N/A</v>
      </c>
      <c r="E260" s="75">
        <f t="shared" si="9"/>
        <v>-0.25</v>
      </c>
    </row>
    <row r="261" spans="1:5" ht="16.5" thickTop="1" thickBot="1" x14ac:dyDescent="0.3">
      <c r="A261" s="49">
        <f>Facilities!$A261</f>
        <v>0</v>
      </c>
      <c r="B261" s="78">
        <f>Facilities!$B261</f>
        <v>0</v>
      </c>
      <c r="C261" s="79"/>
      <c r="D261" s="75" t="e">
        <f t="shared" si="8"/>
        <v>#N/A</v>
      </c>
      <c r="E261" s="75">
        <f t="shared" si="9"/>
        <v>-0.25</v>
      </c>
    </row>
    <row r="262" spans="1:5" ht="16.5" thickTop="1" thickBot="1" x14ac:dyDescent="0.3">
      <c r="A262" s="49">
        <f>Facilities!$A262</f>
        <v>0</v>
      </c>
      <c r="B262" s="78">
        <f>Facilities!$B262</f>
        <v>0</v>
      </c>
      <c r="C262" s="79"/>
      <c r="D262" s="75" t="e">
        <f t="shared" si="8"/>
        <v>#N/A</v>
      </c>
      <c r="E262" s="75">
        <f t="shared" si="9"/>
        <v>-0.25</v>
      </c>
    </row>
    <row r="263" spans="1:5" ht="16.5" thickTop="1" thickBot="1" x14ac:dyDescent="0.3">
      <c r="A263" s="49">
        <f>Facilities!$A263</f>
        <v>0</v>
      </c>
      <c r="B263" s="78">
        <f>Facilities!$B263</f>
        <v>0</v>
      </c>
      <c r="C263" s="79"/>
      <c r="D263" s="75" t="e">
        <f t="shared" si="8"/>
        <v>#N/A</v>
      </c>
      <c r="E263" s="75">
        <f t="shared" si="9"/>
        <v>-0.25</v>
      </c>
    </row>
    <row r="264" spans="1:5" ht="16.5" thickTop="1" thickBot="1" x14ac:dyDescent="0.3">
      <c r="A264" s="49">
        <f>Facilities!$A264</f>
        <v>0</v>
      </c>
      <c r="B264" s="78">
        <f>Facilities!$B264</f>
        <v>0</v>
      </c>
      <c r="C264" s="79"/>
      <c r="D264" s="75" t="e">
        <f t="shared" si="8"/>
        <v>#N/A</v>
      </c>
      <c r="E264" s="75">
        <f t="shared" si="9"/>
        <v>-0.25</v>
      </c>
    </row>
    <row r="265" spans="1:5" ht="16.5" thickTop="1" thickBot="1" x14ac:dyDescent="0.3">
      <c r="A265" s="49">
        <f>Facilities!$A265</f>
        <v>0</v>
      </c>
      <c r="B265" s="78">
        <f>Facilities!$B265</f>
        <v>0</v>
      </c>
      <c r="C265" s="79"/>
      <c r="D265" s="75" t="e">
        <f t="shared" si="8"/>
        <v>#N/A</v>
      </c>
      <c r="E265" s="75">
        <f t="shared" si="9"/>
        <v>-0.25</v>
      </c>
    </row>
    <row r="266" spans="1:5" ht="16.5" thickTop="1" thickBot="1" x14ac:dyDescent="0.3">
      <c r="A266" s="49">
        <f>Facilities!$A266</f>
        <v>0</v>
      </c>
      <c r="B266" s="78">
        <f>Facilities!$B266</f>
        <v>0</v>
      </c>
      <c r="C266" s="79"/>
      <c r="D266" s="75" t="e">
        <f t="shared" si="8"/>
        <v>#N/A</v>
      </c>
      <c r="E266" s="75">
        <f t="shared" si="9"/>
        <v>-0.25</v>
      </c>
    </row>
    <row r="267" spans="1:5" ht="16.5" thickTop="1" thickBot="1" x14ac:dyDescent="0.3">
      <c r="A267" s="49">
        <f>Facilities!$A267</f>
        <v>0</v>
      </c>
      <c r="B267" s="78">
        <f>Facilities!$B267</f>
        <v>0</v>
      </c>
      <c r="C267" s="79"/>
      <c r="D267" s="75" t="e">
        <f t="shared" si="8"/>
        <v>#N/A</v>
      </c>
      <c r="E267" s="75">
        <f t="shared" si="9"/>
        <v>-0.25</v>
      </c>
    </row>
    <row r="268" spans="1:5" ht="16.5" thickTop="1" thickBot="1" x14ac:dyDescent="0.3">
      <c r="A268" s="49">
        <f>Facilities!$A268</f>
        <v>0</v>
      </c>
      <c r="B268" s="78">
        <f>Facilities!$B268</f>
        <v>0</v>
      </c>
      <c r="C268" s="79"/>
      <c r="D268" s="75" t="e">
        <f t="shared" si="8"/>
        <v>#N/A</v>
      </c>
      <c r="E268" s="75">
        <f t="shared" si="9"/>
        <v>-0.25</v>
      </c>
    </row>
    <row r="269" spans="1:5" ht="16.5" thickTop="1" thickBot="1" x14ac:dyDescent="0.3">
      <c r="A269" s="49">
        <f>Facilities!$A269</f>
        <v>0</v>
      </c>
      <c r="B269" s="78">
        <f>Facilities!$B269</f>
        <v>0</v>
      </c>
      <c r="C269" s="79"/>
      <c r="D269" s="75" t="e">
        <f t="shared" si="8"/>
        <v>#N/A</v>
      </c>
      <c r="E269" s="75">
        <f t="shared" si="9"/>
        <v>-0.25</v>
      </c>
    </row>
    <row r="270" spans="1:5" ht="16.5" thickTop="1" thickBot="1" x14ac:dyDescent="0.3">
      <c r="A270" s="49">
        <f>Facilities!$A270</f>
        <v>0</v>
      </c>
      <c r="B270" s="78">
        <f>Facilities!$B270</f>
        <v>0</v>
      </c>
      <c r="C270" s="79"/>
      <c r="D270" s="75" t="e">
        <f t="shared" si="8"/>
        <v>#N/A</v>
      </c>
      <c r="E270" s="75">
        <f t="shared" si="9"/>
        <v>-0.25</v>
      </c>
    </row>
    <row r="271" spans="1:5" ht="16.5" thickTop="1" thickBot="1" x14ac:dyDescent="0.3">
      <c r="A271" s="49">
        <f>Facilities!$A271</f>
        <v>0</v>
      </c>
      <c r="B271" s="78">
        <f>Facilities!$B271</f>
        <v>0</v>
      </c>
      <c r="C271" s="79"/>
      <c r="D271" s="75" t="e">
        <f t="shared" si="8"/>
        <v>#N/A</v>
      </c>
      <c r="E271" s="75">
        <f t="shared" si="9"/>
        <v>-0.25</v>
      </c>
    </row>
    <row r="272" spans="1:5" ht="16.5" thickTop="1" thickBot="1" x14ac:dyDescent="0.3">
      <c r="A272" s="49">
        <f>Facilities!$A272</f>
        <v>0</v>
      </c>
      <c r="B272" s="78">
        <f>Facilities!$B272</f>
        <v>0</v>
      </c>
      <c r="C272" s="79"/>
      <c r="D272" s="75" t="e">
        <f t="shared" si="8"/>
        <v>#N/A</v>
      </c>
      <c r="E272" s="75">
        <f t="shared" si="9"/>
        <v>-0.25</v>
      </c>
    </row>
    <row r="273" spans="1:5" ht="16.5" thickTop="1" thickBot="1" x14ac:dyDescent="0.3">
      <c r="A273" s="49">
        <f>Facilities!$A273</f>
        <v>0</v>
      </c>
      <c r="B273" s="78">
        <f>Facilities!$B273</f>
        <v>0</v>
      </c>
      <c r="C273" s="79"/>
      <c r="D273" s="75" t="e">
        <f t="shared" si="8"/>
        <v>#N/A</v>
      </c>
      <c r="E273" s="75">
        <f t="shared" si="9"/>
        <v>-0.25</v>
      </c>
    </row>
    <row r="274" spans="1:5" ht="16.5" thickTop="1" thickBot="1" x14ac:dyDescent="0.3">
      <c r="A274" s="49">
        <f>Facilities!$A274</f>
        <v>0</v>
      </c>
      <c r="B274" s="78">
        <f>Facilities!$B274</f>
        <v>0</v>
      </c>
      <c r="C274" s="79"/>
      <c r="D274" s="75" t="e">
        <f t="shared" si="8"/>
        <v>#N/A</v>
      </c>
      <c r="E274" s="75">
        <f t="shared" si="9"/>
        <v>-0.25</v>
      </c>
    </row>
    <row r="275" spans="1:5" ht="16.5" thickTop="1" thickBot="1" x14ac:dyDescent="0.3">
      <c r="A275" s="49">
        <f>Facilities!$A275</f>
        <v>0</v>
      </c>
      <c r="B275" s="78">
        <f>Facilities!$B275</f>
        <v>0</v>
      </c>
      <c r="C275" s="79"/>
      <c r="D275" s="75" t="e">
        <f t="shared" si="8"/>
        <v>#N/A</v>
      </c>
      <c r="E275" s="75">
        <f t="shared" si="9"/>
        <v>-0.25</v>
      </c>
    </row>
    <row r="276" spans="1:5" ht="16.5" thickTop="1" thickBot="1" x14ac:dyDescent="0.3">
      <c r="A276" s="49">
        <f>Facilities!$A276</f>
        <v>0</v>
      </c>
      <c r="B276" s="78">
        <f>Facilities!$B276</f>
        <v>0</v>
      </c>
      <c r="C276" s="79"/>
      <c r="D276" s="75" t="e">
        <f t="shared" si="8"/>
        <v>#N/A</v>
      </c>
      <c r="E276" s="75">
        <f t="shared" si="9"/>
        <v>-0.25</v>
      </c>
    </row>
    <row r="277" spans="1:5" ht="16.5" thickTop="1" thickBot="1" x14ac:dyDescent="0.3">
      <c r="A277" s="49">
        <f>Facilities!$A277</f>
        <v>0</v>
      </c>
      <c r="B277" s="78">
        <f>Facilities!$B277</f>
        <v>0</v>
      </c>
      <c r="C277" s="79"/>
      <c r="D277" s="75" t="e">
        <f t="shared" si="8"/>
        <v>#N/A</v>
      </c>
      <c r="E277" s="75">
        <f t="shared" si="9"/>
        <v>-0.25</v>
      </c>
    </row>
    <row r="278" spans="1:5" ht="16.5" thickTop="1" thickBot="1" x14ac:dyDescent="0.3">
      <c r="A278" s="49">
        <f>Facilities!$A278</f>
        <v>0</v>
      </c>
      <c r="B278" s="78">
        <f>Facilities!$B278</f>
        <v>0</v>
      </c>
      <c r="C278" s="79"/>
      <c r="D278" s="75" t="e">
        <f t="shared" si="8"/>
        <v>#N/A</v>
      </c>
      <c r="E278" s="75">
        <f t="shared" si="9"/>
        <v>-0.25</v>
      </c>
    </row>
    <row r="279" spans="1:5" ht="16.5" thickTop="1" thickBot="1" x14ac:dyDescent="0.3">
      <c r="A279" s="49">
        <f>Facilities!$A279</f>
        <v>0</v>
      </c>
      <c r="B279" s="78">
        <f>Facilities!$B279</f>
        <v>0</v>
      </c>
      <c r="C279" s="79"/>
      <c r="D279" s="75" t="e">
        <f t="shared" si="8"/>
        <v>#N/A</v>
      </c>
      <c r="E279" s="75">
        <f t="shared" si="9"/>
        <v>-0.25</v>
      </c>
    </row>
    <row r="280" spans="1:5" ht="16.5" thickTop="1" thickBot="1" x14ac:dyDescent="0.3">
      <c r="A280" s="49">
        <f>Facilities!$A280</f>
        <v>0</v>
      </c>
      <c r="B280" s="78">
        <f>Facilities!$B280</f>
        <v>0</v>
      </c>
      <c r="C280" s="79"/>
      <c r="D280" s="75" t="e">
        <f t="shared" si="8"/>
        <v>#N/A</v>
      </c>
      <c r="E280" s="75">
        <f t="shared" si="9"/>
        <v>-0.25</v>
      </c>
    </row>
    <row r="281" spans="1:5" ht="16.5" thickTop="1" thickBot="1" x14ac:dyDescent="0.3">
      <c r="A281" s="49">
        <f>Facilities!$A281</f>
        <v>0</v>
      </c>
      <c r="B281" s="78">
        <f>Facilities!$B281</f>
        <v>0</v>
      </c>
      <c r="C281" s="79"/>
      <c r="D281" s="75" t="e">
        <f t="shared" si="8"/>
        <v>#N/A</v>
      </c>
      <c r="E281" s="75">
        <f t="shared" si="9"/>
        <v>-0.25</v>
      </c>
    </row>
    <row r="282" spans="1:5" ht="16.5" thickTop="1" thickBot="1" x14ac:dyDescent="0.3">
      <c r="A282" s="49">
        <f>Facilities!$A282</f>
        <v>0</v>
      </c>
      <c r="B282" s="78">
        <f>Facilities!$B282</f>
        <v>0</v>
      </c>
      <c r="C282" s="79"/>
      <c r="D282" s="75" t="e">
        <f t="shared" si="8"/>
        <v>#N/A</v>
      </c>
      <c r="E282" s="75">
        <f t="shared" si="9"/>
        <v>-0.25</v>
      </c>
    </row>
    <row r="283" spans="1:5" ht="16.5" thickTop="1" thickBot="1" x14ac:dyDescent="0.3">
      <c r="A283" s="49">
        <f>Facilities!$A283</f>
        <v>0</v>
      </c>
      <c r="B283" s="78">
        <f>Facilities!$B283</f>
        <v>0</v>
      </c>
      <c r="C283" s="79"/>
      <c r="D283" s="75" t="e">
        <f t="shared" si="8"/>
        <v>#N/A</v>
      </c>
      <c r="E283" s="75">
        <f t="shared" si="9"/>
        <v>-0.25</v>
      </c>
    </row>
    <row r="284" spans="1:5" ht="16.5" thickTop="1" thickBot="1" x14ac:dyDescent="0.3">
      <c r="A284" s="49">
        <f>Facilities!$A284</f>
        <v>0</v>
      </c>
      <c r="B284" s="78">
        <f>Facilities!$B284</f>
        <v>0</v>
      </c>
      <c r="C284" s="79"/>
      <c r="D284" s="75" t="e">
        <f t="shared" si="8"/>
        <v>#N/A</v>
      </c>
      <c r="E284" s="75">
        <f t="shared" si="9"/>
        <v>-0.25</v>
      </c>
    </row>
    <row r="285" spans="1:5" ht="16.5" thickTop="1" thickBot="1" x14ac:dyDescent="0.3">
      <c r="A285" s="49">
        <f>Facilities!$A285</f>
        <v>0</v>
      </c>
      <c r="B285" s="78">
        <f>Facilities!$B285</f>
        <v>0</v>
      </c>
      <c r="C285" s="79"/>
      <c r="D285" s="75" t="e">
        <f t="shared" si="8"/>
        <v>#N/A</v>
      </c>
      <c r="E285" s="75">
        <f t="shared" si="9"/>
        <v>-0.25</v>
      </c>
    </row>
    <row r="286" spans="1:5" ht="16.5" thickTop="1" thickBot="1" x14ac:dyDescent="0.3">
      <c r="A286" s="49">
        <f>Facilities!$A286</f>
        <v>0</v>
      </c>
      <c r="B286" s="78">
        <f>Facilities!$B286</f>
        <v>0</v>
      </c>
      <c r="C286" s="79"/>
      <c r="D286" s="75" t="e">
        <f t="shared" si="8"/>
        <v>#N/A</v>
      </c>
      <c r="E286" s="75">
        <f t="shared" si="9"/>
        <v>-0.25</v>
      </c>
    </row>
    <row r="287" spans="1:5" ht="16.5" thickTop="1" thickBot="1" x14ac:dyDescent="0.3">
      <c r="A287" s="49">
        <f>Facilities!$A287</f>
        <v>0</v>
      </c>
      <c r="B287" s="78">
        <f>Facilities!$B287</f>
        <v>0</v>
      </c>
      <c r="C287" s="79"/>
      <c r="D287" s="75" t="e">
        <f t="shared" si="8"/>
        <v>#N/A</v>
      </c>
      <c r="E287" s="75">
        <f t="shared" si="9"/>
        <v>-0.25</v>
      </c>
    </row>
    <row r="288" spans="1:5" ht="16.5" thickTop="1" thickBot="1" x14ac:dyDescent="0.3">
      <c r="A288" s="49">
        <f>Facilities!$A288</f>
        <v>0</v>
      </c>
      <c r="B288" s="78">
        <f>Facilities!$B288</f>
        <v>0</v>
      </c>
      <c r="C288" s="79"/>
      <c r="D288" s="75" t="e">
        <f t="shared" si="8"/>
        <v>#N/A</v>
      </c>
      <c r="E288" s="75">
        <f t="shared" si="9"/>
        <v>-0.25</v>
      </c>
    </row>
    <row r="289" spans="1:5" ht="16.5" thickTop="1" thickBot="1" x14ac:dyDescent="0.3">
      <c r="A289" s="49">
        <f>Facilities!$A289</f>
        <v>0</v>
      </c>
      <c r="B289" s="78">
        <f>Facilities!$B289</f>
        <v>0</v>
      </c>
      <c r="C289" s="79"/>
      <c r="D289" s="75" t="e">
        <f t="shared" si="8"/>
        <v>#N/A</v>
      </c>
      <c r="E289" s="75">
        <f t="shared" si="9"/>
        <v>-0.25</v>
      </c>
    </row>
    <row r="290" spans="1:5" ht="16.5" thickTop="1" thickBot="1" x14ac:dyDescent="0.3">
      <c r="A290" s="49">
        <f>Facilities!$A290</f>
        <v>0</v>
      </c>
      <c r="B290" s="78">
        <f>Facilities!$B290</f>
        <v>0</v>
      </c>
      <c r="C290" s="79"/>
      <c r="D290" s="75" t="e">
        <f t="shared" si="8"/>
        <v>#N/A</v>
      </c>
      <c r="E290" s="75">
        <f t="shared" si="9"/>
        <v>-0.25</v>
      </c>
    </row>
    <row r="291" spans="1:5" ht="16.5" thickTop="1" thickBot="1" x14ac:dyDescent="0.3">
      <c r="A291" s="49">
        <f>Facilities!$A291</f>
        <v>0</v>
      </c>
      <c r="B291" s="78">
        <f>Facilities!$B291</f>
        <v>0</v>
      </c>
      <c r="C291" s="79"/>
      <c r="D291" s="75" t="e">
        <f t="shared" si="8"/>
        <v>#N/A</v>
      </c>
      <c r="E291" s="75">
        <f t="shared" si="9"/>
        <v>-0.25</v>
      </c>
    </row>
    <row r="292" spans="1:5" ht="16.5" thickTop="1" thickBot="1" x14ac:dyDescent="0.3">
      <c r="A292" s="49">
        <f>Facilities!$A292</f>
        <v>0</v>
      </c>
      <c r="B292" s="78">
        <f>Facilities!$B292</f>
        <v>0</v>
      </c>
      <c r="C292" s="79"/>
      <c r="D292" s="75" t="e">
        <f t="shared" si="8"/>
        <v>#N/A</v>
      </c>
      <c r="E292" s="75">
        <f t="shared" si="9"/>
        <v>-0.25</v>
      </c>
    </row>
    <row r="293" spans="1:5" ht="16.5" thickTop="1" thickBot="1" x14ac:dyDescent="0.3">
      <c r="A293" s="49">
        <f>Facilities!$A293</f>
        <v>0</v>
      </c>
      <c r="B293" s="78">
        <f>Facilities!$B293</f>
        <v>0</v>
      </c>
      <c r="C293" s="79"/>
      <c r="D293" s="75" t="e">
        <f t="shared" si="8"/>
        <v>#N/A</v>
      </c>
      <c r="E293" s="75">
        <f t="shared" si="9"/>
        <v>-0.25</v>
      </c>
    </row>
    <row r="294" spans="1:5" ht="16.5" thickTop="1" thickBot="1" x14ac:dyDescent="0.3">
      <c r="A294" s="49">
        <f>Facilities!$A294</f>
        <v>0</v>
      </c>
      <c r="B294" s="78">
        <f>Facilities!$B294</f>
        <v>0</v>
      </c>
      <c r="C294" s="79"/>
      <c r="D294" s="75" t="e">
        <f t="shared" si="8"/>
        <v>#N/A</v>
      </c>
      <c r="E294" s="75">
        <f t="shared" si="9"/>
        <v>-0.25</v>
      </c>
    </row>
    <row r="295" spans="1:5" ht="16.5" thickTop="1" thickBot="1" x14ac:dyDescent="0.3">
      <c r="A295" s="49">
        <f>Facilities!$A295</f>
        <v>0</v>
      </c>
      <c r="B295" s="78">
        <f>Facilities!$B295</f>
        <v>0</v>
      </c>
      <c r="C295" s="79"/>
      <c r="D295" s="75" t="e">
        <f t="shared" si="8"/>
        <v>#N/A</v>
      </c>
      <c r="E295" s="75">
        <f t="shared" si="9"/>
        <v>-0.25</v>
      </c>
    </row>
    <row r="296" spans="1:5" ht="16.5" thickTop="1" thickBot="1" x14ac:dyDescent="0.3">
      <c r="A296" s="49">
        <f>Facilities!$A296</f>
        <v>0</v>
      </c>
      <c r="B296" s="78">
        <f>Facilities!$B296</f>
        <v>0</v>
      </c>
      <c r="C296" s="79"/>
      <c r="D296" s="75" t="e">
        <f t="shared" si="8"/>
        <v>#N/A</v>
      </c>
      <c r="E296" s="75">
        <f t="shared" si="9"/>
        <v>-0.25</v>
      </c>
    </row>
    <row r="297" spans="1:5" ht="16.5" thickTop="1" thickBot="1" x14ac:dyDescent="0.3">
      <c r="A297" s="49">
        <f>Facilities!$A297</f>
        <v>0</v>
      </c>
      <c r="B297" s="78">
        <f>Facilities!$B297</f>
        <v>0</v>
      </c>
      <c r="C297" s="79"/>
      <c r="D297" s="75" t="e">
        <f t="shared" si="8"/>
        <v>#N/A</v>
      </c>
      <c r="E297" s="75">
        <f t="shared" si="9"/>
        <v>-0.25</v>
      </c>
    </row>
    <row r="298" spans="1:5" ht="16.5" thickTop="1" thickBot="1" x14ac:dyDescent="0.3">
      <c r="A298" s="49">
        <f>Facilities!$A298</f>
        <v>0</v>
      </c>
      <c r="B298" s="78">
        <f>Facilities!$B298</f>
        <v>0</v>
      </c>
      <c r="C298" s="79"/>
      <c r="D298" s="75" t="e">
        <f t="shared" si="8"/>
        <v>#N/A</v>
      </c>
      <c r="E298" s="75">
        <f t="shared" si="9"/>
        <v>-0.25</v>
      </c>
    </row>
    <row r="299" spans="1:5" ht="16.5" thickTop="1" thickBot="1" x14ac:dyDescent="0.3">
      <c r="A299" s="49">
        <f>Facilities!$A299</f>
        <v>0</v>
      </c>
      <c r="B299" s="78">
        <f>Facilities!$B299</f>
        <v>0</v>
      </c>
      <c r="C299" s="79"/>
      <c r="D299" s="75" t="e">
        <f t="shared" si="8"/>
        <v>#N/A</v>
      </c>
      <c r="E299" s="75">
        <f t="shared" si="9"/>
        <v>-0.25</v>
      </c>
    </row>
    <row r="300" spans="1:5" ht="16.5" thickTop="1" thickBot="1" x14ac:dyDescent="0.3">
      <c r="A300" s="49">
        <f>Facilities!$A300</f>
        <v>0</v>
      </c>
      <c r="B300" s="78">
        <f>Facilities!$B300</f>
        <v>0</v>
      </c>
      <c r="C300" s="79"/>
      <c r="D300" s="75" t="e">
        <f t="shared" si="8"/>
        <v>#N/A</v>
      </c>
      <c r="E300" s="75">
        <f t="shared" si="9"/>
        <v>-0.25</v>
      </c>
    </row>
    <row r="301" spans="1:5" ht="16.5" thickTop="1" thickBot="1" x14ac:dyDescent="0.3">
      <c r="A301" s="49">
        <f>Facilities!$A301</f>
        <v>0</v>
      </c>
      <c r="B301" s="78">
        <f>Facilities!$B301</f>
        <v>0</v>
      </c>
      <c r="C301" s="79"/>
      <c r="D301" s="75" t="e">
        <f t="shared" si="8"/>
        <v>#N/A</v>
      </c>
      <c r="E301" s="75">
        <f t="shared" si="9"/>
        <v>-0.25</v>
      </c>
    </row>
    <row r="302" spans="1:5" ht="16.5" thickTop="1" thickBot="1" x14ac:dyDescent="0.3">
      <c r="A302" s="49">
        <f>Facilities!$A302</f>
        <v>0</v>
      </c>
      <c r="B302" s="78">
        <f>Facilities!$B302</f>
        <v>0</v>
      </c>
      <c r="C302" s="79"/>
      <c r="D302" s="75" t="e">
        <f t="shared" si="8"/>
        <v>#N/A</v>
      </c>
      <c r="E302" s="75">
        <f t="shared" si="9"/>
        <v>-0.25</v>
      </c>
    </row>
    <row r="303" spans="1:5" ht="16.5" thickTop="1" thickBot="1" x14ac:dyDescent="0.3">
      <c r="A303" s="49">
        <f>Facilities!$A303</f>
        <v>0</v>
      </c>
      <c r="B303" s="78">
        <f>Facilities!$B303</f>
        <v>0</v>
      </c>
      <c r="C303" s="79"/>
      <c r="D303" s="75" t="e">
        <f t="shared" si="8"/>
        <v>#N/A</v>
      </c>
      <c r="E303" s="75">
        <f t="shared" si="9"/>
        <v>-0.25</v>
      </c>
    </row>
    <row r="304" spans="1:5" ht="16.5" thickTop="1" thickBot="1" x14ac:dyDescent="0.3">
      <c r="A304" s="49">
        <f>Facilities!$A304</f>
        <v>0</v>
      </c>
      <c r="B304" s="78">
        <f>Facilities!$B304</f>
        <v>0</v>
      </c>
      <c r="C304" s="79"/>
      <c r="D304" s="75" t="e">
        <f t="shared" si="8"/>
        <v>#N/A</v>
      </c>
      <c r="E304" s="75">
        <f t="shared" si="9"/>
        <v>-0.25</v>
      </c>
    </row>
    <row r="305" spans="1:5" ht="16.5" thickTop="1" thickBot="1" x14ac:dyDescent="0.3">
      <c r="A305" s="49">
        <f>Facilities!$A305</f>
        <v>0</v>
      </c>
      <c r="B305" s="78">
        <f>Facilities!$B305</f>
        <v>0</v>
      </c>
      <c r="C305" s="79"/>
      <c r="D305" s="75" t="e">
        <f t="shared" si="8"/>
        <v>#N/A</v>
      </c>
      <c r="E305" s="75">
        <f t="shared" si="9"/>
        <v>-0.25</v>
      </c>
    </row>
    <row r="306" spans="1:5" ht="16.5" thickTop="1" thickBot="1" x14ac:dyDescent="0.3">
      <c r="A306" s="49">
        <f>Facilities!$A306</f>
        <v>0</v>
      </c>
      <c r="B306" s="78">
        <f>Facilities!$B306</f>
        <v>0</v>
      </c>
      <c r="C306" s="79"/>
      <c r="D306" s="75" t="e">
        <f t="shared" si="8"/>
        <v>#N/A</v>
      </c>
      <c r="E306" s="75">
        <f t="shared" si="9"/>
        <v>-0.25</v>
      </c>
    </row>
    <row r="307" spans="1:5" ht="16.5" thickTop="1" thickBot="1" x14ac:dyDescent="0.3">
      <c r="A307" s="49">
        <f>Facilities!$A307</f>
        <v>0</v>
      </c>
      <c r="B307" s="78">
        <f>Facilities!$B307</f>
        <v>0</v>
      </c>
      <c r="C307" s="79"/>
      <c r="D307" s="75" t="e">
        <f t="shared" si="8"/>
        <v>#N/A</v>
      </c>
      <c r="E307" s="75">
        <f t="shared" si="9"/>
        <v>-0.25</v>
      </c>
    </row>
    <row r="308" spans="1:5" ht="16.5" thickTop="1" thickBot="1" x14ac:dyDescent="0.3">
      <c r="A308" s="49">
        <f>Facilities!$A308</f>
        <v>0</v>
      </c>
      <c r="B308" s="78">
        <f>Facilities!$B308</f>
        <v>0</v>
      </c>
      <c r="C308" s="79"/>
      <c r="D308" s="75" t="e">
        <f t="shared" si="8"/>
        <v>#N/A</v>
      </c>
      <c r="E308" s="75">
        <f t="shared" si="9"/>
        <v>-0.25</v>
      </c>
    </row>
    <row r="309" spans="1:5" ht="16.5" thickTop="1" thickBot="1" x14ac:dyDescent="0.3">
      <c r="A309" s="49">
        <f>Facilities!$A309</f>
        <v>0</v>
      </c>
      <c r="B309" s="78">
        <f>Facilities!$B309</f>
        <v>0</v>
      </c>
      <c r="C309" s="79"/>
      <c r="D309" s="75" t="e">
        <f t="shared" si="8"/>
        <v>#N/A</v>
      </c>
      <c r="E309" s="75">
        <f t="shared" si="9"/>
        <v>-0.25</v>
      </c>
    </row>
    <row r="310" spans="1:5" ht="16.5" thickTop="1" thickBot="1" x14ac:dyDescent="0.3">
      <c r="A310" s="49">
        <f>Facilities!$A310</f>
        <v>0</v>
      </c>
      <c r="B310" s="78">
        <f>Facilities!$B310</f>
        <v>0</v>
      </c>
      <c r="C310" s="79"/>
      <c r="D310" s="75" t="e">
        <f t="shared" si="8"/>
        <v>#N/A</v>
      </c>
      <c r="E310" s="75">
        <f t="shared" si="9"/>
        <v>-0.25</v>
      </c>
    </row>
    <row r="311" spans="1:5" ht="16.5" thickTop="1" thickBot="1" x14ac:dyDescent="0.3">
      <c r="A311" s="49">
        <f>Facilities!$A311</f>
        <v>0</v>
      </c>
      <c r="B311" s="78">
        <f>Facilities!$B311</f>
        <v>0</v>
      </c>
      <c r="C311" s="79"/>
      <c r="D311" s="75" t="e">
        <f t="shared" si="8"/>
        <v>#N/A</v>
      </c>
      <c r="E311" s="75">
        <f t="shared" si="9"/>
        <v>-0.25</v>
      </c>
    </row>
    <row r="312" spans="1:5" ht="16.5" thickTop="1" thickBot="1" x14ac:dyDescent="0.3">
      <c r="A312" s="49">
        <f>Facilities!$A312</f>
        <v>0</v>
      </c>
      <c r="B312" s="78">
        <f>Facilities!$B312</f>
        <v>0</v>
      </c>
      <c r="C312" s="79"/>
      <c r="D312" s="75" t="e">
        <f t="shared" si="8"/>
        <v>#N/A</v>
      </c>
      <c r="E312" s="75">
        <f t="shared" si="9"/>
        <v>-0.25</v>
      </c>
    </row>
    <row r="313" spans="1:5" ht="16.5" thickTop="1" thickBot="1" x14ac:dyDescent="0.3">
      <c r="A313" s="49">
        <f>Facilities!$A313</f>
        <v>0</v>
      </c>
      <c r="B313" s="78">
        <f>Facilities!$B313</f>
        <v>0</v>
      </c>
      <c r="C313" s="79"/>
      <c r="D313" s="75" t="e">
        <f t="shared" si="8"/>
        <v>#N/A</v>
      </c>
      <c r="E313" s="75">
        <f t="shared" si="9"/>
        <v>-0.25</v>
      </c>
    </row>
    <row r="314" spans="1:5" ht="16.5" thickTop="1" thickBot="1" x14ac:dyDescent="0.3">
      <c r="A314" s="49">
        <f>Facilities!$A314</f>
        <v>0</v>
      </c>
      <c r="B314" s="78">
        <f>Facilities!$B314</f>
        <v>0</v>
      </c>
      <c r="C314" s="79"/>
      <c r="D314" s="75" t="e">
        <f t="shared" si="8"/>
        <v>#N/A</v>
      </c>
      <c r="E314" s="75">
        <f t="shared" si="9"/>
        <v>-0.25</v>
      </c>
    </row>
    <row r="315" spans="1:5" ht="16.5" thickTop="1" thickBot="1" x14ac:dyDescent="0.3">
      <c r="A315" s="49">
        <f>Facilities!$A315</f>
        <v>0</v>
      </c>
      <c r="B315" s="78">
        <f>Facilities!$B315</f>
        <v>0</v>
      </c>
      <c r="C315" s="79"/>
      <c r="D315" s="75" t="e">
        <f t="shared" si="8"/>
        <v>#N/A</v>
      </c>
      <c r="E315" s="75">
        <f t="shared" si="9"/>
        <v>-0.25</v>
      </c>
    </row>
    <row r="316" spans="1:5" ht="16.5" thickTop="1" thickBot="1" x14ac:dyDescent="0.3">
      <c r="A316" s="49">
        <f>Facilities!$A316</f>
        <v>0</v>
      </c>
      <c r="B316" s="78">
        <f>Facilities!$B316</f>
        <v>0</v>
      </c>
      <c r="C316" s="79"/>
      <c r="D316" s="75" t="e">
        <f t="shared" si="8"/>
        <v>#N/A</v>
      </c>
      <c r="E316" s="75">
        <f t="shared" si="9"/>
        <v>-0.25</v>
      </c>
    </row>
    <row r="317" spans="1:5" ht="16.5" thickTop="1" thickBot="1" x14ac:dyDescent="0.3">
      <c r="A317" s="49">
        <f>Facilities!$A317</f>
        <v>0</v>
      </c>
      <c r="B317" s="78">
        <f>Facilities!$B317</f>
        <v>0</v>
      </c>
      <c r="C317" s="79"/>
      <c r="D317" s="75" t="e">
        <f t="shared" si="8"/>
        <v>#N/A</v>
      </c>
      <c r="E317" s="75">
        <f t="shared" si="9"/>
        <v>-0.25</v>
      </c>
    </row>
    <row r="318" spans="1:5" ht="16.5" thickTop="1" thickBot="1" x14ac:dyDescent="0.3">
      <c r="A318" s="49">
        <f>Facilities!$A318</f>
        <v>0</v>
      </c>
      <c r="B318" s="78">
        <f>Facilities!$B318</f>
        <v>0</v>
      </c>
      <c r="C318" s="79"/>
      <c r="D318" s="75" t="e">
        <f t="shared" si="8"/>
        <v>#N/A</v>
      </c>
      <c r="E318" s="75">
        <f t="shared" si="9"/>
        <v>-0.25</v>
      </c>
    </row>
    <row r="319" spans="1:5" ht="16.5" thickTop="1" thickBot="1" x14ac:dyDescent="0.3">
      <c r="A319" s="49">
        <f>Facilities!$A319</f>
        <v>0</v>
      </c>
      <c r="B319" s="78">
        <f>Facilities!$B319</f>
        <v>0</v>
      </c>
      <c r="C319" s="79"/>
      <c r="D319" s="75" t="e">
        <f t="shared" si="8"/>
        <v>#N/A</v>
      </c>
      <c r="E319" s="75">
        <f t="shared" si="9"/>
        <v>-0.25</v>
      </c>
    </row>
    <row r="320" spans="1:5" ht="16.5" thickTop="1" thickBot="1" x14ac:dyDescent="0.3">
      <c r="A320" s="49">
        <f>Facilities!$A320</f>
        <v>0</v>
      </c>
      <c r="B320" s="78">
        <f>Facilities!$B320</f>
        <v>0</v>
      </c>
      <c r="C320" s="79"/>
      <c r="D320" s="75" t="e">
        <f t="shared" si="8"/>
        <v>#N/A</v>
      </c>
      <c r="E320" s="75">
        <f t="shared" si="9"/>
        <v>-0.25</v>
      </c>
    </row>
    <row r="321" spans="1:5" ht="16.5" thickTop="1" thickBot="1" x14ac:dyDescent="0.3">
      <c r="A321" s="49">
        <f>Facilities!$A321</f>
        <v>0</v>
      </c>
      <c r="B321" s="78">
        <f>Facilities!$B321</f>
        <v>0</v>
      </c>
      <c r="C321" s="79"/>
      <c r="D321" s="75" t="e">
        <f t="shared" si="8"/>
        <v>#N/A</v>
      </c>
      <c r="E321" s="75">
        <f t="shared" si="9"/>
        <v>-0.25</v>
      </c>
    </row>
    <row r="322" spans="1:5" ht="16.5" thickTop="1" thickBot="1" x14ac:dyDescent="0.3">
      <c r="A322" s="49">
        <f>Facilities!$A322</f>
        <v>0</v>
      </c>
      <c r="B322" s="78">
        <f>Facilities!$B322</f>
        <v>0</v>
      </c>
      <c r="C322" s="79"/>
      <c r="D322" s="75" t="e">
        <f t="shared" ref="D322:D385" si="10">_xlfn.RANK.EQ(C322,$C$2:$C$1000,0)</f>
        <v>#N/A</v>
      </c>
      <c r="E322" s="75">
        <f t="shared" ref="E322:E385" si="11">($C322-1)/4</f>
        <v>-0.25</v>
      </c>
    </row>
    <row r="323" spans="1:5" ht="16.5" thickTop="1" thickBot="1" x14ac:dyDescent="0.3">
      <c r="A323" s="49">
        <f>Facilities!$A323</f>
        <v>0</v>
      </c>
      <c r="B323" s="78">
        <f>Facilities!$B323</f>
        <v>0</v>
      </c>
      <c r="C323" s="79"/>
      <c r="D323" s="75" t="e">
        <f t="shared" si="10"/>
        <v>#N/A</v>
      </c>
      <c r="E323" s="75">
        <f t="shared" si="11"/>
        <v>-0.25</v>
      </c>
    </row>
    <row r="324" spans="1:5" ht="16.5" thickTop="1" thickBot="1" x14ac:dyDescent="0.3">
      <c r="A324" s="49">
        <f>Facilities!$A324</f>
        <v>0</v>
      </c>
      <c r="B324" s="78">
        <f>Facilities!$B324</f>
        <v>0</v>
      </c>
      <c r="C324" s="79"/>
      <c r="D324" s="75" t="e">
        <f t="shared" si="10"/>
        <v>#N/A</v>
      </c>
      <c r="E324" s="75">
        <f t="shared" si="11"/>
        <v>-0.25</v>
      </c>
    </row>
    <row r="325" spans="1:5" ht="16.5" thickTop="1" thickBot="1" x14ac:dyDescent="0.3">
      <c r="A325" s="49">
        <f>Facilities!$A325</f>
        <v>0</v>
      </c>
      <c r="B325" s="78">
        <f>Facilities!$B325</f>
        <v>0</v>
      </c>
      <c r="C325" s="79"/>
      <c r="D325" s="75" t="e">
        <f t="shared" si="10"/>
        <v>#N/A</v>
      </c>
      <c r="E325" s="75">
        <f t="shared" si="11"/>
        <v>-0.25</v>
      </c>
    </row>
    <row r="326" spans="1:5" ht="16.5" thickTop="1" thickBot="1" x14ac:dyDescent="0.3">
      <c r="A326" s="49">
        <f>Facilities!$A326</f>
        <v>0</v>
      </c>
      <c r="B326" s="78">
        <f>Facilities!$B326</f>
        <v>0</v>
      </c>
      <c r="C326" s="79"/>
      <c r="D326" s="75" t="e">
        <f t="shared" si="10"/>
        <v>#N/A</v>
      </c>
      <c r="E326" s="75">
        <f t="shared" si="11"/>
        <v>-0.25</v>
      </c>
    </row>
    <row r="327" spans="1:5" ht="16.5" thickTop="1" thickBot="1" x14ac:dyDescent="0.3">
      <c r="A327" s="49">
        <f>Facilities!$A327</f>
        <v>0</v>
      </c>
      <c r="B327" s="78">
        <f>Facilities!$B327</f>
        <v>0</v>
      </c>
      <c r="C327" s="79"/>
      <c r="D327" s="75" t="e">
        <f t="shared" si="10"/>
        <v>#N/A</v>
      </c>
      <c r="E327" s="75">
        <f t="shared" si="11"/>
        <v>-0.25</v>
      </c>
    </row>
    <row r="328" spans="1:5" ht="16.5" thickTop="1" thickBot="1" x14ac:dyDescent="0.3">
      <c r="A328" s="49">
        <f>Facilities!$A328</f>
        <v>0</v>
      </c>
      <c r="B328" s="78">
        <f>Facilities!$B328</f>
        <v>0</v>
      </c>
      <c r="C328" s="79"/>
      <c r="D328" s="75" t="e">
        <f t="shared" si="10"/>
        <v>#N/A</v>
      </c>
      <c r="E328" s="75">
        <f t="shared" si="11"/>
        <v>-0.25</v>
      </c>
    </row>
    <row r="329" spans="1:5" ht="16.5" thickTop="1" thickBot="1" x14ac:dyDescent="0.3">
      <c r="A329" s="49">
        <f>Facilities!$A329</f>
        <v>0</v>
      </c>
      <c r="B329" s="78">
        <f>Facilities!$B329</f>
        <v>0</v>
      </c>
      <c r="C329" s="79"/>
      <c r="D329" s="75" t="e">
        <f t="shared" si="10"/>
        <v>#N/A</v>
      </c>
      <c r="E329" s="75">
        <f t="shared" si="11"/>
        <v>-0.25</v>
      </c>
    </row>
    <row r="330" spans="1:5" ht="16.5" thickTop="1" thickBot="1" x14ac:dyDescent="0.3">
      <c r="A330" s="49">
        <f>Facilities!$A330</f>
        <v>0</v>
      </c>
      <c r="B330" s="78">
        <f>Facilities!$B330</f>
        <v>0</v>
      </c>
      <c r="C330" s="79"/>
      <c r="D330" s="75" t="e">
        <f t="shared" si="10"/>
        <v>#N/A</v>
      </c>
      <c r="E330" s="75">
        <f t="shared" si="11"/>
        <v>-0.25</v>
      </c>
    </row>
    <row r="331" spans="1:5" ht="16.5" thickTop="1" thickBot="1" x14ac:dyDescent="0.3">
      <c r="A331" s="49">
        <f>Facilities!$A331</f>
        <v>0</v>
      </c>
      <c r="B331" s="78">
        <f>Facilities!$B331</f>
        <v>0</v>
      </c>
      <c r="C331" s="79"/>
      <c r="D331" s="75" t="e">
        <f t="shared" si="10"/>
        <v>#N/A</v>
      </c>
      <c r="E331" s="75">
        <f t="shared" si="11"/>
        <v>-0.25</v>
      </c>
    </row>
    <row r="332" spans="1:5" ht="16.5" thickTop="1" thickBot="1" x14ac:dyDescent="0.3">
      <c r="A332" s="49">
        <f>Facilities!$A332</f>
        <v>0</v>
      </c>
      <c r="B332" s="78">
        <f>Facilities!$B332</f>
        <v>0</v>
      </c>
      <c r="C332" s="79"/>
      <c r="D332" s="75" t="e">
        <f t="shared" si="10"/>
        <v>#N/A</v>
      </c>
      <c r="E332" s="75">
        <f t="shared" si="11"/>
        <v>-0.25</v>
      </c>
    </row>
    <row r="333" spans="1:5" ht="16.5" thickTop="1" thickBot="1" x14ac:dyDescent="0.3">
      <c r="A333" s="49">
        <f>Facilities!$A333</f>
        <v>0</v>
      </c>
      <c r="B333" s="78">
        <f>Facilities!$B333</f>
        <v>0</v>
      </c>
      <c r="C333" s="79"/>
      <c r="D333" s="75" t="e">
        <f t="shared" si="10"/>
        <v>#N/A</v>
      </c>
      <c r="E333" s="75">
        <f t="shared" si="11"/>
        <v>-0.25</v>
      </c>
    </row>
    <row r="334" spans="1:5" ht="16.5" thickTop="1" thickBot="1" x14ac:dyDescent="0.3">
      <c r="A334" s="49">
        <f>Facilities!$A334</f>
        <v>0</v>
      </c>
      <c r="B334" s="78">
        <f>Facilities!$B334</f>
        <v>0</v>
      </c>
      <c r="C334" s="79"/>
      <c r="D334" s="75" t="e">
        <f t="shared" si="10"/>
        <v>#N/A</v>
      </c>
      <c r="E334" s="75">
        <f t="shared" si="11"/>
        <v>-0.25</v>
      </c>
    </row>
    <row r="335" spans="1:5" ht="16.5" thickTop="1" thickBot="1" x14ac:dyDescent="0.3">
      <c r="A335" s="49">
        <f>Facilities!$A335</f>
        <v>0</v>
      </c>
      <c r="B335" s="78">
        <f>Facilities!$B335</f>
        <v>0</v>
      </c>
      <c r="C335" s="79"/>
      <c r="D335" s="75" t="e">
        <f t="shared" si="10"/>
        <v>#N/A</v>
      </c>
      <c r="E335" s="75">
        <f t="shared" si="11"/>
        <v>-0.25</v>
      </c>
    </row>
    <row r="336" spans="1:5" ht="16.5" thickTop="1" thickBot="1" x14ac:dyDescent="0.3">
      <c r="A336" s="49">
        <f>Facilities!$A336</f>
        <v>0</v>
      </c>
      <c r="B336" s="78">
        <f>Facilities!$B336</f>
        <v>0</v>
      </c>
      <c r="C336" s="79"/>
      <c r="D336" s="75" t="e">
        <f t="shared" si="10"/>
        <v>#N/A</v>
      </c>
      <c r="E336" s="75">
        <f t="shared" si="11"/>
        <v>-0.25</v>
      </c>
    </row>
    <row r="337" spans="1:5" ht="16.5" thickTop="1" thickBot="1" x14ac:dyDescent="0.3">
      <c r="A337" s="49">
        <f>Facilities!$A337</f>
        <v>0</v>
      </c>
      <c r="B337" s="78">
        <f>Facilities!$B337</f>
        <v>0</v>
      </c>
      <c r="C337" s="79"/>
      <c r="D337" s="75" t="e">
        <f t="shared" si="10"/>
        <v>#N/A</v>
      </c>
      <c r="E337" s="75">
        <f t="shared" si="11"/>
        <v>-0.25</v>
      </c>
    </row>
    <row r="338" spans="1:5" ht="16.5" thickTop="1" thickBot="1" x14ac:dyDescent="0.3">
      <c r="A338" s="49">
        <f>Facilities!$A338</f>
        <v>0</v>
      </c>
      <c r="B338" s="78">
        <f>Facilities!$B338</f>
        <v>0</v>
      </c>
      <c r="C338" s="79"/>
      <c r="D338" s="75" t="e">
        <f t="shared" si="10"/>
        <v>#N/A</v>
      </c>
      <c r="E338" s="75">
        <f t="shared" si="11"/>
        <v>-0.25</v>
      </c>
    </row>
    <row r="339" spans="1:5" ht="16.5" thickTop="1" thickBot="1" x14ac:dyDescent="0.3">
      <c r="A339" s="49">
        <f>Facilities!$A339</f>
        <v>0</v>
      </c>
      <c r="B339" s="78">
        <f>Facilities!$B339</f>
        <v>0</v>
      </c>
      <c r="C339" s="79"/>
      <c r="D339" s="75" t="e">
        <f t="shared" si="10"/>
        <v>#N/A</v>
      </c>
      <c r="E339" s="75">
        <f t="shared" si="11"/>
        <v>-0.25</v>
      </c>
    </row>
    <row r="340" spans="1:5" ht="16.5" thickTop="1" thickBot="1" x14ac:dyDescent="0.3">
      <c r="A340" s="49">
        <f>Facilities!$A340</f>
        <v>0</v>
      </c>
      <c r="B340" s="78">
        <f>Facilities!$B340</f>
        <v>0</v>
      </c>
      <c r="C340" s="79"/>
      <c r="D340" s="75" t="e">
        <f t="shared" si="10"/>
        <v>#N/A</v>
      </c>
      <c r="E340" s="75">
        <f t="shared" si="11"/>
        <v>-0.25</v>
      </c>
    </row>
    <row r="341" spans="1:5" ht="16.5" thickTop="1" thickBot="1" x14ac:dyDescent="0.3">
      <c r="A341" s="49">
        <f>Facilities!$A341</f>
        <v>0</v>
      </c>
      <c r="B341" s="78">
        <f>Facilities!$B341</f>
        <v>0</v>
      </c>
      <c r="C341" s="79"/>
      <c r="D341" s="75" t="e">
        <f t="shared" si="10"/>
        <v>#N/A</v>
      </c>
      <c r="E341" s="75">
        <f t="shared" si="11"/>
        <v>-0.25</v>
      </c>
    </row>
    <row r="342" spans="1:5" ht="16.5" thickTop="1" thickBot="1" x14ac:dyDescent="0.3">
      <c r="A342" s="49">
        <f>Facilities!$A342</f>
        <v>0</v>
      </c>
      <c r="B342" s="78">
        <f>Facilities!$B342</f>
        <v>0</v>
      </c>
      <c r="C342" s="79"/>
      <c r="D342" s="75" t="e">
        <f t="shared" si="10"/>
        <v>#N/A</v>
      </c>
      <c r="E342" s="75">
        <f t="shared" si="11"/>
        <v>-0.25</v>
      </c>
    </row>
    <row r="343" spans="1:5" ht="16.5" thickTop="1" thickBot="1" x14ac:dyDescent="0.3">
      <c r="A343" s="49">
        <f>Facilities!$A343</f>
        <v>0</v>
      </c>
      <c r="B343" s="78">
        <f>Facilities!$B343</f>
        <v>0</v>
      </c>
      <c r="C343" s="79"/>
      <c r="D343" s="75" t="e">
        <f t="shared" si="10"/>
        <v>#N/A</v>
      </c>
      <c r="E343" s="75">
        <f t="shared" si="11"/>
        <v>-0.25</v>
      </c>
    </row>
    <row r="344" spans="1:5" ht="16.5" thickTop="1" thickBot="1" x14ac:dyDescent="0.3">
      <c r="A344" s="49">
        <f>Facilities!$A344</f>
        <v>0</v>
      </c>
      <c r="B344" s="78">
        <f>Facilities!$B344</f>
        <v>0</v>
      </c>
      <c r="C344" s="79"/>
      <c r="D344" s="75" t="e">
        <f t="shared" si="10"/>
        <v>#N/A</v>
      </c>
      <c r="E344" s="75">
        <f t="shared" si="11"/>
        <v>-0.25</v>
      </c>
    </row>
    <row r="345" spans="1:5" ht="16.5" thickTop="1" thickBot="1" x14ac:dyDescent="0.3">
      <c r="A345" s="49">
        <f>Facilities!$A345</f>
        <v>0</v>
      </c>
      <c r="B345" s="78">
        <f>Facilities!$B345</f>
        <v>0</v>
      </c>
      <c r="C345" s="79"/>
      <c r="D345" s="75" t="e">
        <f t="shared" si="10"/>
        <v>#N/A</v>
      </c>
      <c r="E345" s="75">
        <f t="shared" si="11"/>
        <v>-0.25</v>
      </c>
    </row>
    <row r="346" spans="1:5" ht="16.5" thickTop="1" thickBot="1" x14ac:dyDescent="0.3">
      <c r="A346" s="49">
        <f>Facilities!$A346</f>
        <v>0</v>
      </c>
      <c r="B346" s="78">
        <f>Facilities!$B346</f>
        <v>0</v>
      </c>
      <c r="C346" s="79"/>
      <c r="D346" s="75" t="e">
        <f t="shared" si="10"/>
        <v>#N/A</v>
      </c>
      <c r="E346" s="75">
        <f t="shared" si="11"/>
        <v>-0.25</v>
      </c>
    </row>
    <row r="347" spans="1:5" ht="16.5" thickTop="1" thickBot="1" x14ac:dyDescent="0.3">
      <c r="A347" s="49">
        <f>Facilities!$A347</f>
        <v>0</v>
      </c>
      <c r="B347" s="78">
        <f>Facilities!$B347</f>
        <v>0</v>
      </c>
      <c r="C347" s="79"/>
      <c r="D347" s="75" t="e">
        <f t="shared" si="10"/>
        <v>#N/A</v>
      </c>
      <c r="E347" s="75">
        <f t="shared" si="11"/>
        <v>-0.25</v>
      </c>
    </row>
    <row r="348" spans="1:5" ht="16.5" thickTop="1" thickBot="1" x14ac:dyDescent="0.3">
      <c r="A348" s="49">
        <f>Facilities!$A348</f>
        <v>0</v>
      </c>
      <c r="B348" s="78">
        <f>Facilities!$B348</f>
        <v>0</v>
      </c>
      <c r="C348" s="79"/>
      <c r="D348" s="75" t="e">
        <f t="shared" si="10"/>
        <v>#N/A</v>
      </c>
      <c r="E348" s="75">
        <f t="shared" si="11"/>
        <v>-0.25</v>
      </c>
    </row>
    <row r="349" spans="1:5" ht="16.5" thickTop="1" thickBot="1" x14ac:dyDescent="0.3">
      <c r="A349" s="49">
        <f>Facilities!$A349</f>
        <v>0</v>
      </c>
      <c r="B349" s="78">
        <f>Facilities!$B349</f>
        <v>0</v>
      </c>
      <c r="C349" s="79"/>
      <c r="D349" s="75" t="e">
        <f t="shared" si="10"/>
        <v>#N/A</v>
      </c>
      <c r="E349" s="75">
        <f t="shared" si="11"/>
        <v>-0.25</v>
      </c>
    </row>
    <row r="350" spans="1:5" ht="16.5" thickTop="1" thickBot="1" x14ac:dyDescent="0.3">
      <c r="A350" s="49">
        <f>Facilities!$A350</f>
        <v>0</v>
      </c>
      <c r="B350" s="78">
        <f>Facilities!$B350</f>
        <v>0</v>
      </c>
      <c r="C350" s="79"/>
      <c r="D350" s="75" t="e">
        <f t="shared" si="10"/>
        <v>#N/A</v>
      </c>
      <c r="E350" s="75">
        <f t="shared" si="11"/>
        <v>-0.25</v>
      </c>
    </row>
    <row r="351" spans="1:5" ht="16.5" thickTop="1" thickBot="1" x14ac:dyDescent="0.3">
      <c r="A351" s="49">
        <f>Facilities!$A351</f>
        <v>0</v>
      </c>
      <c r="B351" s="78">
        <f>Facilities!$B351</f>
        <v>0</v>
      </c>
      <c r="C351" s="79"/>
      <c r="D351" s="75" t="e">
        <f t="shared" si="10"/>
        <v>#N/A</v>
      </c>
      <c r="E351" s="75">
        <f t="shared" si="11"/>
        <v>-0.25</v>
      </c>
    </row>
    <row r="352" spans="1:5" ht="16.5" thickTop="1" thickBot="1" x14ac:dyDescent="0.3">
      <c r="A352" s="49">
        <f>Facilities!$A352</f>
        <v>0</v>
      </c>
      <c r="B352" s="78">
        <f>Facilities!$B352</f>
        <v>0</v>
      </c>
      <c r="C352" s="79"/>
      <c r="D352" s="75" t="e">
        <f t="shared" si="10"/>
        <v>#N/A</v>
      </c>
      <c r="E352" s="75">
        <f t="shared" si="11"/>
        <v>-0.25</v>
      </c>
    </row>
    <row r="353" spans="1:5" ht="16.5" thickTop="1" thickBot="1" x14ac:dyDescent="0.3">
      <c r="A353" s="49">
        <f>Facilities!$A353</f>
        <v>0</v>
      </c>
      <c r="B353" s="78">
        <f>Facilities!$B353</f>
        <v>0</v>
      </c>
      <c r="C353" s="79"/>
      <c r="D353" s="75" t="e">
        <f t="shared" si="10"/>
        <v>#N/A</v>
      </c>
      <c r="E353" s="75">
        <f t="shared" si="11"/>
        <v>-0.25</v>
      </c>
    </row>
    <row r="354" spans="1:5" ht="16.5" thickTop="1" thickBot="1" x14ac:dyDescent="0.3">
      <c r="A354" s="49">
        <f>Facilities!$A354</f>
        <v>0</v>
      </c>
      <c r="B354" s="78">
        <f>Facilities!$B354</f>
        <v>0</v>
      </c>
      <c r="C354" s="79"/>
      <c r="D354" s="75" t="e">
        <f t="shared" si="10"/>
        <v>#N/A</v>
      </c>
      <c r="E354" s="75">
        <f t="shared" si="11"/>
        <v>-0.25</v>
      </c>
    </row>
    <row r="355" spans="1:5" ht="16.5" thickTop="1" thickBot="1" x14ac:dyDescent="0.3">
      <c r="A355" s="49">
        <f>Facilities!$A355</f>
        <v>0</v>
      </c>
      <c r="B355" s="78">
        <f>Facilities!$B355</f>
        <v>0</v>
      </c>
      <c r="C355" s="79"/>
      <c r="D355" s="75" t="e">
        <f t="shared" si="10"/>
        <v>#N/A</v>
      </c>
      <c r="E355" s="75">
        <f t="shared" si="11"/>
        <v>-0.25</v>
      </c>
    </row>
    <row r="356" spans="1:5" ht="16.5" thickTop="1" thickBot="1" x14ac:dyDescent="0.3">
      <c r="A356" s="49">
        <f>Facilities!$A356</f>
        <v>0</v>
      </c>
      <c r="B356" s="78">
        <f>Facilities!$B356</f>
        <v>0</v>
      </c>
      <c r="C356" s="79"/>
      <c r="D356" s="75" t="e">
        <f t="shared" si="10"/>
        <v>#N/A</v>
      </c>
      <c r="E356" s="75">
        <f t="shared" si="11"/>
        <v>-0.25</v>
      </c>
    </row>
    <row r="357" spans="1:5" ht="16.5" thickTop="1" thickBot="1" x14ac:dyDescent="0.3">
      <c r="A357" s="49">
        <f>Facilities!$A357</f>
        <v>0</v>
      </c>
      <c r="B357" s="78">
        <f>Facilities!$B357</f>
        <v>0</v>
      </c>
      <c r="C357" s="79"/>
      <c r="D357" s="75" t="e">
        <f t="shared" si="10"/>
        <v>#N/A</v>
      </c>
      <c r="E357" s="75">
        <f t="shared" si="11"/>
        <v>-0.25</v>
      </c>
    </row>
    <row r="358" spans="1:5" ht="16.5" thickTop="1" thickBot="1" x14ac:dyDescent="0.3">
      <c r="A358" s="49">
        <f>Facilities!$A358</f>
        <v>0</v>
      </c>
      <c r="B358" s="78">
        <f>Facilities!$B358</f>
        <v>0</v>
      </c>
      <c r="C358" s="79"/>
      <c r="D358" s="75" t="e">
        <f t="shared" si="10"/>
        <v>#N/A</v>
      </c>
      <c r="E358" s="75">
        <f t="shared" si="11"/>
        <v>-0.25</v>
      </c>
    </row>
    <row r="359" spans="1:5" ht="16.5" thickTop="1" thickBot="1" x14ac:dyDescent="0.3">
      <c r="A359" s="49">
        <f>Facilities!$A359</f>
        <v>0</v>
      </c>
      <c r="B359" s="78">
        <f>Facilities!$B359</f>
        <v>0</v>
      </c>
      <c r="C359" s="79"/>
      <c r="D359" s="75" t="e">
        <f t="shared" si="10"/>
        <v>#N/A</v>
      </c>
      <c r="E359" s="75">
        <f t="shared" si="11"/>
        <v>-0.25</v>
      </c>
    </row>
    <row r="360" spans="1:5" ht="16.5" thickTop="1" thickBot="1" x14ac:dyDescent="0.3">
      <c r="A360" s="49">
        <f>Facilities!$A360</f>
        <v>0</v>
      </c>
      <c r="B360" s="78">
        <f>Facilities!$B360</f>
        <v>0</v>
      </c>
      <c r="C360" s="79"/>
      <c r="D360" s="75" t="e">
        <f t="shared" si="10"/>
        <v>#N/A</v>
      </c>
      <c r="E360" s="75">
        <f t="shared" si="11"/>
        <v>-0.25</v>
      </c>
    </row>
    <row r="361" spans="1:5" ht="16.5" thickTop="1" thickBot="1" x14ac:dyDescent="0.3">
      <c r="A361" s="49">
        <f>Facilities!$A361</f>
        <v>0</v>
      </c>
      <c r="B361" s="78">
        <f>Facilities!$B361</f>
        <v>0</v>
      </c>
      <c r="C361" s="79"/>
      <c r="D361" s="75" t="e">
        <f t="shared" si="10"/>
        <v>#N/A</v>
      </c>
      <c r="E361" s="75">
        <f t="shared" si="11"/>
        <v>-0.25</v>
      </c>
    </row>
    <row r="362" spans="1:5" ht="16.5" thickTop="1" thickBot="1" x14ac:dyDescent="0.3">
      <c r="A362" s="49">
        <f>Facilities!$A362</f>
        <v>0</v>
      </c>
      <c r="B362" s="78">
        <f>Facilities!$B362</f>
        <v>0</v>
      </c>
      <c r="C362" s="79"/>
      <c r="D362" s="75" t="e">
        <f t="shared" si="10"/>
        <v>#N/A</v>
      </c>
      <c r="E362" s="75">
        <f t="shared" si="11"/>
        <v>-0.25</v>
      </c>
    </row>
    <row r="363" spans="1:5" ht="16.5" thickTop="1" thickBot="1" x14ac:dyDescent="0.3">
      <c r="A363" s="49">
        <f>Facilities!$A363</f>
        <v>0</v>
      </c>
      <c r="B363" s="78">
        <f>Facilities!$B363</f>
        <v>0</v>
      </c>
      <c r="C363" s="79"/>
      <c r="D363" s="75" t="e">
        <f t="shared" si="10"/>
        <v>#N/A</v>
      </c>
      <c r="E363" s="75">
        <f t="shared" si="11"/>
        <v>-0.25</v>
      </c>
    </row>
    <row r="364" spans="1:5" ht="16.5" thickTop="1" thickBot="1" x14ac:dyDescent="0.3">
      <c r="A364" s="49">
        <f>Facilities!$A364</f>
        <v>0</v>
      </c>
      <c r="B364" s="78">
        <f>Facilities!$B364</f>
        <v>0</v>
      </c>
      <c r="C364" s="79"/>
      <c r="D364" s="75" t="e">
        <f t="shared" si="10"/>
        <v>#N/A</v>
      </c>
      <c r="E364" s="75">
        <f t="shared" si="11"/>
        <v>-0.25</v>
      </c>
    </row>
    <row r="365" spans="1:5" ht="16.5" thickTop="1" thickBot="1" x14ac:dyDescent="0.3">
      <c r="A365" s="49">
        <f>Facilities!$A365</f>
        <v>0</v>
      </c>
      <c r="B365" s="78">
        <f>Facilities!$B365</f>
        <v>0</v>
      </c>
      <c r="C365" s="79"/>
      <c r="D365" s="75" t="e">
        <f t="shared" si="10"/>
        <v>#N/A</v>
      </c>
      <c r="E365" s="75">
        <f t="shared" si="11"/>
        <v>-0.25</v>
      </c>
    </row>
    <row r="366" spans="1:5" ht="16.5" thickTop="1" thickBot="1" x14ac:dyDescent="0.3">
      <c r="A366" s="49">
        <f>Facilities!$A366</f>
        <v>0</v>
      </c>
      <c r="B366" s="78">
        <f>Facilities!$B366</f>
        <v>0</v>
      </c>
      <c r="C366" s="79"/>
      <c r="D366" s="75" t="e">
        <f t="shared" si="10"/>
        <v>#N/A</v>
      </c>
      <c r="E366" s="75">
        <f t="shared" si="11"/>
        <v>-0.25</v>
      </c>
    </row>
    <row r="367" spans="1:5" ht="16.5" thickTop="1" thickBot="1" x14ac:dyDescent="0.3">
      <c r="A367" s="49">
        <f>Facilities!$A367</f>
        <v>0</v>
      </c>
      <c r="B367" s="78">
        <f>Facilities!$B367</f>
        <v>0</v>
      </c>
      <c r="C367" s="79"/>
      <c r="D367" s="75" t="e">
        <f t="shared" si="10"/>
        <v>#N/A</v>
      </c>
      <c r="E367" s="75">
        <f t="shared" si="11"/>
        <v>-0.25</v>
      </c>
    </row>
    <row r="368" spans="1:5" ht="16.5" thickTop="1" thickBot="1" x14ac:dyDescent="0.3">
      <c r="A368" s="49">
        <f>Facilities!$A368</f>
        <v>0</v>
      </c>
      <c r="B368" s="78">
        <f>Facilities!$B368</f>
        <v>0</v>
      </c>
      <c r="C368" s="79"/>
      <c r="D368" s="75" t="e">
        <f t="shared" si="10"/>
        <v>#N/A</v>
      </c>
      <c r="E368" s="75">
        <f t="shared" si="11"/>
        <v>-0.25</v>
      </c>
    </row>
    <row r="369" spans="1:5" ht="16.5" thickTop="1" thickBot="1" x14ac:dyDescent="0.3">
      <c r="A369" s="49">
        <f>Facilities!$A369</f>
        <v>0</v>
      </c>
      <c r="B369" s="78">
        <f>Facilities!$B369</f>
        <v>0</v>
      </c>
      <c r="C369" s="79"/>
      <c r="D369" s="75" t="e">
        <f t="shared" si="10"/>
        <v>#N/A</v>
      </c>
      <c r="E369" s="75">
        <f t="shared" si="11"/>
        <v>-0.25</v>
      </c>
    </row>
    <row r="370" spans="1:5" ht="16.5" thickTop="1" thickBot="1" x14ac:dyDescent="0.3">
      <c r="A370" s="49">
        <f>Facilities!$A370</f>
        <v>0</v>
      </c>
      <c r="B370" s="78">
        <f>Facilities!$B370</f>
        <v>0</v>
      </c>
      <c r="C370" s="79"/>
      <c r="D370" s="75" t="e">
        <f t="shared" si="10"/>
        <v>#N/A</v>
      </c>
      <c r="E370" s="75">
        <f t="shared" si="11"/>
        <v>-0.25</v>
      </c>
    </row>
    <row r="371" spans="1:5" ht="16.5" thickTop="1" thickBot="1" x14ac:dyDescent="0.3">
      <c r="A371" s="49">
        <f>Facilities!$A371</f>
        <v>0</v>
      </c>
      <c r="B371" s="78">
        <f>Facilities!$B371</f>
        <v>0</v>
      </c>
      <c r="C371" s="79"/>
      <c r="D371" s="75" t="e">
        <f t="shared" si="10"/>
        <v>#N/A</v>
      </c>
      <c r="E371" s="75">
        <f t="shared" si="11"/>
        <v>-0.25</v>
      </c>
    </row>
    <row r="372" spans="1:5" ht="16.5" thickTop="1" thickBot="1" x14ac:dyDescent="0.3">
      <c r="A372" s="49">
        <f>Facilities!$A372</f>
        <v>0</v>
      </c>
      <c r="B372" s="78">
        <f>Facilities!$B372</f>
        <v>0</v>
      </c>
      <c r="C372" s="79"/>
      <c r="D372" s="75" t="e">
        <f t="shared" si="10"/>
        <v>#N/A</v>
      </c>
      <c r="E372" s="75">
        <f t="shared" si="11"/>
        <v>-0.25</v>
      </c>
    </row>
    <row r="373" spans="1:5" ht="16.5" thickTop="1" thickBot="1" x14ac:dyDescent="0.3">
      <c r="A373" s="49">
        <f>Facilities!$A373</f>
        <v>0</v>
      </c>
      <c r="B373" s="78">
        <f>Facilities!$B373</f>
        <v>0</v>
      </c>
      <c r="C373" s="79"/>
      <c r="D373" s="75" t="e">
        <f t="shared" si="10"/>
        <v>#N/A</v>
      </c>
      <c r="E373" s="75">
        <f t="shared" si="11"/>
        <v>-0.25</v>
      </c>
    </row>
    <row r="374" spans="1:5" ht="16.5" thickTop="1" thickBot="1" x14ac:dyDescent="0.3">
      <c r="A374" s="49">
        <f>Facilities!$A374</f>
        <v>0</v>
      </c>
      <c r="B374" s="78">
        <f>Facilities!$B374</f>
        <v>0</v>
      </c>
      <c r="C374" s="79"/>
      <c r="D374" s="75" t="e">
        <f t="shared" si="10"/>
        <v>#N/A</v>
      </c>
      <c r="E374" s="75">
        <f t="shared" si="11"/>
        <v>-0.25</v>
      </c>
    </row>
    <row r="375" spans="1:5" ht="16.5" thickTop="1" thickBot="1" x14ac:dyDescent="0.3">
      <c r="A375" s="49">
        <f>Facilities!$A375</f>
        <v>0</v>
      </c>
      <c r="B375" s="78">
        <f>Facilities!$B375</f>
        <v>0</v>
      </c>
      <c r="C375" s="79"/>
      <c r="D375" s="75" t="e">
        <f t="shared" si="10"/>
        <v>#N/A</v>
      </c>
      <c r="E375" s="75">
        <f t="shared" si="11"/>
        <v>-0.25</v>
      </c>
    </row>
    <row r="376" spans="1:5" ht="16.5" thickTop="1" thickBot="1" x14ac:dyDescent="0.3">
      <c r="A376" s="49">
        <f>Facilities!$A376</f>
        <v>0</v>
      </c>
      <c r="B376" s="78">
        <f>Facilities!$B376</f>
        <v>0</v>
      </c>
      <c r="C376" s="79"/>
      <c r="D376" s="75" t="e">
        <f t="shared" si="10"/>
        <v>#N/A</v>
      </c>
      <c r="E376" s="75">
        <f t="shared" si="11"/>
        <v>-0.25</v>
      </c>
    </row>
    <row r="377" spans="1:5" ht="16.5" thickTop="1" thickBot="1" x14ac:dyDescent="0.3">
      <c r="A377" s="49">
        <f>Facilities!$A377</f>
        <v>0</v>
      </c>
      <c r="B377" s="78">
        <f>Facilities!$B377</f>
        <v>0</v>
      </c>
      <c r="C377" s="79"/>
      <c r="D377" s="75" t="e">
        <f t="shared" si="10"/>
        <v>#N/A</v>
      </c>
      <c r="E377" s="75">
        <f t="shared" si="11"/>
        <v>-0.25</v>
      </c>
    </row>
    <row r="378" spans="1:5" ht="16.5" thickTop="1" thickBot="1" x14ac:dyDescent="0.3">
      <c r="A378" s="49">
        <f>Facilities!$A378</f>
        <v>0</v>
      </c>
      <c r="B378" s="78">
        <f>Facilities!$B378</f>
        <v>0</v>
      </c>
      <c r="C378" s="79"/>
      <c r="D378" s="75" t="e">
        <f t="shared" si="10"/>
        <v>#N/A</v>
      </c>
      <c r="E378" s="75">
        <f t="shared" si="11"/>
        <v>-0.25</v>
      </c>
    </row>
    <row r="379" spans="1:5" ht="16.5" thickTop="1" thickBot="1" x14ac:dyDescent="0.3">
      <c r="A379" s="49">
        <f>Facilities!$A379</f>
        <v>0</v>
      </c>
      <c r="B379" s="78">
        <f>Facilities!$B379</f>
        <v>0</v>
      </c>
      <c r="C379" s="79"/>
      <c r="D379" s="75" t="e">
        <f t="shared" si="10"/>
        <v>#N/A</v>
      </c>
      <c r="E379" s="75">
        <f t="shared" si="11"/>
        <v>-0.25</v>
      </c>
    </row>
    <row r="380" spans="1:5" ht="16.5" thickTop="1" thickBot="1" x14ac:dyDescent="0.3">
      <c r="A380" s="49">
        <f>Facilities!$A380</f>
        <v>0</v>
      </c>
      <c r="B380" s="78">
        <f>Facilities!$B380</f>
        <v>0</v>
      </c>
      <c r="C380" s="79"/>
      <c r="D380" s="75" t="e">
        <f t="shared" si="10"/>
        <v>#N/A</v>
      </c>
      <c r="E380" s="75">
        <f t="shared" si="11"/>
        <v>-0.25</v>
      </c>
    </row>
    <row r="381" spans="1:5" ht="16.5" thickTop="1" thickBot="1" x14ac:dyDescent="0.3">
      <c r="A381" s="49">
        <f>Facilities!$A381</f>
        <v>0</v>
      </c>
      <c r="B381" s="78">
        <f>Facilities!$B381</f>
        <v>0</v>
      </c>
      <c r="C381" s="79"/>
      <c r="D381" s="75" t="e">
        <f t="shared" si="10"/>
        <v>#N/A</v>
      </c>
      <c r="E381" s="75">
        <f t="shared" si="11"/>
        <v>-0.25</v>
      </c>
    </row>
    <row r="382" spans="1:5" ht="16.5" thickTop="1" thickBot="1" x14ac:dyDescent="0.3">
      <c r="A382" s="49">
        <f>Facilities!$A382</f>
        <v>0</v>
      </c>
      <c r="B382" s="78">
        <f>Facilities!$B382</f>
        <v>0</v>
      </c>
      <c r="C382" s="79"/>
      <c r="D382" s="75" t="e">
        <f t="shared" si="10"/>
        <v>#N/A</v>
      </c>
      <c r="E382" s="75">
        <f t="shared" si="11"/>
        <v>-0.25</v>
      </c>
    </row>
    <row r="383" spans="1:5" ht="16.5" thickTop="1" thickBot="1" x14ac:dyDescent="0.3">
      <c r="A383" s="49">
        <f>Facilities!$A383</f>
        <v>0</v>
      </c>
      <c r="B383" s="78">
        <f>Facilities!$B383</f>
        <v>0</v>
      </c>
      <c r="C383" s="79"/>
      <c r="D383" s="75" t="e">
        <f t="shared" si="10"/>
        <v>#N/A</v>
      </c>
      <c r="E383" s="75">
        <f t="shared" si="11"/>
        <v>-0.25</v>
      </c>
    </row>
    <row r="384" spans="1:5" ht="16.5" thickTop="1" thickBot="1" x14ac:dyDescent="0.3">
      <c r="A384" s="49">
        <f>Facilities!$A384</f>
        <v>0</v>
      </c>
      <c r="B384" s="78">
        <f>Facilities!$B384</f>
        <v>0</v>
      </c>
      <c r="C384" s="79"/>
      <c r="D384" s="75" t="e">
        <f t="shared" si="10"/>
        <v>#N/A</v>
      </c>
      <c r="E384" s="75">
        <f t="shared" si="11"/>
        <v>-0.25</v>
      </c>
    </row>
    <row r="385" spans="1:5" ht="16.5" thickTop="1" thickBot="1" x14ac:dyDescent="0.3">
      <c r="A385" s="49">
        <f>Facilities!$A385</f>
        <v>0</v>
      </c>
      <c r="B385" s="78">
        <f>Facilities!$B385</f>
        <v>0</v>
      </c>
      <c r="C385" s="79"/>
      <c r="D385" s="75" t="e">
        <f t="shared" si="10"/>
        <v>#N/A</v>
      </c>
      <c r="E385" s="75">
        <f t="shared" si="11"/>
        <v>-0.25</v>
      </c>
    </row>
    <row r="386" spans="1:5" ht="16.5" thickTop="1" thickBot="1" x14ac:dyDescent="0.3">
      <c r="A386" s="49">
        <f>Facilities!$A386</f>
        <v>0</v>
      </c>
      <c r="B386" s="78">
        <f>Facilities!$B386</f>
        <v>0</v>
      </c>
      <c r="C386" s="79"/>
      <c r="D386" s="75" t="e">
        <f t="shared" ref="D386:D449" si="12">_xlfn.RANK.EQ(C386,$C$2:$C$1000,0)</f>
        <v>#N/A</v>
      </c>
      <c r="E386" s="75">
        <f t="shared" ref="E386:E449" si="13">($C386-1)/4</f>
        <v>-0.25</v>
      </c>
    </row>
    <row r="387" spans="1:5" ht="16.5" thickTop="1" thickBot="1" x14ac:dyDescent="0.3">
      <c r="A387" s="49">
        <f>Facilities!$A387</f>
        <v>0</v>
      </c>
      <c r="B387" s="78">
        <f>Facilities!$B387</f>
        <v>0</v>
      </c>
      <c r="C387" s="79"/>
      <c r="D387" s="75" t="e">
        <f t="shared" si="12"/>
        <v>#N/A</v>
      </c>
      <c r="E387" s="75">
        <f t="shared" si="13"/>
        <v>-0.25</v>
      </c>
    </row>
    <row r="388" spans="1:5" ht="16.5" thickTop="1" thickBot="1" x14ac:dyDescent="0.3">
      <c r="A388" s="49">
        <f>Facilities!$A388</f>
        <v>0</v>
      </c>
      <c r="B388" s="78">
        <f>Facilities!$B388</f>
        <v>0</v>
      </c>
      <c r="C388" s="79"/>
      <c r="D388" s="75" t="e">
        <f t="shared" si="12"/>
        <v>#N/A</v>
      </c>
      <c r="E388" s="75">
        <f t="shared" si="13"/>
        <v>-0.25</v>
      </c>
    </row>
    <row r="389" spans="1:5" ht="16.5" thickTop="1" thickBot="1" x14ac:dyDescent="0.3">
      <c r="A389" s="49">
        <f>Facilities!$A389</f>
        <v>0</v>
      </c>
      <c r="B389" s="78">
        <f>Facilities!$B389</f>
        <v>0</v>
      </c>
      <c r="C389" s="79"/>
      <c r="D389" s="75" t="e">
        <f t="shared" si="12"/>
        <v>#N/A</v>
      </c>
      <c r="E389" s="75">
        <f t="shared" si="13"/>
        <v>-0.25</v>
      </c>
    </row>
    <row r="390" spans="1:5" ht="16.5" thickTop="1" thickBot="1" x14ac:dyDescent="0.3">
      <c r="A390" s="49">
        <f>Facilities!$A390</f>
        <v>0</v>
      </c>
      <c r="B390" s="78">
        <f>Facilities!$B390</f>
        <v>0</v>
      </c>
      <c r="C390" s="79"/>
      <c r="D390" s="75" t="e">
        <f t="shared" si="12"/>
        <v>#N/A</v>
      </c>
      <c r="E390" s="75">
        <f t="shared" si="13"/>
        <v>-0.25</v>
      </c>
    </row>
    <row r="391" spans="1:5" ht="16.5" thickTop="1" thickBot="1" x14ac:dyDescent="0.3">
      <c r="A391" s="49">
        <f>Facilities!$A391</f>
        <v>0</v>
      </c>
      <c r="B391" s="78">
        <f>Facilities!$B391</f>
        <v>0</v>
      </c>
      <c r="C391" s="79"/>
      <c r="D391" s="75" t="e">
        <f t="shared" si="12"/>
        <v>#N/A</v>
      </c>
      <c r="E391" s="75">
        <f t="shared" si="13"/>
        <v>-0.25</v>
      </c>
    </row>
    <row r="392" spans="1:5" ht="16.5" thickTop="1" thickBot="1" x14ac:dyDescent="0.3">
      <c r="A392" s="49">
        <f>Facilities!$A392</f>
        <v>0</v>
      </c>
      <c r="B392" s="78">
        <f>Facilities!$B392</f>
        <v>0</v>
      </c>
      <c r="C392" s="79"/>
      <c r="D392" s="75" t="e">
        <f t="shared" si="12"/>
        <v>#N/A</v>
      </c>
      <c r="E392" s="75">
        <f t="shared" si="13"/>
        <v>-0.25</v>
      </c>
    </row>
    <row r="393" spans="1:5" ht="16.5" thickTop="1" thickBot="1" x14ac:dyDescent="0.3">
      <c r="A393" s="49">
        <f>Facilities!$A393</f>
        <v>0</v>
      </c>
      <c r="B393" s="78">
        <f>Facilities!$B393</f>
        <v>0</v>
      </c>
      <c r="C393" s="79"/>
      <c r="D393" s="75" t="e">
        <f t="shared" si="12"/>
        <v>#N/A</v>
      </c>
      <c r="E393" s="75">
        <f t="shared" si="13"/>
        <v>-0.25</v>
      </c>
    </row>
    <row r="394" spans="1:5" ht="16.5" thickTop="1" thickBot="1" x14ac:dyDescent="0.3">
      <c r="A394" s="49">
        <f>Facilities!$A394</f>
        <v>0</v>
      </c>
      <c r="B394" s="78">
        <f>Facilities!$B394</f>
        <v>0</v>
      </c>
      <c r="C394" s="79"/>
      <c r="D394" s="75" t="e">
        <f t="shared" si="12"/>
        <v>#N/A</v>
      </c>
      <c r="E394" s="75">
        <f t="shared" si="13"/>
        <v>-0.25</v>
      </c>
    </row>
    <row r="395" spans="1:5" ht="16.5" thickTop="1" thickBot="1" x14ac:dyDescent="0.3">
      <c r="A395" s="49">
        <f>Facilities!$A395</f>
        <v>0</v>
      </c>
      <c r="B395" s="78">
        <f>Facilities!$B395</f>
        <v>0</v>
      </c>
      <c r="C395" s="79"/>
      <c r="D395" s="75" t="e">
        <f t="shared" si="12"/>
        <v>#N/A</v>
      </c>
      <c r="E395" s="75">
        <f t="shared" si="13"/>
        <v>-0.25</v>
      </c>
    </row>
    <row r="396" spans="1:5" ht="16.5" thickTop="1" thickBot="1" x14ac:dyDescent="0.3">
      <c r="A396" s="49">
        <f>Facilities!$A396</f>
        <v>0</v>
      </c>
      <c r="B396" s="78">
        <f>Facilities!$B396</f>
        <v>0</v>
      </c>
      <c r="C396" s="79"/>
      <c r="D396" s="75" t="e">
        <f t="shared" si="12"/>
        <v>#N/A</v>
      </c>
      <c r="E396" s="75">
        <f t="shared" si="13"/>
        <v>-0.25</v>
      </c>
    </row>
    <row r="397" spans="1:5" ht="16.5" thickTop="1" thickBot="1" x14ac:dyDescent="0.3">
      <c r="A397" s="49">
        <f>Facilities!$A397</f>
        <v>0</v>
      </c>
      <c r="B397" s="78">
        <f>Facilities!$B397</f>
        <v>0</v>
      </c>
      <c r="C397" s="79"/>
      <c r="D397" s="75" t="e">
        <f t="shared" si="12"/>
        <v>#N/A</v>
      </c>
      <c r="E397" s="75">
        <f t="shared" si="13"/>
        <v>-0.25</v>
      </c>
    </row>
    <row r="398" spans="1:5" ht="16.5" thickTop="1" thickBot="1" x14ac:dyDescent="0.3">
      <c r="A398" s="49">
        <f>Facilities!$A398</f>
        <v>0</v>
      </c>
      <c r="B398" s="78">
        <f>Facilities!$B398</f>
        <v>0</v>
      </c>
      <c r="C398" s="79"/>
      <c r="D398" s="75" t="e">
        <f t="shared" si="12"/>
        <v>#N/A</v>
      </c>
      <c r="E398" s="75">
        <f t="shared" si="13"/>
        <v>-0.25</v>
      </c>
    </row>
    <row r="399" spans="1:5" ht="16.5" thickTop="1" thickBot="1" x14ac:dyDescent="0.3">
      <c r="A399" s="49">
        <f>Facilities!$A399</f>
        <v>0</v>
      </c>
      <c r="B399" s="78">
        <f>Facilities!$B399</f>
        <v>0</v>
      </c>
      <c r="C399" s="79"/>
      <c r="D399" s="75" t="e">
        <f t="shared" si="12"/>
        <v>#N/A</v>
      </c>
      <c r="E399" s="75">
        <f t="shared" si="13"/>
        <v>-0.25</v>
      </c>
    </row>
    <row r="400" spans="1:5" ht="16.5" thickTop="1" thickBot="1" x14ac:dyDescent="0.3">
      <c r="A400" s="49">
        <f>Facilities!$A400</f>
        <v>0</v>
      </c>
      <c r="B400" s="78">
        <f>Facilities!$B400</f>
        <v>0</v>
      </c>
      <c r="C400" s="79"/>
      <c r="D400" s="75" t="e">
        <f t="shared" si="12"/>
        <v>#N/A</v>
      </c>
      <c r="E400" s="75">
        <f t="shared" si="13"/>
        <v>-0.25</v>
      </c>
    </row>
    <row r="401" spans="1:5" ht="16.5" thickTop="1" thickBot="1" x14ac:dyDescent="0.3">
      <c r="A401" s="49">
        <f>Facilities!$A401</f>
        <v>0</v>
      </c>
      <c r="B401" s="78">
        <f>Facilities!$B401</f>
        <v>0</v>
      </c>
      <c r="C401" s="79"/>
      <c r="D401" s="75" t="e">
        <f t="shared" si="12"/>
        <v>#N/A</v>
      </c>
      <c r="E401" s="75">
        <f t="shared" si="13"/>
        <v>-0.25</v>
      </c>
    </row>
    <row r="402" spans="1:5" ht="16.5" thickTop="1" thickBot="1" x14ac:dyDescent="0.3">
      <c r="A402" s="49">
        <f>Facilities!$A402</f>
        <v>0</v>
      </c>
      <c r="B402" s="78">
        <f>Facilities!$B402</f>
        <v>0</v>
      </c>
      <c r="C402" s="79"/>
      <c r="D402" s="75" t="e">
        <f t="shared" si="12"/>
        <v>#N/A</v>
      </c>
      <c r="E402" s="75">
        <f t="shared" si="13"/>
        <v>-0.25</v>
      </c>
    </row>
    <row r="403" spans="1:5" ht="16.5" thickTop="1" thickBot="1" x14ac:dyDescent="0.3">
      <c r="A403" s="49">
        <f>Facilities!$A403</f>
        <v>0</v>
      </c>
      <c r="B403" s="78">
        <f>Facilities!$B403</f>
        <v>0</v>
      </c>
      <c r="C403" s="79"/>
      <c r="D403" s="75" t="e">
        <f t="shared" si="12"/>
        <v>#N/A</v>
      </c>
      <c r="E403" s="75">
        <f t="shared" si="13"/>
        <v>-0.25</v>
      </c>
    </row>
    <row r="404" spans="1:5" ht="16.5" thickTop="1" thickBot="1" x14ac:dyDescent="0.3">
      <c r="A404" s="49">
        <f>Facilities!$A404</f>
        <v>0</v>
      </c>
      <c r="B404" s="78">
        <f>Facilities!$B404</f>
        <v>0</v>
      </c>
      <c r="C404" s="79"/>
      <c r="D404" s="75" t="e">
        <f t="shared" si="12"/>
        <v>#N/A</v>
      </c>
      <c r="E404" s="75">
        <f t="shared" si="13"/>
        <v>-0.25</v>
      </c>
    </row>
    <row r="405" spans="1:5" ht="16.5" thickTop="1" thickBot="1" x14ac:dyDescent="0.3">
      <c r="A405" s="49">
        <f>Facilities!$A405</f>
        <v>0</v>
      </c>
      <c r="B405" s="78">
        <f>Facilities!$B405</f>
        <v>0</v>
      </c>
      <c r="C405" s="79"/>
      <c r="D405" s="75" t="e">
        <f t="shared" si="12"/>
        <v>#N/A</v>
      </c>
      <c r="E405" s="75">
        <f t="shared" si="13"/>
        <v>-0.25</v>
      </c>
    </row>
    <row r="406" spans="1:5" ht="16.5" thickTop="1" thickBot="1" x14ac:dyDescent="0.3">
      <c r="A406" s="49">
        <f>Facilities!$A406</f>
        <v>0</v>
      </c>
      <c r="B406" s="78">
        <f>Facilities!$B406</f>
        <v>0</v>
      </c>
      <c r="C406" s="79"/>
      <c r="D406" s="75" t="e">
        <f t="shared" si="12"/>
        <v>#N/A</v>
      </c>
      <c r="E406" s="75">
        <f t="shared" si="13"/>
        <v>-0.25</v>
      </c>
    </row>
    <row r="407" spans="1:5" ht="16.5" thickTop="1" thickBot="1" x14ac:dyDescent="0.3">
      <c r="A407" s="49">
        <f>Facilities!$A407</f>
        <v>0</v>
      </c>
      <c r="B407" s="78">
        <f>Facilities!$B407</f>
        <v>0</v>
      </c>
      <c r="C407" s="79"/>
      <c r="D407" s="75" t="e">
        <f t="shared" si="12"/>
        <v>#N/A</v>
      </c>
      <c r="E407" s="75">
        <f t="shared" si="13"/>
        <v>-0.25</v>
      </c>
    </row>
    <row r="408" spans="1:5" ht="16.5" thickTop="1" thickBot="1" x14ac:dyDescent="0.3">
      <c r="A408" s="49">
        <f>Facilities!$A408</f>
        <v>0</v>
      </c>
      <c r="B408" s="78">
        <f>Facilities!$B408</f>
        <v>0</v>
      </c>
      <c r="C408" s="79"/>
      <c r="D408" s="75" t="e">
        <f t="shared" si="12"/>
        <v>#N/A</v>
      </c>
      <c r="E408" s="75">
        <f t="shared" si="13"/>
        <v>-0.25</v>
      </c>
    </row>
    <row r="409" spans="1:5" ht="16.5" thickTop="1" thickBot="1" x14ac:dyDescent="0.3">
      <c r="A409" s="49">
        <f>Facilities!$A409</f>
        <v>0</v>
      </c>
      <c r="B409" s="78">
        <f>Facilities!$B409</f>
        <v>0</v>
      </c>
      <c r="C409" s="79"/>
      <c r="D409" s="75" t="e">
        <f t="shared" si="12"/>
        <v>#N/A</v>
      </c>
      <c r="E409" s="75">
        <f t="shared" si="13"/>
        <v>-0.25</v>
      </c>
    </row>
    <row r="410" spans="1:5" ht="16.5" thickTop="1" thickBot="1" x14ac:dyDescent="0.3">
      <c r="A410" s="49">
        <f>Facilities!$A410</f>
        <v>0</v>
      </c>
      <c r="B410" s="78">
        <f>Facilities!$B410</f>
        <v>0</v>
      </c>
      <c r="C410" s="79"/>
      <c r="D410" s="75" t="e">
        <f t="shared" si="12"/>
        <v>#N/A</v>
      </c>
      <c r="E410" s="75">
        <f t="shared" si="13"/>
        <v>-0.25</v>
      </c>
    </row>
    <row r="411" spans="1:5" ht="16.5" thickTop="1" thickBot="1" x14ac:dyDescent="0.3">
      <c r="A411" s="49">
        <f>Facilities!$A411</f>
        <v>0</v>
      </c>
      <c r="B411" s="78">
        <f>Facilities!$B411</f>
        <v>0</v>
      </c>
      <c r="C411" s="79"/>
      <c r="D411" s="75" t="e">
        <f t="shared" si="12"/>
        <v>#N/A</v>
      </c>
      <c r="E411" s="75">
        <f t="shared" si="13"/>
        <v>-0.25</v>
      </c>
    </row>
    <row r="412" spans="1:5" ht="16.5" thickTop="1" thickBot="1" x14ac:dyDescent="0.3">
      <c r="A412" s="49">
        <f>Facilities!$A412</f>
        <v>0</v>
      </c>
      <c r="B412" s="78">
        <f>Facilities!$B412</f>
        <v>0</v>
      </c>
      <c r="C412" s="79"/>
      <c r="D412" s="75" t="e">
        <f t="shared" si="12"/>
        <v>#N/A</v>
      </c>
      <c r="E412" s="75">
        <f t="shared" si="13"/>
        <v>-0.25</v>
      </c>
    </row>
    <row r="413" spans="1:5" ht="16.5" thickTop="1" thickBot="1" x14ac:dyDescent="0.3">
      <c r="A413" s="49">
        <f>Facilities!$A413</f>
        <v>0</v>
      </c>
      <c r="B413" s="78">
        <f>Facilities!$B413</f>
        <v>0</v>
      </c>
      <c r="C413" s="79"/>
      <c r="D413" s="75" t="e">
        <f t="shared" si="12"/>
        <v>#N/A</v>
      </c>
      <c r="E413" s="75">
        <f t="shared" si="13"/>
        <v>-0.25</v>
      </c>
    </row>
    <row r="414" spans="1:5" ht="16.5" thickTop="1" thickBot="1" x14ac:dyDescent="0.3">
      <c r="A414" s="49">
        <f>Facilities!$A414</f>
        <v>0</v>
      </c>
      <c r="B414" s="78">
        <f>Facilities!$B414</f>
        <v>0</v>
      </c>
      <c r="C414" s="79"/>
      <c r="D414" s="75" t="e">
        <f t="shared" si="12"/>
        <v>#N/A</v>
      </c>
      <c r="E414" s="75">
        <f t="shared" si="13"/>
        <v>-0.25</v>
      </c>
    </row>
    <row r="415" spans="1:5" ht="16.5" thickTop="1" thickBot="1" x14ac:dyDescent="0.3">
      <c r="A415" s="49">
        <f>Facilities!$A415</f>
        <v>0</v>
      </c>
      <c r="B415" s="78">
        <f>Facilities!$B415</f>
        <v>0</v>
      </c>
      <c r="C415" s="79"/>
      <c r="D415" s="75" t="e">
        <f t="shared" si="12"/>
        <v>#N/A</v>
      </c>
      <c r="E415" s="75">
        <f t="shared" si="13"/>
        <v>-0.25</v>
      </c>
    </row>
    <row r="416" spans="1:5" ht="16.5" thickTop="1" thickBot="1" x14ac:dyDescent="0.3">
      <c r="A416" s="49">
        <f>Facilities!$A416</f>
        <v>0</v>
      </c>
      <c r="B416" s="78">
        <f>Facilities!$B416</f>
        <v>0</v>
      </c>
      <c r="C416" s="79"/>
      <c r="D416" s="75" t="e">
        <f t="shared" si="12"/>
        <v>#N/A</v>
      </c>
      <c r="E416" s="75">
        <f t="shared" si="13"/>
        <v>-0.25</v>
      </c>
    </row>
    <row r="417" spans="1:5" ht="16.5" thickTop="1" thickBot="1" x14ac:dyDescent="0.3">
      <c r="A417" s="49">
        <f>Facilities!$A417</f>
        <v>0</v>
      </c>
      <c r="B417" s="78">
        <f>Facilities!$B417</f>
        <v>0</v>
      </c>
      <c r="C417" s="79"/>
      <c r="D417" s="75" t="e">
        <f t="shared" si="12"/>
        <v>#N/A</v>
      </c>
      <c r="E417" s="75">
        <f t="shared" si="13"/>
        <v>-0.25</v>
      </c>
    </row>
    <row r="418" spans="1:5" ht="16.5" thickTop="1" thickBot="1" x14ac:dyDescent="0.3">
      <c r="A418" s="49">
        <f>Facilities!$A418</f>
        <v>0</v>
      </c>
      <c r="B418" s="78">
        <f>Facilities!$B418</f>
        <v>0</v>
      </c>
      <c r="C418" s="79"/>
      <c r="D418" s="75" t="e">
        <f t="shared" si="12"/>
        <v>#N/A</v>
      </c>
      <c r="E418" s="75">
        <f t="shared" si="13"/>
        <v>-0.25</v>
      </c>
    </row>
    <row r="419" spans="1:5" ht="16.5" thickTop="1" thickBot="1" x14ac:dyDescent="0.3">
      <c r="A419" s="49">
        <f>Facilities!$A419</f>
        <v>0</v>
      </c>
      <c r="B419" s="78">
        <f>Facilities!$B419</f>
        <v>0</v>
      </c>
      <c r="C419" s="79"/>
      <c r="D419" s="75" t="e">
        <f t="shared" si="12"/>
        <v>#N/A</v>
      </c>
      <c r="E419" s="75">
        <f t="shared" si="13"/>
        <v>-0.25</v>
      </c>
    </row>
    <row r="420" spans="1:5" ht="16.5" thickTop="1" thickBot="1" x14ac:dyDescent="0.3">
      <c r="A420" s="49">
        <f>Facilities!$A420</f>
        <v>0</v>
      </c>
      <c r="B420" s="78">
        <f>Facilities!$B420</f>
        <v>0</v>
      </c>
      <c r="C420" s="79"/>
      <c r="D420" s="75" t="e">
        <f t="shared" si="12"/>
        <v>#N/A</v>
      </c>
      <c r="E420" s="75">
        <f t="shared" si="13"/>
        <v>-0.25</v>
      </c>
    </row>
    <row r="421" spans="1:5" ht="16.5" thickTop="1" thickBot="1" x14ac:dyDescent="0.3">
      <c r="A421" s="49">
        <f>Facilities!$A421</f>
        <v>0</v>
      </c>
      <c r="B421" s="78">
        <f>Facilities!$B421</f>
        <v>0</v>
      </c>
      <c r="C421" s="79"/>
      <c r="D421" s="75" t="e">
        <f t="shared" si="12"/>
        <v>#N/A</v>
      </c>
      <c r="E421" s="75">
        <f t="shared" si="13"/>
        <v>-0.25</v>
      </c>
    </row>
    <row r="422" spans="1:5" ht="16.5" thickTop="1" thickBot="1" x14ac:dyDescent="0.3">
      <c r="A422" s="49">
        <f>Facilities!$A422</f>
        <v>0</v>
      </c>
      <c r="B422" s="78">
        <f>Facilities!$B422</f>
        <v>0</v>
      </c>
      <c r="C422" s="79"/>
      <c r="D422" s="75" t="e">
        <f t="shared" si="12"/>
        <v>#N/A</v>
      </c>
      <c r="E422" s="75">
        <f t="shared" si="13"/>
        <v>-0.25</v>
      </c>
    </row>
    <row r="423" spans="1:5" ht="16.5" thickTop="1" thickBot="1" x14ac:dyDescent="0.3">
      <c r="A423" s="49">
        <f>Facilities!$A423</f>
        <v>0</v>
      </c>
      <c r="B423" s="78">
        <f>Facilities!$B423</f>
        <v>0</v>
      </c>
      <c r="C423" s="79"/>
      <c r="D423" s="75" t="e">
        <f t="shared" si="12"/>
        <v>#N/A</v>
      </c>
      <c r="E423" s="75">
        <f t="shared" si="13"/>
        <v>-0.25</v>
      </c>
    </row>
    <row r="424" spans="1:5" ht="16.5" thickTop="1" thickBot="1" x14ac:dyDescent="0.3">
      <c r="A424" s="49">
        <f>Facilities!$A424</f>
        <v>0</v>
      </c>
      <c r="B424" s="78">
        <f>Facilities!$B424</f>
        <v>0</v>
      </c>
      <c r="C424" s="79"/>
      <c r="D424" s="75" t="e">
        <f t="shared" si="12"/>
        <v>#N/A</v>
      </c>
      <c r="E424" s="75">
        <f t="shared" si="13"/>
        <v>-0.25</v>
      </c>
    </row>
    <row r="425" spans="1:5" ht="16.5" thickTop="1" thickBot="1" x14ac:dyDescent="0.3">
      <c r="A425" s="49">
        <f>Facilities!$A425</f>
        <v>0</v>
      </c>
      <c r="B425" s="78">
        <f>Facilities!$B425</f>
        <v>0</v>
      </c>
      <c r="C425" s="79"/>
      <c r="D425" s="75" t="e">
        <f t="shared" si="12"/>
        <v>#N/A</v>
      </c>
      <c r="E425" s="75">
        <f t="shared" si="13"/>
        <v>-0.25</v>
      </c>
    </row>
    <row r="426" spans="1:5" ht="16.5" thickTop="1" thickBot="1" x14ac:dyDescent="0.3">
      <c r="A426" s="49">
        <f>Facilities!$A426</f>
        <v>0</v>
      </c>
      <c r="B426" s="78">
        <f>Facilities!$B426</f>
        <v>0</v>
      </c>
      <c r="C426" s="79"/>
      <c r="D426" s="75" t="e">
        <f t="shared" si="12"/>
        <v>#N/A</v>
      </c>
      <c r="E426" s="75">
        <f t="shared" si="13"/>
        <v>-0.25</v>
      </c>
    </row>
    <row r="427" spans="1:5" ht="16.5" thickTop="1" thickBot="1" x14ac:dyDescent="0.3">
      <c r="A427" s="49">
        <f>Facilities!$A427</f>
        <v>0</v>
      </c>
      <c r="B427" s="78">
        <f>Facilities!$B427</f>
        <v>0</v>
      </c>
      <c r="C427" s="79"/>
      <c r="D427" s="75" t="e">
        <f t="shared" si="12"/>
        <v>#N/A</v>
      </c>
      <c r="E427" s="75">
        <f t="shared" si="13"/>
        <v>-0.25</v>
      </c>
    </row>
    <row r="428" spans="1:5" ht="16.5" thickTop="1" thickBot="1" x14ac:dyDescent="0.3">
      <c r="A428" s="49">
        <f>Facilities!$A428</f>
        <v>0</v>
      </c>
      <c r="B428" s="78">
        <f>Facilities!$B428</f>
        <v>0</v>
      </c>
      <c r="C428" s="79"/>
      <c r="D428" s="75" t="e">
        <f t="shared" si="12"/>
        <v>#N/A</v>
      </c>
      <c r="E428" s="75">
        <f t="shared" si="13"/>
        <v>-0.25</v>
      </c>
    </row>
    <row r="429" spans="1:5" ht="16.5" thickTop="1" thickBot="1" x14ac:dyDescent="0.3">
      <c r="A429" s="49">
        <f>Facilities!$A429</f>
        <v>0</v>
      </c>
      <c r="B429" s="78">
        <f>Facilities!$B429</f>
        <v>0</v>
      </c>
      <c r="C429" s="79"/>
      <c r="D429" s="75" t="e">
        <f t="shared" si="12"/>
        <v>#N/A</v>
      </c>
      <c r="E429" s="75">
        <f t="shared" si="13"/>
        <v>-0.25</v>
      </c>
    </row>
    <row r="430" spans="1:5" ht="16.5" thickTop="1" thickBot="1" x14ac:dyDescent="0.3">
      <c r="A430" s="49">
        <f>Facilities!$A430</f>
        <v>0</v>
      </c>
      <c r="B430" s="78">
        <f>Facilities!$B430</f>
        <v>0</v>
      </c>
      <c r="C430" s="79"/>
      <c r="D430" s="75" t="e">
        <f t="shared" si="12"/>
        <v>#N/A</v>
      </c>
      <c r="E430" s="75">
        <f t="shared" si="13"/>
        <v>-0.25</v>
      </c>
    </row>
    <row r="431" spans="1:5" ht="16.5" thickTop="1" thickBot="1" x14ac:dyDescent="0.3">
      <c r="A431" s="49">
        <f>Facilities!$A431</f>
        <v>0</v>
      </c>
      <c r="B431" s="78">
        <f>Facilities!$B431</f>
        <v>0</v>
      </c>
      <c r="C431" s="79"/>
      <c r="D431" s="75" t="e">
        <f t="shared" si="12"/>
        <v>#N/A</v>
      </c>
      <c r="E431" s="75">
        <f t="shared" si="13"/>
        <v>-0.25</v>
      </c>
    </row>
    <row r="432" spans="1:5" ht="16.5" thickTop="1" thickBot="1" x14ac:dyDescent="0.3">
      <c r="A432" s="49">
        <f>Facilities!$A432</f>
        <v>0</v>
      </c>
      <c r="B432" s="78">
        <f>Facilities!$B432</f>
        <v>0</v>
      </c>
      <c r="C432" s="79"/>
      <c r="D432" s="75" t="e">
        <f t="shared" si="12"/>
        <v>#N/A</v>
      </c>
      <c r="E432" s="75">
        <f t="shared" si="13"/>
        <v>-0.25</v>
      </c>
    </row>
    <row r="433" spans="1:5" ht="16.5" thickTop="1" thickBot="1" x14ac:dyDescent="0.3">
      <c r="A433" s="49">
        <f>Facilities!$A433</f>
        <v>0</v>
      </c>
      <c r="B433" s="78">
        <f>Facilities!$B433</f>
        <v>0</v>
      </c>
      <c r="C433" s="79"/>
      <c r="D433" s="75" t="e">
        <f t="shared" si="12"/>
        <v>#N/A</v>
      </c>
      <c r="E433" s="75">
        <f t="shared" si="13"/>
        <v>-0.25</v>
      </c>
    </row>
    <row r="434" spans="1:5" ht="16.5" thickTop="1" thickBot="1" x14ac:dyDescent="0.3">
      <c r="A434" s="49">
        <f>Facilities!$A434</f>
        <v>0</v>
      </c>
      <c r="B434" s="78">
        <f>Facilities!$B434</f>
        <v>0</v>
      </c>
      <c r="C434" s="79"/>
      <c r="D434" s="75" t="e">
        <f t="shared" si="12"/>
        <v>#N/A</v>
      </c>
      <c r="E434" s="75">
        <f t="shared" si="13"/>
        <v>-0.25</v>
      </c>
    </row>
    <row r="435" spans="1:5" ht="16.5" thickTop="1" thickBot="1" x14ac:dyDescent="0.3">
      <c r="A435" s="49">
        <f>Facilities!$A435</f>
        <v>0</v>
      </c>
      <c r="B435" s="78">
        <f>Facilities!$B435</f>
        <v>0</v>
      </c>
      <c r="C435" s="79"/>
      <c r="D435" s="75" t="e">
        <f t="shared" si="12"/>
        <v>#N/A</v>
      </c>
      <c r="E435" s="75">
        <f t="shared" si="13"/>
        <v>-0.25</v>
      </c>
    </row>
    <row r="436" spans="1:5" ht="16.5" thickTop="1" thickBot="1" x14ac:dyDescent="0.3">
      <c r="A436" s="49">
        <f>Facilities!$A436</f>
        <v>0</v>
      </c>
      <c r="B436" s="78">
        <f>Facilities!$B436</f>
        <v>0</v>
      </c>
      <c r="C436" s="79"/>
      <c r="D436" s="75" t="e">
        <f t="shared" si="12"/>
        <v>#N/A</v>
      </c>
      <c r="E436" s="75">
        <f t="shared" si="13"/>
        <v>-0.25</v>
      </c>
    </row>
    <row r="437" spans="1:5" ht="16.5" thickTop="1" thickBot="1" x14ac:dyDescent="0.3">
      <c r="A437" s="49">
        <f>Facilities!$A437</f>
        <v>0</v>
      </c>
      <c r="B437" s="78">
        <f>Facilities!$B437</f>
        <v>0</v>
      </c>
      <c r="C437" s="79"/>
      <c r="D437" s="75" t="e">
        <f t="shared" si="12"/>
        <v>#N/A</v>
      </c>
      <c r="E437" s="75">
        <f t="shared" si="13"/>
        <v>-0.25</v>
      </c>
    </row>
    <row r="438" spans="1:5" ht="16.5" thickTop="1" thickBot="1" x14ac:dyDescent="0.3">
      <c r="A438" s="49">
        <f>Facilities!$A438</f>
        <v>0</v>
      </c>
      <c r="B438" s="78">
        <f>Facilities!$B438</f>
        <v>0</v>
      </c>
      <c r="C438" s="79"/>
      <c r="D438" s="75" t="e">
        <f t="shared" si="12"/>
        <v>#N/A</v>
      </c>
      <c r="E438" s="75">
        <f t="shared" si="13"/>
        <v>-0.25</v>
      </c>
    </row>
    <row r="439" spans="1:5" ht="16.5" thickTop="1" thickBot="1" x14ac:dyDescent="0.3">
      <c r="A439" s="49">
        <f>Facilities!$A439</f>
        <v>0</v>
      </c>
      <c r="B439" s="78">
        <f>Facilities!$B439</f>
        <v>0</v>
      </c>
      <c r="C439" s="79"/>
      <c r="D439" s="75" t="e">
        <f t="shared" si="12"/>
        <v>#N/A</v>
      </c>
      <c r="E439" s="75">
        <f t="shared" si="13"/>
        <v>-0.25</v>
      </c>
    </row>
    <row r="440" spans="1:5" ht="16.5" thickTop="1" thickBot="1" x14ac:dyDescent="0.3">
      <c r="A440" s="49">
        <f>Facilities!$A440</f>
        <v>0</v>
      </c>
      <c r="B440" s="78">
        <f>Facilities!$B440</f>
        <v>0</v>
      </c>
      <c r="C440" s="79"/>
      <c r="D440" s="75" t="e">
        <f t="shared" si="12"/>
        <v>#N/A</v>
      </c>
      <c r="E440" s="75">
        <f t="shared" si="13"/>
        <v>-0.25</v>
      </c>
    </row>
    <row r="441" spans="1:5" ht="16.5" thickTop="1" thickBot="1" x14ac:dyDescent="0.3">
      <c r="A441" s="49">
        <f>Facilities!$A441</f>
        <v>0</v>
      </c>
      <c r="B441" s="78">
        <f>Facilities!$B441</f>
        <v>0</v>
      </c>
      <c r="C441" s="79"/>
      <c r="D441" s="75" t="e">
        <f t="shared" si="12"/>
        <v>#N/A</v>
      </c>
      <c r="E441" s="75">
        <f t="shared" si="13"/>
        <v>-0.25</v>
      </c>
    </row>
    <row r="442" spans="1:5" ht="16.5" thickTop="1" thickBot="1" x14ac:dyDescent="0.3">
      <c r="A442" s="49">
        <f>Facilities!$A442</f>
        <v>0</v>
      </c>
      <c r="B442" s="78">
        <f>Facilities!$B442</f>
        <v>0</v>
      </c>
      <c r="C442" s="79"/>
      <c r="D442" s="75" t="e">
        <f t="shared" si="12"/>
        <v>#N/A</v>
      </c>
      <c r="E442" s="75">
        <f t="shared" si="13"/>
        <v>-0.25</v>
      </c>
    </row>
    <row r="443" spans="1:5" ht="16.5" thickTop="1" thickBot="1" x14ac:dyDescent="0.3">
      <c r="A443" s="49">
        <f>Facilities!$A443</f>
        <v>0</v>
      </c>
      <c r="B443" s="78">
        <f>Facilities!$B443</f>
        <v>0</v>
      </c>
      <c r="C443" s="79"/>
      <c r="D443" s="75" t="e">
        <f t="shared" si="12"/>
        <v>#N/A</v>
      </c>
      <c r="E443" s="75">
        <f t="shared" si="13"/>
        <v>-0.25</v>
      </c>
    </row>
    <row r="444" spans="1:5" ht="16.5" thickTop="1" thickBot="1" x14ac:dyDescent="0.3">
      <c r="A444" s="49">
        <f>Facilities!$A444</f>
        <v>0</v>
      </c>
      <c r="B444" s="78">
        <f>Facilities!$B444</f>
        <v>0</v>
      </c>
      <c r="C444" s="79"/>
      <c r="D444" s="75" t="e">
        <f t="shared" si="12"/>
        <v>#N/A</v>
      </c>
      <c r="E444" s="75">
        <f t="shared" si="13"/>
        <v>-0.25</v>
      </c>
    </row>
    <row r="445" spans="1:5" ht="16.5" thickTop="1" thickBot="1" x14ac:dyDescent="0.3">
      <c r="A445" s="49">
        <f>Facilities!$A445</f>
        <v>0</v>
      </c>
      <c r="B445" s="78">
        <f>Facilities!$B445</f>
        <v>0</v>
      </c>
      <c r="C445" s="79"/>
      <c r="D445" s="75" t="e">
        <f t="shared" si="12"/>
        <v>#N/A</v>
      </c>
      <c r="E445" s="75">
        <f t="shared" si="13"/>
        <v>-0.25</v>
      </c>
    </row>
    <row r="446" spans="1:5" ht="16.5" thickTop="1" thickBot="1" x14ac:dyDescent="0.3">
      <c r="A446" s="49">
        <f>Facilities!$A446</f>
        <v>0</v>
      </c>
      <c r="B446" s="78">
        <f>Facilities!$B446</f>
        <v>0</v>
      </c>
      <c r="C446" s="79"/>
      <c r="D446" s="75" t="e">
        <f t="shared" si="12"/>
        <v>#N/A</v>
      </c>
      <c r="E446" s="75">
        <f t="shared" si="13"/>
        <v>-0.25</v>
      </c>
    </row>
    <row r="447" spans="1:5" ht="16.5" thickTop="1" thickBot="1" x14ac:dyDescent="0.3">
      <c r="A447" s="49">
        <f>Facilities!$A447</f>
        <v>0</v>
      </c>
      <c r="B447" s="78">
        <f>Facilities!$B447</f>
        <v>0</v>
      </c>
      <c r="C447" s="79"/>
      <c r="D447" s="75" t="e">
        <f t="shared" si="12"/>
        <v>#N/A</v>
      </c>
      <c r="E447" s="75">
        <f t="shared" si="13"/>
        <v>-0.25</v>
      </c>
    </row>
    <row r="448" spans="1:5" ht="16.5" thickTop="1" thickBot="1" x14ac:dyDescent="0.3">
      <c r="A448" s="49">
        <f>Facilities!$A448</f>
        <v>0</v>
      </c>
      <c r="B448" s="78">
        <f>Facilities!$B448</f>
        <v>0</v>
      </c>
      <c r="C448" s="79"/>
      <c r="D448" s="75" t="e">
        <f t="shared" si="12"/>
        <v>#N/A</v>
      </c>
      <c r="E448" s="75">
        <f t="shared" si="13"/>
        <v>-0.25</v>
      </c>
    </row>
    <row r="449" spans="1:5" ht="16.5" thickTop="1" thickBot="1" x14ac:dyDescent="0.3">
      <c r="A449" s="49">
        <f>Facilities!$A449</f>
        <v>0</v>
      </c>
      <c r="B449" s="78">
        <f>Facilities!$B449</f>
        <v>0</v>
      </c>
      <c r="C449" s="79"/>
      <c r="D449" s="75" t="e">
        <f t="shared" si="12"/>
        <v>#N/A</v>
      </c>
      <c r="E449" s="75">
        <f t="shared" si="13"/>
        <v>-0.25</v>
      </c>
    </row>
    <row r="450" spans="1:5" ht="16.5" thickTop="1" thickBot="1" x14ac:dyDescent="0.3">
      <c r="A450" s="49">
        <f>Facilities!$A450</f>
        <v>0</v>
      </c>
      <c r="B450" s="78">
        <f>Facilities!$B450</f>
        <v>0</v>
      </c>
      <c r="C450" s="79"/>
      <c r="D450" s="75" t="e">
        <f t="shared" ref="D450:D513" si="14">_xlfn.RANK.EQ(C450,$C$2:$C$1000,0)</f>
        <v>#N/A</v>
      </c>
      <c r="E450" s="75">
        <f t="shared" ref="E450:E513" si="15">($C450-1)/4</f>
        <v>-0.25</v>
      </c>
    </row>
    <row r="451" spans="1:5" ht="16.5" thickTop="1" thickBot="1" x14ac:dyDescent="0.3">
      <c r="A451" s="49">
        <f>Facilities!$A451</f>
        <v>0</v>
      </c>
      <c r="B451" s="78">
        <f>Facilities!$B451</f>
        <v>0</v>
      </c>
      <c r="C451" s="79"/>
      <c r="D451" s="75" t="e">
        <f t="shared" si="14"/>
        <v>#N/A</v>
      </c>
      <c r="E451" s="75">
        <f t="shared" si="15"/>
        <v>-0.25</v>
      </c>
    </row>
    <row r="452" spans="1:5" ht="16.5" thickTop="1" thickBot="1" x14ac:dyDescent="0.3">
      <c r="A452" s="49">
        <f>Facilities!$A452</f>
        <v>0</v>
      </c>
      <c r="B452" s="78">
        <f>Facilities!$B452</f>
        <v>0</v>
      </c>
      <c r="C452" s="79"/>
      <c r="D452" s="75" t="e">
        <f t="shared" si="14"/>
        <v>#N/A</v>
      </c>
      <c r="E452" s="75">
        <f t="shared" si="15"/>
        <v>-0.25</v>
      </c>
    </row>
    <row r="453" spans="1:5" ht="16.5" thickTop="1" thickBot="1" x14ac:dyDescent="0.3">
      <c r="A453" s="49">
        <f>Facilities!$A453</f>
        <v>0</v>
      </c>
      <c r="B453" s="78">
        <f>Facilities!$B453</f>
        <v>0</v>
      </c>
      <c r="C453" s="79"/>
      <c r="D453" s="75" t="e">
        <f t="shared" si="14"/>
        <v>#N/A</v>
      </c>
      <c r="E453" s="75">
        <f t="shared" si="15"/>
        <v>-0.25</v>
      </c>
    </row>
    <row r="454" spans="1:5" ht="16.5" thickTop="1" thickBot="1" x14ac:dyDescent="0.3">
      <c r="A454" s="49">
        <f>Facilities!$A454</f>
        <v>0</v>
      </c>
      <c r="B454" s="78">
        <f>Facilities!$B454</f>
        <v>0</v>
      </c>
      <c r="C454" s="79"/>
      <c r="D454" s="75" t="e">
        <f t="shared" si="14"/>
        <v>#N/A</v>
      </c>
      <c r="E454" s="75">
        <f t="shared" si="15"/>
        <v>-0.25</v>
      </c>
    </row>
    <row r="455" spans="1:5" ht="16.5" thickTop="1" thickBot="1" x14ac:dyDescent="0.3">
      <c r="A455" s="49">
        <f>Facilities!$A455</f>
        <v>0</v>
      </c>
      <c r="B455" s="78">
        <f>Facilities!$B455</f>
        <v>0</v>
      </c>
      <c r="C455" s="79"/>
      <c r="D455" s="75" t="e">
        <f t="shared" si="14"/>
        <v>#N/A</v>
      </c>
      <c r="E455" s="75">
        <f t="shared" si="15"/>
        <v>-0.25</v>
      </c>
    </row>
    <row r="456" spans="1:5" ht="16.5" thickTop="1" thickBot="1" x14ac:dyDescent="0.3">
      <c r="A456" s="49">
        <f>Facilities!$A456</f>
        <v>0</v>
      </c>
      <c r="B456" s="78">
        <f>Facilities!$B456</f>
        <v>0</v>
      </c>
      <c r="C456" s="79"/>
      <c r="D456" s="75" t="e">
        <f t="shared" si="14"/>
        <v>#N/A</v>
      </c>
      <c r="E456" s="75">
        <f t="shared" si="15"/>
        <v>-0.25</v>
      </c>
    </row>
    <row r="457" spans="1:5" ht="16.5" thickTop="1" thickBot="1" x14ac:dyDescent="0.3">
      <c r="A457" s="49">
        <f>Facilities!$A457</f>
        <v>0</v>
      </c>
      <c r="B457" s="78">
        <f>Facilities!$B457</f>
        <v>0</v>
      </c>
      <c r="C457" s="79"/>
      <c r="D457" s="75" t="e">
        <f t="shared" si="14"/>
        <v>#N/A</v>
      </c>
      <c r="E457" s="75">
        <f t="shared" si="15"/>
        <v>-0.25</v>
      </c>
    </row>
    <row r="458" spans="1:5" ht="16.5" thickTop="1" thickBot="1" x14ac:dyDescent="0.3">
      <c r="A458" s="49">
        <f>Facilities!$A458</f>
        <v>0</v>
      </c>
      <c r="B458" s="78">
        <f>Facilities!$B458</f>
        <v>0</v>
      </c>
      <c r="C458" s="79"/>
      <c r="D458" s="75" t="e">
        <f t="shared" si="14"/>
        <v>#N/A</v>
      </c>
      <c r="E458" s="75">
        <f t="shared" si="15"/>
        <v>-0.25</v>
      </c>
    </row>
    <row r="459" spans="1:5" ht="16.5" thickTop="1" thickBot="1" x14ac:dyDescent="0.3">
      <c r="A459" s="49">
        <f>Facilities!$A459</f>
        <v>0</v>
      </c>
      <c r="B459" s="78">
        <f>Facilities!$B459</f>
        <v>0</v>
      </c>
      <c r="C459" s="79"/>
      <c r="D459" s="75" t="e">
        <f t="shared" si="14"/>
        <v>#N/A</v>
      </c>
      <c r="E459" s="75">
        <f t="shared" si="15"/>
        <v>-0.25</v>
      </c>
    </row>
    <row r="460" spans="1:5" ht="16.5" thickTop="1" thickBot="1" x14ac:dyDescent="0.3">
      <c r="A460" s="49">
        <f>Facilities!$A460</f>
        <v>0</v>
      </c>
      <c r="B460" s="78">
        <f>Facilities!$B460</f>
        <v>0</v>
      </c>
      <c r="C460" s="79"/>
      <c r="D460" s="75" t="e">
        <f t="shared" si="14"/>
        <v>#N/A</v>
      </c>
      <c r="E460" s="75">
        <f t="shared" si="15"/>
        <v>-0.25</v>
      </c>
    </row>
    <row r="461" spans="1:5" ht="16.5" thickTop="1" thickBot="1" x14ac:dyDescent="0.3">
      <c r="A461" s="49">
        <f>Facilities!$A461</f>
        <v>0</v>
      </c>
      <c r="B461" s="78">
        <f>Facilities!$B461</f>
        <v>0</v>
      </c>
      <c r="C461" s="79"/>
      <c r="D461" s="75" t="e">
        <f t="shared" si="14"/>
        <v>#N/A</v>
      </c>
      <c r="E461" s="75">
        <f t="shared" si="15"/>
        <v>-0.25</v>
      </c>
    </row>
    <row r="462" spans="1:5" ht="16.5" thickTop="1" thickBot="1" x14ac:dyDescent="0.3">
      <c r="A462" s="49">
        <f>Facilities!$A462</f>
        <v>0</v>
      </c>
      <c r="B462" s="78">
        <f>Facilities!$B462</f>
        <v>0</v>
      </c>
      <c r="C462" s="79"/>
      <c r="D462" s="75" t="e">
        <f t="shared" si="14"/>
        <v>#N/A</v>
      </c>
      <c r="E462" s="75">
        <f t="shared" si="15"/>
        <v>-0.25</v>
      </c>
    </row>
    <row r="463" spans="1:5" ht="16.5" thickTop="1" thickBot="1" x14ac:dyDescent="0.3">
      <c r="A463" s="49">
        <f>Facilities!$A463</f>
        <v>0</v>
      </c>
      <c r="B463" s="78">
        <f>Facilities!$B463</f>
        <v>0</v>
      </c>
      <c r="C463" s="79"/>
      <c r="D463" s="75" t="e">
        <f t="shared" si="14"/>
        <v>#N/A</v>
      </c>
      <c r="E463" s="75">
        <f t="shared" si="15"/>
        <v>-0.25</v>
      </c>
    </row>
    <row r="464" spans="1:5" ht="16.5" thickTop="1" thickBot="1" x14ac:dyDescent="0.3">
      <c r="A464" s="49">
        <f>Facilities!$A464</f>
        <v>0</v>
      </c>
      <c r="B464" s="78">
        <f>Facilities!$B464</f>
        <v>0</v>
      </c>
      <c r="C464" s="79"/>
      <c r="D464" s="75" t="e">
        <f t="shared" si="14"/>
        <v>#N/A</v>
      </c>
      <c r="E464" s="75">
        <f t="shared" si="15"/>
        <v>-0.25</v>
      </c>
    </row>
    <row r="465" spans="1:5" ht="16.5" thickTop="1" thickBot="1" x14ac:dyDescent="0.3">
      <c r="A465" s="49">
        <f>Facilities!$A465</f>
        <v>0</v>
      </c>
      <c r="B465" s="78">
        <f>Facilities!$B465</f>
        <v>0</v>
      </c>
      <c r="C465" s="79"/>
      <c r="D465" s="75" t="e">
        <f t="shared" si="14"/>
        <v>#N/A</v>
      </c>
      <c r="E465" s="75">
        <f t="shared" si="15"/>
        <v>-0.25</v>
      </c>
    </row>
    <row r="466" spans="1:5" ht="16.5" thickTop="1" thickBot="1" x14ac:dyDescent="0.3">
      <c r="A466" s="49">
        <f>Facilities!$A466</f>
        <v>0</v>
      </c>
      <c r="B466" s="78">
        <f>Facilities!$B466</f>
        <v>0</v>
      </c>
      <c r="C466" s="79"/>
      <c r="D466" s="75" t="e">
        <f t="shared" si="14"/>
        <v>#N/A</v>
      </c>
      <c r="E466" s="75">
        <f t="shared" si="15"/>
        <v>-0.25</v>
      </c>
    </row>
    <row r="467" spans="1:5" ht="16.5" thickTop="1" thickBot="1" x14ac:dyDescent="0.3">
      <c r="A467" s="49">
        <f>Facilities!$A467</f>
        <v>0</v>
      </c>
      <c r="B467" s="78">
        <f>Facilities!$B467</f>
        <v>0</v>
      </c>
      <c r="C467" s="79"/>
      <c r="D467" s="75" t="e">
        <f t="shared" si="14"/>
        <v>#N/A</v>
      </c>
      <c r="E467" s="75">
        <f t="shared" si="15"/>
        <v>-0.25</v>
      </c>
    </row>
    <row r="468" spans="1:5" ht="16.5" thickTop="1" thickBot="1" x14ac:dyDescent="0.3">
      <c r="A468" s="49">
        <f>Facilities!$A468</f>
        <v>0</v>
      </c>
      <c r="B468" s="78">
        <f>Facilities!$B468</f>
        <v>0</v>
      </c>
      <c r="C468" s="79"/>
      <c r="D468" s="75" t="e">
        <f t="shared" si="14"/>
        <v>#N/A</v>
      </c>
      <c r="E468" s="75">
        <f t="shared" si="15"/>
        <v>-0.25</v>
      </c>
    </row>
    <row r="469" spans="1:5" ht="16.5" thickTop="1" thickBot="1" x14ac:dyDescent="0.3">
      <c r="A469" s="49">
        <f>Facilities!$A469</f>
        <v>0</v>
      </c>
      <c r="B469" s="78">
        <f>Facilities!$B469</f>
        <v>0</v>
      </c>
      <c r="C469" s="79"/>
      <c r="D469" s="75" t="e">
        <f t="shared" si="14"/>
        <v>#N/A</v>
      </c>
      <c r="E469" s="75">
        <f t="shared" si="15"/>
        <v>-0.25</v>
      </c>
    </row>
    <row r="470" spans="1:5" ht="16.5" thickTop="1" thickBot="1" x14ac:dyDescent="0.3">
      <c r="A470" s="49">
        <f>Facilities!$A470</f>
        <v>0</v>
      </c>
      <c r="B470" s="78">
        <f>Facilities!$B470</f>
        <v>0</v>
      </c>
      <c r="C470" s="79"/>
      <c r="D470" s="75" t="e">
        <f t="shared" si="14"/>
        <v>#N/A</v>
      </c>
      <c r="E470" s="75">
        <f t="shared" si="15"/>
        <v>-0.25</v>
      </c>
    </row>
    <row r="471" spans="1:5" ht="16.5" thickTop="1" thickBot="1" x14ac:dyDescent="0.3">
      <c r="A471" s="49">
        <f>Facilities!$A471</f>
        <v>0</v>
      </c>
      <c r="B471" s="78">
        <f>Facilities!$B471</f>
        <v>0</v>
      </c>
      <c r="C471" s="79"/>
      <c r="D471" s="75" t="e">
        <f t="shared" si="14"/>
        <v>#N/A</v>
      </c>
      <c r="E471" s="75">
        <f t="shared" si="15"/>
        <v>-0.25</v>
      </c>
    </row>
    <row r="472" spans="1:5" ht="16.5" thickTop="1" thickBot="1" x14ac:dyDescent="0.3">
      <c r="A472" s="49">
        <f>Facilities!$A472</f>
        <v>0</v>
      </c>
      <c r="B472" s="78">
        <f>Facilities!$B472</f>
        <v>0</v>
      </c>
      <c r="C472" s="79"/>
      <c r="D472" s="75" t="e">
        <f t="shared" si="14"/>
        <v>#N/A</v>
      </c>
      <c r="E472" s="75">
        <f t="shared" si="15"/>
        <v>-0.25</v>
      </c>
    </row>
    <row r="473" spans="1:5" ht="16.5" thickTop="1" thickBot="1" x14ac:dyDescent="0.3">
      <c r="A473" s="49">
        <f>Facilities!$A473</f>
        <v>0</v>
      </c>
      <c r="B473" s="78">
        <f>Facilities!$B473</f>
        <v>0</v>
      </c>
      <c r="C473" s="79"/>
      <c r="D473" s="75" t="e">
        <f t="shared" si="14"/>
        <v>#N/A</v>
      </c>
      <c r="E473" s="75">
        <f t="shared" si="15"/>
        <v>-0.25</v>
      </c>
    </row>
    <row r="474" spans="1:5" ht="16.5" thickTop="1" thickBot="1" x14ac:dyDescent="0.3">
      <c r="A474" s="49">
        <f>Facilities!$A474</f>
        <v>0</v>
      </c>
      <c r="B474" s="78">
        <f>Facilities!$B474</f>
        <v>0</v>
      </c>
      <c r="C474" s="79"/>
      <c r="D474" s="75" t="e">
        <f t="shared" si="14"/>
        <v>#N/A</v>
      </c>
      <c r="E474" s="75">
        <f t="shared" si="15"/>
        <v>-0.25</v>
      </c>
    </row>
    <row r="475" spans="1:5" ht="16.5" thickTop="1" thickBot="1" x14ac:dyDescent="0.3">
      <c r="A475" s="49">
        <f>Facilities!$A475</f>
        <v>0</v>
      </c>
      <c r="B475" s="78">
        <f>Facilities!$B475</f>
        <v>0</v>
      </c>
      <c r="C475" s="79"/>
      <c r="D475" s="75" t="e">
        <f t="shared" si="14"/>
        <v>#N/A</v>
      </c>
      <c r="E475" s="75">
        <f t="shared" si="15"/>
        <v>-0.25</v>
      </c>
    </row>
    <row r="476" spans="1:5" ht="16.5" thickTop="1" thickBot="1" x14ac:dyDescent="0.3">
      <c r="A476" s="49">
        <f>Facilities!$A476</f>
        <v>0</v>
      </c>
      <c r="B476" s="78">
        <f>Facilities!$B476</f>
        <v>0</v>
      </c>
      <c r="C476" s="79"/>
      <c r="D476" s="75" t="e">
        <f t="shared" si="14"/>
        <v>#N/A</v>
      </c>
      <c r="E476" s="75">
        <f t="shared" si="15"/>
        <v>-0.25</v>
      </c>
    </row>
    <row r="477" spans="1:5" ht="16.5" thickTop="1" thickBot="1" x14ac:dyDescent="0.3">
      <c r="A477" s="49">
        <f>Facilities!$A477</f>
        <v>0</v>
      </c>
      <c r="B477" s="78">
        <f>Facilities!$B477</f>
        <v>0</v>
      </c>
      <c r="C477" s="79"/>
      <c r="D477" s="75" t="e">
        <f t="shared" si="14"/>
        <v>#N/A</v>
      </c>
      <c r="E477" s="75">
        <f t="shared" si="15"/>
        <v>-0.25</v>
      </c>
    </row>
    <row r="478" spans="1:5" ht="16.5" thickTop="1" thickBot="1" x14ac:dyDescent="0.3">
      <c r="A478" s="49">
        <f>Facilities!$A478</f>
        <v>0</v>
      </c>
      <c r="B478" s="78">
        <f>Facilities!$B478</f>
        <v>0</v>
      </c>
      <c r="C478" s="79"/>
      <c r="D478" s="75" t="e">
        <f t="shared" si="14"/>
        <v>#N/A</v>
      </c>
      <c r="E478" s="75">
        <f t="shared" si="15"/>
        <v>-0.25</v>
      </c>
    </row>
    <row r="479" spans="1:5" ht="16.5" thickTop="1" thickBot="1" x14ac:dyDescent="0.3">
      <c r="A479" s="49">
        <f>Facilities!$A479</f>
        <v>0</v>
      </c>
      <c r="B479" s="78">
        <f>Facilities!$B479</f>
        <v>0</v>
      </c>
      <c r="C479" s="79"/>
      <c r="D479" s="75" t="e">
        <f t="shared" si="14"/>
        <v>#N/A</v>
      </c>
      <c r="E479" s="75">
        <f t="shared" si="15"/>
        <v>-0.25</v>
      </c>
    </row>
    <row r="480" spans="1:5" ht="16.5" thickTop="1" thickBot="1" x14ac:dyDescent="0.3">
      <c r="A480" s="49">
        <f>Facilities!$A480</f>
        <v>0</v>
      </c>
      <c r="B480" s="78">
        <f>Facilities!$B480</f>
        <v>0</v>
      </c>
      <c r="C480" s="79"/>
      <c r="D480" s="75" t="e">
        <f t="shared" si="14"/>
        <v>#N/A</v>
      </c>
      <c r="E480" s="75">
        <f t="shared" si="15"/>
        <v>-0.25</v>
      </c>
    </row>
    <row r="481" spans="1:5" ht="16.5" thickTop="1" thickBot="1" x14ac:dyDescent="0.3">
      <c r="A481" s="49">
        <f>Facilities!$A481</f>
        <v>0</v>
      </c>
      <c r="B481" s="78">
        <f>Facilities!$B481</f>
        <v>0</v>
      </c>
      <c r="C481" s="79"/>
      <c r="D481" s="75" t="e">
        <f t="shared" si="14"/>
        <v>#N/A</v>
      </c>
      <c r="E481" s="75">
        <f t="shared" si="15"/>
        <v>-0.25</v>
      </c>
    </row>
    <row r="482" spans="1:5" ht="16.5" thickTop="1" thickBot="1" x14ac:dyDescent="0.3">
      <c r="A482" s="49">
        <f>Facilities!$A482</f>
        <v>0</v>
      </c>
      <c r="B482" s="78">
        <f>Facilities!$B482</f>
        <v>0</v>
      </c>
      <c r="C482" s="79"/>
      <c r="D482" s="75" t="e">
        <f t="shared" si="14"/>
        <v>#N/A</v>
      </c>
      <c r="E482" s="75">
        <f t="shared" si="15"/>
        <v>-0.25</v>
      </c>
    </row>
    <row r="483" spans="1:5" ht="16.5" thickTop="1" thickBot="1" x14ac:dyDescent="0.3">
      <c r="A483" s="49">
        <f>Facilities!$A483</f>
        <v>0</v>
      </c>
      <c r="B483" s="78">
        <f>Facilities!$B483</f>
        <v>0</v>
      </c>
      <c r="C483" s="79"/>
      <c r="D483" s="75" t="e">
        <f t="shared" si="14"/>
        <v>#N/A</v>
      </c>
      <c r="E483" s="75">
        <f t="shared" si="15"/>
        <v>-0.25</v>
      </c>
    </row>
    <row r="484" spans="1:5" ht="16.5" thickTop="1" thickBot="1" x14ac:dyDescent="0.3">
      <c r="A484" s="49">
        <f>Facilities!$A484</f>
        <v>0</v>
      </c>
      <c r="B484" s="78">
        <f>Facilities!$B484</f>
        <v>0</v>
      </c>
      <c r="C484" s="79"/>
      <c r="D484" s="75" t="e">
        <f t="shared" si="14"/>
        <v>#N/A</v>
      </c>
      <c r="E484" s="75">
        <f t="shared" si="15"/>
        <v>-0.25</v>
      </c>
    </row>
    <row r="485" spans="1:5" ht="16.5" thickTop="1" thickBot="1" x14ac:dyDescent="0.3">
      <c r="A485" s="49">
        <f>Facilities!$A485</f>
        <v>0</v>
      </c>
      <c r="B485" s="78">
        <f>Facilities!$B485</f>
        <v>0</v>
      </c>
      <c r="C485" s="79"/>
      <c r="D485" s="75" t="e">
        <f t="shared" si="14"/>
        <v>#N/A</v>
      </c>
      <c r="E485" s="75">
        <f t="shared" si="15"/>
        <v>-0.25</v>
      </c>
    </row>
    <row r="486" spans="1:5" ht="16.5" thickTop="1" thickBot="1" x14ac:dyDescent="0.3">
      <c r="A486" s="49">
        <f>Facilities!$A486</f>
        <v>0</v>
      </c>
      <c r="B486" s="78">
        <f>Facilities!$B486</f>
        <v>0</v>
      </c>
      <c r="C486" s="79"/>
      <c r="D486" s="75" t="e">
        <f t="shared" si="14"/>
        <v>#N/A</v>
      </c>
      <c r="E486" s="75">
        <f t="shared" si="15"/>
        <v>-0.25</v>
      </c>
    </row>
    <row r="487" spans="1:5" ht="16.5" thickTop="1" thickBot="1" x14ac:dyDescent="0.3">
      <c r="A487" s="49">
        <f>Facilities!$A487</f>
        <v>0</v>
      </c>
      <c r="B487" s="78">
        <f>Facilities!$B487</f>
        <v>0</v>
      </c>
      <c r="C487" s="79"/>
      <c r="D487" s="75" t="e">
        <f t="shared" si="14"/>
        <v>#N/A</v>
      </c>
      <c r="E487" s="75">
        <f t="shared" si="15"/>
        <v>-0.25</v>
      </c>
    </row>
    <row r="488" spans="1:5" ht="16.5" thickTop="1" thickBot="1" x14ac:dyDescent="0.3">
      <c r="A488" s="49">
        <f>Facilities!$A488</f>
        <v>0</v>
      </c>
      <c r="B488" s="78">
        <f>Facilities!$B488</f>
        <v>0</v>
      </c>
      <c r="C488" s="79"/>
      <c r="D488" s="75" t="e">
        <f t="shared" si="14"/>
        <v>#N/A</v>
      </c>
      <c r="E488" s="75">
        <f t="shared" si="15"/>
        <v>-0.25</v>
      </c>
    </row>
    <row r="489" spans="1:5" ht="16.5" thickTop="1" thickBot="1" x14ac:dyDescent="0.3">
      <c r="A489" s="49">
        <f>Facilities!$A489</f>
        <v>0</v>
      </c>
      <c r="B489" s="78">
        <f>Facilities!$B489</f>
        <v>0</v>
      </c>
      <c r="C489" s="79"/>
      <c r="D489" s="75" t="e">
        <f t="shared" si="14"/>
        <v>#N/A</v>
      </c>
      <c r="E489" s="75">
        <f t="shared" si="15"/>
        <v>-0.25</v>
      </c>
    </row>
    <row r="490" spans="1:5" ht="16.5" thickTop="1" thickBot="1" x14ac:dyDescent="0.3">
      <c r="A490" s="49">
        <f>Facilities!$A490</f>
        <v>0</v>
      </c>
      <c r="B490" s="78">
        <f>Facilities!$B490</f>
        <v>0</v>
      </c>
      <c r="C490" s="79"/>
      <c r="D490" s="75" t="e">
        <f t="shared" si="14"/>
        <v>#N/A</v>
      </c>
      <c r="E490" s="75">
        <f t="shared" si="15"/>
        <v>-0.25</v>
      </c>
    </row>
    <row r="491" spans="1:5" ht="16.5" thickTop="1" thickBot="1" x14ac:dyDescent="0.3">
      <c r="A491" s="49">
        <f>Facilities!$A491</f>
        <v>0</v>
      </c>
      <c r="B491" s="78">
        <f>Facilities!$B491</f>
        <v>0</v>
      </c>
      <c r="C491" s="79"/>
      <c r="D491" s="75" t="e">
        <f t="shared" si="14"/>
        <v>#N/A</v>
      </c>
      <c r="E491" s="75">
        <f t="shared" si="15"/>
        <v>-0.25</v>
      </c>
    </row>
    <row r="492" spans="1:5" ht="16.5" thickTop="1" thickBot="1" x14ac:dyDescent="0.3">
      <c r="A492" s="49">
        <f>Facilities!$A492</f>
        <v>0</v>
      </c>
      <c r="B492" s="78">
        <f>Facilities!$B492</f>
        <v>0</v>
      </c>
      <c r="C492" s="79"/>
      <c r="D492" s="75" t="e">
        <f t="shared" si="14"/>
        <v>#N/A</v>
      </c>
      <c r="E492" s="75">
        <f t="shared" si="15"/>
        <v>-0.25</v>
      </c>
    </row>
    <row r="493" spans="1:5" ht="16.5" thickTop="1" thickBot="1" x14ac:dyDescent="0.3">
      <c r="A493" s="49">
        <f>Facilities!$A493</f>
        <v>0</v>
      </c>
      <c r="B493" s="78">
        <f>Facilities!$B493</f>
        <v>0</v>
      </c>
      <c r="C493" s="79"/>
      <c r="D493" s="75" t="e">
        <f t="shared" si="14"/>
        <v>#N/A</v>
      </c>
      <c r="E493" s="75">
        <f t="shared" si="15"/>
        <v>-0.25</v>
      </c>
    </row>
    <row r="494" spans="1:5" ht="16.5" thickTop="1" thickBot="1" x14ac:dyDescent="0.3">
      <c r="A494" s="49">
        <f>Facilities!$A494</f>
        <v>0</v>
      </c>
      <c r="B494" s="78">
        <f>Facilities!$B494</f>
        <v>0</v>
      </c>
      <c r="C494" s="79"/>
      <c r="D494" s="75" t="e">
        <f t="shared" si="14"/>
        <v>#N/A</v>
      </c>
      <c r="E494" s="75">
        <f t="shared" si="15"/>
        <v>-0.25</v>
      </c>
    </row>
    <row r="495" spans="1:5" ht="16.5" thickTop="1" thickBot="1" x14ac:dyDescent="0.3">
      <c r="A495" s="49">
        <f>Facilities!$A495</f>
        <v>0</v>
      </c>
      <c r="B495" s="78">
        <f>Facilities!$B495</f>
        <v>0</v>
      </c>
      <c r="C495" s="79"/>
      <c r="D495" s="75" t="e">
        <f t="shared" si="14"/>
        <v>#N/A</v>
      </c>
      <c r="E495" s="75">
        <f t="shared" si="15"/>
        <v>-0.25</v>
      </c>
    </row>
    <row r="496" spans="1:5" ht="16.5" thickTop="1" thickBot="1" x14ac:dyDescent="0.3">
      <c r="A496" s="49">
        <f>Facilities!$A496</f>
        <v>0</v>
      </c>
      <c r="B496" s="78">
        <f>Facilities!$B496</f>
        <v>0</v>
      </c>
      <c r="C496" s="79"/>
      <c r="D496" s="75" t="e">
        <f t="shared" si="14"/>
        <v>#N/A</v>
      </c>
      <c r="E496" s="75">
        <f t="shared" si="15"/>
        <v>-0.25</v>
      </c>
    </row>
    <row r="497" spans="1:5" ht="16.5" thickTop="1" thickBot="1" x14ac:dyDescent="0.3">
      <c r="A497" s="49">
        <f>Facilities!$A497</f>
        <v>0</v>
      </c>
      <c r="B497" s="78">
        <f>Facilities!$B497</f>
        <v>0</v>
      </c>
      <c r="C497" s="79"/>
      <c r="D497" s="75" t="e">
        <f t="shared" si="14"/>
        <v>#N/A</v>
      </c>
      <c r="E497" s="75">
        <f t="shared" si="15"/>
        <v>-0.25</v>
      </c>
    </row>
    <row r="498" spans="1:5" ht="16.5" thickTop="1" thickBot="1" x14ac:dyDescent="0.3">
      <c r="A498" s="49">
        <f>Facilities!$A498</f>
        <v>0</v>
      </c>
      <c r="B498" s="78">
        <f>Facilities!$B498</f>
        <v>0</v>
      </c>
      <c r="C498" s="79"/>
      <c r="D498" s="75" t="e">
        <f t="shared" si="14"/>
        <v>#N/A</v>
      </c>
      <c r="E498" s="75">
        <f t="shared" si="15"/>
        <v>-0.25</v>
      </c>
    </row>
    <row r="499" spans="1:5" ht="16.5" thickTop="1" thickBot="1" x14ac:dyDescent="0.3">
      <c r="A499" s="49">
        <f>Facilities!$A499</f>
        <v>0</v>
      </c>
      <c r="B499" s="78">
        <f>Facilities!$B499</f>
        <v>0</v>
      </c>
      <c r="C499" s="79"/>
      <c r="D499" s="75" t="e">
        <f t="shared" si="14"/>
        <v>#N/A</v>
      </c>
      <c r="E499" s="75">
        <f t="shared" si="15"/>
        <v>-0.25</v>
      </c>
    </row>
    <row r="500" spans="1:5" ht="16.5" thickTop="1" thickBot="1" x14ac:dyDescent="0.3">
      <c r="A500" s="49">
        <f>Facilities!$A500</f>
        <v>0</v>
      </c>
      <c r="B500" s="78">
        <f>Facilities!$B500</f>
        <v>0</v>
      </c>
      <c r="C500" s="79"/>
      <c r="D500" s="75" t="e">
        <f t="shared" si="14"/>
        <v>#N/A</v>
      </c>
      <c r="E500" s="75">
        <f t="shared" si="15"/>
        <v>-0.25</v>
      </c>
    </row>
    <row r="501" spans="1:5" ht="16.5" thickTop="1" thickBot="1" x14ac:dyDescent="0.3">
      <c r="A501" s="49">
        <f>Facilities!$A501</f>
        <v>0</v>
      </c>
      <c r="B501" s="78">
        <f>Facilities!$B501</f>
        <v>0</v>
      </c>
      <c r="C501" s="79"/>
      <c r="D501" s="75" t="e">
        <f t="shared" si="14"/>
        <v>#N/A</v>
      </c>
      <c r="E501" s="75">
        <f t="shared" si="15"/>
        <v>-0.25</v>
      </c>
    </row>
    <row r="502" spans="1:5" ht="16.5" thickTop="1" thickBot="1" x14ac:dyDescent="0.3">
      <c r="A502" s="49">
        <f>Facilities!$A502</f>
        <v>0</v>
      </c>
      <c r="B502" s="78">
        <f>Facilities!$B502</f>
        <v>0</v>
      </c>
      <c r="C502" s="79"/>
      <c r="D502" s="75" t="e">
        <f t="shared" si="14"/>
        <v>#N/A</v>
      </c>
      <c r="E502" s="75">
        <f t="shared" si="15"/>
        <v>-0.25</v>
      </c>
    </row>
    <row r="503" spans="1:5" ht="16.5" thickTop="1" thickBot="1" x14ac:dyDescent="0.3">
      <c r="A503" s="49">
        <f>Facilities!$A503</f>
        <v>0</v>
      </c>
      <c r="B503" s="78">
        <f>Facilities!$B503</f>
        <v>0</v>
      </c>
      <c r="C503" s="79"/>
      <c r="D503" s="75" t="e">
        <f t="shared" si="14"/>
        <v>#N/A</v>
      </c>
      <c r="E503" s="75">
        <f t="shared" si="15"/>
        <v>-0.25</v>
      </c>
    </row>
    <row r="504" spans="1:5" ht="16.5" thickTop="1" thickBot="1" x14ac:dyDescent="0.3">
      <c r="A504" s="49">
        <f>Facilities!$A504</f>
        <v>0</v>
      </c>
      <c r="B504" s="78">
        <f>Facilities!$B504</f>
        <v>0</v>
      </c>
      <c r="C504" s="79"/>
      <c r="D504" s="75" t="e">
        <f t="shared" si="14"/>
        <v>#N/A</v>
      </c>
      <c r="E504" s="75">
        <f t="shared" si="15"/>
        <v>-0.25</v>
      </c>
    </row>
    <row r="505" spans="1:5" ht="16.5" thickTop="1" thickBot="1" x14ac:dyDescent="0.3">
      <c r="A505" s="49">
        <f>Facilities!$A505</f>
        <v>0</v>
      </c>
      <c r="B505" s="78">
        <f>Facilities!$B505</f>
        <v>0</v>
      </c>
      <c r="C505" s="79"/>
      <c r="D505" s="75" t="e">
        <f t="shared" si="14"/>
        <v>#N/A</v>
      </c>
      <c r="E505" s="75">
        <f t="shared" si="15"/>
        <v>-0.25</v>
      </c>
    </row>
    <row r="506" spans="1:5" ht="16.5" thickTop="1" thickBot="1" x14ac:dyDescent="0.3">
      <c r="A506" s="49">
        <f>Facilities!$A506</f>
        <v>0</v>
      </c>
      <c r="B506" s="78">
        <f>Facilities!$B506</f>
        <v>0</v>
      </c>
      <c r="C506" s="79"/>
      <c r="D506" s="75" t="e">
        <f t="shared" si="14"/>
        <v>#N/A</v>
      </c>
      <c r="E506" s="75">
        <f t="shared" si="15"/>
        <v>-0.25</v>
      </c>
    </row>
    <row r="507" spans="1:5" ht="16.5" thickTop="1" thickBot="1" x14ac:dyDescent="0.3">
      <c r="A507" s="49">
        <f>Facilities!$A507</f>
        <v>0</v>
      </c>
      <c r="B507" s="78">
        <f>Facilities!$B507</f>
        <v>0</v>
      </c>
      <c r="C507" s="79"/>
      <c r="D507" s="75" t="e">
        <f t="shared" si="14"/>
        <v>#N/A</v>
      </c>
      <c r="E507" s="75">
        <f t="shared" si="15"/>
        <v>-0.25</v>
      </c>
    </row>
    <row r="508" spans="1:5" ht="16.5" thickTop="1" thickBot="1" x14ac:dyDescent="0.3">
      <c r="A508" s="49">
        <f>Facilities!$A508</f>
        <v>0</v>
      </c>
      <c r="B508" s="78">
        <f>Facilities!$B508</f>
        <v>0</v>
      </c>
      <c r="C508" s="79"/>
      <c r="D508" s="75" t="e">
        <f t="shared" si="14"/>
        <v>#N/A</v>
      </c>
      <c r="E508" s="75">
        <f t="shared" si="15"/>
        <v>-0.25</v>
      </c>
    </row>
    <row r="509" spans="1:5" ht="16.5" thickTop="1" thickBot="1" x14ac:dyDescent="0.3">
      <c r="A509" s="49">
        <f>Facilities!$A509</f>
        <v>0</v>
      </c>
      <c r="B509" s="78">
        <f>Facilities!$B509</f>
        <v>0</v>
      </c>
      <c r="C509" s="79"/>
      <c r="D509" s="75" t="e">
        <f t="shared" si="14"/>
        <v>#N/A</v>
      </c>
      <c r="E509" s="75">
        <f t="shared" si="15"/>
        <v>-0.25</v>
      </c>
    </row>
    <row r="510" spans="1:5" ht="16.5" thickTop="1" thickBot="1" x14ac:dyDescent="0.3">
      <c r="A510" s="49">
        <f>Facilities!$A510</f>
        <v>0</v>
      </c>
      <c r="B510" s="78">
        <f>Facilities!$B510</f>
        <v>0</v>
      </c>
      <c r="C510" s="79"/>
      <c r="D510" s="75" t="e">
        <f t="shared" si="14"/>
        <v>#N/A</v>
      </c>
      <c r="E510" s="75">
        <f t="shared" si="15"/>
        <v>-0.25</v>
      </c>
    </row>
    <row r="511" spans="1:5" ht="16.5" thickTop="1" thickBot="1" x14ac:dyDescent="0.3">
      <c r="A511" s="49">
        <f>Facilities!$A511</f>
        <v>0</v>
      </c>
      <c r="B511" s="78">
        <f>Facilities!$B511</f>
        <v>0</v>
      </c>
      <c r="C511" s="79"/>
      <c r="D511" s="75" t="e">
        <f t="shared" si="14"/>
        <v>#N/A</v>
      </c>
      <c r="E511" s="75">
        <f t="shared" si="15"/>
        <v>-0.25</v>
      </c>
    </row>
    <row r="512" spans="1:5" ht="16.5" thickTop="1" thickBot="1" x14ac:dyDescent="0.3">
      <c r="A512" s="49">
        <f>Facilities!$A512</f>
        <v>0</v>
      </c>
      <c r="B512" s="78">
        <f>Facilities!$B512</f>
        <v>0</v>
      </c>
      <c r="C512" s="79"/>
      <c r="D512" s="75" t="e">
        <f t="shared" si="14"/>
        <v>#N/A</v>
      </c>
      <c r="E512" s="75">
        <f t="shared" si="15"/>
        <v>-0.25</v>
      </c>
    </row>
    <row r="513" spans="1:5" ht="16.5" thickTop="1" thickBot="1" x14ac:dyDescent="0.3">
      <c r="A513" s="49">
        <f>Facilities!$A513</f>
        <v>0</v>
      </c>
      <c r="B513" s="78">
        <f>Facilities!$B513</f>
        <v>0</v>
      </c>
      <c r="C513" s="79"/>
      <c r="D513" s="75" t="e">
        <f t="shared" si="14"/>
        <v>#N/A</v>
      </c>
      <c r="E513" s="75">
        <f t="shared" si="15"/>
        <v>-0.25</v>
      </c>
    </row>
    <row r="514" spans="1:5" ht="16.5" thickTop="1" thickBot="1" x14ac:dyDescent="0.3">
      <c r="A514" s="49">
        <f>Facilities!$A514</f>
        <v>0</v>
      </c>
      <c r="B514" s="78">
        <f>Facilities!$B514</f>
        <v>0</v>
      </c>
      <c r="C514" s="79"/>
      <c r="D514" s="75" t="e">
        <f t="shared" ref="D514:D577" si="16">_xlfn.RANK.EQ(C514,$C$2:$C$1000,0)</f>
        <v>#N/A</v>
      </c>
      <c r="E514" s="75">
        <f t="shared" ref="E514:E577" si="17">($C514-1)/4</f>
        <v>-0.25</v>
      </c>
    </row>
    <row r="515" spans="1:5" ht="16.5" thickTop="1" thickBot="1" x14ac:dyDescent="0.3">
      <c r="A515" s="49">
        <f>Facilities!$A515</f>
        <v>0</v>
      </c>
      <c r="B515" s="78">
        <f>Facilities!$B515</f>
        <v>0</v>
      </c>
      <c r="C515" s="79"/>
      <c r="D515" s="75" t="e">
        <f t="shared" si="16"/>
        <v>#N/A</v>
      </c>
      <c r="E515" s="75">
        <f t="shared" si="17"/>
        <v>-0.25</v>
      </c>
    </row>
    <row r="516" spans="1:5" ht="16.5" thickTop="1" thickBot="1" x14ac:dyDescent="0.3">
      <c r="A516" s="49">
        <f>Facilities!$A516</f>
        <v>0</v>
      </c>
      <c r="B516" s="78">
        <f>Facilities!$B516</f>
        <v>0</v>
      </c>
      <c r="C516" s="79"/>
      <c r="D516" s="75" t="e">
        <f t="shared" si="16"/>
        <v>#N/A</v>
      </c>
      <c r="E516" s="75">
        <f t="shared" si="17"/>
        <v>-0.25</v>
      </c>
    </row>
    <row r="517" spans="1:5" ht="16.5" thickTop="1" thickBot="1" x14ac:dyDescent="0.3">
      <c r="A517" s="49">
        <f>Facilities!$A517</f>
        <v>0</v>
      </c>
      <c r="B517" s="78">
        <f>Facilities!$B517</f>
        <v>0</v>
      </c>
      <c r="C517" s="79"/>
      <c r="D517" s="75" t="e">
        <f t="shared" si="16"/>
        <v>#N/A</v>
      </c>
      <c r="E517" s="75">
        <f t="shared" si="17"/>
        <v>-0.25</v>
      </c>
    </row>
    <row r="518" spans="1:5" ht="16.5" thickTop="1" thickBot="1" x14ac:dyDescent="0.3">
      <c r="A518" s="49">
        <f>Facilities!$A518</f>
        <v>0</v>
      </c>
      <c r="B518" s="78">
        <f>Facilities!$B518</f>
        <v>0</v>
      </c>
      <c r="C518" s="79"/>
      <c r="D518" s="75" t="e">
        <f t="shared" si="16"/>
        <v>#N/A</v>
      </c>
      <c r="E518" s="75">
        <f t="shared" si="17"/>
        <v>-0.25</v>
      </c>
    </row>
    <row r="519" spans="1:5" ht="16.5" thickTop="1" thickBot="1" x14ac:dyDescent="0.3">
      <c r="A519" s="49">
        <f>Facilities!$A519</f>
        <v>0</v>
      </c>
      <c r="B519" s="78">
        <f>Facilities!$B519</f>
        <v>0</v>
      </c>
      <c r="C519" s="79"/>
      <c r="D519" s="75" t="e">
        <f t="shared" si="16"/>
        <v>#N/A</v>
      </c>
      <c r="E519" s="75">
        <f t="shared" si="17"/>
        <v>-0.25</v>
      </c>
    </row>
    <row r="520" spans="1:5" ht="16.5" thickTop="1" thickBot="1" x14ac:dyDescent="0.3">
      <c r="A520" s="49">
        <f>Facilities!$A520</f>
        <v>0</v>
      </c>
      <c r="B520" s="78">
        <f>Facilities!$B520</f>
        <v>0</v>
      </c>
      <c r="C520" s="79"/>
      <c r="D520" s="75" t="e">
        <f t="shared" si="16"/>
        <v>#N/A</v>
      </c>
      <c r="E520" s="75">
        <f t="shared" si="17"/>
        <v>-0.25</v>
      </c>
    </row>
    <row r="521" spans="1:5" ht="16.5" thickTop="1" thickBot="1" x14ac:dyDescent="0.3">
      <c r="A521" s="49">
        <f>Facilities!$A521</f>
        <v>0</v>
      </c>
      <c r="B521" s="78">
        <f>Facilities!$B521</f>
        <v>0</v>
      </c>
      <c r="C521" s="79"/>
      <c r="D521" s="75" t="e">
        <f t="shared" si="16"/>
        <v>#N/A</v>
      </c>
      <c r="E521" s="75">
        <f t="shared" si="17"/>
        <v>-0.25</v>
      </c>
    </row>
    <row r="522" spans="1:5" ht="16.5" thickTop="1" thickBot="1" x14ac:dyDescent="0.3">
      <c r="A522" s="49">
        <f>Facilities!$A522</f>
        <v>0</v>
      </c>
      <c r="B522" s="78">
        <f>Facilities!$B522</f>
        <v>0</v>
      </c>
      <c r="C522" s="79"/>
      <c r="D522" s="75" t="e">
        <f t="shared" si="16"/>
        <v>#N/A</v>
      </c>
      <c r="E522" s="75">
        <f t="shared" si="17"/>
        <v>-0.25</v>
      </c>
    </row>
    <row r="523" spans="1:5" ht="16.5" thickTop="1" thickBot="1" x14ac:dyDescent="0.3">
      <c r="A523" s="49">
        <f>Facilities!$A523</f>
        <v>0</v>
      </c>
      <c r="B523" s="78">
        <f>Facilities!$B523</f>
        <v>0</v>
      </c>
      <c r="C523" s="79"/>
      <c r="D523" s="75" t="e">
        <f t="shared" si="16"/>
        <v>#N/A</v>
      </c>
      <c r="E523" s="75">
        <f t="shared" si="17"/>
        <v>-0.25</v>
      </c>
    </row>
    <row r="524" spans="1:5" ht="16.5" thickTop="1" thickBot="1" x14ac:dyDescent="0.3">
      <c r="A524" s="49">
        <f>Facilities!$A524</f>
        <v>0</v>
      </c>
      <c r="B524" s="78">
        <f>Facilities!$B524</f>
        <v>0</v>
      </c>
      <c r="C524" s="79"/>
      <c r="D524" s="75" t="e">
        <f t="shared" si="16"/>
        <v>#N/A</v>
      </c>
      <c r="E524" s="75">
        <f t="shared" si="17"/>
        <v>-0.25</v>
      </c>
    </row>
    <row r="525" spans="1:5" ht="16.5" thickTop="1" thickBot="1" x14ac:dyDescent="0.3">
      <c r="A525" s="49">
        <f>Facilities!$A525</f>
        <v>0</v>
      </c>
      <c r="B525" s="78">
        <f>Facilities!$B525</f>
        <v>0</v>
      </c>
      <c r="C525" s="79"/>
      <c r="D525" s="75" t="e">
        <f t="shared" si="16"/>
        <v>#N/A</v>
      </c>
      <c r="E525" s="75">
        <f t="shared" si="17"/>
        <v>-0.25</v>
      </c>
    </row>
    <row r="526" spans="1:5" ht="16.5" thickTop="1" thickBot="1" x14ac:dyDescent="0.3">
      <c r="A526" s="49">
        <f>Facilities!$A526</f>
        <v>0</v>
      </c>
      <c r="B526" s="78">
        <f>Facilities!$B526</f>
        <v>0</v>
      </c>
      <c r="C526" s="79"/>
      <c r="D526" s="75" t="e">
        <f t="shared" si="16"/>
        <v>#N/A</v>
      </c>
      <c r="E526" s="75">
        <f t="shared" si="17"/>
        <v>-0.25</v>
      </c>
    </row>
    <row r="527" spans="1:5" ht="16.5" thickTop="1" thickBot="1" x14ac:dyDescent="0.3">
      <c r="A527" s="49">
        <f>Facilities!$A527</f>
        <v>0</v>
      </c>
      <c r="B527" s="78">
        <f>Facilities!$B527</f>
        <v>0</v>
      </c>
      <c r="C527" s="79"/>
      <c r="D527" s="75" t="e">
        <f t="shared" si="16"/>
        <v>#N/A</v>
      </c>
      <c r="E527" s="75">
        <f t="shared" si="17"/>
        <v>-0.25</v>
      </c>
    </row>
    <row r="528" spans="1:5" ht="16.5" thickTop="1" thickBot="1" x14ac:dyDescent="0.3">
      <c r="A528" s="49">
        <f>Facilities!$A528</f>
        <v>0</v>
      </c>
      <c r="B528" s="78">
        <f>Facilities!$B528</f>
        <v>0</v>
      </c>
      <c r="C528" s="79"/>
      <c r="D528" s="75" t="e">
        <f t="shared" si="16"/>
        <v>#N/A</v>
      </c>
      <c r="E528" s="75">
        <f t="shared" si="17"/>
        <v>-0.25</v>
      </c>
    </row>
    <row r="529" spans="1:5" ht="16.5" thickTop="1" thickBot="1" x14ac:dyDescent="0.3">
      <c r="A529" s="49">
        <f>Facilities!$A529</f>
        <v>0</v>
      </c>
      <c r="B529" s="78">
        <f>Facilities!$B529</f>
        <v>0</v>
      </c>
      <c r="C529" s="79"/>
      <c r="D529" s="75" t="e">
        <f t="shared" si="16"/>
        <v>#N/A</v>
      </c>
      <c r="E529" s="75">
        <f t="shared" si="17"/>
        <v>-0.25</v>
      </c>
    </row>
    <row r="530" spans="1:5" ht="16.5" thickTop="1" thickBot="1" x14ac:dyDescent="0.3">
      <c r="A530" s="49">
        <f>Facilities!$A530</f>
        <v>0</v>
      </c>
      <c r="B530" s="78">
        <f>Facilities!$B530</f>
        <v>0</v>
      </c>
      <c r="C530" s="79"/>
      <c r="D530" s="75" t="e">
        <f t="shared" si="16"/>
        <v>#N/A</v>
      </c>
      <c r="E530" s="75">
        <f t="shared" si="17"/>
        <v>-0.25</v>
      </c>
    </row>
    <row r="531" spans="1:5" ht="16.5" thickTop="1" thickBot="1" x14ac:dyDescent="0.3">
      <c r="A531" s="49">
        <f>Facilities!$A531</f>
        <v>0</v>
      </c>
      <c r="B531" s="78">
        <f>Facilities!$B531</f>
        <v>0</v>
      </c>
      <c r="C531" s="79"/>
      <c r="D531" s="75" t="e">
        <f t="shared" si="16"/>
        <v>#N/A</v>
      </c>
      <c r="E531" s="75">
        <f t="shared" si="17"/>
        <v>-0.25</v>
      </c>
    </row>
    <row r="532" spans="1:5" ht="16.5" thickTop="1" thickBot="1" x14ac:dyDescent="0.3">
      <c r="A532" s="49">
        <f>Facilities!$A532</f>
        <v>0</v>
      </c>
      <c r="B532" s="78">
        <f>Facilities!$B532</f>
        <v>0</v>
      </c>
      <c r="C532" s="79"/>
      <c r="D532" s="75" t="e">
        <f t="shared" si="16"/>
        <v>#N/A</v>
      </c>
      <c r="E532" s="75">
        <f t="shared" si="17"/>
        <v>-0.25</v>
      </c>
    </row>
    <row r="533" spans="1:5" ht="16.5" thickTop="1" thickBot="1" x14ac:dyDescent="0.3">
      <c r="A533" s="49">
        <f>Facilities!$A533</f>
        <v>0</v>
      </c>
      <c r="B533" s="78">
        <f>Facilities!$B533</f>
        <v>0</v>
      </c>
      <c r="C533" s="79"/>
      <c r="D533" s="75" t="e">
        <f t="shared" si="16"/>
        <v>#N/A</v>
      </c>
      <c r="E533" s="75">
        <f t="shared" si="17"/>
        <v>-0.25</v>
      </c>
    </row>
    <row r="534" spans="1:5" ht="16.5" thickTop="1" thickBot="1" x14ac:dyDescent="0.3">
      <c r="A534" s="49">
        <f>Facilities!$A534</f>
        <v>0</v>
      </c>
      <c r="B534" s="78">
        <f>Facilities!$B534</f>
        <v>0</v>
      </c>
      <c r="C534" s="79"/>
      <c r="D534" s="75" t="e">
        <f t="shared" si="16"/>
        <v>#N/A</v>
      </c>
      <c r="E534" s="75">
        <f t="shared" si="17"/>
        <v>-0.25</v>
      </c>
    </row>
    <row r="535" spans="1:5" ht="16.5" thickTop="1" thickBot="1" x14ac:dyDescent="0.3">
      <c r="A535" s="49">
        <f>Facilities!$A535</f>
        <v>0</v>
      </c>
      <c r="B535" s="78">
        <f>Facilities!$B535</f>
        <v>0</v>
      </c>
      <c r="C535" s="79"/>
      <c r="D535" s="75" t="e">
        <f t="shared" si="16"/>
        <v>#N/A</v>
      </c>
      <c r="E535" s="75">
        <f t="shared" si="17"/>
        <v>-0.25</v>
      </c>
    </row>
    <row r="536" spans="1:5" ht="16.5" thickTop="1" thickBot="1" x14ac:dyDescent="0.3">
      <c r="A536" s="49">
        <f>Facilities!$A536</f>
        <v>0</v>
      </c>
      <c r="B536" s="78">
        <f>Facilities!$B536</f>
        <v>0</v>
      </c>
      <c r="C536" s="79"/>
      <c r="D536" s="75" t="e">
        <f t="shared" si="16"/>
        <v>#N/A</v>
      </c>
      <c r="E536" s="75">
        <f t="shared" si="17"/>
        <v>-0.25</v>
      </c>
    </row>
    <row r="537" spans="1:5" ht="16.5" thickTop="1" thickBot="1" x14ac:dyDescent="0.3">
      <c r="A537" s="49">
        <f>Facilities!$A537</f>
        <v>0</v>
      </c>
      <c r="B537" s="78">
        <f>Facilities!$B537</f>
        <v>0</v>
      </c>
      <c r="C537" s="79"/>
      <c r="D537" s="75" t="e">
        <f t="shared" si="16"/>
        <v>#N/A</v>
      </c>
      <c r="E537" s="75">
        <f t="shared" si="17"/>
        <v>-0.25</v>
      </c>
    </row>
    <row r="538" spans="1:5" ht="16.5" thickTop="1" thickBot="1" x14ac:dyDescent="0.3">
      <c r="A538" s="49">
        <f>Facilities!$A538</f>
        <v>0</v>
      </c>
      <c r="B538" s="78">
        <f>Facilities!$B538</f>
        <v>0</v>
      </c>
      <c r="C538" s="79"/>
      <c r="D538" s="75" t="e">
        <f t="shared" si="16"/>
        <v>#N/A</v>
      </c>
      <c r="E538" s="75">
        <f t="shared" si="17"/>
        <v>-0.25</v>
      </c>
    </row>
    <row r="539" spans="1:5" ht="16.5" thickTop="1" thickBot="1" x14ac:dyDescent="0.3">
      <c r="A539" s="49">
        <f>Facilities!$A539</f>
        <v>0</v>
      </c>
      <c r="B539" s="78">
        <f>Facilities!$B539</f>
        <v>0</v>
      </c>
      <c r="C539" s="79"/>
      <c r="D539" s="75" t="e">
        <f t="shared" si="16"/>
        <v>#N/A</v>
      </c>
      <c r="E539" s="75">
        <f t="shared" si="17"/>
        <v>-0.25</v>
      </c>
    </row>
    <row r="540" spans="1:5" ht="16.5" thickTop="1" thickBot="1" x14ac:dyDescent="0.3">
      <c r="A540" s="49">
        <f>Facilities!$A540</f>
        <v>0</v>
      </c>
      <c r="B540" s="78">
        <f>Facilities!$B540</f>
        <v>0</v>
      </c>
      <c r="C540" s="79"/>
      <c r="D540" s="75" t="e">
        <f t="shared" si="16"/>
        <v>#N/A</v>
      </c>
      <c r="E540" s="75">
        <f t="shared" si="17"/>
        <v>-0.25</v>
      </c>
    </row>
    <row r="541" spans="1:5" ht="16.5" thickTop="1" thickBot="1" x14ac:dyDescent="0.3">
      <c r="A541" s="49">
        <f>Facilities!$A541</f>
        <v>0</v>
      </c>
      <c r="B541" s="78">
        <f>Facilities!$B541</f>
        <v>0</v>
      </c>
      <c r="C541" s="79"/>
      <c r="D541" s="75" t="e">
        <f t="shared" si="16"/>
        <v>#N/A</v>
      </c>
      <c r="E541" s="75">
        <f t="shared" si="17"/>
        <v>-0.25</v>
      </c>
    </row>
    <row r="542" spans="1:5" ht="16.5" thickTop="1" thickBot="1" x14ac:dyDescent="0.3">
      <c r="A542" s="49">
        <f>Facilities!$A542</f>
        <v>0</v>
      </c>
      <c r="B542" s="78">
        <f>Facilities!$B542</f>
        <v>0</v>
      </c>
      <c r="C542" s="79"/>
      <c r="D542" s="75" t="e">
        <f t="shared" si="16"/>
        <v>#N/A</v>
      </c>
      <c r="E542" s="75">
        <f t="shared" si="17"/>
        <v>-0.25</v>
      </c>
    </row>
    <row r="543" spans="1:5" ht="16.5" thickTop="1" thickBot="1" x14ac:dyDescent="0.3">
      <c r="A543" s="49">
        <f>Facilities!$A543</f>
        <v>0</v>
      </c>
      <c r="B543" s="78">
        <f>Facilities!$B543</f>
        <v>0</v>
      </c>
      <c r="C543" s="79"/>
      <c r="D543" s="75" t="e">
        <f t="shared" si="16"/>
        <v>#N/A</v>
      </c>
      <c r="E543" s="75">
        <f t="shared" si="17"/>
        <v>-0.25</v>
      </c>
    </row>
    <row r="544" spans="1:5" ht="16.5" thickTop="1" thickBot="1" x14ac:dyDescent="0.3">
      <c r="A544" s="49">
        <f>Facilities!$A544</f>
        <v>0</v>
      </c>
      <c r="B544" s="78">
        <f>Facilities!$B544</f>
        <v>0</v>
      </c>
      <c r="C544" s="79"/>
      <c r="D544" s="75" t="e">
        <f t="shared" si="16"/>
        <v>#N/A</v>
      </c>
      <c r="E544" s="75">
        <f t="shared" si="17"/>
        <v>-0.25</v>
      </c>
    </row>
    <row r="545" spans="1:5" ht="16.5" thickTop="1" thickBot="1" x14ac:dyDescent="0.3">
      <c r="A545" s="49">
        <f>Facilities!$A545</f>
        <v>0</v>
      </c>
      <c r="B545" s="78">
        <f>Facilities!$B545</f>
        <v>0</v>
      </c>
      <c r="C545" s="79"/>
      <c r="D545" s="75" t="e">
        <f t="shared" si="16"/>
        <v>#N/A</v>
      </c>
      <c r="E545" s="75">
        <f t="shared" si="17"/>
        <v>-0.25</v>
      </c>
    </row>
    <row r="546" spans="1:5" ht="16.5" thickTop="1" thickBot="1" x14ac:dyDescent="0.3">
      <c r="A546" s="49">
        <f>Facilities!$A546</f>
        <v>0</v>
      </c>
      <c r="B546" s="78">
        <f>Facilities!$B546</f>
        <v>0</v>
      </c>
      <c r="C546" s="79"/>
      <c r="D546" s="75" t="e">
        <f t="shared" si="16"/>
        <v>#N/A</v>
      </c>
      <c r="E546" s="75">
        <f t="shared" si="17"/>
        <v>-0.25</v>
      </c>
    </row>
    <row r="547" spans="1:5" ht="16.5" thickTop="1" thickBot="1" x14ac:dyDescent="0.3">
      <c r="A547" s="49">
        <f>Facilities!$A547</f>
        <v>0</v>
      </c>
      <c r="B547" s="78">
        <f>Facilities!$B547</f>
        <v>0</v>
      </c>
      <c r="C547" s="79"/>
      <c r="D547" s="75" t="e">
        <f t="shared" si="16"/>
        <v>#N/A</v>
      </c>
      <c r="E547" s="75">
        <f t="shared" si="17"/>
        <v>-0.25</v>
      </c>
    </row>
    <row r="548" spans="1:5" ht="16.5" thickTop="1" thickBot="1" x14ac:dyDescent="0.3">
      <c r="A548" s="49">
        <f>Facilities!$A548</f>
        <v>0</v>
      </c>
      <c r="B548" s="78">
        <f>Facilities!$B548</f>
        <v>0</v>
      </c>
      <c r="C548" s="79"/>
      <c r="D548" s="75" t="e">
        <f t="shared" si="16"/>
        <v>#N/A</v>
      </c>
      <c r="E548" s="75">
        <f t="shared" si="17"/>
        <v>-0.25</v>
      </c>
    </row>
    <row r="549" spans="1:5" ht="16.5" thickTop="1" thickBot="1" x14ac:dyDescent="0.3">
      <c r="A549" s="49">
        <f>Facilities!$A549</f>
        <v>0</v>
      </c>
      <c r="B549" s="78">
        <f>Facilities!$B549</f>
        <v>0</v>
      </c>
      <c r="C549" s="79"/>
      <c r="D549" s="75" t="e">
        <f t="shared" si="16"/>
        <v>#N/A</v>
      </c>
      <c r="E549" s="75">
        <f t="shared" si="17"/>
        <v>-0.25</v>
      </c>
    </row>
    <row r="550" spans="1:5" ht="16.5" thickTop="1" thickBot="1" x14ac:dyDescent="0.3">
      <c r="A550" s="49">
        <f>Facilities!$A550</f>
        <v>0</v>
      </c>
      <c r="B550" s="78">
        <f>Facilities!$B550</f>
        <v>0</v>
      </c>
      <c r="C550" s="79"/>
      <c r="D550" s="75" t="e">
        <f t="shared" si="16"/>
        <v>#N/A</v>
      </c>
      <c r="E550" s="75">
        <f t="shared" si="17"/>
        <v>-0.25</v>
      </c>
    </row>
    <row r="551" spans="1:5" ht="16.5" thickTop="1" thickBot="1" x14ac:dyDescent="0.3">
      <c r="A551" s="49">
        <f>Facilities!$A551</f>
        <v>0</v>
      </c>
      <c r="B551" s="78">
        <f>Facilities!$B551</f>
        <v>0</v>
      </c>
      <c r="C551" s="79"/>
      <c r="D551" s="75" t="e">
        <f t="shared" si="16"/>
        <v>#N/A</v>
      </c>
      <c r="E551" s="75">
        <f t="shared" si="17"/>
        <v>-0.25</v>
      </c>
    </row>
    <row r="552" spans="1:5" ht="16.5" thickTop="1" thickBot="1" x14ac:dyDescent="0.3">
      <c r="A552" s="49">
        <f>Facilities!$A552</f>
        <v>0</v>
      </c>
      <c r="B552" s="78">
        <f>Facilities!$B552</f>
        <v>0</v>
      </c>
      <c r="C552" s="79"/>
      <c r="D552" s="75" t="e">
        <f t="shared" si="16"/>
        <v>#N/A</v>
      </c>
      <c r="E552" s="75">
        <f t="shared" si="17"/>
        <v>-0.25</v>
      </c>
    </row>
    <row r="553" spans="1:5" ht="16.5" thickTop="1" thickBot="1" x14ac:dyDescent="0.3">
      <c r="A553" s="49">
        <f>Facilities!$A553</f>
        <v>0</v>
      </c>
      <c r="B553" s="78">
        <f>Facilities!$B553</f>
        <v>0</v>
      </c>
      <c r="C553" s="79"/>
      <c r="D553" s="75" t="e">
        <f t="shared" si="16"/>
        <v>#N/A</v>
      </c>
      <c r="E553" s="75">
        <f t="shared" si="17"/>
        <v>-0.25</v>
      </c>
    </row>
    <row r="554" spans="1:5" ht="16.5" thickTop="1" thickBot="1" x14ac:dyDescent="0.3">
      <c r="A554" s="49">
        <f>Facilities!$A554</f>
        <v>0</v>
      </c>
      <c r="B554" s="78">
        <f>Facilities!$B554</f>
        <v>0</v>
      </c>
      <c r="C554" s="79"/>
      <c r="D554" s="75" t="e">
        <f t="shared" si="16"/>
        <v>#N/A</v>
      </c>
      <c r="E554" s="75">
        <f t="shared" si="17"/>
        <v>-0.25</v>
      </c>
    </row>
    <row r="555" spans="1:5" ht="16.5" thickTop="1" thickBot="1" x14ac:dyDescent="0.3">
      <c r="A555" s="49">
        <f>Facilities!$A555</f>
        <v>0</v>
      </c>
      <c r="B555" s="78">
        <f>Facilities!$B555</f>
        <v>0</v>
      </c>
      <c r="C555" s="79"/>
      <c r="D555" s="75" t="e">
        <f t="shared" si="16"/>
        <v>#N/A</v>
      </c>
      <c r="E555" s="75">
        <f t="shared" si="17"/>
        <v>-0.25</v>
      </c>
    </row>
    <row r="556" spans="1:5" ht="16.5" thickTop="1" thickBot="1" x14ac:dyDescent="0.3">
      <c r="A556" s="49">
        <f>Facilities!$A556</f>
        <v>0</v>
      </c>
      <c r="B556" s="78">
        <f>Facilities!$B556</f>
        <v>0</v>
      </c>
      <c r="C556" s="79"/>
      <c r="D556" s="75" t="e">
        <f t="shared" si="16"/>
        <v>#N/A</v>
      </c>
      <c r="E556" s="75">
        <f t="shared" si="17"/>
        <v>-0.25</v>
      </c>
    </row>
    <row r="557" spans="1:5" ht="16.5" thickTop="1" thickBot="1" x14ac:dyDescent="0.3">
      <c r="A557" s="49">
        <f>Facilities!$A557</f>
        <v>0</v>
      </c>
      <c r="B557" s="78">
        <f>Facilities!$B557</f>
        <v>0</v>
      </c>
      <c r="C557" s="79"/>
      <c r="D557" s="75" t="e">
        <f t="shared" si="16"/>
        <v>#N/A</v>
      </c>
      <c r="E557" s="75">
        <f t="shared" si="17"/>
        <v>-0.25</v>
      </c>
    </row>
    <row r="558" spans="1:5" ht="16.5" thickTop="1" thickBot="1" x14ac:dyDescent="0.3">
      <c r="A558" s="49">
        <f>Facilities!$A558</f>
        <v>0</v>
      </c>
      <c r="B558" s="78">
        <f>Facilities!$B558</f>
        <v>0</v>
      </c>
      <c r="C558" s="79"/>
      <c r="D558" s="75" t="e">
        <f t="shared" si="16"/>
        <v>#N/A</v>
      </c>
      <c r="E558" s="75">
        <f t="shared" si="17"/>
        <v>-0.25</v>
      </c>
    </row>
    <row r="559" spans="1:5" ht="16.5" thickTop="1" thickBot="1" x14ac:dyDescent="0.3">
      <c r="A559" s="49">
        <f>Facilities!$A559</f>
        <v>0</v>
      </c>
      <c r="B559" s="78">
        <f>Facilities!$B559</f>
        <v>0</v>
      </c>
      <c r="C559" s="79"/>
      <c r="D559" s="75" t="e">
        <f t="shared" si="16"/>
        <v>#N/A</v>
      </c>
      <c r="E559" s="75">
        <f t="shared" si="17"/>
        <v>-0.25</v>
      </c>
    </row>
    <row r="560" spans="1:5" ht="16.5" thickTop="1" thickBot="1" x14ac:dyDescent="0.3">
      <c r="A560" s="49">
        <f>Facilities!$A560</f>
        <v>0</v>
      </c>
      <c r="B560" s="78">
        <f>Facilities!$B560</f>
        <v>0</v>
      </c>
      <c r="C560" s="79"/>
      <c r="D560" s="75" t="e">
        <f t="shared" si="16"/>
        <v>#N/A</v>
      </c>
      <c r="E560" s="75">
        <f t="shared" si="17"/>
        <v>-0.25</v>
      </c>
    </row>
    <row r="561" spans="1:5" ht="16.5" thickTop="1" thickBot="1" x14ac:dyDescent="0.3">
      <c r="A561" s="49">
        <f>Facilities!$A561</f>
        <v>0</v>
      </c>
      <c r="B561" s="78">
        <f>Facilities!$B561</f>
        <v>0</v>
      </c>
      <c r="C561" s="79"/>
      <c r="D561" s="75" t="e">
        <f t="shared" si="16"/>
        <v>#N/A</v>
      </c>
      <c r="E561" s="75">
        <f t="shared" si="17"/>
        <v>-0.25</v>
      </c>
    </row>
    <row r="562" spans="1:5" ht="16.5" thickTop="1" thickBot="1" x14ac:dyDescent="0.3">
      <c r="A562" s="49">
        <f>Facilities!$A562</f>
        <v>0</v>
      </c>
      <c r="B562" s="78">
        <f>Facilities!$B562</f>
        <v>0</v>
      </c>
      <c r="C562" s="79"/>
      <c r="D562" s="75" t="e">
        <f t="shared" si="16"/>
        <v>#N/A</v>
      </c>
      <c r="E562" s="75">
        <f t="shared" si="17"/>
        <v>-0.25</v>
      </c>
    </row>
    <row r="563" spans="1:5" ht="16.5" thickTop="1" thickBot="1" x14ac:dyDescent="0.3">
      <c r="A563" s="49">
        <f>Facilities!$A563</f>
        <v>0</v>
      </c>
      <c r="B563" s="78">
        <f>Facilities!$B563</f>
        <v>0</v>
      </c>
      <c r="C563" s="79"/>
      <c r="D563" s="75" t="e">
        <f t="shared" si="16"/>
        <v>#N/A</v>
      </c>
      <c r="E563" s="75">
        <f t="shared" si="17"/>
        <v>-0.25</v>
      </c>
    </row>
    <row r="564" spans="1:5" ht="16.5" thickTop="1" thickBot="1" x14ac:dyDescent="0.3">
      <c r="A564" s="49">
        <f>Facilities!$A564</f>
        <v>0</v>
      </c>
      <c r="B564" s="78">
        <f>Facilities!$B564</f>
        <v>0</v>
      </c>
      <c r="C564" s="79"/>
      <c r="D564" s="75" t="e">
        <f t="shared" si="16"/>
        <v>#N/A</v>
      </c>
      <c r="E564" s="75">
        <f t="shared" si="17"/>
        <v>-0.25</v>
      </c>
    </row>
    <row r="565" spans="1:5" ht="16.5" thickTop="1" thickBot="1" x14ac:dyDescent="0.3">
      <c r="A565" s="49">
        <f>Facilities!$A565</f>
        <v>0</v>
      </c>
      <c r="B565" s="78">
        <f>Facilities!$B565</f>
        <v>0</v>
      </c>
      <c r="C565" s="79"/>
      <c r="D565" s="75" t="e">
        <f t="shared" si="16"/>
        <v>#N/A</v>
      </c>
      <c r="E565" s="75">
        <f t="shared" si="17"/>
        <v>-0.25</v>
      </c>
    </row>
    <row r="566" spans="1:5" ht="16.5" thickTop="1" thickBot="1" x14ac:dyDescent="0.3">
      <c r="A566" s="49">
        <f>Facilities!$A566</f>
        <v>0</v>
      </c>
      <c r="B566" s="78">
        <f>Facilities!$B566</f>
        <v>0</v>
      </c>
      <c r="C566" s="79"/>
      <c r="D566" s="75" t="e">
        <f t="shared" si="16"/>
        <v>#N/A</v>
      </c>
      <c r="E566" s="75">
        <f t="shared" si="17"/>
        <v>-0.25</v>
      </c>
    </row>
    <row r="567" spans="1:5" ht="16.5" thickTop="1" thickBot="1" x14ac:dyDescent="0.3">
      <c r="A567" s="49">
        <f>Facilities!$A567</f>
        <v>0</v>
      </c>
      <c r="B567" s="78">
        <f>Facilities!$B567</f>
        <v>0</v>
      </c>
      <c r="C567" s="79"/>
      <c r="D567" s="75" t="e">
        <f t="shared" si="16"/>
        <v>#N/A</v>
      </c>
      <c r="E567" s="75">
        <f t="shared" si="17"/>
        <v>-0.25</v>
      </c>
    </row>
    <row r="568" spans="1:5" ht="16.5" thickTop="1" thickBot="1" x14ac:dyDescent="0.3">
      <c r="A568" s="49">
        <f>Facilities!$A568</f>
        <v>0</v>
      </c>
      <c r="B568" s="78">
        <f>Facilities!$B568</f>
        <v>0</v>
      </c>
      <c r="C568" s="79"/>
      <c r="D568" s="75" t="e">
        <f t="shared" si="16"/>
        <v>#N/A</v>
      </c>
      <c r="E568" s="75">
        <f t="shared" si="17"/>
        <v>-0.25</v>
      </c>
    </row>
    <row r="569" spans="1:5" ht="16.5" thickTop="1" thickBot="1" x14ac:dyDescent="0.3">
      <c r="A569" s="49">
        <f>Facilities!$A569</f>
        <v>0</v>
      </c>
      <c r="B569" s="78">
        <f>Facilities!$B569</f>
        <v>0</v>
      </c>
      <c r="C569" s="79"/>
      <c r="D569" s="75" t="e">
        <f t="shared" si="16"/>
        <v>#N/A</v>
      </c>
      <c r="E569" s="75">
        <f t="shared" si="17"/>
        <v>-0.25</v>
      </c>
    </row>
    <row r="570" spans="1:5" ht="16.5" thickTop="1" thickBot="1" x14ac:dyDescent="0.3">
      <c r="A570" s="49">
        <f>Facilities!$A570</f>
        <v>0</v>
      </c>
      <c r="B570" s="78">
        <f>Facilities!$B570</f>
        <v>0</v>
      </c>
      <c r="C570" s="79"/>
      <c r="D570" s="75" t="e">
        <f t="shared" si="16"/>
        <v>#N/A</v>
      </c>
      <c r="E570" s="75">
        <f t="shared" si="17"/>
        <v>-0.25</v>
      </c>
    </row>
    <row r="571" spans="1:5" ht="16.5" thickTop="1" thickBot="1" x14ac:dyDescent="0.3">
      <c r="A571" s="49">
        <f>Facilities!$A571</f>
        <v>0</v>
      </c>
      <c r="B571" s="78">
        <f>Facilities!$B571</f>
        <v>0</v>
      </c>
      <c r="C571" s="79"/>
      <c r="D571" s="75" t="e">
        <f t="shared" si="16"/>
        <v>#N/A</v>
      </c>
      <c r="E571" s="75">
        <f t="shared" si="17"/>
        <v>-0.25</v>
      </c>
    </row>
    <row r="572" spans="1:5" ht="16.5" thickTop="1" thickBot="1" x14ac:dyDescent="0.3">
      <c r="A572" s="49">
        <f>Facilities!$A572</f>
        <v>0</v>
      </c>
      <c r="B572" s="78">
        <f>Facilities!$B572</f>
        <v>0</v>
      </c>
      <c r="C572" s="79"/>
      <c r="D572" s="75" t="e">
        <f t="shared" si="16"/>
        <v>#N/A</v>
      </c>
      <c r="E572" s="75">
        <f t="shared" si="17"/>
        <v>-0.25</v>
      </c>
    </row>
    <row r="573" spans="1:5" ht="16.5" thickTop="1" thickBot="1" x14ac:dyDescent="0.3">
      <c r="A573" s="49">
        <f>Facilities!$A573</f>
        <v>0</v>
      </c>
      <c r="B573" s="78">
        <f>Facilities!$B573</f>
        <v>0</v>
      </c>
      <c r="C573" s="79"/>
      <c r="D573" s="75" t="e">
        <f t="shared" si="16"/>
        <v>#N/A</v>
      </c>
      <c r="E573" s="75">
        <f t="shared" si="17"/>
        <v>-0.25</v>
      </c>
    </row>
    <row r="574" spans="1:5" ht="16.5" thickTop="1" thickBot="1" x14ac:dyDescent="0.3">
      <c r="A574" s="49">
        <f>Facilities!$A574</f>
        <v>0</v>
      </c>
      <c r="B574" s="78">
        <f>Facilities!$B574</f>
        <v>0</v>
      </c>
      <c r="C574" s="79"/>
      <c r="D574" s="75" t="e">
        <f t="shared" si="16"/>
        <v>#N/A</v>
      </c>
      <c r="E574" s="75">
        <f t="shared" si="17"/>
        <v>-0.25</v>
      </c>
    </row>
    <row r="575" spans="1:5" ht="16.5" thickTop="1" thickBot="1" x14ac:dyDescent="0.3">
      <c r="A575" s="49">
        <f>Facilities!$A575</f>
        <v>0</v>
      </c>
      <c r="B575" s="78">
        <f>Facilities!$B575</f>
        <v>0</v>
      </c>
      <c r="C575" s="79"/>
      <c r="D575" s="75" t="e">
        <f t="shared" si="16"/>
        <v>#N/A</v>
      </c>
      <c r="E575" s="75">
        <f t="shared" si="17"/>
        <v>-0.25</v>
      </c>
    </row>
    <row r="576" spans="1:5" ht="16.5" thickTop="1" thickBot="1" x14ac:dyDescent="0.3">
      <c r="A576" s="49">
        <f>Facilities!$A576</f>
        <v>0</v>
      </c>
      <c r="B576" s="78">
        <f>Facilities!$B576</f>
        <v>0</v>
      </c>
      <c r="C576" s="79"/>
      <c r="D576" s="75" t="e">
        <f t="shared" si="16"/>
        <v>#N/A</v>
      </c>
      <c r="E576" s="75">
        <f t="shared" si="17"/>
        <v>-0.25</v>
      </c>
    </row>
    <row r="577" spans="1:5" ht="16.5" thickTop="1" thickBot="1" x14ac:dyDescent="0.3">
      <c r="A577" s="49">
        <f>Facilities!$A577</f>
        <v>0</v>
      </c>
      <c r="B577" s="78">
        <f>Facilities!$B577</f>
        <v>0</v>
      </c>
      <c r="C577" s="79"/>
      <c r="D577" s="75" t="e">
        <f t="shared" si="16"/>
        <v>#N/A</v>
      </c>
      <c r="E577" s="75">
        <f t="shared" si="17"/>
        <v>-0.25</v>
      </c>
    </row>
    <row r="578" spans="1:5" ht="16.5" thickTop="1" thickBot="1" x14ac:dyDescent="0.3">
      <c r="A578" s="49">
        <f>Facilities!$A578</f>
        <v>0</v>
      </c>
      <c r="B578" s="78">
        <f>Facilities!$B578</f>
        <v>0</v>
      </c>
      <c r="C578" s="79"/>
      <c r="D578" s="75" t="e">
        <f t="shared" ref="D578:D641" si="18">_xlfn.RANK.EQ(C578,$C$2:$C$1000,0)</f>
        <v>#N/A</v>
      </c>
      <c r="E578" s="75">
        <f t="shared" ref="E578:E641" si="19">($C578-1)/4</f>
        <v>-0.25</v>
      </c>
    </row>
    <row r="579" spans="1:5" ht="16.5" thickTop="1" thickBot="1" x14ac:dyDescent="0.3">
      <c r="A579" s="49">
        <f>Facilities!$A579</f>
        <v>0</v>
      </c>
      <c r="B579" s="78">
        <f>Facilities!$B579</f>
        <v>0</v>
      </c>
      <c r="C579" s="79"/>
      <c r="D579" s="75" t="e">
        <f t="shared" si="18"/>
        <v>#N/A</v>
      </c>
      <c r="E579" s="75">
        <f t="shared" si="19"/>
        <v>-0.25</v>
      </c>
    </row>
    <row r="580" spans="1:5" ht="16.5" thickTop="1" thickBot="1" x14ac:dyDescent="0.3">
      <c r="A580" s="49">
        <f>Facilities!$A580</f>
        <v>0</v>
      </c>
      <c r="B580" s="78">
        <f>Facilities!$B580</f>
        <v>0</v>
      </c>
      <c r="C580" s="79"/>
      <c r="D580" s="75" t="e">
        <f t="shared" si="18"/>
        <v>#N/A</v>
      </c>
      <c r="E580" s="75">
        <f t="shared" si="19"/>
        <v>-0.25</v>
      </c>
    </row>
    <row r="581" spans="1:5" ht="16.5" thickTop="1" thickBot="1" x14ac:dyDescent="0.3">
      <c r="A581" s="49">
        <f>Facilities!$A581</f>
        <v>0</v>
      </c>
      <c r="B581" s="78">
        <f>Facilities!$B581</f>
        <v>0</v>
      </c>
      <c r="C581" s="79"/>
      <c r="D581" s="75" t="e">
        <f t="shared" si="18"/>
        <v>#N/A</v>
      </c>
      <c r="E581" s="75">
        <f t="shared" si="19"/>
        <v>-0.25</v>
      </c>
    </row>
    <row r="582" spans="1:5" ht="16.5" thickTop="1" thickBot="1" x14ac:dyDescent="0.3">
      <c r="A582" s="49">
        <f>Facilities!$A582</f>
        <v>0</v>
      </c>
      <c r="B582" s="78">
        <f>Facilities!$B582</f>
        <v>0</v>
      </c>
      <c r="C582" s="79"/>
      <c r="D582" s="75" t="e">
        <f t="shared" si="18"/>
        <v>#N/A</v>
      </c>
      <c r="E582" s="75">
        <f t="shared" si="19"/>
        <v>-0.25</v>
      </c>
    </row>
    <row r="583" spans="1:5" ht="16.5" thickTop="1" thickBot="1" x14ac:dyDescent="0.3">
      <c r="A583" s="49">
        <f>Facilities!$A583</f>
        <v>0</v>
      </c>
      <c r="B583" s="78">
        <f>Facilities!$B583</f>
        <v>0</v>
      </c>
      <c r="C583" s="79"/>
      <c r="D583" s="75" t="e">
        <f t="shared" si="18"/>
        <v>#N/A</v>
      </c>
      <c r="E583" s="75">
        <f t="shared" si="19"/>
        <v>-0.25</v>
      </c>
    </row>
    <row r="584" spans="1:5" ht="16.5" thickTop="1" thickBot="1" x14ac:dyDescent="0.3">
      <c r="A584" s="49">
        <f>Facilities!$A584</f>
        <v>0</v>
      </c>
      <c r="B584" s="78">
        <f>Facilities!$B584</f>
        <v>0</v>
      </c>
      <c r="C584" s="79"/>
      <c r="D584" s="75" t="e">
        <f t="shared" si="18"/>
        <v>#N/A</v>
      </c>
      <c r="E584" s="75">
        <f t="shared" si="19"/>
        <v>-0.25</v>
      </c>
    </row>
    <row r="585" spans="1:5" ht="16.5" thickTop="1" thickBot="1" x14ac:dyDescent="0.3">
      <c r="A585" s="49">
        <f>Facilities!$A585</f>
        <v>0</v>
      </c>
      <c r="B585" s="78">
        <f>Facilities!$B585</f>
        <v>0</v>
      </c>
      <c r="C585" s="79"/>
      <c r="D585" s="75" t="e">
        <f t="shared" si="18"/>
        <v>#N/A</v>
      </c>
      <c r="E585" s="75">
        <f t="shared" si="19"/>
        <v>-0.25</v>
      </c>
    </row>
    <row r="586" spans="1:5" ht="16.5" thickTop="1" thickBot="1" x14ac:dyDescent="0.3">
      <c r="A586" s="49">
        <f>Facilities!$A586</f>
        <v>0</v>
      </c>
      <c r="B586" s="78">
        <f>Facilities!$B586</f>
        <v>0</v>
      </c>
      <c r="C586" s="79"/>
      <c r="D586" s="75" t="e">
        <f t="shared" si="18"/>
        <v>#N/A</v>
      </c>
      <c r="E586" s="75">
        <f t="shared" si="19"/>
        <v>-0.25</v>
      </c>
    </row>
    <row r="587" spans="1:5" ht="16.5" thickTop="1" thickBot="1" x14ac:dyDescent="0.3">
      <c r="A587" s="49">
        <f>Facilities!$A587</f>
        <v>0</v>
      </c>
      <c r="B587" s="78">
        <f>Facilities!$B587</f>
        <v>0</v>
      </c>
      <c r="C587" s="79"/>
      <c r="D587" s="75" t="e">
        <f t="shared" si="18"/>
        <v>#N/A</v>
      </c>
      <c r="E587" s="75">
        <f t="shared" si="19"/>
        <v>-0.25</v>
      </c>
    </row>
    <row r="588" spans="1:5" ht="16.5" thickTop="1" thickBot="1" x14ac:dyDescent="0.3">
      <c r="A588" s="49">
        <f>Facilities!$A588</f>
        <v>0</v>
      </c>
      <c r="B588" s="78">
        <f>Facilities!$B588</f>
        <v>0</v>
      </c>
      <c r="C588" s="79"/>
      <c r="D588" s="75" t="e">
        <f t="shared" si="18"/>
        <v>#N/A</v>
      </c>
      <c r="E588" s="75">
        <f t="shared" si="19"/>
        <v>-0.25</v>
      </c>
    </row>
    <row r="589" spans="1:5" ht="16.5" thickTop="1" thickBot="1" x14ac:dyDescent="0.3">
      <c r="A589" s="49">
        <f>Facilities!$A589</f>
        <v>0</v>
      </c>
      <c r="B589" s="78">
        <f>Facilities!$B589</f>
        <v>0</v>
      </c>
      <c r="C589" s="79"/>
      <c r="D589" s="75" t="e">
        <f t="shared" si="18"/>
        <v>#N/A</v>
      </c>
      <c r="E589" s="75">
        <f t="shared" si="19"/>
        <v>-0.25</v>
      </c>
    </row>
    <row r="590" spans="1:5" ht="16.5" thickTop="1" thickBot="1" x14ac:dyDescent="0.3">
      <c r="A590" s="49">
        <f>Facilities!$A590</f>
        <v>0</v>
      </c>
      <c r="B590" s="78">
        <f>Facilities!$B590</f>
        <v>0</v>
      </c>
      <c r="C590" s="79"/>
      <c r="D590" s="75" t="e">
        <f t="shared" si="18"/>
        <v>#N/A</v>
      </c>
      <c r="E590" s="75">
        <f t="shared" si="19"/>
        <v>-0.25</v>
      </c>
    </row>
    <row r="591" spans="1:5" ht="16.5" thickTop="1" thickBot="1" x14ac:dyDescent="0.3">
      <c r="A591" s="49">
        <f>Facilities!$A591</f>
        <v>0</v>
      </c>
      <c r="B591" s="78">
        <f>Facilities!$B591</f>
        <v>0</v>
      </c>
      <c r="C591" s="79"/>
      <c r="D591" s="75" t="e">
        <f t="shared" si="18"/>
        <v>#N/A</v>
      </c>
      <c r="E591" s="75">
        <f t="shared" si="19"/>
        <v>-0.25</v>
      </c>
    </row>
    <row r="592" spans="1:5" ht="16.5" thickTop="1" thickBot="1" x14ac:dyDescent="0.3">
      <c r="A592" s="49">
        <f>Facilities!$A592</f>
        <v>0</v>
      </c>
      <c r="B592" s="78">
        <f>Facilities!$B592</f>
        <v>0</v>
      </c>
      <c r="C592" s="79"/>
      <c r="D592" s="75" t="e">
        <f t="shared" si="18"/>
        <v>#N/A</v>
      </c>
      <c r="E592" s="75">
        <f t="shared" si="19"/>
        <v>-0.25</v>
      </c>
    </row>
    <row r="593" spans="1:5" ht="16.5" thickTop="1" thickBot="1" x14ac:dyDescent="0.3">
      <c r="A593" s="49">
        <f>Facilities!$A593</f>
        <v>0</v>
      </c>
      <c r="B593" s="78">
        <f>Facilities!$B593</f>
        <v>0</v>
      </c>
      <c r="C593" s="79"/>
      <c r="D593" s="75" t="e">
        <f t="shared" si="18"/>
        <v>#N/A</v>
      </c>
      <c r="E593" s="75">
        <f t="shared" si="19"/>
        <v>-0.25</v>
      </c>
    </row>
    <row r="594" spans="1:5" ht="16.5" thickTop="1" thickBot="1" x14ac:dyDescent="0.3">
      <c r="A594" s="49">
        <f>Facilities!$A594</f>
        <v>0</v>
      </c>
      <c r="B594" s="78">
        <f>Facilities!$B594</f>
        <v>0</v>
      </c>
      <c r="C594" s="79"/>
      <c r="D594" s="75" t="e">
        <f t="shared" si="18"/>
        <v>#N/A</v>
      </c>
      <c r="E594" s="75">
        <f t="shared" si="19"/>
        <v>-0.25</v>
      </c>
    </row>
    <row r="595" spans="1:5" ht="16.5" thickTop="1" thickBot="1" x14ac:dyDescent="0.3">
      <c r="A595" s="49">
        <f>Facilities!$A595</f>
        <v>0</v>
      </c>
      <c r="B595" s="78">
        <f>Facilities!$B595</f>
        <v>0</v>
      </c>
      <c r="C595" s="79"/>
      <c r="D595" s="75" t="e">
        <f t="shared" si="18"/>
        <v>#N/A</v>
      </c>
      <c r="E595" s="75">
        <f t="shared" si="19"/>
        <v>-0.25</v>
      </c>
    </row>
    <row r="596" spans="1:5" ht="16.5" thickTop="1" thickBot="1" x14ac:dyDescent="0.3">
      <c r="A596" s="49">
        <f>Facilities!$A596</f>
        <v>0</v>
      </c>
      <c r="B596" s="78">
        <f>Facilities!$B596</f>
        <v>0</v>
      </c>
      <c r="C596" s="79"/>
      <c r="D596" s="75" t="e">
        <f t="shared" si="18"/>
        <v>#N/A</v>
      </c>
      <c r="E596" s="75">
        <f t="shared" si="19"/>
        <v>-0.25</v>
      </c>
    </row>
    <row r="597" spans="1:5" ht="16.5" thickTop="1" thickBot="1" x14ac:dyDescent="0.3">
      <c r="A597" s="49">
        <f>Facilities!$A597</f>
        <v>0</v>
      </c>
      <c r="B597" s="78">
        <f>Facilities!$B597</f>
        <v>0</v>
      </c>
      <c r="C597" s="79"/>
      <c r="D597" s="75" t="e">
        <f t="shared" si="18"/>
        <v>#N/A</v>
      </c>
      <c r="E597" s="75">
        <f t="shared" si="19"/>
        <v>-0.25</v>
      </c>
    </row>
    <row r="598" spans="1:5" ht="16.5" thickTop="1" thickBot="1" x14ac:dyDescent="0.3">
      <c r="A598" s="49">
        <f>Facilities!$A598</f>
        <v>0</v>
      </c>
      <c r="B598" s="78">
        <f>Facilities!$B598</f>
        <v>0</v>
      </c>
      <c r="C598" s="79"/>
      <c r="D598" s="75" t="e">
        <f t="shared" si="18"/>
        <v>#N/A</v>
      </c>
      <c r="E598" s="75">
        <f t="shared" si="19"/>
        <v>-0.25</v>
      </c>
    </row>
    <row r="599" spans="1:5" ht="16.5" thickTop="1" thickBot="1" x14ac:dyDescent="0.3">
      <c r="A599" s="49">
        <f>Facilities!$A599</f>
        <v>0</v>
      </c>
      <c r="B599" s="78">
        <f>Facilities!$B599</f>
        <v>0</v>
      </c>
      <c r="C599" s="79"/>
      <c r="D599" s="75" t="e">
        <f t="shared" si="18"/>
        <v>#N/A</v>
      </c>
      <c r="E599" s="75">
        <f t="shared" si="19"/>
        <v>-0.25</v>
      </c>
    </row>
    <row r="600" spans="1:5" ht="16.5" thickTop="1" thickBot="1" x14ac:dyDescent="0.3">
      <c r="A600" s="49">
        <f>Facilities!$A600</f>
        <v>0</v>
      </c>
      <c r="B600" s="78">
        <f>Facilities!$B600</f>
        <v>0</v>
      </c>
      <c r="C600" s="79"/>
      <c r="D600" s="75" t="e">
        <f t="shared" si="18"/>
        <v>#N/A</v>
      </c>
      <c r="E600" s="75">
        <f t="shared" si="19"/>
        <v>-0.25</v>
      </c>
    </row>
    <row r="601" spans="1:5" ht="16.5" thickTop="1" thickBot="1" x14ac:dyDescent="0.3">
      <c r="A601" s="49">
        <f>Facilities!$A601</f>
        <v>0</v>
      </c>
      <c r="B601" s="78">
        <f>Facilities!$B601</f>
        <v>0</v>
      </c>
      <c r="C601" s="79"/>
      <c r="D601" s="75" t="e">
        <f t="shared" si="18"/>
        <v>#N/A</v>
      </c>
      <c r="E601" s="75">
        <f t="shared" si="19"/>
        <v>-0.25</v>
      </c>
    </row>
    <row r="602" spans="1:5" ht="16.5" thickTop="1" thickBot="1" x14ac:dyDescent="0.3">
      <c r="A602" s="49">
        <f>Facilities!$A602</f>
        <v>0</v>
      </c>
      <c r="B602" s="78">
        <f>Facilities!$B602</f>
        <v>0</v>
      </c>
      <c r="C602" s="79"/>
      <c r="D602" s="75" t="e">
        <f t="shared" si="18"/>
        <v>#N/A</v>
      </c>
      <c r="E602" s="75">
        <f t="shared" si="19"/>
        <v>-0.25</v>
      </c>
    </row>
    <row r="603" spans="1:5" ht="16.5" thickTop="1" thickBot="1" x14ac:dyDescent="0.3">
      <c r="A603" s="49">
        <f>Facilities!$A603</f>
        <v>0</v>
      </c>
      <c r="B603" s="78">
        <f>Facilities!$B603</f>
        <v>0</v>
      </c>
      <c r="C603" s="79"/>
      <c r="D603" s="75" t="e">
        <f t="shared" si="18"/>
        <v>#N/A</v>
      </c>
      <c r="E603" s="75">
        <f t="shared" si="19"/>
        <v>-0.25</v>
      </c>
    </row>
    <row r="604" spans="1:5" ht="16.5" thickTop="1" thickBot="1" x14ac:dyDescent="0.3">
      <c r="A604" s="49">
        <f>Facilities!$A604</f>
        <v>0</v>
      </c>
      <c r="B604" s="78">
        <f>Facilities!$B604</f>
        <v>0</v>
      </c>
      <c r="C604" s="79"/>
      <c r="D604" s="75" t="e">
        <f t="shared" si="18"/>
        <v>#N/A</v>
      </c>
      <c r="E604" s="75">
        <f t="shared" si="19"/>
        <v>-0.25</v>
      </c>
    </row>
    <row r="605" spans="1:5" ht="16.5" thickTop="1" thickBot="1" x14ac:dyDescent="0.3">
      <c r="A605" s="49">
        <f>Facilities!$A605</f>
        <v>0</v>
      </c>
      <c r="B605" s="78">
        <f>Facilities!$B605</f>
        <v>0</v>
      </c>
      <c r="C605" s="79"/>
      <c r="D605" s="75" t="e">
        <f t="shared" si="18"/>
        <v>#N/A</v>
      </c>
      <c r="E605" s="75">
        <f t="shared" si="19"/>
        <v>-0.25</v>
      </c>
    </row>
    <row r="606" spans="1:5" ht="16.5" thickTop="1" thickBot="1" x14ac:dyDescent="0.3">
      <c r="A606" s="49">
        <f>Facilities!$A606</f>
        <v>0</v>
      </c>
      <c r="B606" s="78">
        <f>Facilities!$B606</f>
        <v>0</v>
      </c>
      <c r="C606" s="79"/>
      <c r="D606" s="75" t="e">
        <f t="shared" si="18"/>
        <v>#N/A</v>
      </c>
      <c r="E606" s="75">
        <f t="shared" si="19"/>
        <v>-0.25</v>
      </c>
    </row>
    <row r="607" spans="1:5" ht="16.5" thickTop="1" thickBot="1" x14ac:dyDescent="0.3">
      <c r="A607" s="49">
        <f>Facilities!$A607</f>
        <v>0</v>
      </c>
      <c r="B607" s="78">
        <f>Facilities!$B607</f>
        <v>0</v>
      </c>
      <c r="C607" s="79"/>
      <c r="D607" s="75" t="e">
        <f t="shared" si="18"/>
        <v>#N/A</v>
      </c>
      <c r="E607" s="75">
        <f t="shared" si="19"/>
        <v>-0.25</v>
      </c>
    </row>
    <row r="608" spans="1:5" ht="16.5" thickTop="1" thickBot="1" x14ac:dyDescent="0.3">
      <c r="A608" s="49">
        <f>Facilities!$A608</f>
        <v>0</v>
      </c>
      <c r="B608" s="78">
        <f>Facilities!$B608</f>
        <v>0</v>
      </c>
      <c r="C608" s="79"/>
      <c r="D608" s="75" t="e">
        <f t="shared" si="18"/>
        <v>#N/A</v>
      </c>
      <c r="E608" s="75">
        <f t="shared" si="19"/>
        <v>-0.25</v>
      </c>
    </row>
    <row r="609" spans="1:5" ht="16.5" thickTop="1" thickBot="1" x14ac:dyDescent="0.3">
      <c r="A609" s="49">
        <f>Facilities!$A609</f>
        <v>0</v>
      </c>
      <c r="B609" s="78">
        <f>Facilities!$B609</f>
        <v>0</v>
      </c>
      <c r="C609" s="79"/>
      <c r="D609" s="75" t="e">
        <f t="shared" si="18"/>
        <v>#N/A</v>
      </c>
      <c r="E609" s="75">
        <f t="shared" si="19"/>
        <v>-0.25</v>
      </c>
    </row>
    <row r="610" spans="1:5" ht="16.5" thickTop="1" thickBot="1" x14ac:dyDescent="0.3">
      <c r="A610" s="49">
        <f>Facilities!$A610</f>
        <v>0</v>
      </c>
      <c r="B610" s="78">
        <f>Facilities!$B610</f>
        <v>0</v>
      </c>
      <c r="C610" s="79"/>
      <c r="D610" s="75" t="e">
        <f t="shared" si="18"/>
        <v>#N/A</v>
      </c>
      <c r="E610" s="75">
        <f t="shared" si="19"/>
        <v>-0.25</v>
      </c>
    </row>
    <row r="611" spans="1:5" ht="16.5" thickTop="1" thickBot="1" x14ac:dyDescent="0.3">
      <c r="A611" s="49">
        <f>Facilities!$A611</f>
        <v>0</v>
      </c>
      <c r="B611" s="78">
        <f>Facilities!$B611</f>
        <v>0</v>
      </c>
      <c r="C611" s="79"/>
      <c r="D611" s="75" t="e">
        <f t="shared" si="18"/>
        <v>#N/A</v>
      </c>
      <c r="E611" s="75">
        <f t="shared" si="19"/>
        <v>-0.25</v>
      </c>
    </row>
    <row r="612" spans="1:5" ht="16.5" thickTop="1" thickBot="1" x14ac:dyDescent="0.3">
      <c r="A612" s="49">
        <f>Facilities!$A612</f>
        <v>0</v>
      </c>
      <c r="B612" s="78">
        <f>Facilities!$B612</f>
        <v>0</v>
      </c>
      <c r="C612" s="79"/>
      <c r="D612" s="75" t="e">
        <f t="shared" si="18"/>
        <v>#N/A</v>
      </c>
      <c r="E612" s="75">
        <f t="shared" si="19"/>
        <v>-0.25</v>
      </c>
    </row>
    <row r="613" spans="1:5" ht="16.5" thickTop="1" thickBot="1" x14ac:dyDescent="0.3">
      <c r="A613" s="49">
        <f>Facilities!$A613</f>
        <v>0</v>
      </c>
      <c r="B613" s="78">
        <f>Facilities!$B613</f>
        <v>0</v>
      </c>
      <c r="C613" s="79"/>
      <c r="D613" s="75" t="e">
        <f t="shared" si="18"/>
        <v>#N/A</v>
      </c>
      <c r="E613" s="75">
        <f t="shared" si="19"/>
        <v>-0.25</v>
      </c>
    </row>
    <row r="614" spans="1:5" ht="16.5" thickTop="1" thickBot="1" x14ac:dyDescent="0.3">
      <c r="A614" s="49">
        <f>Facilities!$A614</f>
        <v>0</v>
      </c>
      <c r="B614" s="78">
        <f>Facilities!$B614</f>
        <v>0</v>
      </c>
      <c r="C614" s="79"/>
      <c r="D614" s="75" t="e">
        <f t="shared" si="18"/>
        <v>#N/A</v>
      </c>
      <c r="E614" s="75">
        <f t="shared" si="19"/>
        <v>-0.25</v>
      </c>
    </row>
    <row r="615" spans="1:5" ht="16.5" thickTop="1" thickBot="1" x14ac:dyDescent="0.3">
      <c r="A615" s="49">
        <f>Facilities!$A615</f>
        <v>0</v>
      </c>
      <c r="B615" s="78">
        <f>Facilities!$B615</f>
        <v>0</v>
      </c>
      <c r="C615" s="79"/>
      <c r="D615" s="75" t="e">
        <f t="shared" si="18"/>
        <v>#N/A</v>
      </c>
      <c r="E615" s="75">
        <f t="shared" si="19"/>
        <v>-0.25</v>
      </c>
    </row>
    <row r="616" spans="1:5" ht="16.5" thickTop="1" thickBot="1" x14ac:dyDescent="0.3">
      <c r="A616" s="49">
        <f>Facilities!$A616</f>
        <v>0</v>
      </c>
      <c r="B616" s="78">
        <f>Facilities!$B616</f>
        <v>0</v>
      </c>
      <c r="C616" s="79"/>
      <c r="D616" s="75" t="e">
        <f t="shared" si="18"/>
        <v>#N/A</v>
      </c>
      <c r="E616" s="75">
        <f t="shared" si="19"/>
        <v>-0.25</v>
      </c>
    </row>
    <row r="617" spans="1:5" ht="16.5" thickTop="1" thickBot="1" x14ac:dyDescent="0.3">
      <c r="A617" s="49">
        <f>Facilities!$A617</f>
        <v>0</v>
      </c>
      <c r="B617" s="78">
        <f>Facilities!$B617</f>
        <v>0</v>
      </c>
      <c r="C617" s="79"/>
      <c r="D617" s="75" t="e">
        <f t="shared" si="18"/>
        <v>#N/A</v>
      </c>
      <c r="E617" s="75">
        <f t="shared" si="19"/>
        <v>-0.25</v>
      </c>
    </row>
    <row r="618" spans="1:5" ht="16.5" thickTop="1" thickBot="1" x14ac:dyDescent="0.3">
      <c r="A618" s="49">
        <f>Facilities!$A618</f>
        <v>0</v>
      </c>
      <c r="B618" s="78">
        <f>Facilities!$B618</f>
        <v>0</v>
      </c>
      <c r="C618" s="79"/>
      <c r="D618" s="75" t="e">
        <f t="shared" si="18"/>
        <v>#N/A</v>
      </c>
      <c r="E618" s="75">
        <f t="shared" si="19"/>
        <v>-0.25</v>
      </c>
    </row>
    <row r="619" spans="1:5" ht="16.5" thickTop="1" thickBot="1" x14ac:dyDescent="0.3">
      <c r="A619" s="49">
        <f>Facilities!$A619</f>
        <v>0</v>
      </c>
      <c r="B619" s="78">
        <f>Facilities!$B619</f>
        <v>0</v>
      </c>
      <c r="C619" s="79"/>
      <c r="D619" s="75" t="e">
        <f t="shared" si="18"/>
        <v>#N/A</v>
      </c>
      <c r="E619" s="75">
        <f t="shared" si="19"/>
        <v>-0.25</v>
      </c>
    </row>
    <row r="620" spans="1:5" ht="16.5" thickTop="1" thickBot="1" x14ac:dyDescent="0.3">
      <c r="A620" s="49">
        <f>Facilities!$A620</f>
        <v>0</v>
      </c>
      <c r="B620" s="78">
        <f>Facilities!$B620</f>
        <v>0</v>
      </c>
      <c r="C620" s="79"/>
      <c r="D620" s="75" t="e">
        <f t="shared" si="18"/>
        <v>#N/A</v>
      </c>
      <c r="E620" s="75">
        <f t="shared" si="19"/>
        <v>-0.25</v>
      </c>
    </row>
    <row r="621" spans="1:5" ht="16.5" thickTop="1" thickBot="1" x14ac:dyDescent="0.3">
      <c r="A621" s="49">
        <f>Facilities!$A621</f>
        <v>0</v>
      </c>
      <c r="B621" s="78">
        <f>Facilities!$B621</f>
        <v>0</v>
      </c>
      <c r="C621" s="79"/>
      <c r="D621" s="75" t="e">
        <f t="shared" si="18"/>
        <v>#N/A</v>
      </c>
      <c r="E621" s="75">
        <f t="shared" si="19"/>
        <v>-0.25</v>
      </c>
    </row>
    <row r="622" spans="1:5" ht="16.5" thickTop="1" thickBot="1" x14ac:dyDescent="0.3">
      <c r="A622" s="49">
        <f>Facilities!$A622</f>
        <v>0</v>
      </c>
      <c r="B622" s="78">
        <f>Facilities!$B622</f>
        <v>0</v>
      </c>
      <c r="C622" s="79"/>
      <c r="D622" s="75" t="e">
        <f t="shared" si="18"/>
        <v>#N/A</v>
      </c>
      <c r="E622" s="75">
        <f t="shared" si="19"/>
        <v>-0.25</v>
      </c>
    </row>
    <row r="623" spans="1:5" ht="16.5" thickTop="1" thickBot="1" x14ac:dyDescent="0.3">
      <c r="A623" s="49">
        <f>Facilities!$A623</f>
        <v>0</v>
      </c>
      <c r="B623" s="78">
        <f>Facilities!$B623</f>
        <v>0</v>
      </c>
      <c r="C623" s="79"/>
      <c r="D623" s="75" t="e">
        <f t="shared" si="18"/>
        <v>#N/A</v>
      </c>
      <c r="E623" s="75">
        <f t="shared" si="19"/>
        <v>-0.25</v>
      </c>
    </row>
    <row r="624" spans="1:5" ht="16.5" thickTop="1" thickBot="1" x14ac:dyDescent="0.3">
      <c r="A624" s="49">
        <f>Facilities!$A624</f>
        <v>0</v>
      </c>
      <c r="B624" s="78">
        <f>Facilities!$B624</f>
        <v>0</v>
      </c>
      <c r="C624" s="79"/>
      <c r="D624" s="75" t="e">
        <f t="shared" si="18"/>
        <v>#N/A</v>
      </c>
      <c r="E624" s="75">
        <f t="shared" si="19"/>
        <v>-0.25</v>
      </c>
    </row>
    <row r="625" spans="1:5" ht="16.5" thickTop="1" thickBot="1" x14ac:dyDescent="0.3">
      <c r="A625" s="49">
        <f>Facilities!$A625</f>
        <v>0</v>
      </c>
      <c r="B625" s="78">
        <f>Facilities!$B625</f>
        <v>0</v>
      </c>
      <c r="C625" s="79"/>
      <c r="D625" s="75" t="e">
        <f t="shared" si="18"/>
        <v>#N/A</v>
      </c>
      <c r="E625" s="75">
        <f t="shared" si="19"/>
        <v>-0.25</v>
      </c>
    </row>
    <row r="626" spans="1:5" ht="16.5" thickTop="1" thickBot="1" x14ac:dyDescent="0.3">
      <c r="A626" s="49">
        <f>Facilities!$A626</f>
        <v>0</v>
      </c>
      <c r="B626" s="78">
        <f>Facilities!$B626</f>
        <v>0</v>
      </c>
      <c r="C626" s="79"/>
      <c r="D626" s="75" t="e">
        <f t="shared" si="18"/>
        <v>#N/A</v>
      </c>
      <c r="E626" s="75">
        <f t="shared" si="19"/>
        <v>-0.25</v>
      </c>
    </row>
    <row r="627" spans="1:5" ht="16.5" thickTop="1" thickBot="1" x14ac:dyDescent="0.3">
      <c r="A627" s="49">
        <f>Facilities!$A627</f>
        <v>0</v>
      </c>
      <c r="B627" s="78">
        <f>Facilities!$B627</f>
        <v>0</v>
      </c>
      <c r="C627" s="79"/>
      <c r="D627" s="75" t="e">
        <f t="shared" si="18"/>
        <v>#N/A</v>
      </c>
      <c r="E627" s="75">
        <f t="shared" si="19"/>
        <v>-0.25</v>
      </c>
    </row>
    <row r="628" spans="1:5" ht="16.5" thickTop="1" thickBot="1" x14ac:dyDescent="0.3">
      <c r="A628" s="49">
        <f>Facilities!$A628</f>
        <v>0</v>
      </c>
      <c r="B628" s="78">
        <f>Facilities!$B628</f>
        <v>0</v>
      </c>
      <c r="C628" s="79"/>
      <c r="D628" s="75" t="e">
        <f t="shared" si="18"/>
        <v>#N/A</v>
      </c>
      <c r="E628" s="75">
        <f t="shared" si="19"/>
        <v>-0.25</v>
      </c>
    </row>
    <row r="629" spans="1:5" ht="16.5" thickTop="1" thickBot="1" x14ac:dyDescent="0.3">
      <c r="A629" s="49">
        <f>Facilities!$A629</f>
        <v>0</v>
      </c>
      <c r="B629" s="78">
        <f>Facilities!$B629</f>
        <v>0</v>
      </c>
      <c r="C629" s="79"/>
      <c r="D629" s="75" t="e">
        <f t="shared" si="18"/>
        <v>#N/A</v>
      </c>
      <c r="E629" s="75">
        <f t="shared" si="19"/>
        <v>-0.25</v>
      </c>
    </row>
    <row r="630" spans="1:5" ht="16.5" thickTop="1" thickBot="1" x14ac:dyDescent="0.3">
      <c r="A630" s="49">
        <f>Facilities!$A630</f>
        <v>0</v>
      </c>
      <c r="B630" s="78">
        <f>Facilities!$B630</f>
        <v>0</v>
      </c>
      <c r="C630" s="79"/>
      <c r="D630" s="75" t="e">
        <f t="shared" si="18"/>
        <v>#N/A</v>
      </c>
      <c r="E630" s="75">
        <f t="shared" si="19"/>
        <v>-0.25</v>
      </c>
    </row>
    <row r="631" spans="1:5" ht="16.5" thickTop="1" thickBot="1" x14ac:dyDescent="0.3">
      <c r="A631" s="49">
        <f>Facilities!$A631</f>
        <v>0</v>
      </c>
      <c r="B631" s="78">
        <f>Facilities!$B631</f>
        <v>0</v>
      </c>
      <c r="C631" s="79"/>
      <c r="D631" s="75" t="e">
        <f t="shared" si="18"/>
        <v>#N/A</v>
      </c>
      <c r="E631" s="75">
        <f t="shared" si="19"/>
        <v>-0.25</v>
      </c>
    </row>
    <row r="632" spans="1:5" ht="16.5" thickTop="1" thickBot="1" x14ac:dyDescent="0.3">
      <c r="A632" s="49">
        <f>Facilities!$A632</f>
        <v>0</v>
      </c>
      <c r="B632" s="78">
        <f>Facilities!$B632</f>
        <v>0</v>
      </c>
      <c r="C632" s="79"/>
      <c r="D632" s="75" t="e">
        <f t="shared" si="18"/>
        <v>#N/A</v>
      </c>
      <c r="E632" s="75">
        <f t="shared" si="19"/>
        <v>-0.25</v>
      </c>
    </row>
    <row r="633" spans="1:5" ht="16.5" thickTop="1" thickBot="1" x14ac:dyDescent="0.3">
      <c r="A633" s="49">
        <f>Facilities!$A633</f>
        <v>0</v>
      </c>
      <c r="B633" s="78">
        <f>Facilities!$B633</f>
        <v>0</v>
      </c>
      <c r="C633" s="79"/>
      <c r="D633" s="75" t="e">
        <f t="shared" si="18"/>
        <v>#N/A</v>
      </c>
      <c r="E633" s="75">
        <f t="shared" si="19"/>
        <v>-0.25</v>
      </c>
    </row>
    <row r="634" spans="1:5" ht="16.5" thickTop="1" thickBot="1" x14ac:dyDescent="0.3">
      <c r="A634" s="49">
        <f>Facilities!$A634</f>
        <v>0</v>
      </c>
      <c r="B634" s="78">
        <f>Facilities!$B634</f>
        <v>0</v>
      </c>
      <c r="C634" s="79"/>
      <c r="D634" s="75" t="e">
        <f t="shared" si="18"/>
        <v>#N/A</v>
      </c>
      <c r="E634" s="75">
        <f t="shared" si="19"/>
        <v>-0.25</v>
      </c>
    </row>
    <row r="635" spans="1:5" ht="16.5" thickTop="1" thickBot="1" x14ac:dyDescent="0.3">
      <c r="A635" s="49">
        <f>Facilities!$A635</f>
        <v>0</v>
      </c>
      <c r="B635" s="78">
        <f>Facilities!$B635</f>
        <v>0</v>
      </c>
      <c r="C635" s="79"/>
      <c r="D635" s="75" t="e">
        <f t="shared" si="18"/>
        <v>#N/A</v>
      </c>
      <c r="E635" s="75">
        <f t="shared" si="19"/>
        <v>-0.25</v>
      </c>
    </row>
    <row r="636" spans="1:5" ht="16.5" thickTop="1" thickBot="1" x14ac:dyDescent="0.3">
      <c r="A636" s="49">
        <f>Facilities!$A636</f>
        <v>0</v>
      </c>
      <c r="B636" s="78">
        <f>Facilities!$B636</f>
        <v>0</v>
      </c>
      <c r="C636" s="79"/>
      <c r="D636" s="75" t="e">
        <f t="shared" si="18"/>
        <v>#N/A</v>
      </c>
      <c r="E636" s="75">
        <f t="shared" si="19"/>
        <v>-0.25</v>
      </c>
    </row>
    <row r="637" spans="1:5" ht="16.5" thickTop="1" thickBot="1" x14ac:dyDescent="0.3">
      <c r="A637" s="49">
        <f>Facilities!$A637</f>
        <v>0</v>
      </c>
      <c r="B637" s="78">
        <f>Facilities!$B637</f>
        <v>0</v>
      </c>
      <c r="C637" s="79"/>
      <c r="D637" s="75" t="e">
        <f t="shared" si="18"/>
        <v>#N/A</v>
      </c>
      <c r="E637" s="75">
        <f t="shared" si="19"/>
        <v>-0.25</v>
      </c>
    </row>
    <row r="638" spans="1:5" ht="16.5" thickTop="1" thickBot="1" x14ac:dyDescent="0.3">
      <c r="A638" s="49">
        <f>Facilities!$A638</f>
        <v>0</v>
      </c>
      <c r="B638" s="78">
        <f>Facilities!$B638</f>
        <v>0</v>
      </c>
      <c r="C638" s="79"/>
      <c r="D638" s="75" t="e">
        <f t="shared" si="18"/>
        <v>#N/A</v>
      </c>
      <c r="E638" s="75">
        <f t="shared" si="19"/>
        <v>-0.25</v>
      </c>
    </row>
    <row r="639" spans="1:5" ht="16.5" thickTop="1" thickBot="1" x14ac:dyDescent="0.3">
      <c r="A639" s="49">
        <f>Facilities!$A639</f>
        <v>0</v>
      </c>
      <c r="B639" s="78">
        <f>Facilities!$B639</f>
        <v>0</v>
      </c>
      <c r="C639" s="79"/>
      <c r="D639" s="75" t="e">
        <f t="shared" si="18"/>
        <v>#N/A</v>
      </c>
      <c r="E639" s="75">
        <f t="shared" si="19"/>
        <v>-0.25</v>
      </c>
    </row>
    <row r="640" spans="1:5" ht="16.5" thickTop="1" thickBot="1" x14ac:dyDescent="0.3">
      <c r="A640" s="49">
        <f>Facilities!$A640</f>
        <v>0</v>
      </c>
      <c r="B640" s="78">
        <f>Facilities!$B640</f>
        <v>0</v>
      </c>
      <c r="C640" s="79"/>
      <c r="D640" s="75" t="e">
        <f t="shared" si="18"/>
        <v>#N/A</v>
      </c>
      <c r="E640" s="75">
        <f t="shared" si="19"/>
        <v>-0.25</v>
      </c>
    </row>
    <row r="641" spans="1:5" ht="16.5" thickTop="1" thickBot="1" x14ac:dyDescent="0.3">
      <c r="A641" s="49">
        <f>Facilities!$A641</f>
        <v>0</v>
      </c>
      <c r="B641" s="78">
        <f>Facilities!$B641</f>
        <v>0</v>
      </c>
      <c r="C641" s="79"/>
      <c r="D641" s="75" t="e">
        <f t="shared" si="18"/>
        <v>#N/A</v>
      </c>
      <c r="E641" s="75">
        <f t="shared" si="19"/>
        <v>-0.25</v>
      </c>
    </row>
    <row r="642" spans="1:5" ht="16.5" thickTop="1" thickBot="1" x14ac:dyDescent="0.3">
      <c r="A642" s="49">
        <f>Facilities!$A642</f>
        <v>0</v>
      </c>
      <c r="B642" s="78">
        <f>Facilities!$B642</f>
        <v>0</v>
      </c>
      <c r="C642" s="79"/>
      <c r="D642" s="75" t="e">
        <f t="shared" ref="D642:D705" si="20">_xlfn.RANK.EQ(C642,$C$2:$C$1000,0)</f>
        <v>#N/A</v>
      </c>
      <c r="E642" s="75">
        <f t="shared" ref="E642:E705" si="21">($C642-1)/4</f>
        <v>-0.25</v>
      </c>
    </row>
    <row r="643" spans="1:5" ht="16.5" thickTop="1" thickBot="1" x14ac:dyDescent="0.3">
      <c r="A643" s="49">
        <f>Facilities!$A643</f>
        <v>0</v>
      </c>
      <c r="B643" s="78">
        <f>Facilities!$B643</f>
        <v>0</v>
      </c>
      <c r="C643" s="79"/>
      <c r="D643" s="75" t="e">
        <f t="shared" si="20"/>
        <v>#N/A</v>
      </c>
      <c r="E643" s="75">
        <f t="shared" si="21"/>
        <v>-0.25</v>
      </c>
    </row>
    <row r="644" spans="1:5" ht="16.5" thickTop="1" thickBot="1" x14ac:dyDescent="0.3">
      <c r="A644" s="49">
        <f>Facilities!$A644</f>
        <v>0</v>
      </c>
      <c r="B644" s="78">
        <f>Facilities!$B644</f>
        <v>0</v>
      </c>
      <c r="C644" s="79"/>
      <c r="D644" s="75" t="e">
        <f t="shared" si="20"/>
        <v>#N/A</v>
      </c>
      <c r="E644" s="75">
        <f t="shared" si="21"/>
        <v>-0.25</v>
      </c>
    </row>
    <row r="645" spans="1:5" ht="16.5" thickTop="1" thickBot="1" x14ac:dyDescent="0.3">
      <c r="A645" s="49">
        <f>Facilities!$A645</f>
        <v>0</v>
      </c>
      <c r="B645" s="78">
        <f>Facilities!$B645</f>
        <v>0</v>
      </c>
      <c r="C645" s="79"/>
      <c r="D645" s="75" t="e">
        <f t="shared" si="20"/>
        <v>#N/A</v>
      </c>
      <c r="E645" s="75">
        <f t="shared" si="21"/>
        <v>-0.25</v>
      </c>
    </row>
    <row r="646" spans="1:5" ht="16.5" thickTop="1" thickBot="1" x14ac:dyDescent="0.3">
      <c r="A646" s="49">
        <f>Facilities!$A646</f>
        <v>0</v>
      </c>
      <c r="B646" s="78">
        <f>Facilities!$B646</f>
        <v>0</v>
      </c>
      <c r="C646" s="79"/>
      <c r="D646" s="75" t="e">
        <f t="shared" si="20"/>
        <v>#N/A</v>
      </c>
      <c r="E646" s="75">
        <f t="shared" si="21"/>
        <v>-0.25</v>
      </c>
    </row>
    <row r="647" spans="1:5" ht="16.5" thickTop="1" thickBot="1" x14ac:dyDescent="0.3">
      <c r="A647" s="49">
        <f>Facilities!$A647</f>
        <v>0</v>
      </c>
      <c r="B647" s="78">
        <f>Facilities!$B647</f>
        <v>0</v>
      </c>
      <c r="C647" s="79"/>
      <c r="D647" s="75" t="e">
        <f t="shared" si="20"/>
        <v>#N/A</v>
      </c>
      <c r="E647" s="75">
        <f t="shared" si="21"/>
        <v>-0.25</v>
      </c>
    </row>
    <row r="648" spans="1:5" ht="16.5" thickTop="1" thickBot="1" x14ac:dyDescent="0.3">
      <c r="A648" s="49">
        <f>Facilities!$A648</f>
        <v>0</v>
      </c>
      <c r="B648" s="78">
        <f>Facilities!$B648</f>
        <v>0</v>
      </c>
      <c r="C648" s="79"/>
      <c r="D648" s="75" t="e">
        <f t="shared" si="20"/>
        <v>#N/A</v>
      </c>
      <c r="E648" s="75">
        <f t="shared" si="21"/>
        <v>-0.25</v>
      </c>
    </row>
    <row r="649" spans="1:5" ht="16.5" thickTop="1" thickBot="1" x14ac:dyDescent="0.3">
      <c r="A649" s="49">
        <f>Facilities!$A649</f>
        <v>0</v>
      </c>
      <c r="B649" s="78">
        <f>Facilities!$B649</f>
        <v>0</v>
      </c>
      <c r="C649" s="79"/>
      <c r="D649" s="75" t="e">
        <f t="shared" si="20"/>
        <v>#N/A</v>
      </c>
      <c r="E649" s="75">
        <f t="shared" si="21"/>
        <v>-0.25</v>
      </c>
    </row>
    <row r="650" spans="1:5" ht="16.5" thickTop="1" thickBot="1" x14ac:dyDescent="0.3">
      <c r="A650" s="49">
        <f>Facilities!$A650</f>
        <v>0</v>
      </c>
      <c r="B650" s="78">
        <f>Facilities!$B650</f>
        <v>0</v>
      </c>
      <c r="C650" s="79"/>
      <c r="D650" s="75" t="e">
        <f t="shared" si="20"/>
        <v>#N/A</v>
      </c>
      <c r="E650" s="75">
        <f t="shared" si="21"/>
        <v>-0.25</v>
      </c>
    </row>
    <row r="651" spans="1:5" ht="16.5" thickTop="1" thickBot="1" x14ac:dyDescent="0.3">
      <c r="A651" s="49">
        <f>Facilities!$A651</f>
        <v>0</v>
      </c>
      <c r="B651" s="78">
        <f>Facilities!$B651</f>
        <v>0</v>
      </c>
      <c r="C651" s="79"/>
      <c r="D651" s="75" t="e">
        <f t="shared" si="20"/>
        <v>#N/A</v>
      </c>
      <c r="E651" s="75">
        <f t="shared" si="21"/>
        <v>-0.25</v>
      </c>
    </row>
    <row r="652" spans="1:5" ht="16.5" thickTop="1" thickBot="1" x14ac:dyDescent="0.3">
      <c r="A652" s="49">
        <f>Facilities!$A652</f>
        <v>0</v>
      </c>
      <c r="B652" s="78">
        <f>Facilities!$B652</f>
        <v>0</v>
      </c>
      <c r="C652" s="79"/>
      <c r="D652" s="75" t="e">
        <f t="shared" si="20"/>
        <v>#N/A</v>
      </c>
      <c r="E652" s="75">
        <f t="shared" si="21"/>
        <v>-0.25</v>
      </c>
    </row>
    <row r="653" spans="1:5" ht="16.5" thickTop="1" thickBot="1" x14ac:dyDescent="0.3">
      <c r="A653" s="49">
        <f>Facilities!$A653</f>
        <v>0</v>
      </c>
      <c r="B653" s="78">
        <f>Facilities!$B653</f>
        <v>0</v>
      </c>
      <c r="C653" s="79"/>
      <c r="D653" s="75" t="e">
        <f t="shared" si="20"/>
        <v>#N/A</v>
      </c>
      <c r="E653" s="75">
        <f t="shared" si="21"/>
        <v>-0.25</v>
      </c>
    </row>
    <row r="654" spans="1:5" ht="16.5" thickTop="1" thickBot="1" x14ac:dyDescent="0.3">
      <c r="A654" s="49">
        <f>Facilities!$A654</f>
        <v>0</v>
      </c>
      <c r="B654" s="78">
        <f>Facilities!$B654</f>
        <v>0</v>
      </c>
      <c r="C654" s="79"/>
      <c r="D654" s="75" t="e">
        <f t="shared" si="20"/>
        <v>#N/A</v>
      </c>
      <c r="E654" s="75">
        <f t="shared" si="21"/>
        <v>-0.25</v>
      </c>
    </row>
    <row r="655" spans="1:5" ht="16.5" thickTop="1" thickBot="1" x14ac:dyDescent="0.3">
      <c r="A655" s="49">
        <f>Facilities!$A655</f>
        <v>0</v>
      </c>
      <c r="B655" s="78">
        <f>Facilities!$B655</f>
        <v>0</v>
      </c>
      <c r="C655" s="79"/>
      <c r="D655" s="75" t="e">
        <f t="shared" si="20"/>
        <v>#N/A</v>
      </c>
      <c r="E655" s="75">
        <f t="shared" si="21"/>
        <v>-0.25</v>
      </c>
    </row>
    <row r="656" spans="1:5" ht="16.5" thickTop="1" thickBot="1" x14ac:dyDescent="0.3">
      <c r="A656" s="49">
        <f>Facilities!$A656</f>
        <v>0</v>
      </c>
      <c r="B656" s="78">
        <f>Facilities!$B656</f>
        <v>0</v>
      </c>
      <c r="C656" s="79"/>
      <c r="D656" s="75" t="e">
        <f t="shared" si="20"/>
        <v>#N/A</v>
      </c>
      <c r="E656" s="75">
        <f t="shared" si="21"/>
        <v>-0.25</v>
      </c>
    </row>
    <row r="657" spans="1:5" ht="16.5" thickTop="1" thickBot="1" x14ac:dyDescent="0.3">
      <c r="A657" s="49">
        <f>Facilities!$A657</f>
        <v>0</v>
      </c>
      <c r="B657" s="78">
        <f>Facilities!$B657</f>
        <v>0</v>
      </c>
      <c r="C657" s="79"/>
      <c r="D657" s="75" t="e">
        <f t="shared" si="20"/>
        <v>#N/A</v>
      </c>
      <c r="E657" s="75">
        <f t="shared" si="21"/>
        <v>-0.25</v>
      </c>
    </row>
    <row r="658" spans="1:5" ht="16.5" thickTop="1" thickBot="1" x14ac:dyDescent="0.3">
      <c r="A658" s="49">
        <f>Facilities!$A658</f>
        <v>0</v>
      </c>
      <c r="B658" s="78">
        <f>Facilities!$B658</f>
        <v>0</v>
      </c>
      <c r="C658" s="79"/>
      <c r="D658" s="75" t="e">
        <f t="shared" si="20"/>
        <v>#N/A</v>
      </c>
      <c r="E658" s="75">
        <f t="shared" si="21"/>
        <v>-0.25</v>
      </c>
    </row>
    <row r="659" spans="1:5" ht="16.5" thickTop="1" thickBot="1" x14ac:dyDescent="0.3">
      <c r="A659" s="49">
        <f>Facilities!$A659</f>
        <v>0</v>
      </c>
      <c r="B659" s="78">
        <f>Facilities!$B659</f>
        <v>0</v>
      </c>
      <c r="C659" s="79"/>
      <c r="D659" s="75" t="e">
        <f t="shared" si="20"/>
        <v>#N/A</v>
      </c>
      <c r="E659" s="75">
        <f t="shared" si="21"/>
        <v>-0.25</v>
      </c>
    </row>
    <row r="660" spans="1:5" ht="16.5" thickTop="1" thickBot="1" x14ac:dyDescent="0.3">
      <c r="A660" s="49">
        <f>Facilities!$A660</f>
        <v>0</v>
      </c>
      <c r="B660" s="78">
        <f>Facilities!$B660</f>
        <v>0</v>
      </c>
      <c r="C660" s="79"/>
      <c r="D660" s="75" t="e">
        <f t="shared" si="20"/>
        <v>#N/A</v>
      </c>
      <c r="E660" s="75">
        <f t="shared" si="21"/>
        <v>-0.25</v>
      </c>
    </row>
    <row r="661" spans="1:5" ht="16.5" thickTop="1" thickBot="1" x14ac:dyDescent="0.3">
      <c r="A661" s="49">
        <f>Facilities!$A661</f>
        <v>0</v>
      </c>
      <c r="B661" s="78">
        <f>Facilities!$B661</f>
        <v>0</v>
      </c>
      <c r="C661" s="79"/>
      <c r="D661" s="75" t="e">
        <f t="shared" si="20"/>
        <v>#N/A</v>
      </c>
      <c r="E661" s="75">
        <f t="shared" si="21"/>
        <v>-0.25</v>
      </c>
    </row>
    <row r="662" spans="1:5" ht="16.5" thickTop="1" thickBot="1" x14ac:dyDescent="0.3">
      <c r="A662" s="49">
        <f>Facilities!$A662</f>
        <v>0</v>
      </c>
      <c r="B662" s="78">
        <f>Facilities!$B662</f>
        <v>0</v>
      </c>
      <c r="C662" s="79"/>
      <c r="D662" s="75" t="e">
        <f t="shared" si="20"/>
        <v>#N/A</v>
      </c>
      <c r="E662" s="75">
        <f t="shared" si="21"/>
        <v>-0.25</v>
      </c>
    </row>
    <row r="663" spans="1:5" ht="16.5" thickTop="1" thickBot="1" x14ac:dyDescent="0.3">
      <c r="A663" s="49">
        <f>Facilities!$A663</f>
        <v>0</v>
      </c>
      <c r="B663" s="78">
        <f>Facilities!$B663</f>
        <v>0</v>
      </c>
      <c r="C663" s="79"/>
      <c r="D663" s="75" t="e">
        <f t="shared" si="20"/>
        <v>#N/A</v>
      </c>
      <c r="E663" s="75">
        <f t="shared" si="21"/>
        <v>-0.25</v>
      </c>
    </row>
    <row r="664" spans="1:5" ht="16.5" thickTop="1" thickBot="1" x14ac:dyDescent="0.3">
      <c r="A664" s="49">
        <f>Facilities!$A664</f>
        <v>0</v>
      </c>
      <c r="B664" s="78">
        <f>Facilities!$B664</f>
        <v>0</v>
      </c>
      <c r="C664" s="79"/>
      <c r="D664" s="75" t="e">
        <f t="shared" si="20"/>
        <v>#N/A</v>
      </c>
      <c r="E664" s="75">
        <f t="shared" si="21"/>
        <v>-0.25</v>
      </c>
    </row>
    <row r="665" spans="1:5" ht="16.5" thickTop="1" thickBot="1" x14ac:dyDescent="0.3">
      <c r="A665" s="49">
        <f>Facilities!$A665</f>
        <v>0</v>
      </c>
      <c r="B665" s="78">
        <f>Facilities!$B665</f>
        <v>0</v>
      </c>
      <c r="C665" s="79"/>
      <c r="D665" s="75" t="e">
        <f t="shared" si="20"/>
        <v>#N/A</v>
      </c>
      <c r="E665" s="75">
        <f t="shared" si="21"/>
        <v>-0.25</v>
      </c>
    </row>
    <row r="666" spans="1:5" ht="16.5" thickTop="1" thickBot="1" x14ac:dyDescent="0.3">
      <c r="A666" s="49">
        <f>Facilities!$A666</f>
        <v>0</v>
      </c>
      <c r="B666" s="78">
        <f>Facilities!$B666</f>
        <v>0</v>
      </c>
      <c r="C666" s="79"/>
      <c r="D666" s="75" t="e">
        <f t="shared" si="20"/>
        <v>#N/A</v>
      </c>
      <c r="E666" s="75">
        <f t="shared" si="21"/>
        <v>-0.25</v>
      </c>
    </row>
    <row r="667" spans="1:5" ht="16.5" thickTop="1" thickBot="1" x14ac:dyDescent="0.3">
      <c r="A667" s="49">
        <f>Facilities!$A667</f>
        <v>0</v>
      </c>
      <c r="B667" s="78">
        <f>Facilities!$B667</f>
        <v>0</v>
      </c>
      <c r="C667" s="79"/>
      <c r="D667" s="75" t="e">
        <f t="shared" si="20"/>
        <v>#N/A</v>
      </c>
      <c r="E667" s="75">
        <f t="shared" si="21"/>
        <v>-0.25</v>
      </c>
    </row>
    <row r="668" spans="1:5" ht="16.5" thickTop="1" thickBot="1" x14ac:dyDescent="0.3">
      <c r="A668" s="49">
        <f>Facilities!$A668</f>
        <v>0</v>
      </c>
      <c r="B668" s="78">
        <f>Facilities!$B668</f>
        <v>0</v>
      </c>
      <c r="C668" s="79"/>
      <c r="D668" s="75" t="e">
        <f t="shared" si="20"/>
        <v>#N/A</v>
      </c>
      <c r="E668" s="75">
        <f t="shared" si="21"/>
        <v>-0.25</v>
      </c>
    </row>
    <row r="669" spans="1:5" ht="16.5" thickTop="1" thickBot="1" x14ac:dyDescent="0.3">
      <c r="A669" s="49">
        <f>Facilities!$A669</f>
        <v>0</v>
      </c>
      <c r="B669" s="78">
        <f>Facilities!$B669</f>
        <v>0</v>
      </c>
      <c r="C669" s="79"/>
      <c r="D669" s="75" t="e">
        <f t="shared" si="20"/>
        <v>#N/A</v>
      </c>
      <c r="E669" s="75">
        <f t="shared" si="21"/>
        <v>-0.25</v>
      </c>
    </row>
    <row r="670" spans="1:5" ht="16.5" thickTop="1" thickBot="1" x14ac:dyDescent="0.3">
      <c r="A670" s="49">
        <f>Facilities!$A670</f>
        <v>0</v>
      </c>
      <c r="B670" s="78">
        <f>Facilities!$B670</f>
        <v>0</v>
      </c>
      <c r="C670" s="79"/>
      <c r="D670" s="75" t="e">
        <f t="shared" si="20"/>
        <v>#N/A</v>
      </c>
      <c r="E670" s="75">
        <f t="shared" si="21"/>
        <v>-0.25</v>
      </c>
    </row>
    <row r="671" spans="1:5" ht="16.5" thickTop="1" thickBot="1" x14ac:dyDescent="0.3">
      <c r="A671" s="49">
        <f>Facilities!$A671</f>
        <v>0</v>
      </c>
      <c r="B671" s="78">
        <f>Facilities!$B671</f>
        <v>0</v>
      </c>
      <c r="C671" s="79"/>
      <c r="D671" s="75" t="e">
        <f t="shared" si="20"/>
        <v>#N/A</v>
      </c>
      <c r="E671" s="75">
        <f t="shared" si="21"/>
        <v>-0.25</v>
      </c>
    </row>
    <row r="672" spans="1:5" ht="16.5" thickTop="1" thickBot="1" x14ac:dyDescent="0.3">
      <c r="A672" s="49">
        <f>Facilities!$A672</f>
        <v>0</v>
      </c>
      <c r="B672" s="78">
        <f>Facilities!$B672</f>
        <v>0</v>
      </c>
      <c r="C672" s="79"/>
      <c r="D672" s="75" t="e">
        <f t="shared" si="20"/>
        <v>#N/A</v>
      </c>
      <c r="E672" s="75">
        <f t="shared" si="21"/>
        <v>-0.25</v>
      </c>
    </row>
    <row r="673" spans="1:5" ht="16.5" thickTop="1" thickBot="1" x14ac:dyDescent="0.3">
      <c r="A673" s="49">
        <f>Facilities!$A673</f>
        <v>0</v>
      </c>
      <c r="B673" s="78">
        <f>Facilities!$B673</f>
        <v>0</v>
      </c>
      <c r="C673" s="79"/>
      <c r="D673" s="75" t="e">
        <f t="shared" si="20"/>
        <v>#N/A</v>
      </c>
      <c r="E673" s="75">
        <f t="shared" si="21"/>
        <v>-0.25</v>
      </c>
    </row>
    <row r="674" spans="1:5" ht="16.5" thickTop="1" thickBot="1" x14ac:dyDescent="0.3">
      <c r="A674" s="49">
        <f>Facilities!$A674</f>
        <v>0</v>
      </c>
      <c r="B674" s="78">
        <f>Facilities!$B674</f>
        <v>0</v>
      </c>
      <c r="C674" s="79"/>
      <c r="D674" s="75" t="e">
        <f t="shared" si="20"/>
        <v>#N/A</v>
      </c>
      <c r="E674" s="75">
        <f t="shared" si="21"/>
        <v>-0.25</v>
      </c>
    </row>
    <row r="675" spans="1:5" ht="16.5" thickTop="1" thickBot="1" x14ac:dyDescent="0.3">
      <c r="A675" s="49">
        <f>Facilities!$A675</f>
        <v>0</v>
      </c>
      <c r="B675" s="78">
        <f>Facilities!$B675</f>
        <v>0</v>
      </c>
      <c r="C675" s="79"/>
      <c r="D675" s="75" t="e">
        <f t="shared" si="20"/>
        <v>#N/A</v>
      </c>
      <c r="E675" s="75">
        <f t="shared" si="21"/>
        <v>-0.25</v>
      </c>
    </row>
    <row r="676" spans="1:5" ht="16.5" thickTop="1" thickBot="1" x14ac:dyDescent="0.3">
      <c r="A676" s="49">
        <f>Facilities!$A676</f>
        <v>0</v>
      </c>
      <c r="B676" s="78">
        <f>Facilities!$B676</f>
        <v>0</v>
      </c>
      <c r="C676" s="79"/>
      <c r="D676" s="75" t="e">
        <f t="shared" si="20"/>
        <v>#N/A</v>
      </c>
      <c r="E676" s="75">
        <f t="shared" si="21"/>
        <v>-0.25</v>
      </c>
    </row>
    <row r="677" spans="1:5" ht="16.5" thickTop="1" thickBot="1" x14ac:dyDescent="0.3">
      <c r="A677" s="49">
        <f>Facilities!$A677</f>
        <v>0</v>
      </c>
      <c r="B677" s="78">
        <f>Facilities!$B677</f>
        <v>0</v>
      </c>
      <c r="C677" s="79"/>
      <c r="D677" s="75" t="e">
        <f t="shared" si="20"/>
        <v>#N/A</v>
      </c>
      <c r="E677" s="75">
        <f t="shared" si="21"/>
        <v>-0.25</v>
      </c>
    </row>
    <row r="678" spans="1:5" ht="16.5" thickTop="1" thickBot="1" x14ac:dyDescent="0.3">
      <c r="A678" s="49">
        <f>Facilities!$A678</f>
        <v>0</v>
      </c>
      <c r="B678" s="78">
        <f>Facilities!$B678</f>
        <v>0</v>
      </c>
      <c r="C678" s="79"/>
      <c r="D678" s="75" t="e">
        <f t="shared" si="20"/>
        <v>#N/A</v>
      </c>
      <c r="E678" s="75">
        <f t="shared" si="21"/>
        <v>-0.25</v>
      </c>
    </row>
    <row r="679" spans="1:5" ht="16.5" thickTop="1" thickBot="1" x14ac:dyDescent="0.3">
      <c r="A679" s="49">
        <f>Facilities!$A679</f>
        <v>0</v>
      </c>
      <c r="B679" s="78">
        <f>Facilities!$B679</f>
        <v>0</v>
      </c>
      <c r="C679" s="79"/>
      <c r="D679" s="75" t="e">
        <f t="shared" si="20"/>
        <v>#N/A</v>
      </c>
      <c r="E679" s="75">
        <f t="shared" si="21"/>
        <v>-0.25</v>
      </c>
    </row>
    <row r="680" spans="1:5" ht="16.5" thickTop="1" thickBot="1" x14ac:dyDescent="0.3">
      <c r="A680" s="49">
        <f>Facilities!$A680</f>
        <v>0</v>
      </c>
      <c r="B680" s="78">
        <f>Facilities!$B680</f>
        <v>0</v>
      </c>
      <c r="C680" s="79"/>
      <c r="D680" s="75" t="e">
        <f t="shared" si="20"/>
        <v>#N/A</v>
      </c>
      <c r="E680" s="75">
        <f t="shared" si="21"/>
        <v>-0.25</v>
      </c>
    </row>
    <row r="681" spans="1:5" ht="16.5" thickTop="1" thickBot="1" x14ac:dyDescent="0.3">
      <c r="A681" s="49">
        <f>Facilities!$A681</f>
        <v>0</v>
      </c>
      <c r="B681" s="78">
        <f>Facilities!$B681</f>
        <v>0</v>
      </c>
      <c r="C681" s="79"/>
      <c r="D681" s="75" t="e">
        <f t="shared" si="20"/>
        <v>#N/A</v>
      </c>
      <c r="E681" s="75">
        <f t="shared" si="21"/>
        <v>-0.25</v>
      </c>
    </row>
    <row r="682" spans="1:5" ht="16.5" thickTop="1" thickBot="1" x14ac:dyDescent="0.3">
      <c r="A682" s="49">
        <f>Facilities!$A682</f>
        <v>0</v>
      </c>
      <c r="B682" s="78">
        <f>Facilities!$B682</f>
        <v>0</v>
      </c>
      <c r="C682" s="79"/>
      <c r="D682" s="75" t="e">
        <f t="shared" si="20"/>
        <v>#N/A</v>
      </c>
      <c r="E682" s="75">
        <f t="shared" si="21"/>
        <v>-0.25</v>
      </c>
    </row>
    <row r="683" spans="1:5" ht="16.5" thickTop="1" thickBot="1" x14ac:dyDescent="0.3">
      <c r="A683" s="49">
        <f>Facilities!$A683</f>
        <v>0</v>
      </c>
      <c r="B683" s="78">
        <f>Facilities!$B683</f>
        <v>0</v>
      </c>
      <c r="C683" s="79"/>
      <c r="D683" s="75" t="e">
        <f t="shared" si="20"/>
        <v>#N/A</v>
      </c>
      <c r="E683" s="75">
        <f t="shared" si="21"/>
        <v>-0.25</v>
      </c>
    </row>
    <row r="684" spans="1:5" ht="16.5" thickTop="1" thickBot="1" x14ac:dyDescent="0.3">
      <c r="A684" s="49">
        <f>Facilities!$A684</f>
        <v>0</v>
      </c>
      <c r="B684" s="78">
        <f>Facilities!$B684</f>
        <v>0</v>
      </c>
      <c r="C684" s="79"/>
      <c r="D684" s="75" t="e">
        <f t="shared" si="20"/>
        <v>#N/A</v>
      </c>
      <c r="E684" s="75">
        <f t="shared" si="21"/>
        <v>-0.25</v>
      </c>
    </row>
    <row r="685" spans="1:5" ht="16.5" thickTop="1" thickBot="1" x14ac:dyDescent="0.3">
      <c r="A685" s="49">
        <f>Facilities!$A685</f>
        <v>0</v>
      </c>
      <c r="B685" s="78">
        <f>Facilities!$B685</f>
        <v>0</v>
      </c>
      <c r="C685" s="79"/>
      <c r="D685" s="75" t="e">
        <f t="shared" si="20"/>
        <v>#N/A</v>
      </c>
      <c r="E685" s="75">
        <f t="shared" si="21"/>
        <v>-0.25</v>
      </c>
    </row>
    <row r="686" spans="1:5" ht="16.5" thickTop="1" thickBot="1" x14ac:dyDescent="0.3">
      <c r="A686" s="49">
        <f>Facilities!$A686</f>
        <v>0</v>
      </c>
      <c r="B686" s="78">
        <f>Facilities!$B686</f>
        <v>0</v>
      </c>
      <c r="C686" s="79"/>
      <c r="D686" s="75" t="e">
        <f t="shared" si="20"/>
        <v>#N/A</v>
      </c>
      <c r="E686" s="75">
        <f t="shared" si="21"/>
        <v>-0.25</v>
      </c>
    </row>
    <row r="687" spans="1:5" ht="16.5" thickTop="1" thickBot="1" x14ac:dyDescent="0.3">
      <c r="A687" s="49">
        <f>Facilities!$A687</f>
        <v>0</v>
      </c>
      <c r="B687" s="78">
        <f>Facilities!$B687</f>
        <v>0</v>
      </c>
      <c r="C687" s="79"/>
      <c r="D687" s="75" t="e">
        <f t="shared" si="20"/>
        <v>#N/A</v>
      </c>
      <c r="E687" s="75">
        <f t="shared" si="21"/>
        <v>-0.25</v>
      </c>
    </row>
    <row r="688" spans="1:5" ht="16.5" thickTop="1" thickBot="1" x14ac:dyDescent="0.3">
      <c r="A688" s="49">
        <f>Facilities!$A688</f>
        <v>0</v>
      </c>
      <c r="B688" s="78">
        <f>Facilities!$B688</f>
        <v>0</v>
      </c>
      <c r="C688" s="79"/>
      <c r="D688" s="75" t="e">
        <f t="shared" si="20"/>
        <v>#N/A</v>
      </c>
      <c r="E688" s="75">
        <f t="shared" si="21"/>
        <v>-0.25</v>
      </c>
    </row>
    <row r="689" spans="1:5" ht="16.5" thickTop="1" thickBot="1" x14ac:dyDescent="0.3">
      <c r="A689" s="49">
        <f>Facilities!$A689</f>
        <v>0</v>
      </c>
      <c r="B689" s="78">
        <f>Facilities!$B689</f>
        <v>0</v>
      </c>
      <c r="C689" s="79"/>
      <c r="D689" s="75" t="e">
        <f t="shared" si="20"/>
        <v>#N/A</v>
      </c>
      <c r="E689" s="75">
        <f t="shared" si="21"/>
        <v>-0.25</v>
      </c>
    </row>
    <row r="690" spans="1:5" ht="16.5" thickTop="1" thickBot="1" x14ac:dyDescent="0.3">
      <c r="A690" s="49">
        <f>Facilities!$A690</f>
        <v>0</v>
      </c>
      <c r="B690" s="78">
        <f>Facilities!$B690</f>
        <v>0</v>
      </c>
      <c r="C690" s="79"/>
      <c r="D690" s="75" t="e">
        <f t="shared" si="20"/>
        <v>#N/A</v>
      </c>
      <c r="E690" s="75">
        <f t="shared" si="21"/>
        <v>-0.25</v>
      </c>
    </row>
    <row r="691" spans="1:5" ht="16.5" thickTop="1" thickBot="1" x14ac:dyDescent="0.3">
      <c r="A691" s="49">
        <f>Facilities!$A691</f>
        <v>0</v>
      </c>
      <c r="B691" s="78">
        <f>Facilities!$B691</f>
        <v>0</v>
      </c>
      <c r="C691" s="79"/>
      <c r="D691" s="75" t="e">
        <f t="shared" si="20"/>
        <v>#N/A</v>
      </c>
      <c r="E691" s="75">
        <f t="shared" si="21"/>
        <v>-0.25</v>
      </c>
    </row>
    <row r="692" spans="1:5" ht="16.5" thickTop="1" thickBot="1" x14ac:dyDescent="0.3">
      <c r="A692" s="49">
        <f>Facilities!$A692</f>
        <v>0</v>
      </c>
      <c r="B692" s="78">
        <f>Facilities!$B692</f>
        <v>0</v>
      </c>
      <c r="C692" s="79"/>
      <c r="D692" s="75" t="e">
        <f t="shared" si="20"/>
        <v>#N/A</v>
      </c>
      <c r="E692" s="75">
        <f t="shared" si="21"/>
        <v>-0.25</v>
      </c>
    </row>
    <row r="693" spans="1:5" ht="16.5" thickTop="1" thickBot="1" x14ac:dyDescent="0.3">
      <c r="A693" s="49">
        <f>Facilities!$A693</f>
        <v>0</v>
      </c>
      <c r="B693" s="78">
        <f>Facilities!$B693</f>
        <v>0</v>
      </c>
      <c r="C693" s="79"/>
      <c r="D693" s="75" t="e">
        <f t="shared" si="20"/>
        <v>#N/A</v>
      </c>
      <c r="E693" s="75">
        <f t="shared" si="21"/>
        <v>-0.25</v>
      </c>
    </row>
    <row r="694" spans="1:5" ht="16.5" thickTop="1" thickBot="1" x14ac:dyDescent="0.3">
      <c r="A694" s="49">
        <f>Facilities!$A694</f>
        <v>0</v>
      </c>
      <c r="B694" s="78">
        <f>Facilities!$B694</f>
        <v>0</v>
      </c>
      <c r="C694" s="79"/>
      <c r="D694" s="75" t="e">
        <f t="shared" si="20"/>
        <v>#N/A</v>
      </c>
      <c r="E694" s="75">
        <f t="shared" si="21"/>
        <v>-0.25</v>
      </c>
    </row>
    <row r="695" spans="1:5" ht="16.5" thickTop="1" thickBot="1" x14ac:dyDescent="0.3">
      <c r="A695" s="49">
        <f>Facilities!$A695</f>
        <v>0</v>
      </c>
      <c r="B695" s="78">
        <f>Facilities!$B695</f>
        <v>0</v>
      </c>
      <c r="C695" s="79"/>
      <c r="D695" s="75" t="e">
        <f t="shared" si="20"/>
        <v>#N/A</v>
      </c>
      <c r="E695" s="75">
        <f t="shared" si="21"/>
        <v>-0.25</v>
      </c>
    </row>
    <row r="696" spans="1:5" ht="16.5" thickTop="1" thickBot="1" x14ac:dyDescent="0.3">
      <c r="A696" s="49">
        <f>Facilities!$A696</f>
        <v>0</v>
      </c>
      <c r="B696" s="78">
        <f>Facilities!$B696</f>
        <v>0</v>
      </c>
      <c r="C696" s="79"/>
      <c r="D696" s="75" t="e">
        <f t="shared" si="20"/>
        <v>#N/A</v>
      </c>
      <c r="E696" s="75">
        <f t="shared" si="21"/>
        <v>-0.25</v>
      </c>
    </row>
    <row r="697" spans="1:5" ht="16.5" thickTop="1" thickBot="1" x14ac:dyDescent="0.3">
      <c r="A697" s="49">
        <f>Facilities!$A697</f>
        <v>0</v>
      </c>
      <c r="B697" s="78">
        <f>Facilities!$B697</f>
        <v>0</v>
      </c>
      <c r="C697" s="79"/>
      <c r="D697" s="75" t="e">
        <f t="shared" si="20"/>
        <v>#N/A</v>
      </c>
      <c r="E697" s="75">
        <f t="shared" si="21"/>
        <v>-0.25</v>
      </c>
    </row>
    <row r="698" spans="1:5" ht="16.5" thickTop="1" thickBot="1" x14ac:dyDescent="0.3">
      <c r="A698" s="49">
        <f>Facilities!$A698</f>
        <v>0</v>
      </c>
      <c r="B698" s="78">
        <f>Facilities!$B698</f>
        <v>0</v>
      </c>
      <c r="C698" s="79"/>
      <c r="D698" s="75" t="e">
        <f t="shared" si="20"/>
        <v>#N/A</v>
      </c>
      <c r="E698" s="75">
        <f t="shared" si="21"/>
        <v>-0.25</v>
      </c>
    </row>
    <row r="699" spans="1:5" ht="16.5" thickTop="1" thickBot="1" x14ac:dyDescent="0.3">
      <c r="A699" s="49">
        <f>Facilities!$A699</f>
        <v>0</v>
      </c>
      <c r="B699" s="78">
        <f>Facilities!$B699</f>
        <v>0</v>
      </c>
      <c r="C699" s="79"/>
      <c r="D699" s="75" t="e">
        <f t="shared" si="20"/>
        <v>#N/A</v>
      </c>
      <c r="E699" s="75">
        <f t="shared" si="21"/>
        <v>-0.25</v>
      </c>
    </row>
    <row r="700" spans="1:5" ht="16.5" thickTop="1" thickBot="1" x14ac:dyDescent="0.3">
      <c r="A700" s="49">
        <f>Facilities!$A700</f>
        <v>0</v>
      </c>
      <c r="B700" s="78">
        <f>Facilities!$B700</f>
        <v>0</v>
      </c>
      <c r="C700" s="79"/>
      <c r="D700" s="75" t="e">
        <f t="shared" si="20"/>
        <v>#N/A</v>
      </c>
      <c r="E700" s="75">
        <f t="shared" si="21"/>
        <v>-0.25</v>
      </c>
    </row>
    <row r="701" spans="1:5" ht="16.5" thickTop="1" thickBot="1" x14ac:dyDescent="0.3">
      <c r="A701" s="49">
        <f>Facilities!$A701</f>
        <v>0</v>
      </c>
      <c r="B701" s="78">
        <f>Facilities!$B701</f>
        <v>0</v>
      </c>
      <c r="C701" s="79"/>
      <c r="D701" s="75" t="e">
        <f t="shared" si="20"/>
        <v>#N/A</v>
      </c>
      <c r="E701" s="75">
        <f t="shared" si="21"/>
        <v>-0.25</v>
      </c>
    </row>
    <row r="702" spans="1:5" ht="16.5" thickTop="1" thickBot="1" x14ac:dyDescent="0.3">
      <c r="A702" s="49">
        <f>Facilities!$A702</f>
        <v>0</v>
      </c>
      <c r="B702" s="78">
        <f>Facilities!$B702</f>
        <v>0</v>
      </c>
      <c r="C702" s="79"/>
      <c r="D702" s="75" t="e">
        <f t="shared" si="20"/>
        <v>#N/A</v>
      </c>
      <c r="E702" s="75">
        <f t="shared" si="21"/>
        <v>-0.25</v>
      </c>
    </row>
    <row r="703" spans="1:5" ht="16.5" thickTop="1" thickBot="1" x14ac:dyDescent="0.3">
      <c r="A703" s="49">
        <f>Facilities!$A703</f>
        <v>0</v>
      </c>
      <c r="B703" s="78">
        <f>Facilities!$B703</f>
        <v>0</v>
      </c>
      <c r="C703" s="79"/>
      <c r="D703" s="75" t="e">
        <f t="shared" si="20"/>
        <v>#N/A</v>
      </c>
      <c r="E703" s="75">
        <f t="shared" si="21"/>
        <v>-0.25</v>
      </c>
    </row>
    <row r="704" spans="1:5" ht="16.5" thickTop="1" thickBot="1" x14ac:dyDescent="0.3">
      <c r="A704" s="49">
        <f>Facilities!$A704</f>
        <v>0</v>
      </c>
      <c r="B704" s="78">
        <f>Facilities!$B704</f>
        <v>0</v>
      </c>
      <c r="C704" s="79"/>
      <c r="D704" s="75" t="e">
        <f t="shared" si="20"/>
        <v>#N/A</v>
      </c>
      <c r="E704" s="75">
        <f t="shared" si="21"/>
        <v>-0.25</v>
      </c>
    </row>
    <row r="705" spans="1:5" ht="16.5" thickTop="1" thickBot="1" x14ac:dyDescent="0.3">
      <c r="A705" s="49">
        <f>Facilities!$A705</f>
        <v>0</v>
      </c>
      <c r="B705" s="78">
        <f>Facilities!$B705</f>
        <v>0</v>
      </c>
      <c r="C705" s="79"/>
      <c r="D705" s="75" t="e">
        <f t="shared" si="20"/>
        <v>#N/A</v>
      </c>
      <c r="E705" s="75">
        <f t="shared" si="21"/>
        <v>-0.25</v>
      </c>
    </row>
    <row r="706" spans="1:5" ht="16.5" thickTop="1" thickBot="1" x14ac:dyDescent="0.3">
      <c r="A706" s="49">
        <f>Facilities!$A706</f>
        <v>0</v>
      </c>
      <c r="B706" s="78">
        <f>Facilities!$B706</f>
        <v>0</v>
      </c>
      <c r="C706" s="79"/>
      <c r="D706" s="75" t="e">
        <f t="shared" ref="D706:D769" si="22">_xlfn.RANK.EQ(C706,$C$2:$C$1000,0)</f>
        <v>#N/A</v>
      </c>
      <c r="E706" s="75">
        <f t="shared" ref="E706:E769" si="23">($C706-1)/4</f>
        <v>-0.25</v>
      </c>
    </row>
    <row r="707" spans="1:5" ht="16.5" thickTop="1" thickBot="1" x14ac:dyDescent="0.3">
      <c r="A707" s="49">
        <f>Facilities!$A707</f>
        <v>0</v>
      </c>
      <c r="B707" s="78">
        <f>Facilities!$B707</f>
        <v>0</v>
      </c>
      <c r="C707" s="79"/>
      <c r="D707" s="75" t="e">
        <f t="shared" si="22"/>
        <v>#N/A</v>
      </c>
      <c r="E707" s="75">
        <f t="shared" si="23"/>
        <v>-0.25</v>
      </c>
    </row>
    <row r="708" spans="1:5" ht="16.5" thickTop="1" thickBot="1" x14ac:dyDescent="0.3">
      <c r="A708" s="49">
        <f>Facilities!$A708</f>
        <v>0</v>
      </c>
      <c r="B708" s="78">
        <f>Facilities!$B708</f>
        <v>0</v>
      </c>
      <c r="C708" s="79"/>
      <c r="D708" s="75" t="e">
        <f t="shared" si="22"/>
        <v>#N/A</v>
      </c>
      <c r="E708" s="75">
        <f t="shared" si="23"/>
        <v>-0.25</v>
      </c>
    </row>
    <row r="709" spans="1:5" ht="16.5" thickTop="1" thickBot="1" x14ac:dyDescent="0.3">
      <c r="A709" s="49">
        <f>Facilities!$A709</f>
        <v>0</v>
      </c>
      <c r="B709" s="78">
        <f>Facilities!$B709</f>
        <v>0</v>
      </c>
      <c r="C709" s="79"/>
      <c r="D709" s="75" t="e">
        <f t="shared" si="22"/>
        <v>#N/A</v>
      </c>
      <c r="E709" s="75">
        <f t="shared" si="23"/>
        <v>-0.25</v>
      </c>
    </row>
    <row r="710" spans="1:5" ht="16.5" thickTop="1" thickBot="1" x14ac:dyDescent="0.3">
      <c r="A710" s="49">
        <f>Facilities!$A710</f>
        <v>0</v>
      </c>
      <c r="B710" s="78">
        <f>Facilities!$B710</f>
        <v>0</v>
      </c>
      <c r="C710" s="79"/>
      <c r="D710" s="75" t="e">
        <f t="shared" si="22"/>
        <v>#N/A</v>
      </c>
      <c r="E710" s="75">
        <f t="shared" si="23"/>
        <v>-0.25</v>
      </c>
    </row>
    <row r="711" spans="1:5" ht="16.5" thickTop="1" thickBot="1" x14ac:dyDescent="0.3">
      <c r="A711" s="49">
        <f>Facilities!$A711</f>
        <v>0</v>
      </c>
      <c r="B711" s="78">
        <f>Facilities!$B711</f>
        <v>0</v>
      </c>
      <c r="C711" s="79"/>
      <c r="D711" s="75" t="e">
        <f t="shared" si="22"/>
        <v>#N/A</v>
      </c>
      <c r="E711" s="75">
        <f t="shared" si="23"/>
        <v>-0.25</v>
      </c>
    </row>
    <row r="712" spans="1:5" ht="16.5" thickTop="1" thickBot="1" x14ac:dyDescent="0.3">
      <c r="A712" s="49">
        <f>Facilities!$A712</f>
        <v>0</v>
      </c>
      <c r="B712" s="78">
        <f>Facilities!$B712</f>
        <v>0</v>
      </c>
      <c r="C712" s="79"/>
      <c r="D712" s="75" t="e">
        <f t="shared" si="22"/>
        <v>#N/A</v>
      </c>
      <c r="E712" s="75">
        <f t="shared" si="23"/>
        <v>-0.25</v>
      </c>
    </row>
    <row r="713" spans="1:5" ht="16.5" thickTop="1" thickBot="1" x14ac:dyDescent="0.3">
      <c r="A713" s="49">
        <f>Facilities!$A713</f>
        <v>0</v>
      </c>
      <c r="B713" s="78">
        <f>Facilities!$B713</f>
        <v>0</v>
      </c>
      <c r="C713" s="79"/>
      <c r="D713" s="75" t="e">
        <f t="shared" si="22"/>
        <v>#N/A</v>
      </c>
      <c r="E713" s="75">
        <f t="shared" si="23"/>
        <v>-0.25</v>
      </c>
    </row>
    <row r="714" spans="1:5" ht="16.5" thickTop="1" thickBot="1" x14ac:dyDescent="0.3">
      <c r="A714" s="49">
        <f>Facilities!$A714</f>
        <v>0</v>
      </c>
      <c r="B714" s="78">
        <f>Facilities!$B714</f>
        <v>0</v>
      </c>
      <c r="C714" s="79"/>
      <c r="D714" s="75" t="e">
        <f t="shared" si="22"/>
        <v>#N/A</v>
      </c>
      <c r="E714" s="75">
        <f t="shared" si="23"/>
        <v>-0.25</v>
      </c>
    </row>
    <row r="715" spans="1:5" ht="16.5" thickTop="1" thickBot="1" x14ac:dyDescent="0.3">
      <c r="A715" s="49">
        <f>Facilities!$A715</f>
        <v>0</v>
      </c>
      <c r="B715" s="78">
        <f>Facilities!$B715</f>
        <v>0</v>
      </c>
      <c r="C715" s="79"/>
      <c r="D715" s="75" t="e">
        <f t="shared" si="22"/>
        <v>#N/A</v>
      </c>
      <c r="E715" s="75">
        <f t="shared" si="23"/>
        <v>-0.25</v>
      </c>
    </row>
    <row r="716" spans="1:5" ht="16.5" thickTop="1" thickBot="1" x14ac:dyDescent="0.3">
      <c r="A716" s="49">
        <f>Facilities!$A716</f>
        <v>0</v>
      </c>
      <c r="B716" s="78">
        <f>Facilities!$B716</f>
        <v>0</v>
      </c>
      <c r="C716" s="79"/>
      <c r="D716" s="75" t="e">
        <f t="shared" si="22"/>
        <v>#N/A</v>
      </c>
      <c r="E716" s="75">
        <f t="shared" si="23"/>
        <v>-0.25</v>
      </c>
    </row>
    <row r="717" spans="1:5" ht="16.5" thickTop="1" thickBot="1" x14ac:dyDescent="0.3">
      <c r="A717" s="49">
        <f>Facilities!$A717</f>
        <v>0</v>
      </c>
      <c r="B717" s="78">
        <f>Facilities!$B717</f>
        <v>0</v>
      </c>
      <c r="C717" s="79"/>
      <c r="D717" s="75" t="e">
        <f t="shared" si="22"/>
        <v>#N/A</v>
      </c>
      <c r="E717" s="75">
        <f t="shared" si="23"/>
        <v>-0.25</v>
      </c>
    </row>
    <row r="718" spans="1:5" ht="16.5" thickTop="1" thickBot="1" x14ac:dyDescent="0.3">
      <c r="A718" s="49">
        <f>Facilities!$A718</f>
        <v>0</v>
      </c>
      <c r="B718" s="78">
        <f>Facilities!$B718</f>
        <v>0</v>
      </c>
      <c r="C718" s="79"/>
      <c r="D718" s="75" t="e">
        <f t="shared" si="22"/>
        <v>#N/A</v>
      </c>
      <c r="E718" s="75">
        <f t="shared" si="23"/>
        <v>-0.25</v>
      </c>
    </row>
    <row r="719" spans="1:5" ht="16.5" thickTop="1" thickBot="1" x14ac:dyDescent="0.3">
      <c r="A719" s="49">
        <f>Facilities!$A719</f>
        <v>0</v>
      </c>
      <c r="B719" s="78">
        <f>Facilities!$B719</f>
        <v>0</v>
      </c>
      <c r="C719" s="79"/>
      <c r="D719" s="75" t="e">
        <f t="shared" si="22"/>
        <v>#N/A</v>
      </c>
      <c r="E719" s="75">
        <f t="shared" si="23"/>
        <v>-0.25</v>
      </c>
    </row>
    <row r="720" spans="1:5" ht="16.5" thickTop="1" thickBot="1" x14ac:dyDescent="0.3">
      <c r="A720" s="49">
        <f>Facilities!$A720</f>
        <v>0</v>
      </c>
      <c r="B720" s="78">
        <f>Facilities!$B720</f>
        <v>0</v>
      </c>
      <c r="C720" s="79"/>
      <c r="D720" s="75" t="e">
        <f t="shared" si="22"/>
        <v>#N/A</v>
      </c>
      <c r="E720" s="75">
        <f t="shared" si="23"/>
        <v>-0.25</v>
      </c>
    </row>
    <row r="721" spans="1:5" ht="16.5" thickTop="1" thickBot="1" x14ac:dyDescent="0.3">
      <c r="A721" s="49">
        <f>Facilities!$A721</f>
        <v>0</v>
      </c>
      <c r="B721" s="78">
        <f>Facilities!$B721</f>
        <v>0</v>
      </c>
      <c r="C721" s="79"/>
      <c r="D721" s="75" t="e">
        <f t="shared" si="22"/>
        <v>#N/A</v>
      </c>
      <c r="E721" s="75">
        <f t="shared" si="23"/>
        <v>-0.25</v>
      </c>
    </row>
    <row r="722" spans="1:5" ht="16.5" thickTop="1" thickBot="1" x14ac:dyDescent="0.3">
      <c r="A722" s="49">
        <f>Facilities!$A722</f>
        <v>0</v>
      </c>
      <c r="B722" s="78">
        <f>Facilities!$B722</f>
        <v>0</v>
      </c>
      <c r="C722" s="79"/>
      <c r="D722" s="75" t="e">
        <f t="shared" si="22"/>
        <v>#N/A</v>
      </c>
      <c r="E722" s="75">
        <f t="shared" si="23"/>
        <v>-0.25</v>
      </c>
    </row>
    <row r="723" spans="1:5" ht="16.5" thickTop="1" thickBot="1" x14ac:dyDescent="0.3">
      <c r="A723" s="49">
        <f>Facilities!$A723</f>
        <v>0</v>
      </c>
      <c r="B723" s="78">
        <f>Facilities!$B723</f>
        <v>0</v>
      </c>
      <c r="C723" s="79"/>
      <c r="D723" s="75" t="e">
        <f t="shared" si="22"/>
        <v>#N/A</v>
      </c>
      <c r="E723" s="75">
        <f t="shared" si="23"/>
        <v>-0.25</v>
      </c>
    </row>
    <row r="724" spans="1:5" ht="16.5" thickTop="1" thickBot="1" x14ac:dyDescent="0.3">
      <c r="A724" s="49">
        <f>Facilities!$A724</f>
        <v>0</v>
      </c>
      <c r="B724" s="78">
        <f>Facilities!$B724</f>
        <v>0</v>
      </c>
      <c r="C724" s="79"/>
      <c r="D724" s="75" t="e">
        <f t="shared" si="22"/>
        <v>#N/A</v>
      </c>
      <c r="E724" s="75">
        <f t="shared" si="23"/>
        <v>-0.25</v>
      </c>
    </row>
    <row r="725" spans="1:5" ht="16.5" thickTop="1" thickBot="1" x14ac:dyDescent="0.3">
      <c r="A725" s="49">
        <f>Facilities!$A725</f>
        <v>0</v>
      </c>
      <c r="B725" s="78">
        <f>Facilities!$B725</f>
        <v>0</v>
      </c>
      <c r="C725" s="79"/>
      <c r="D725" s="75" t="e">
        <f t="shared" si="22"/>
        <v>#N/A</v>
      </c>
      <c r="E725" s="75">
        <f t="shared" si="23"/>
        <v>-0.25</v>
      </c>
    </row>
    <row r="726" spans="1:5" ht="16.5" thickTop="1" thickBot="1" x14ac:dyDescent="0.3">
      <c r="A726" s="49">
        <f>Facilities!$A726</f>
        <v>0</v>
      </c>
      <c r="B726" s="78">
        <f>Facilities!$B726</f>
        <v>0</v>
      </c>
      <c r="C726" s="79"/>
      <c r="D726" s="75" t="e">
        <f t="shared" si="22"/>
        <v>#N/A</v>
      </c>
      <c r="E726" s="75">
        <f t="shared" si="23"/>
        <v>-0.25</v>
      </c>
    </row>
    <row r="727" spans="1:5" ht="16.5" thickTop="1" thickBot="1" x14ac:dyDescent="0.3">
      <c r="A727" s="49">
        <f>Facilities!$A727</f>
        <v>0</v>
      </c>
      <c r="B727" s="78">
        <f>Facilities!$B727</f>
        <v>0</v>
      </c>
      <c r="C727" s="79"/>
      <c r="D727" s="75" t="e">
        <f t="shared" si="22"/>
        <v>#N/A</v>
      </c>
      <c r="E727" s="75">
        <f t="shared" si="23"/>
        <v>-0.25</v>
      </c>
    </row>
    <row r="728" spans="1:5" ht="16.5" thickTop="1" thickBot="1" x14ac:dyDescent="0.3">
      <c r="A728" s="49">
        <f>Facilities!$A728</f>
        <v>0</v>
      </c>
      <c r="B728" s="78">
        <f>Facilities!$B728</f>
        <v>0</v>
      </c>
      <c r="C728" s="79"/>
      <c r="D728" s="75" t="e">
        <f t="shared" si="22"/>
        <v>#N/A</v>
      </c>
      <c r="E728" s="75">
        <f t="shared" si="23"/>
        <v>-0.25</v>
      </c>
    </row>
    <row r="729" spans="1:5" ht="16.5" thickTop="1" thickBot="1" x14ac:dyDescent="0.3">
      <c r="A729" s="49">
        <f>Facilities!$A729</f>
        <v>0</v>
      </c>
      <c r="B729" s="78">
        <f>Facilities!$B729</f>
        <v>0</v>
      </c>
      <c r="C729" s="79"/>
      <c r="D729" s="75" t="e">
        <f t="shared" si="22"/>
        <v>#N/A</v>
      </c>
      <c r="E729" s="75">
        <f t="shared" si="23"/>
        <v>-0.25</v>
      </c>
    </row>
    <row r="730" spans="1:5" ht="16.5" thickTop="1" thickBot="1" x14ac:dyDescent="0.3">
      <c r="A730" s="49">
        <f>Facilities!$A730</f>
        <v>0</v>
      </c>
      <c r="B730" s="78">
        <f>Facilities!$B730</f>
        <v>0</v>
      </c>
      <c r="C730" s="79"/>
      <c r="D730" s="75" t="e">
        <f t="shared" si="22"/>
        <v>#N/A</v>
      </c>
      <c r="E730" s="75">
        <f t="shared" si="23"/>
        <v>-0.25</v>
      </c>
    </row>
    <row r="731" spans="1:5" ht="16.5" thickTop="1" thickBot="1" x14ac:dyDescent="0.3">
      <c r="A731" s="49">
        <f>Facilities!$A731</f>
        <v>0</v>
      </c>
      <c r="B731" s="78">
        <f>Facilities!$B731</f>
        <v>0</v>
      </c>
      <c r="C731" s="79"/>
      <c r="D731" s="75" t="e">
        <f t="shared" si="22"/>
        <v>#N/A</v>
      </c>
      <c r="E731" s="75">
        <f t="shared" si="23"/>
        <v>-0.25</v>
      </c>
    </row>
    <row r="732" spans="1:5" ht="16.5" thickTop="1" thickBot="1" x14ac:dyDescent="0.3">
      <c r="A732" s="49">
        <f>Facilities!$A732</f>
        <v>0</v>
      </c>
      <c r="B732" s="78">
        <f>Facilities!$B732</f>
        <v>0</v>
      </c>
      <c r="C732" s="79"/>
      <c r="D732" s="75" t="e">
        <f t="shared" si="22"/>
        <v>#N/A</v>
      </c>
      <c r="E732" s="75">
        <f t="shared" si="23"/>
        <v>-0.25</v>
      </c>
    </row>
    <row r="733" spans="1:5" ht="16.5" thickTop="1" thickBot="1" x14ac:dyDescent="0.3">
      <c r="A733" s="49">
        <f>Facilities!$A733</f>
        <v>0</v>
      </c>
      <c r="B733" s="78">
        <f>Facilities!$B733</f>
        <v>0</v>
      </c>
      <c r="C733" s="79"/>
      <c r="D733" s="75" t="e">
        <f t="shared" si="22"/>
        <v>#N/A</v>
      </c>
      <c r="E733" s="75">
        <f t="shared" si="23"/>
        <v>-0.25</v>
      </c>
    </row>
    <row r="734" spans="1:5" ht="16.5" thickTop="1" thickBot="1" x14ac:dyDescent="0.3">
      <c r="A734" s="49">
        <f>Facilities!$A734</f>
        <v>0</v>
      </c>
      <c r="B734" s="78">
        <f>Facilities!$B734</f>
        <v>0</v>
      </c>
      <c r="C734" s="79"/>
      <c r="D734" s="75" t="e">
        <f t="shared" si="22"/>
        <v>#N/A</v>
      </c>
      <c r="E734" s="75">
        <f t="shared" si="23"/>
        <v>-0.25</v>
      </c>
    </row>
    <row r="735" spans="1:5" ht="16.5" thickTop="1" thickBot="1" x14ac:dyDescent="0.3">
      <c r="A735" s="49">
        <f>Facilities!$A735</f>
        <v>0</v>
      </c>
      <c r="B735" s="78">
        <f>Facilities!$B735</f>
        <v>0</v>
      </c>
      <c r="C735" s="79"/>
      <c r="D735" s="75" t="e">
        <f t="shared" si="22"/>
        <v>#N/A</v>
      </c>
      <c r="E735" s="75">
        <f t="shared" si="23"/>
        <v>-0.25</v>
      </c>
    </row>
    <row r="736" spans="1:5" ht="16.5" thickTop="1" thickBot="1" x14ac:dyDescent="0.3">
      <c r="A736" s="49">
        <f>Facilities!$A736</f>
        <v>0</v>
      </c>
      <c r="B736" s="78">
        <f>Facilities!$B736</f>
        <v>0</v>
      </c>
      <c r="C736" s="79"/>
      <c r="D736" s="75" t="e">
        <f t="shared" si="22"/>
        <v>#N/A</v>
      </c>
      <c r="E736" s="75">
        <f t="shared" si="23"/>
        <v>-0.25</v>
      </c>
    </row>
    <row r="737" spans="1:5" ht="16.5" thickTop="1" thickBot="1" x14ac:dyDescent="0.3">
      <c r="A737" s="49">
        <f>Facilities!$A737</f>
        <v>0</v>
      </c>
      <c r="B737" s="78">
        <f>Facilities!$B737</f>
        <v>0</v>
      </c>
      <c r="C737" s="79"/>
      <c r="D737" s="75" t="e">
        <f t="shared" si="22"/>
        <v>#N/A</v>
      </c>
      <c r="E737" s="75">
        <f t="shared" si="23"/>
        <v>-0.25</v>
      </c>
    </row>
    <row r="738" spans="1:5" ht="16.5" thickTop="1" thickBot="1" x14ac:dyDescent="0.3">
      <c r="A738" s="49">
        <f>Facilities!$A738</f>
        <v>0</v>
      </c>
      <c r="B738" s="78">
        <f>Facilities!$B738</f>
        <v>0</v>
      </c>
      <c r="C738" s="79"/>
      <c r="D738" s="75" t="e">
        <f t="shared" si="22"/>
        <v>#N/A</v>
      </c>
      <c r="E738" s="75">
        <f t="shared" si="23"/>
        <v>-0.25</v>
      </c>
    </row>
    <row r="739" spans="1:5" ht="16.5" thickTop="1" thickBot="1" x14ac:dyDescent="0.3">
      <c r="A739" s="49">
        <f>Facilities!$A739</f>
        <v>0</v>
      </c>
      <c r="B739" s="78">
        <f>Facilities!$B739</f>
        <v>0</v>
      </c>
      <c r="C739" s="79"/>
      <c r="D739" s="75" t="e">
        <f t="shared" si="22"/>
        <v>#N/A</v>
      </c>
      <c r="E739" s="75">
        <f t="shared" si="23"/>
        <v>-0.25</v>
      </c>
    </row>
    <row r="740" spans="1:5" ht="16.5" thickTop="1" thickBot="1" x14ac:dyDescent="0.3">
      <c r="A740" s="49">
        <f>Facilities!$A740</f>
        <v>0</v>
      </c>
      <c r="B740" s="78">
        <f>Facilities!$B740</f>
        <v>0</v>
      </c>
      <c r="C740" s="79"/>
      <c r="D740" s="75" t="e">
        <f t="shared" si="22"/>
        <v>#N/A</v>
      </c>
      <c r="E740" s="75">
        <f t="shared" si="23"/>
        <v>-0.25</v>
      </c>
    </row>
    <row r="741" spans="1:5" ht="16.5" thickTop="1" thickBot="1" x14ac:dyDescent="0.3">
      <c r="A741" s="49">
        <f>Facilities!$A741</f>
        <v>0</v>
      </c>
      <c r="B741" s="78">
        <f>Facilities!$B741</f>
        <v>0</v>
      </c>
      <c r="C741" s="79"/>
      <c r="D741" s="75" t="e">
        <f t="shared" si="22"/>
        <v>#N/A</v>
      </c>
      <c r="E741" s="75">
        <f t="shared" si="23"/>
        <v>-0.25</v>
      </c>
    </row>
    <row r="742" spans="1:5" ht="16.5" thickTop="1" thickBot="1" x14ac:dyDescent="0.3">
      <c r="A742" s="49">
        <f>Facilities!$A742</f>
        <v>0</v>
      </c>
      <c r="B742" s="78">
        <f>Facilities!$B742</f>
        <v>0</v>
      </c>
      <c r="C742" s="79"/>
      <c r="D742" s="75" t="e">
        <f t="shared" si="22"/>
        <v>#N/A</v>
      </c>
      <c r="E742" s="75">
        <f t="shared" si="23"/>
        <v>-0.25</v>
      </c>
    </row>
    <row r="743" spans="1:5" ht="16.5" thickTop="1" thickBot="1" x14ac:dyDescent="0.3">
      <c r="A743" s="49">
        <f>Facilities!$A743</f>
        <v>0</v>
      </c>
      <c r="B743" s="78">
        <f>Facilities!$B743</f>
        <v>0</v>
      </c>
      <c r="C743" s="79"/>
      <c r="D743" s="75" t="e">
        <f t="shared" si="22"/>
        <v>#N/A</v>
      </c>
      <c r="E743" s="75">
        <f t="shared" si="23"/>
        <v>-0.25</v>
      </c>
    </row>
    <row r="744" spans="1:5" ht="16.5" thickTop="1" thickBot="1" x14ac:dyDescent="0.3">
      <c r="A744" s="49">
        <f>Facilities!$A744</f>
        <v>0</v>
      </c>
      <c r="B744" s="78">
        <f>Facilities!$B744</f>
        <v>0</v>
      </c>
      <c r="C744" s="79"/>
      <c r="D744" s="75" t="e">
        <f t="shared" si="22"/>
        <v>#N/A</v>
      </c>
      <c r="E744" s="75">
        <f t="shared" si="23"/>
        <v>-0.25</v>
      </c>
    </row>
    <row r="745" spans="1:5" ht="16.5" thickTop="1" thickBot="1" x14ac:dyDescent="0.3">
      <c r="A745" s="49">
        <f>Facilities!$A745</f>
        <v>0</v>
      </c>
      <c r="B745" s="78">
        <f>Facilities!$B745</f>
        <v>0</v>
      </c>
      <c r="C745" s="79"/>
      <c r="D745" s="75" t="e">
        <f t="shared" si="22"/>
        <v>#N/A</v>
      </c>
      <c r="E745" s="75">
        <f t="shared" si="23"/>
        <v>-0.25</v>
      </c>
    </row>
    <row r="746" spans="1:5" ht="16.5" thickTop="1" thickBot="1" x14ac:dyDescent="0.3">
      <c r="A746" s="49">
        <f>Facilities!$A746</f>
        <v>0</v>
      </c>
      <c r="B746" s="78">
        <f>Facilities!$B746</f>
        <v>0</v>
      </c>
      <c r="C746" s="79"/>
      <c r="D746" s="75" t="e">
        <f t="shared" si="22"/>
        <v>#N/A</v>
      </c>
      <c r="E746" s="75">
        <f t="shared" si="23"/>
        <v>-0.25</v>
      </c>
    </row>
    <row r="747" spans="1:5" ht="16.5" thickTop="1" thickBot="1" x14ac:dyDescent="0.3">
      <c r="A747" s="49">
        <f>Facilities!$A747</f>
        <v>0</v>
      </c>
      <c r="B747" s="78">
        <f>Facilities!$B747</f>
        <v>0</v>
      </c>
      <c r="C747" s="79"/>
      <c r="D747" s="75" t="e">
        <f t="shared" si="22"/>
        <v>#N/A</v>
      </c>
      <c r="E747" s="75">
        <f t="shared" si="23"/>
        <v>-0.25</v>
      </c>
    </row>
    <row r="748" spans="1:5" ht="16.5" thickTop="1" thickBot="1" x14ac:dyDescent="0.3">
      <c r="A748" s="49">
        <f>Facilities!$A748</f>
        <v>0</v>
      </c>
      <c r="B748" s="78">
        <f>Facilities!$B748</f>
        <v>0</v>
      </c>
      <c r="C748" s="79"/>
      <c r="D748" s="75" t="e">
        <f t="shared" si="22"/>
        <v>#N/A</v>
      </c>
      <c r="E748" s="75">
        <f t="shared" si="23"/>
        <v>-0.25</v>
      </c>
    </row>
    <row r="749" spans="1:5" ht="16.5" thickTop="1" thickBot="1" x14ac:dyDescent="0.3">
      <c r="A749" s="49">
        <f>Facilities!$A749</f>
        <v>0</v>
      </c>
      <c r="B749" s="78">
        <f>Facilities!$B749</f>
        <v>0</v>
      </c>
      <c r="C749" s="79"/>
      <c r="D749" s="75" t="e">
        <f t="shared" si="22"/>
        <v>#N/A</v>
      </c>
      <c r="E749" s="75">
        <f t="shared" si="23"/>
        <v>-0.25</v>
      </c>
    </row>
    <row r="750" spans="1:5" ht="16.5" thickTop="1" thickBot="1" x14ac:dyDescent="0.3">
      <c r="A750" s="49">
        <f>Facilities!$A750</f>
        <v>0</v>
      </c>
      <c r="B750" s="78">
        <f>Facilities!$B750</f>
        <v>0</v>
      </c>
      <c r="C750" s="79"/>
      <c r="D750" s="75" t="e">
        <f t="shared" si="22"/>
        <v>#N/A</v>
      </c>
      <c r="E750" s="75">
        <f t="shared" si="23"/>
        <v>-0.25</v>
      </c>
    </row>
    <row r="751" spans="1:5" ht="16.5" thickTop="1" thickBot="1" x14ac:dyDescent="0.3">
      <c r="A751" s="49">
        <f>Facilities!$A751</f>
        <v>0</v>
      </c>
      <c r="B751" s="78">
        <f>Facilities!$B751</f>
        <v>0</v>
      </c>
      <c r="C751" s="79"/>
      <c r="D751" s="75" t="e">
        <f t="shared" si="22"/>
        <v>#N/A</v>
      </c>
      <c r="E751" s="75">
        <f t="shared" si="23"/>
        <v>-0.25</v>
      </c>
    </row>
    <row r="752" spans="1:5" ht="16.5" thickTop="1" thickBot="1" x14ac:dyDescent="0.3">
      <c r="A752" s="49">
        <f>Facilities!$A752</f>
        <v>0</v>
      </c>
      <c r="B752" s="78">
        <f>Facilities!$B752</f>
        <v>0</v>
      </c>
      <c r="C752" s="79"/>
      <c r="D752" s="75" t="e">
        <f t="shared" si="22"/>
        <v>#N/A</v>
      </c>
      <c r="E752" s="75">
        <f t="shared" si="23"/>
        <v>-0.25</v>
      </c>
    </row>
    <row r="753" spans="1:5" ht="16.5" thickTop="1" thickBot="1" x14ac:dyDescent="0.3">
      <c r="A753" s="49">
        <f>Facilities!$A753</f>
        <v>0</v>
      </c>
      <c r="B753" s="78">
        <f>Facilities!$B753</f>
        <v>0</v>
      </c>
      <c r="C753" s="79"/>
      <c r="D753" s="75" t="e">
        <f t="shared" si="22"/>
        <v>#N/A</v>
      </c>
      <c r="E753" s="75">
        <f t="shared" si="23"/>
        <v>-0.25</v>
      </c>
    </row>
    <row r="754" spans="1:5" ht="16.5" thickTop="1" thickBot="1" x14ac:dyDescent="0.3">
      <c r="A754" s="49">
        <f>Facilities!$A754</f>
        <v>0</v>
      </c>
      <c r="B754" s="78">
        <f>Facilities!$B754</f>
        <v>0</v>
      </c>
      <c r="C754" s="79"/>
      <c r="D754" s="75" t="e">
        <f t="shared" si="22"/>
        <v>#N/A</v>
      </c>
      <c r="E754" s="75">
        <f t="shared" si="23"/>
        <v>-0.25</v>
      </c>
    </row>
    <row r="755" spans="1:5" ht="16.5" thickTop="1" thickBot="1" x14ac:dyDescent="0.3">
      <c r="A755" s="49">
        <f>Facilities!$A755</f>
        <v>0</v>
      </c>
      <c r="B755" s="78">
        <f>Facilities!$B755</f>
        <v>0</v>
      </c>
      <c r="C755" s="79"/>
      <c r="D755" s="75" t="e">
        <f t="shared" si="22"/>
        <v>#N/A</v>
      </c>
      <c r="E755" s="75">
        <f t="shared" si="23"/>
        <v>-0.25</v>
      </c>
    </row>
    <row r="756" spans="1:5" ht="16.5" thickTop="1" thickBot="1" x14ac:dyDescent="0.3">
      <c r="A756" s="49">
        <f>Facilities!$A756</f>
        <v>0</v>
      </c>
      <c r="B756" s="78">
        <f>Facilities!$B756</f>
        <v>0</v>
      </c>
      <c r="C756" s="79"/>
      <c r="D756" s="75" t="e">
        <f t="shared" si="22"/>
        <v>#N/A</v>
      </c>
      <c r="E756" s="75">
        <f t="shared" si="23"/>
        <v>-0.25</v>
      </c>
    </row>
    <row r="757" spans="1:5" ht="16.5" thickTop="1" thickBot="1" x14ac:dyDescent="0.3">
      <c r="A757" s="49">
        <f>Facilities!$A757</f>
        <v>0</v>
      </c>
      <c r="B757" s="78">
        <f>Facilities!$B757</f>
        <v>0</v>
      </c>
      <c r="C757" s="79"/>
      <c r="D757" s="75" t="e">
        <f t="shared" si="22"/>
        <v>#N/A</v>
      </c>
      <c r="E757" s="75">
        <f t="shared" si="23"/>
        <v>-0.25</v>
      </c>
    </row>
    <row r="758" spans="1:5" ht="16.5" thickTop="1" thickBot="1" x14ac:dyDescent="0.3">
      <c r="A758" s="49">
        <f>Facilities!$A758</f>
        <v>0</v>
      </c>
      <c r="B758" s="78">
        <f>Facilities!$B758</f>
        <v>0</v>
      </c>
      <c r="C758" s="79"/>
      <c r="D758" s="75" t="e">
        <f t="shared" si="22"/>
        <v>#N/A</v>
      </c>
      <c r="E758" s="75">
        <f t="shared" si="23"/>
        <v>-0.25</v>
      </c>
    </row>
    <row r="759" spans="1:5" ht="16.5" thickTop="1" thickBot="1" x14ac:dyDescent="0.3">
      <c r="A759" s="49">
        <f>Facilities!$A759</f>
        <v>0</v>
      </c>
      <c r="B759" s="78">
        <f>Facilities!$B759</f>
        <v>0</v>
      </c>
      <c r="C759" s="79"/>
      <c r="D759" s="75" t="e">
        <f t="shared" si="22"/>
        <v>#N/A</v>
      </c>
      <c r="E759" s="75">
        <f t="shared" si="23"/>
        <v>-0.25</v>
      </c>
    </row>
    <row r="760" spans="1:5" ht="16.5" thickTop="1" thickBot="1" x14ac:dyDescent="0.3">
      <c r="A760" s="49">
        <f>Facilities!$A760</f>
        <v>0</v>
      </c>
      <c r="B760" s="78">
        <f>Facilities!$B760</f>
        <v>0</v>
      </c>
      <c r="C760" s="79"/>
      <c r="D760" s="75" t="e">
        <f t="shared" si="22"/>
        <v>#N/A</v>
      </c>
      <c r="E760" s="75">
        <f t="shared" si="23"/>
        <v>-0.25</v>
      </c>
    </row>
    <row r="761" spans="1:5" ht="16.5" thickTop="1" thickBot="1" x14ac:dyDescent="0.3">
      <c r="A761" s="49">
        <f>Facilities!$A761</f>
        <v>0</v>
      </c>
      <c r="B761" s="78">
        <f>Facilities!$B761</f>
        <v>0</v>
      </c>
      <c r="C761" s="79"/>
      <c r="D761" s="75" t="e">
        <f t="shared" si="22"/>
        <v>#N/A</v>
      </c>
      <c r="E761" s="75">
        <f t="shared" si="23"/>
        <v>-0.25</v>
      </c>
    </row>
    <row r="762" spans="1:5" ht="16.5" thickTop="1" thickBot="1" x14ac:dyDescent="0.3">
      <c r="A762" s="49">
        <f>Facilities!$A762</f>
        <v>0</v>
      </c>
      <c r="B762" s="78">
        <f>Facilities!$B762</f>
        <v>0</v>
      </c>
      <c r="C762" s="79"/>
      <c r="D762" s="75" t="e">
        <f t="shared" si="22"/>
        <v>#N/A</v>
      </c>
      <c r="E762" s="75">
        <f t="shared" si="23"/>
        <v>-0.25</v>
      </c>
    </row>
    <row r="763" spans="1:5" ht="16.5" thickTop="1" thickBot="1" x14ac:dyDescent="0.3">
      <c r="A763" s="49">
        <f>Facilities!$A763</f>
        <v>0</v>
      </c>
      <c r="B763" s="78">
        <f>Facilities!$B763</f>
        <v>0</v>
      </c>
      <c r="C763" s="79"/>
      <c r="D763" s="75" t="e">
        <f t="shared" si="22"/>
        <v>#N/A</v>
      </c>
      <c r="E763" s="75">
        <f t="shared" si="23"/>
        <v>-0.25</v>
      </c>
    </row>
    <row r="764" spans="1:5" ht="16.5" thickTop="1" thickBot="1" x14ac:dyDescent="0.3">
      <c r="A764" s="49">
        <f>Facilities!$A764</f>
        <v>0</v>
      </c>
      <c r="B764" s="78">
        <f>Facilities!$B764</f>
        <v>0</v>
      </c>
      <c r="C764" s="79"/>
      <c r="D764" s="75" t="e">
        <f t="shared" si="22"/>
        <v>#N/A</v>
      </c>
      <c r="E764" s="75">
        <f t="shared" si="23"/>
        <v>-0.25</v>
      </c>
    </row>
    <row r="765" spans="1:5" ht="16.5" thickTop="1" thickBot="1" x14ac:dyDescent="0.3">
      <c r="A765" s="49">
        <f>Facilities!$A765</f>
        <v>0</v>
      </c>
      <c r="B765" s="78">
        <f>Facilities!$B765</f>
        <v>0</v>
      </c>
      <c r="C765" s="79"/>
      <c r="D765" s="75" t="e">
        <f t="shared" si="22"/>
        <v>#N/A</v>
      </c>
      <c r="E765" s="75">
        <f t="shared" si="23"/>
        <v>-0.25</v>
      </c>
    </row>
    <row r="766" spans="1:5" ht="16.5" thickTop="1" thickBot="1" x14ac:dyDescent="0.3">
      <c r="A766" s="49">
        <f>Facilities!$A766</f>
        <v>0</v>
      </c>
      <c r="B766" s="78">
        <f>Facilities!$B766</f>
        <v>0</v>
      </c>
      <c r="C766" s="79"/>
      <c r="D766" s="75" t="e">
        <f t="shared" si="22"/>
        <v>#N/A</v>
      </c>
      <c r="E766" s="75">
        <f t="shared" si="23"/>
        <v>-0.25</v>
      </c>
    </row>
    <row r="767" spans="1:5" ht="16.5" thickTop="1" thickBot="1" x14ac:dyDescent="0.3">
      <c r="A767" s="49">
        <f>Facilities!$A767</f>
        <v>0</v>
      </c>
      <c r="B767" s="78">
        <f>Facilities!$B767</f>
        <v>0</v>
      </c>
      <c r="C767" s="79"/>
      <c r="D767" s="75" t="e">
        <f t="shared" si="22"/>
        <v>#N/A</v>
      </c>
      <c r="E767" s="75">
        <f t="shared" si="23"/>
        <v>-0.25</v>
      </c>
    </row>
    <row r="768" spans="1:5" ht="16.5" thickTop="1" thickBot="1" x14ac:dyDescent="0.3">
      <c r="A768" s="49">
        <f>Facilities!$A768</f>
        <v>0</v>
      </c>
      <c r="B768" s="78">
        <f>Facilities!$B768</f>
        <v>0</v>
      </c>
      <c r="C768" s="79"/>
      <c r="D768" s="75" t="e">
        <f t="shared" si="22"/>
        <v>#N/A</v>
      </c>
      <c r="E768" s="75">
        <f t="shared" si="23"/>
        <v>-0.25</v>
      </c>
    </row>
    <row r="769" spans="1:5" ht="16.5" thickTop="1" thickBot="1" x14ac:dyDescent="0.3">
      <c r="A769" s="49">
        <f>Facilities!$A769</f>
        <v>0</v>
      </c>
      <c r="B769" s="78">
        <f>Facilities!$B769</f>
        <v>0</v>
      </c>
      <c r="C769" s="79"/>
      <c r="D769" s="75" t="e">
        <f t="shared" si="22"/>
        <v>#N/A</v>
      </c>
      <c r="E769" s="75">
        <f t="shared" si="23"/>
        <v>-0.25</v>
      </c>
    </row>
    <row r="770" spans="1:5" ht="16.5" thickTop="1" thickBot="1" x14ac:dyDescent="0.3">
      <c r="A770" s="49">
        <f>Facilities!$A770</f>
        <v>0</v>
      </c>
      <c r="B770" s="78">
        <f>Facilities!$B770</f>
        <v>0</v>
      </c>
      <c r="C770" s="79"/>
      <c r="D770" s="75" t="e">
        <f t="shared" ref="D770:D833" si="24">_xlfn.RANK.EQ(C770,$C$2:$C$1000,0)</f>
        <v>#N/A</v>
      </c>
      <c r="E770" s="75">
        <f t="shared" ref="E770:E833" si="25">($C770-1)/4</f>
        <v>-0.25</v>
      </c>
    </row>
    <row r="771" spans="1:5" ht="16.5" thickTop="1" thickBot="1" x14ac:dyDescent="0.3">
      <c r="A771" s="49">
        <f>Facilities!$A771</f>
        <v>0</v>
      </c>
      <c r="B771" s="78">
        <f>Facilities!$B771</f>
        <v>0</v>
      </c>
      <c r="C771" s="79"/>
      <c r="D771" s="75" t="e">
        <f t="shared" si="24"/>
        <v>#N/A</v>
      </c>
      <c r="E771" s="75">
        <f t="shared" si="25"/>
        <v>-0.25</v>
      </c>
    </row>
    <row r="772" spans="1:5" ht="16.5" thickTop="1" thickBot="1" x14ac:dyDescent="0.3">
      <c r="A772" s="49">
        <f>Facilities!$A772</f>
        <v>0</v>
      </c>
      <c r="B772" s="78">
        <f>Facilities!$B772</f>
        <v>0</v>
      </c>
      <c r="C772" s="79"/>
      <c r="D772" s="75" t="e">
        <f t="shared" si="24"/>
        <v>#N/A</v>
      </c>
      <c r="E772" s="75">
        <f t="shared" si="25"/>
        <v>-0.25</v>
      </c>
    </row>
    <row r="773" spans="1:5" ht="16.5" thickTop="1" thickBot="1" x14ac:dyDescent="0.3">
      <c r="A773" s="49">
        <f>Facilities!$A773</f>
        <v>0</v>
      </c>
      <c r="B773" s="78">
        <f>Facilities!$B773</f>
        <v>0</v>
      </c>
      <c r="C773" s="79"/>
      <c r="D773" s="75" t="e">
        <f t="shared" si="24"/>
        <v>#N/A</v>
      </c>
      <c r="E773" s="75">
        <f t="shared" si="25"/>
        <v>-0.25</v>
      </c>
    </row>
    <row r="774" spans="1:5" ht="16.5" thickTop="1" thickBot="1" x14ac:dyDescent="0.3">
      <c r="A774" s="49">
        <f>Facilities!$A774</f>
        <v>0</v>
      </c>
      <c r="B774" s="78">
        <f>Facilities!$B774</f>
        <v>0</v>
      </c>
      <c r="C774" s="79"/>
      <c r="D774" s="75" t="e">
        <f t="shared" si="24"/>
        <v>#N/A</v>
      </c>
      <c r="E774" s="75">
        <f t="shared" si="25"/>
        <v>-0.25</v>
      </c>
    </row>
    <row r="775" spans="1:5" ht="16.5" thickTop="1" thickBot="1" x14ac:dyDescent="0.3">
      <c r="A775" s="49">
        <f>Facilities!$A775</f>
        <v>0</v>
      </c>
      <c r="B775" s="78">
        <f>Facilities!$B775</f>
        <v>0</v>
      </c>
      <c r="C775" s="79"/>
      <c r="D775" s="75" t="e">
        <f t="shared" si="24"/>
        <v>#N/A</v>
      </c>
      <c r="E775" s="75">
        <f t="shared" si="25"/>
        <v>-0.25</v>
      </c>
    </row>
    <row r="776" spans="1:5" ht="16.5" thickTop="1" thickBot="1" x14ac:dyDescent="0.3">
      <c r="A776" s="49">
        <f>Facilities!$A776</f>
        <v>0</v>
      </c>
      <c r="B776" s="78">
        <f>Facilities!$B776</f>
        <v>0</v>
      </c>
      <c r="C776" s="79"/>
      <c r="D776" s="75" t="e">
        <f t="shared" si="24"/>
        <v>#N/A</v>
      </c>
      <c r="E776" s="75">
        <f t="shared" si="25"/>
        <v>-0.25</v>
      </c>
    </row>
    <row r="777" spans="1:5" ht="16.5" thickTop="1" thickBot="1" x14ac:dyDescent="0.3">
      <c r="A777" s="49">
        <f>Facilities!$A777</f>
        <v>0</v>
      </c>
      <c r="B777" s="78">
        <f>Facilities!$B777</f>
        <v>0</v>
      </c>
      <c r="C777" s="79"/>
      <c r="D777" s="75" t="e">
        <f t="shared" si="24"/>
        <v>#N/A</v>
      </c>
      <c r="E777" s="75">
        <f t="shared" si="25"/>
        <v>-0.25</v>
      </c>
    </row>
    <row r="778" spans="1:5" ht="16.5" thickTop="1" thickBot="1" x14ac:dyDescent="0.3">
      <c r="A778" s="49">
        <f>Facilities!$A778</f>
        <v>0</v>
      </c>
      <c r="B778" s="78">
        <f>Facilities!$B778</f>
        <v>0</v>
      </c>
      <c r="C778" s="79"/>
      <c r="D778" s="75" t="e">
        <f t="shared" si="24"/>
        <v>#N/A</v>
      </c>
      <c r="E778" s="75">
        <f t="shared" si="25"/>
        <v>-0.25</v>
      </c>
    </row>
    <row r="779" spans="1:5" ht="16.5" thickTop="1" thickBot="1" x14ac:dyDescent="0.3">
      <c r="A779" s="49">
        <f>Facilities!$A779</f>
        <v>0</v>
      </c>
      <c r="B779" s="78">
        <f>Facilities!$B779</f>
        <v>0</v>
      </c>
      <c r="C779" s="79"/>
      <c r="D779" s="75" t="e">
        <f t="shared" si="24"/>
        <v>#N/A</v>
      </c>
      <c r="E779" s="75">
        <f t="shared" si="25"/>
        <v>-0.25</v>
      </c>
    </row>
    <row r="780" spans="1:5" ht="16.5" thickTop="1" thickBot="1" x14ac:dyDescent="0.3">
      <c r="A780" s="49">
        <f>Facilities!$A780</f>
        <v>0</v>
      </c>
      <c r="B780" s="78">
        <f>Facilities!$B780</f>
        <v>0</v>
      </c>
      <c r="C780" s="79"/>
      <c r="D780" s="75" t="e">
        <f t="shared" si="24"/>
        <v>#N/A</v>
      </c>
      <c r="E780" s="75">
        <f t="shared" si="25"/>
        <v>-0.25</v>
      </c>
    </row>
    <row r="781" spans="1:5" ht="16.5" thickTop="1" thickBot="1" x14ac:dyDescent="0.3">
      <c r="A781" s="49">
        <f>Facilities!$A781</f>
        <v>0</v>
      </c>
      <c r="B781" s="78">
        <f>Facilities!$B781</f>
        <v>0</v>
      </c>
      <c r="C781" s="79"/>
      <c r="D781" s="75" t="e">
        <f t="shared" si="24"/>
        <v>#N/A</v>
      </c>
      <c r="E781" s="75">
        <f t="shared" si="25"/>
        <v>-0.25</v>
      </c>
    </row>
    <row r="782" spans="1:5" ht="16.5" thickTop="1" thickBot="1" x14ac:dyDescent="0.3">
      <c r="A782" s="49">
        <f>Facilities!$A782</f>
        <v>0</v>
      </c>
      <c r="B782" s="78">
        <f>Facilities!$B782</f>
        <v>0</v>
      </c>
      <c r="C782" s="79"/>
      <c r="D782" s="75" t="e">
        <f t="shared" si="24"/>
        <v>#N/A</v>
      </c>
      <c r="E782" s="75">
        <f t="shared" si="25"/>
        <v>-0.25</v>
      </c>
    </row>
    <row r="783" spans="1:5" ht="16.5" thickTop="1" thickBot="1" x14ac:dyDescent="0.3">
      <c r="A783" s="49">
        <f>Facilities!$A783</f>
        <v>0</v>
      </c>
      <c r="B783" s="78">
        <f>Facilities!$B783</f>
        <v>0</v>
      </c>
      <c r="C783" s="79"/>
      <c r="D783" s="75" t="e">
        <f t="shared" si="24"/>
        <v>#N/A</v>
      </c>
      <c r="E783" s="75">
        <f t="shared" si="25"/>
        <v>-0.25</v>
      </c>
    </row>
    <row r="784" spans="1:5" ht="16.5" thickTop="1" thickBot="1" x14ac:dyDescent="0.3">
      <c r="A784" s="49">
        <f>Facilities!$A784</f>
        <v>0</v>
      </c>
      <c r="B784" s="78">
        <f>Facilities!$B784</f>
        <v>0</v>
      </c>
      <c r="C784" s="79"/>
      <c r="D784" s="75" t="e">
        <f t="shared" si="24"/>
        <v>#N/A</v>
      </c>
      <c r="E784" s="75">
        <f t="shared" si="25"/>
        <v>-0.25</v>
      </c>
    </row>
    <row r="785" spans="1:5" ht="16.5" thickTop="1" thickBot="1" x14ac:dyDescent="0.3">
      <c r="A785" s="49">
        <f>Facilities!$A785</f>
        <v>0</v>
      </c>
      <c r="B785" s="78">
        <f>Facilities!$B785</f>
        <v>0</v>
      </c>
      <c r="C785" s="79"/>
      <c r="D785" s="75" t="e">
        <f t="shared" si="24"/>
        <v>#N/A</v>
      </c>
      <c r="E785" s="75">
        <f t="shared" si="25"/>
        <v>-0.25</v>
      </c>
    </row>
    <row r="786" spans="1:5" ht="16.5" thickTop="1" thickBot="1" x14ac:dyDescent="0.3">
      <c r="A786" s="49">
        <f>Facilities!$A786</f>
        <v>0</v>
      </c>
      <c r="B786" s="78">
        <f>Facilities!$B786</f>
        <v>0</v>
      </c>
      <c r="C786" s="79"/>
      <c r="D786" s="75" t="e">
        <f t="shared" si="24"/>
        <v>#N/A</v>
      </c>
      <c r="E786" s="75">
        <f t="shared" si="25"/>
        <v>-0.25</v>
      </c>
    </row>
    <row r="787" spans="1:5" ht="16.5" thickTop="1" thickBot="1" x14ac:dyDescent="0.3">
      <c r="A787" s="49">
        <f>Facilities!$A787</f>
        <v>0</v>
      </c>
      <c r="B787" s="78">
        <f>Facilities!$B787</f>
        <v>0</v>
      </c>
      <c r="C787" s="79"/>
      <c r="D787" s="75" t="e">
        <f t="shared" si="24"/>
        <v>#N/A</v>
      </c>
      <c r="E787" s="75">
        <f t="shared" si="25"/>
        <v>-0.25</v>
      </c>
    </row>
    <row r="788" spans="1:5" ht="16.5" thickTop="1" thickBot="1" x14ac:dyDescent="0.3">
      <c r="A788" s="49">
        <f>Facilities!$A788</f>
        <v>0</v>
      </c>
      <c r="B788" s="78">
        <f>Facilities!$B788</f>
        <v>0</v>
      </c>
      <c r="C788" s="79"/>
      <c r="D788" s="75" t="e">
        <f t="shared" si="24"/>
        <v>#N/A</v>
      </c>
      <c r="E788" s="75">
        <f t="shared" si="25"/>
        <v>-0.25</v>
      </c>
    </row>
    <row r="789" spans="1:5" ht="16.5" thickTop="1" thickBot="1" x14ac:dyDescent="0.3">
      <c r="A789" s="49">
        <f>Facilities!$A789</f>
        <v>0</v>
      </c>
      <c r="B789" s="78">
        <f>Facilities!$B789</f>
        <v>0</v>
      </c>
      <c r="C789" s="79"/>
      <c r="D789" s="75" t="e">
        <f t="shared" si="24"/>
        <v>#N/A</v>
      </c>
      <c r="E789" s="75">
        <f t="shared" si="25"/>
        <v>-0.25</v>
      </c>
    </row>
    <row r="790" spans="1:5" ht="16.5" thickTop="1" thickBot="1" x14ac:dyDescent="0.3">
      <c r="A790" s="49">
        <f>Facilities!$A790</f>
        <v>0</v>
      </c>
      <c r="B790" s="78">
        <f>Facilities!$B790</f>
        <v>0</v>
      </c>
      <c r="C790" s="79"/>
      <c r="D790" s="75" t="e">
        <f t="shared" si="24"/>
        <v>#N/A</v>
      </c>
      <c r="E790" s="75">
        <f t="shared" si="25"/>
        <v>-0.25</v>
      </c>
    </row>
    <row r="791" spans="1:5" ht="16.5" thickTop="1" thickBot="1" x14ac:dyDescent="0.3">
      <c r="A791" s="49">
        <f>Facilities!$A791</f>
        <v>0</v>
      </c>
      <c r="B791" s="78">
        <f>Facilities!$B791</f>
        <v>0</v>
      </c>
      <c r="C791" s="79"/>
      <c r="D791" s="75" t="e">
        <f t="shared" si="24"/>
        <v>#N/A</v>
      </c>
      <c r="E791" s="75">
        <f t="shared" si="25"/>
        <v>-0.25</v>
      </c>
    </row>
    <row r="792" spans="1:5" ht="16.5" thickTop="1" thickBot="1" x14ac:dyDescent="0.3">
      <c r="A792" s="49">
        <f>Facilities!$A792</f>
        <v>0</v>
      </c>
      <c r="B792" s="78">
        <f>Facilities!$B792</f>
        <v>0</v>
      </c>
      <c r="C792" s="79"/>
      <c r="D792" s="75" t="e">
        <f t="shared" si="24"/>
        <v>#N/A</v>
      </c>
      <c r="E792" s="75">
        <f t="shared" si="25"/>
        <v>-0.25</v>
      </c>
    </row>
    <row r="793" spans="1:5" ht="16.5" thickTop="1" thickBot="1" x14ac:dyDescent="0.3">
      <c r="A793" s="49">
        <f>Facilities!$A793</f>
        <v>0</v>
      </c>
      <c r="B793" s="78">
        <f>Facilities!$B793</f>
        <v>0</v>
      </c>
      <c r="C793" s="79"/>
      <c r="D793" s="75" t="e">
        <f t="shared" si="24"/>
        <v>#N/A</v>
      </c>
      <c r="E793" s="75">
        <f t="shared" si="25"/>
        <v>-0.25</v>
      </c>
    </row>
    <row r="794" spans="1:5" ht="16.5" thickTop="1" thickBot="1" x14ac:dyDescent="0.3">
      <c r="A794" s="49">
        <f>Facilities!$A794</f>
        <v>0</v>
      </c>
      <c r="B794" s="78">
        <f>Facilities!$B794</f>
        <v>0</v>
      </c>
      <c r="C794" s="79"/>
      <c r="D794" s="75" t="e">
        <f t="shared" si="24"/>
        <v>#N/A</v>
      </c>
      <c r="E794" s="75">
        <f t="shared" si="25"/>
        <v>-0.25</v>
      </c>
    </row>
    <row r="795" spans="1:5" ht="16.5" thickTop="1" thickBot="1" x14ac:dyDescent="0.3">
      <c r="A795" s="49">
        <f>Facilities!$A795</f>
        <v>0</v>
      </c>
      <c r="B795" s="78">
        <f>Facilities!$B795</f>
        <v>0</v>
      </c>
      <c r="C795" s="79"/>
      <c r="D795" s="75" t="e">
        <f t="shared" si="24"/>
        <v>#N/A</v>
      </c>
      <c r="E795" s="75">
        <f t="shared" si="25"/>
        <v>-0.25</v>
      </c>
    </row>
    <row r="796" spans="1:5" ht="16.5" thickTop="1" thickBot="1" x14ac:dyDescent="0.3">
      <c r="A796" s="49">
        <f>Facilities!$A796</f>
        <v>0</v>
      </c>
      <c r="B796" s="78">
        <f>Facilities!$B796</f>
        <v>0</v>
      </c>
      <c r="C796" s="79"/>
      <c r="D796" s="75" t="e">
        <f t="shared" si="24"/>
        <v>#N/A</v>
      </c>
      <c r="E796" s="75">
        <f t="shared" si="25"/>
        <v>-0.25</v>
      </c>
    </row>
    <row r="797" spans="1:5" ht="16.5" thickTop="1" thickBot="1" x14ac:dyDescent="0.3">
      <c r="A797" s="49">
        <f>Facilities!$A797</f>
        <v>0</v>
      </c>
      <c r="B797" s="78">
        <f>Facilities!$B797</f>
        <v>0</v>
      </c>
      <c r="C797" s="79"/>
      <c r="D797" s="75" t="e">
        <f t="shared" si="24"/>
        <v>#N/A</v>
      </c>
      <c r="E797" s="75">
        <f t="shared" si="25"/>
        <v>-0.25</v>
      </c>
    </row>
    <row r="798" spans="1:5" ht="16.5" thickTop="1" thickBot="1" x14ac:dyDescent="0.3">
      <c r="A798" s="49">
        <f>Facilities!$A798</f>
        <v>0</v>
      </c>
      <c r="B798" s="78">
        <f>Facilities!$B798</f>
        <v>0</v>
      </c>
      <c r="C798" s="79"/>
      <c r="D798" s="75" t="e">
        <f t="shared" si="24"/>
        <v>#N/A</v>
      </c>
      <c r="E798" s="75">
        <f t="shared" si="25"/>
        <v>-0.25</v>
      </c>
    </row>
    <row r="799" spans="1:5" ht="16.5" thickTop="1" thickBot="1" x14ac:dyDescent="0.3">
      <c r="A799" s="49">
        <f>Facilities!$A799</f>
        <v>0</v>
      </c>
      <c r="B799" s="78">
        <f>Facilities!$B799</f>
        <v>0</v>
      </c>
      <c r="C799" s="79"/>
      <c r="D799" s="75" t="e">
        <f t="shared" si="24"/>
        <v>#N/A</v>
      </c>
      <c r="E799" s="75">
        <f t="shared" si="25"/>
        <v>-0.25</v>
      </c>
    </row>
    <row r="800" spans="1:5" ht="16.5" thickTop="1" thickBot="1" x14ac:dyDescent="0.3">
      <c r="A800" s="49">
        <f>Facilities!$A800</f>
        <v>0</v>
      </c>
      <c r="B800" s="78">
        <f>Facilities!$B800</f>
        <v>0</v>
      </c>
      <c r="C800" s="79"/>
      <c r="D800" s="75" t="e">
        <f t="shared" si="24"/>
        <v>#N/A</v>
      </c>
      <c r="E800" s="75">
        <f t="shared" si="25"/>
        <v>-0.25</v>
      </c>
    </row>
    <row r="801" spans="1:5" ht="16.5" thickTop="1" thickBot="1" x14ac:dyDescent="0.3">
      <c r="A801" s="49">
        <f>Facilities!$A801</f>
        <v>0</v>
      </c>
      <c r="B801" s="78">
        <f>Facilities!$B801</f>
        <v>0</v>
      </c>
      <c r="C801" s="79"/>
      <c r="D801" s="75" t="e">
        <f t="shared" si="24"/>
        <v>#N/A</v>
      </c>
      <c r="E801" s="75">
        <f t="shared" si="25"/>
        <v>-0.25</v>
      </c>
    </row>
    <row r="802" spans="1:5" ht="16.5" thickTop="1" thickBot="1" x14ac:dyDescent="0.3">
      <c r="A802" s="49">
        <f>Facilities!$A802</f>
        <v>0</v>
      </c>
      <c r="B802" s="78">
        <f>Facilities!$B802</f>
        <v>0</v>
      </c>
      <c r="C802" s="79"/>
      <c r="D802" s="75" t="e">
        <f t="shared" si="24"/>
        <v>#N/A</v>
      </c>
      <c r="E802" s="75">
        <f t="shared" si="25"/>
        <v>-0.25</v>
      </c>
    </row>
    <row r="803" spans="1:5" ht="16.5" thickTop="1" thickBot="1" x14ac:dyDescent="0.3">
      <c r="A803" s="49">
        <f>Facilities!$A803</f>
        <v>0</v>
      </c>
      <c r="B803" s="78">
        <f>Facilities!$B803</f>
        <v>0</v>
      </c>
      <c r="C803" s="79"/>
      <c r="D803" s="75" t="e">
        <f t="shared" si="24"/>
        <v>#N/A</v>
      </c>
      <c r="E803" s="75">
        <f t="shared" si="25"/>
        <v>-0.25</v>
      </c>
    </row>
    <row r="804" spans="1:5" ht="16.5" thickTop="1" thickBot="1" x14ac:dyDescent="0.3">
      <c r="A804" s="49">
        <f>Facilities!$A804</f>
        <v>0</v>
      </c>
      <c r="B804" s="78">
        <f>Facilities!$B804</f>
        <v>0</v>
      </c>
      <c r="C804" s="79"/>
      <c r="D804" s="75" t="e">
        <f t="shared" si="24"/>
        <v>#N/A</v>
      </c>
      <c r="E804" s="75">
        <f t="shared" si="25"/>
        <v>-0.25</v>
      </c>
    </row>
    <row r="805" spans="1:5" ht="16.5" thickTop="1" thickBot="1" x14ac:dyDescent="0.3">
      <c r="A805" s="49">
        <f>Facilities!$A805</f>
        <v>0</v>
      </c>
      <c r="B805" s="78">
        <f>Facilities!$B805</f>
        <v>0</v>
      </c>
      <c r="C805" s="79"/>
      <c r="D805" s="75" t="e">
        <f t="shared" si="24"/>
        <v>#N/A</v>
      </c>
      <c r="E805" s="75">
        <f t="shared" si="25"/>
        <v>-0.25</v>
      </c>
    </row>
    <row r="806" spans="1:5" ht="16.5" thickTop="1" thickBot="1" x14ac:dyDescent="0.3">
      <c r="A806" s="49">
        <f>Facilities!$A806</f>
        <v>0</v>
      </c>
      <c r="B806" s="78">
        <f>Facilities!$B806</f>
        <v>0</v>
      </c>
      <c r="C806" s="79"/>
      <c r="D806" s="75" t="e">
        <f t="shared" si="24"/>
        <v>#N/A</v>
      </c>
      <c r="E806" s="75">
        <f t="shared" si="25"/>
        <v>-0.25</v>
      </c>
    </row>
    <row r="807" spans="1:5" ht="16.5" thickTop="1" thickBot="1" x14ac:dyDescent="0.3">
      <c r="A807" s="49">
        <f>Facilities!$A807</f>
        <v>0</v>
      </c>
      <c r="B807" s="78">
        <f>Facilities!$B807</f>
        <v>0</v>
      </c>
      <c r="C807" s="79"/>
      <c r="D807" s="75" t="e">
        <f t="shared" si="24"/>
        <v>#N/A</v>
      </c>
      <c r="E807" s="75">
        <f t="shared" si="25"/>
        <v>-0.25</v>
      </c>
    </row>
    <row r="808" spans="1:5" ht="16.5" thickTop="1" thickBot="1" x14ac:dyDescent="0.3">
      <c r="A808" s="49">
        <f>Facilities!$A808</f>
        <v>0</v>
      </c>
      <c r="B808" s="78">
        <f>Facilities!$B808</f>
        <v>0</v>
      </c>
      <c r="C808" s="79"/>
      <c r="D808" s="75" t="e">
        <f t="shared" si="24"/>
        <v>#N/A</v>
      </c>
      <c r="E808" s="75">
        <f t="shared" si="25"/>
        <v>-0.25</v>
      </c>
    </row>
    <row r="809" spans="1:5" ht="16.5" thickTop="1" thickBot="1" x14ac:dyDescent="0.3">
      <c r="A809" s="49">
        <f>Facilities!$A809</f>
        <v>0</v>
      </c>
      <c r="B809" s="78">
        <f>Facilities!$B809</f>
        <v>0</v>
      </c>
      <c r="C809" s="79"/>
      <c r="D809" s="75" t="e">
        <f t="shared" si="24"/>
        <v>#N/A</v>
      </c>
      <c r="E809" s="75">
        <f t="shared" si="25"/>
        <v>-0.25</v>
      </c>
    </row>
    <row r="810" spans="1:5" ht="16.5" thickTop="1" thickBot="1" x14ac:dyDescent="0.3">
      <c r="A810" s="49">
        <f>Facilities!$A810</f>
        <v>0</v>
      </c>
      <c r="B810" s="78">
        <f>Facilities!$B810</f>
        <v>0</v>
      </c>
      <c r="C810" s="79"/>
      <c r="D810" s="75" t="e">
        <f t="shared" si="24"/>
        <v>#N/A</v>
      </c>
      <c r="E810" s="75">
        <f t="shared" si="25"/>
        <v>-0.25</v>
      </c>
    </row>
    <row r="811" spans="1:5" ht="16.5" thickTop="1" thickBot="1" x14ac:dyDescent="0.3">
      <c r="A811" s="49">
        <f>Facilities!$A811</f>
        <v>0</v>
      </c>
      <c r="B811" s="78">
        <f>Facilities!$B811</f>
        <v>0</v>
      </c>
      <c r="C811" s="79"/>
      <c r="D811" s="75" t="e">
        <f t="shared" si="24"/>
        <v>#N/A</v>
      </c>
      <c r="E811" s="75">
        <f t="shared" si="25"/>
        <v>-0.25</v>
      </c>
    </row>
    <row r="812" spans="1:5" ht="16.5" thickTop="1" thickBot="1" x14ac:dyDescent="0.3">
      <c r="A812" s="49">
        <f>Facilities!$A812</f>
        <v>0</v>
      </c>
      <c r="B812" s="78">
        <f>Facilities!$B812</f>
        <v>0</v>
      </c>
      <c r="C812" s="79"/>
      <c r="D812" s="75" t="e">
        <f t="shared" si="24"/>
        <v>#N/A</v>
      </c>
      <c r="E812" s="75">
        <f t="shared" si="25"/>
        <v>-0.25</v>
      </c>
    </row>
    <row r="813" spans="1:5" ht="16.5" thickTop="1" thickBot="1" x14ac:dyDescent="0.3">
      <c r="A813" s="49">
        <f>Facilities!$A813</f>
        <v>0</v>
      </c>
      <c r="B813" s="78">
        <f>Facilities!$B813</f>
        <v>0</v>
      </c>
      <c r="C813" s="79"/>
      <c r="D813" s="75" t="e">
        <f t="shared" si="24"/>
        <v>#N/A</v>
      </c>
      <c r="E813" s="75">
        <f t="shared" si="25"/>
        <v>-0.25</v>
      </c>
    </row>
    <row r="814" spans="1:5" ht="16.5" thickTop="1" thickBot="1" x14ac:dyDescent="0.3">
      <c r="A814" s="49">
        <f>Facilities!$A814</f>
        <v>0</v>
      </c>
      <c r="B814" s="78">
        <f>Facilities!$B814</f>
        <v>0</v>
      </c>
      <c r="C814" s="79"/>
      <c r="D814" s="75" t="e">
        <f t="shared" si="24"/>
        <v>#N/A</v>
      </c>
      <c r="E814" s="75">
        <f t="shared" si="25"/>
        <v>-0.25</v>
      </c>
    </row>
    <row r="815" spans="1:5" ht="16.5" thickTop="1" thickBot="1" x14ac:dyDescent="0.3">
      <c r="A815" s="49">
        <f>Facilities!$A815</f>
        <v>0</v>
      </c>
      <c r="B815" s="78">
        <f>Facilities!$B815</f>
        <v>0</v>
      </c>
      <c r="C815" s="79"/>
      <c r="D815" s="75" t="e">
        <f t="shared" si="24"/>
        <v>#N/A</v>
      </c>
      <c r="E815" s="75">
        <f t="shared" si="25"/>
        <v>-0.25</v>
      </c>
    </row>
    <row r="816" spans="1:5" ht="16.5" thickTop="1" thickBot="1" x14ac:dyDescent="0.3">
      <c r="A816" s="49">
        <f>Facilities!$A816</f>
        <v>0</v>
      </c>
      <c r="B816" s="78">
        <f>Facilities!$B816</f>
        <v>0</v>
      </c>
      <c r="C816" s="79"/>
      <c r="D816" s="75" t="e">
        <f t="shared" si="24"/>
        <v>#N/A</v>
      </c>
      <c r="E816" s="75">
        <f t="shared" si="25"/>
        <v>-0.25</v>
      </c>
    </row>
    <row r="817" spans="1:5" ht="16.5" thickTop="1" thickBot="1" x14ac:dyDescent="0.3">
      <c r="A817" s="49">
        <f>Facilities!$A817</f>
        <v>0</v>
      </c>
      <c r="B817" s="78">
        <f>Facilities!$B817</f>
        <v>0</v>
      </c>
      <c r="C817" s="79"/>
      <c r="D817" s="75" t="e">
        <f t="shared" si="24"/>
        <v>#N/A</v>
      </c>
      <c r="E817" s="75">
        <f t="shared" si="25"/>
        <v>-0.25</v>
      </c>
    </row>
    <row r="818" spans="1:5" ht="16.5" thickTop="1" thickBot="1" x14ac:dyDescent="0.3">
      <c r="A818" s="49">
        <f>Facilities!$A818</f>
        <v>0</v>
      </c>
      <c r="B818" s="78">
        <f>Facilities!$B818</f>
        <v>0</v>
      </c>
      <c r="C818" s="79"/>
      <c r="D818" s="75" t="e">
        <f t="shared" si="24"/>
        <v>#N/A</v>
      </c>
      <c r="E818" s="75">
        <f t="shared" si="25"/>
        <v>-0.25</v>
      </c>
    </row>
    <row r="819" spans="1:5" ht="16.5" thickTop="1" thickBot="1" x14ac:dyDescent="0.3">
      <c r="A819" s="49">
        <f>Facilities!$A819</f>
        <v>0</v>
      </c>
      <c r="B819" s="78">
        <f>Facilities!$B819</f>
        <v>0</v>
      </c>
      <c r="C819" s="79"/>
      <c r="D819" s="75" t="e">
        <f t="shared" si="24"/>
        <v>#N/A</v>
      </c>
      <c r="E819" s="75">
        <f t="shared" si="25"/>
        <v>-0.25</v>
      </c>
    </row>
    <row r="820" spans="1:5" ht="16.5" thickTop="1" thickBot="1" x14ac:dyDescent="0.3">
      <c r="A820" s="49">
        <f>Facilities!$A820</f>
        <v>0</v>
      </c>
      <c r="B820" s="78">
        <f>Facilities!$B820</f>
        <v>0</v>
      </c>
      <c r="C820" s="79"/>
      <c r="D820" s="75" t="e">
        <f t="shared" si="24"/>
        <v>#N/A</v>
      </c>
      <c r="E820" s="75">
        <f t="shared" si="25"/>
        <v>-0.25</v>
      </c>
    </row>
    <row r="821" spans="1:5" ht="16.5" thickTop="1" thickBot="1" x14ac:dyDescent="0.3">
      <c r="A821" s="49">
        <f>Facilities!$A821</f>
        <v>0</v>
      </c>
      <c r="B821" s="78">
        <f>Facilities!$B821</f>
        <v>0</v>
      </c>
      <c r="C821" s="79"/>
      <c r="D821" s="75" t="e">
        <f t="shared" si="24"/>
        <v>#N/A</v>
      </c>
      <c r="E821" s="75">
        <f t="shared" si="25"/>
        <v>-0.25</v>
      </c>
    </row>
    <row r="822" spans="1:5" ht="16.5" thickTop="1" thickBot="1" x14ac:dyDescent="0.3">
      <c r="A822" s="49">
        <f>Facilities!$A822</f>
        <v>0</v>
      </c>
      <c r="B822" s="78">
        <f>Facilities!$B822</f>
        <v>0</v>
      </c>
      <c r="C822" s="79"/>
      <c r="D822" s="75" t="e">
        <f t="shared" si="24"/>
        <v>#N/A</v>
      </c>
      <c r="E822" s="75">
        <f t="shared" si="25"/>
        <v>-0.25</v>
      </c>
    </row>
    <row r="823" spans="1:5" ht="16.5" thickTop="1" thickBot="1" x14ac:dyDescent="0.3">
      <c r="A823" s="49">
        <f>Facilities!$A823</f>
        <v>0</v>
      </c>
      <c r="B823" s="78">
        <f>Facilities!$B823</f>
        <v>0</v>
      </c>
      <c r="C823" s="79"/>
      <c r="D823" s="75" t="e">
        <f t="shared" si="24"/>
        <v>#N/A</v>
      </c>
      <c r="E823" s="75">
        <f t="shared" si="25"/>
        <v>-0.25</v>
      </c>
    </row>
    <row r="824" spans="1:5" ht="16.5" thickTop="1" thickBot="1" x14ac:dyDescent="0.3">
      <c r="A824" s="49">
        <f>Facilities!$A824</f>
        <v>0</v>
      </c>
      <c r="B824" s="78">
        <f>Facilities!$B824</f>
        <v>0</v>
      </c>
      <c r="C824" s="79"/>
      <c r="D824" s="75" t="e">
        <f t="shared" si="24"/>
        <v>#N/A</v>
      </c>
      <c r="E824" s="75">
        <f t="shared" si="25"/>
        <v>-0.25</v>
      </c>
    </row>
    <row r="825" spans="1:5" ht="16.5" thickTop="1" thickBot="1" x14ac:dyDescent="0.3">
      <c r="A825" s="49">
        <f>Facilities!$A825</f>
        <v>0</v>
      </c>
      <c r="B825" s="78">
        <f>Facilities!$B825</f>
        <v>0</v>
      </c>
      <c r="C825" s="79"/>
      <c r="D825" s="75" t="e">
        <f t="shared" si="24"/>
        <v>#N/A</v>
      </c>
      <c r="E825" s="75">
        <f t="shared" si="25"/>
        <v>-0.25</v>
      </c>
    </row>
    <row r="826" spans="1:5" ht="16.5" thickTop="1" thickBot="1" x14ac:dyDescent="0.3">
      <c r="A826" s="49">
        <f>Facilities!$A826</f>
        <v>0</v>
      </c>
      <c r="B826" s="78">
        <f>Facilities!$B826</f>
        <v>0</v>
      </c>
      <c r="C826" s="79"/>
      <c r="D826" s="75" t="e">
        <f t="shared" si="24"/>
        <v>#N/A</v>
      </c>
      <c r="E826" s="75">
        <f t="shared" si="25"/>
        <v>-0.25</v>
      </c>
    </row>
    <row r="827" spans="1:5" ht="16.5" thickTop="1" thickBot="1" x14ac:dyDescent="0.3">
      <c r="A827" s="49">
        <f>Facilities!$A827</f>
        <v>0</v>
      </c>
      <c r="B827" s="78">
        <f>Facilities!$B827</f>
        <v>0</v>
      </c>
      <c r="C827" s="79"/>
      <c r="D827" s="75" t="e">
        <f t="shared" si="24"/>
        <v>#N/A</v>
      </c>
      <c r="E827" s="75">
        <f t="shared" si="25"/>
        <v>-0.25</v>
      </c>
    </row>
    <row r="828" spans="1:5" ht="16.5" thickTop="1" thickBot="1" x14ac:dyDescent="0.3">
      <c r="A828" s="49">
        <f>Facilities!$A828</f>
        <v>0</v>
      </c>
      <c r="B828" s="78">
        <f>Facilities!$B828</f>
        <v>0</v>
      </c>
      <c r="C828" s="79"/>
      <c r="D828" s="75" t="e">
        <f t="shared" si="24"/>
        <v>#N/A</v>
      </c>
      <c r="E828" s="75">
        <f t="shared" si="25"/>
        <v>-0.25</v>
      </c>
    </row>
    <row r="829" spans="1:5" ht="16.5" thickTop="1" thickBot="1" x14ac:dyDescent="0.3">
      <c r="A829" s="49">
        <f>Facilities!$A829</f>
        <v>0</v>
      </c>
      <c r="B829" s="78">
        <f>Facilities!$B829</f>
        <v>0</v>
      </c>
      <c r="C829" s="79"/>
      <c r="D829" s="75" t="e">
        <f t="shared" si="24"/>
        <v>#N/A</v>
      </c>
      <c r="E829" s="75">
        <f t="shared" si="25"/>
        <v>-0.25</v>
      </c>
    </row>
    <row r="830" spans="1:5" ht="16.5" thickTop="1" thickBot="1" x14ac:dyDescent="0.3">
      <c r="A830" s="49">
        <f>Facilities!$A830</f>
        <v>0</v>
      </c>
      <c r="B830" s="78">
        <f>Facilities!$B830</f>
        <v>0</v>
      </c>
      <c r="C830" s="79"/>
      <c r="D830" s="75" t="e">
        <f t="shared" si="24"/>
        <v>#N/A</v>
      </c>
      <c r="E830" s="75">
        <f t="shared" si="25"/>
        <v>-0.25</v>
      </c>
    </row>
    <row r="831" spans="1:5" ht="16.5" thickTop="1" thickBot="1" x14ac:dyDescent="0.3">
      <c r="A831" s="49">
        <f>Facilities!$A831</f>
        <v>0</v>
      </c>
      <c r="B831" s="78">
        <f>Facilities!$B831</f>
        <v>0</v>
      </c>
      <c r="C831" s="79"/>
      <c r="D831" s="75" t="e">
        <f t="shared" si="24"/>
        <v>#N/A</v>
      </c>
      <c r="E831" s="75">
        <f t="shared" si="25"/>
        <v>-0.25</v>
      </c>
    </row>
    <row r="832" spans="1:5" ht="16.5" thickTop="1" thickBot="1" x14ac:dyDescent="0.3">
      <c r="A832" s="49">
        <f>Facilities!$A832</f>
        <v>0</v>
      </c>
      <c r="B832" s="78">
        <f>Facilities!$B832</f>
        <v>0</v>
      </c>
      <c r="C832" s="79"/>
      <c r="D832" s="75" t="e">
        <f t="shared" si="24"/>
        <v>#N/A</v>
      </c>
      <c r="E832" s="75">
        <f t="shared" si="25"/>
        <v>-0.25</v>
      </c>
    </row>
    <row r="833" spans="1:5" ht="16.5" thickTop="1" thickBot="1" x14ac:dyDescent="0.3">
      <c r="A833" s="49">
        <f>Facilities!$A833</f>
        <v>0</v>
      </c>
      <c r="B833" s="78">
        <f>Facilities!$B833</f>
        <v>0</v>
      </c>
      <c r="C833" s="79"/>
      <c r="D833" s="75" t="e">
        <f t="shared" si="24"/>
        <v>#N/A</v>
      </c>
      <c r="E833" s="75">
        <f t="shared" si="25"/>
        <v>-0.25</v>
      </c>
    </row>
    <row r="834" spans="1:5" ht="16.5" thickTop="1" thickBot="1" x14ac:dyDescent="0.3">
      <c r="A834" s="49">
        <f>Facilities!$A834</f>
        <v>0</v>
      </c>
      <c r="B834" s="78">
        <f>Facilities!$B834</f>
        <v>0</v>
      </c>
      <c r="C834" s="79"/>
      <c r="D834" s="75" t="e">
        <f t="shared" ref="D834:D897" si="26">_xlfn.RANK.EQ(C834,$C$2:$C$1000,0)</f>
        <v>#N/A</v>
      </c>
      <c r="E834" s="75">
        <f t="shared" ref="E834:E900" si="27">($C834-1)/4</f>
        <v>-0.25</v>
      </c>
    </row>
    <row r="835" spans="1:5" ht="16.5" thickTop="1" thickBot="1" x14ac:dyDescent="0.3">
      <c r="A835" s="49">
        <f>Facilities!$A835</f>
        <v>0</v>
      </c>
      <c r="B835" s="78">
        <f>Facilities!$B835</f>
        <v>0</v>
      </c>
      <c r="C835" s="79"/>
      <c r="D835" s="75" t="e">
        <f t="shared" si="26"/>
        <v>#N/A</v>
      </c>
      <c r="E835" s="75">
        <f t="shared" si="27"/>
        <v>-0.25</v>
      </c>
    </row>
    <row r="836" spans="1:5" ht="16.5" thickTop="1" thickBot="1" x14ac:dyDescent="0.3">
      <c r="A836" s="49">
        <f>Facilities!$A836</f>
        <v>0</v>
      </c>
      <c r="B836" s="78">
        <f>Facilities!$B836</f>
        <v>0</v>
      </c>
      <c r="C836" s="79"/>
      <c r="D836" s="75" t="e">
        <f t="shared" si="26"/>
        <v>#N/A</v>
      </c>
      <c r="E836" s="75">
        <f t="shared" si="27"/>
        <v>-0.25</v>
      </c>
    </row>
    <row r="837" spans="1:5" ht="16.5" thickTop="1" thickBot="1" x14ac:dyDescent="0.3">
      <c r="A837" s="49">
        <f>Facilities!$A837</f>
        <v>0</v>
      </c>
      <c r="B837" s="78">
        <f>Facilities!$B837</f>
        <v>0</v>
      </c>
      <c r="C837" s="79"/>
      <c r="D837" s="75" t="e">
        <f t="shared" si="26"/>
        <v>#N/A</v>
      </c>
      <c r="E837" s="75">
        <f t="shared" si="27"/>
        <v>-0.25</v>
      </c>
    </row>
    <row r="838" spans="1:5" ht="16.5" thickTop="1" thickBot="1" x14ac:dyDescent="0.3">
      <c r="A838" s="49">
        <f>Facilities!$A838</f>
        <v>0</v>
      </c>
      <c r="B838" s="78">
        <f>Facilities!$B838</f>
        <v>0</v>
      </c>
      <c r="C838" s="79"/>
      <c r="D838" s="75" t="e">
        <f t="shared" si="26"/>
        <v>#N/A</v>
      </c>
      <c r="E838" s="75">
        <f t="shared" si="27"/>
        <v>-0.25</v>
      </c>
    </row>
    <row r="839" spans="1:5" ht="16.5" thickTop="1" thickBot="1" x14ac:dyDescent="0.3">
      <c r="A839" s="49">
        <f>Facilities!$A839</f>
        <v>0</v>
      </c>
      <c r="B839" s="78">
        <f>Facilities!$B839</f>
        <v>0</v>
      </c>
      <c r="C839" s="79"/>
      <c r="D839" s="75" t="e">
        <f t="shared" si="26"/>
        <v>#N/A</v>
      </c>
      <c r="E839" s="75">
        <f t="shared" si="27"/>
        <v>-0.25</v>
      </c>
    </row>
    <row r="840" spans="1:5" ht="16.5" thickTop="1" thickBot="1" x14ac:dyDescent="0.3">
      <c r="A840" s="49">
        <f>Facilities!$A840</f>
        <v>0</v>
      </c>
      <c r="B840" s="78">
        <f>Facilities!$B840</f>
        <v>0</v>
      </c>
      <c r="C840" s="79"/>
      <c r="D840" s="75" t="e">
        <f t="shared" si="26"/>
        <v>#N/A</v>
      </c>
      <c r="E840" s="75">
        <f t="shared" si="27"/>
        <v>-0.25</v>
      </c>
    </row>
    <row r="841" spans="1:5" ht="16.5" thickTop="1" thickBot="1" x14ac:dyDescent="0.3">
      <c r="A841" s="49">
        <f>Facilities!$A841</f>
        <v>0</v>
      </c>
      <c r="B841" s="78">
        <f>Facilities!$B841</f>
        <v>0</v>
      </c>
      <c r="C841" s="79"/>
      <c r="D841" s="75" t="e">
        <f t="shared" si="26"/>
        <v>#N/A</v>
      </c>
      <c r="E841" s="75">
        <f t="shared" si="27"/>
        <v>-0.25</v>
      </c>
    </row>
    <row r="842" spans="1:5" ht="16.5" thickTop="1" thickBot="1" x14ac:dyDescent="0.3">
      <c r="A842" s="49">
        <f>Facilities!$A842</f>
        <v>0</v>
      </c>
      <c r="B842" s="78">
        <f>Facilities!$B842</f>
        <v>0</v>
      </c>
      <c r="C842" s="79"/>
      <c r="D842" s="75" t="e">
        <f t="shared" si="26"/>
        <v>#N/A</v>
      </c>
      <c r="E842" s="75">
        <f t="shared" si="27"/>
        <v>-0.25</v>
      </c>
    </row>
    <row r="843" spans="1:5" ht="16.5" thickTop="1" thickBot="1" x14ac:dyDescent="0.3">
      <c r="A843" s="49">
        <f>Facilities!$A843</f>
        <v>0</v>
      </c>
      <c r="B843" s="78">
        <f>Facilities!$B843</f>
        <v>0</v>
      </c>
      <c r="C843" s="79"/>
      <c r="D843" s="75" t="e">
        <f t="shared" si="26"/>
        <v>#N/A</v>
      </c>
      <c r="E843" s="75">
        <f t="shared" si="27"/>
        <v>-0.25</v>
      </c>
    </row>
    <row r="844" spans="1:5" ht="16.5" thickTop="1" thickBot="1" x14ac:dyDescent="0.3">
      <c r="A844" s="49">
        <f>Facilities!$A844</f>
        <v>0</v>
      </c>
      <c r="B844" s="78">
        <f>Facilities!$B844</f>
        <v>0</v>
      </c>
      <c r="C844" s="79"/>
      <c r="D844" s="75" t="e">
        <f t="shared" si="26"/>
        <v>#N/A</v>
      </c>
      <c r="E844" s="75">
        <f t="shared" si="27"/>
        <v>-0.25</v>
      </c>
    </row>
    <row r="845" spans="1:5" ht="16.5" thickTop="1" thickBot="1" x14ac:dyDescent="0.3">
      <c r="A845" s="49">
        <f>Facilities!$A845</f>
        <v>0</v>
      </c>
      <c r="B845" s="78">
        <f>Facilities!$B845</f>
        <v>0</v>
      </c>
      <c r="C845" s="79"/>
      <c r="D845" s="75" t="e">
        <f t="shared" si="26"/>
        <v>#N/A</v>
      </c>
      <c r="E845" s="75">
        <f t="shared" si="27"/>
        <v>-0.25</v>
      </c>
    </row>
    <row r="846" spans="1:5" ht="16.5" thickTop="1" thickBot="1" x14ac:dyDescent="0.3">
      <c r="A846" s="49">
        <f>Facilities!$A846</f>
        <v>0</v>
      </c>
      <c r="B846" s="78">
        <f>Facilities!$B846</f>
        <v>0</v>
      </c>
      <c r="C846" s="79"/>
      <c r="D846" s="75" t="e">
        <f t="shared" si="26"/>
        <v>#N/A</v>
      </c>
      <c r="E846" s="75">
        <f t="shared" si="27"/>
        <v>-0.25</v>
      </c>
    </row>
    <row r="847" spans="1:5" ht="16.5" thickTop="1" thickBot="1" x14ac:dyDescent="0.3">
      <c r="A847" s="49">
        <f>Facilities!$A847</f>
        <v>0</v>
      </c>
      <c r="B847" s="78">
        <f>Facilities!$B847</f>
        <v>0</v>
      </c>
      <c r="C847" s="79"/>
      <c r="D847" s="75" t="e">
        <f t="shared" si="26"/>
        <v>#N/A</v>
      </c>
      <c r="E847" s="75">
        <f t="shared" si="27"/>
        <v>-0.25</v>
      </c>
    </row>
    <row r="848" spans="1:5" ht="16.5" thickTop="1" thickBot="1" x14ac:dyDescent="0.3">
      <c r="A848" s="49">
        <f>Facilities!$A848</f>
        <v>0</v>
      </c>
      <c r="B848" s="78">
        <f>Facilities!$B848</f>
        <v>0</v>
      </c>
      <c r="C848" s="79"/>
      <c r="D848" s="75" t="e">
        <f t="shared" si="26"/>
        <v>#N/A</v>
      </c>
      <c r="E848" s="75">
        <f t="shared" si="27"/>
        <v>-0.25</v>
      </c>
    </row>
    <row r="849" spans="1:5" ht="16.5" thickTop="1" thickBot="1" x14ac:dyDescent="0.3">
      <c r="A849" s="49">
        <f>Facilities!$A849</f>
        <v>0</v>
      </c>
      <c r="B849" s="78">
        <f>Facilities!$B849</f>
        <v>0</v>
      </c>
      <c r="C849" s="79"/>
      <c r="D849" s="75" t="e">
        <f t="shared" si="26"/>
        <v>#N/A</v>
      </c>
      <c r="E849" s="75">
        <f t="shared" si="27"/>
        <v>-0.25</v>
      </c>
    </row>
    <row r="850" spans="1:5" ht="16.5" thickTop="1" thickBot="1" x14ac:dyDescent="0.3">
      <c r="A850" s="49">
        <f>Facilities!$A850</f>
        <v>0</v>
      </c>
      <c r="B850" s="78">
        <f>Facilities!$B850</f>
        <v>0</v>
      </c>
      <c r="C850" s="79"/>
      <c r="D850" s="75" t="e">
        <f t="shared" si="26"/>
        <v>#N/A</v>
      </c>
      <c r="E850" s="75">
        <f t="shared" si="27"/>
        <v>-0.25</v>
      </c>
    </row>
    <row r="851" spans="1:5" ht="16.5" thickTop="1" thickBot="1" x14ac:dyDescent="0.3">
      <c r="A851" s="49">
        <f>Facilities!$A851</f>
        <v>0</v>
      </c>
      <c r="B851" s="78">
        <f>Facilities!$B851</f>
        <v>0</v>
      </c>
      <c r="C851" s="79"/>
      <c r="D851" s="75" t="e">
        <f t="shared" si="26"/>
        <v>#N/A</v>
      </c>
      <c r="E851" s="75">
        <f t="shared" si="27"/>
        <v>-0.25</v>
      </c>
    </row>
    <row r="852" spans="1:5" ht="16.5" thickTop="1" thickBot="1" x14ac:dyDescent="0.3">
      <c r="A852" s="49">
        <f>Facilities!$A852</f>
        <v>0</v>
      </c>
      <c r="B852" s="78">
        <f>Facilities!$B852</f>
        <v>0</v>
      </c>
      <c r="C852" s="79"/>
      <c r="D852" s="75" t="e">
        <f t="shared" si="26"/>
        <v>#N/A</v>
      </c>
      <c r="E852" s="75">
        <f t="shared" si="27"/>
        <v>-0.25</v>
      </c>
    </row>
    <row r="853" spans="1:5" ht="16.5" thickTop="1" thickBot="1" x14ac:dyDescent="0.3">
      <c r="A853" s="49">
        <f>Facilities!$A853</f>
        <v>0</v>
      </c>
      <c r="B853" s="78">
        <f>Facilities!$B853</f>
        <v>0</v>
      </c>
      <c r="C853" s="79"/>
      <c r="D853" s="75" t="e">
        <f t="shared" si="26"/>
        <v>#N/A</v>
      </c>
      <c r="E853" s="75">
        <f t="shared" si="27"/>
        <v>-0.25</v>
      </c>
    </row>
    <row r="854" spans="1:5" ht="16.5" thickTop="1" thickBot="1" x14ac:dyDescent="0.3">
      <c r="A854" s="49">
        <f>Facilities!$A854</f>
        <v>0</v>
      </c>
      <c r="B854" s="78">
        <f>Facilities!$B854</f>
        <v>0</v>
      </c>
      <c r="C854" s="79"/>
      <c r="D854" s="75" t="e">
        <f t="shared" si="26"/>
        <v>#N/A</v>
      </c>
      <c r="E854" s="75">
        <f t="shared" si="27"/>
        <v>-0.25</v>
      </c>
    </row>
    <row r="855" spans="1:5" ht="16.5" thickTop="1" thickBot="1" x14ac:dyDescent="0.3">
      <c r="A855" s="49">
        <f>Facilities!$A855</f>
        <v>0</v>
      </c>
      <c r="B855" s="78">
        <f>Facilities!$B855</f>
        <v>0</v>
      </c>
      <c r="C855" s="79"/>
      <c r="D855" s="75" t="e">
        <f t="shared" si="26"/>
        <v>#N/A</v>
      </c>
      <c r="E855" s="75">
        <f t="shared" si="27"/>
        <v>-0.25</v>
      </c>
    </row>
    <row r="856" spans="1:5" ht="16.5" thickTop="1" thickBot="1" x14ac:dyDescent="0.3">
      <c r="A856" s="49">
        <f>Facilities!$A856</f>
        <v>0</v>
      </c>
      <c r="B856" s="78">
        <f>Facilities!$B856</f>
        <v>0</v>
      </c>
      <c r="C856" s="79"/>
      <c r="D856" s="75" t="e">
        <f t="shared" si="26"/>
        <v>#N/A</v>
      </c>
      <c r="E856" s="75">
        <f t="shared" si="27"/>
        <v>-0.25</v>
      </c>
    </row>
    <row r="857" spans="1:5" ht="16.5" thickTop="1" thickBot="1" x14ac:dyDescent="0.3">
      <c r="A857" s="49">
        <f>Facilities!$A857</f>
        <v>0</v>
      </c>
      <c r="B857" s="78">
        <f>Facilities!$B857</f>
        <v>0</v>
      </c>
      <c r="C857" s="79"/>
      <c r="D857" s="75" t="e">
        <f t="shared" si="26"/>
        <v>#N/A</v>
      </c>
      <c r="E857" s="75">
        <f t="shared" si="27"/>
        <v>-0.25</v>
      </c>
    </row>
    <row r="858" spans="1:5" ht="16.5" thickTop="1" thickBot="1" x14ac:dyDescent="0.3">
      <c r="A858" s="49">
        <f>Facilities!$A858</f>
        <v>0</v>
      </c>
      <c r="B858" s="78">
        <f>Facilities!$B858</f>
        <v>0</v>
      </c>
      <c r="C858" s="79"/>
      <c r="D858" s="75" t="e">
        <f t="shared" si="26"/>
        <v>#N/A</v>
      </c>
      <c r="E858" s="75">
        <f t="shared" si="27"/>
        <v>-0.25</v>
      </c>
    </row>
    <row r="859" spans="1:5" ht="16.5" thickTop="1" thickBot="1" x14ac:dyDescent="0.3">
      <c r="A859" s="49">
        <f>Facilities!$A859</f>
        <v>0</v>
      </c>
      <c r="B859" s="78">
        <f>Facilities!$B859</f>
        <v>0</v>
      </c>
      <c r="C859" s="79"/>
      <c r="D859" s="75" t="e">
        <f t="shared" si="26"/>
        <v>#N/A</v>
      </c>
      <c r="E859" s="75">
        <f t="shared" si="27"/>
        <v>-0.25</v>
      </c>
    </row>
    <row r="860" spans="1:5" ht="16.5" thickTop="1" thickBot="1" x14ac:dyDescent="0.3">
      <c r="A860" s="49">
        <f>Facilities!$A860</f>
        <v>0</v>
      </c>
      <c r="B860" s="78">
        <f>Facilities!$B860</f>
        <v>0</v>
      </c>
      <c r="C860" s="79"/>
      <c r="D860" s="75" t="e">
        <f t="shared" si="26"/>
        <v>#N/A</v>
      </c>
      <c r="E860" s="75">
        <f t="shared" si="27"/>
        <v>-0.25</v>
      </c>
    </row>
    <row r="861" spans="1:5" ht="16.5" thickTop="1" thickBot="1" x14ac:dyDescent="0.3">
      <c r="A861" s="49">
        <f>Facilities!$A861</f>
        <v>0</v>
      </c>
      <c r="B861" s="78">
        <f>Facilities!$B861</f>
        <v>0</v>
      </c>
      <c r="C861" s="79"/>
      <c r="D861" s="75" t="e">
        <f t="shared" si="26"/>
        <v>#N/A</v>
      </c>
      <c r="E861" s="75">
        <f t="shared" si="27"/>
        <v>-0.25</v>
      </c>
    </row>
    <row r="862" spans="1:5" ht="16.5" thickTop="1" thickBot="1" x14ac:dyDescent="0.3">
      <c r="A862" s="49">
        <f>Facilities!$A862</f>
        <v>0</v>
      </c>
      <c r="B862" s="78">
        <f>Facilities!$B862</f>
        <v>0</v>
      </c>
      <c r="C862" s="79"/>
      <c r="D862" s="75" t="e">
        <f t="shared" si="26"/>
        <v>#N/A</v>
      </c>
      <c r="E862" s="75">
        <f t="shared" si="27"/>
        <v>-0.25</v>
      </c>
    </row>
    <row r="863" spans="1:5" ht="16.5" thickTop="1" thickBot="1" x14ac:dyDescent="0.3">
      <c r="A863" s="49">
        <f>Facilities!$A863</f>
        <v>0</v>
      </c>
      <c r="B863" s="78">
        <f>Facilities!$B863</f>
        <v>0</v>
      </c>
      <c r="C863" s="79"/>
      <c r="D863" s="75" t="e">
        <f t="shared" si="26"/>
        <v>#N/A</v>
      </c>
      <c r="E863" s="75">
        <f t="shared" si="27"/>
        <v>-0.25</v>
      </c>
    </row>
    <row r="864" spans="1:5" ht="16.5" thickTop="1" thickBot="1" x14ac:dyDescent="0.3">
      <c r="A864" s="49">
        <f>Facilities!$A864</f>
        <v>0</v>
      </c>
      <c r="B864" s="78">
        <f>Facilities!$B864</f>
        <v>0</v>
      </c>
      <c r="C864" s="79"/>
      <c r="D864" s="75" t="e">
        <f t="shared" si="26"/>
        <v>#N/A</v>
      </c>
      <c r="E864" s="75">
        <f t="shared" si="27"/>
        <v>-0.25</v>
      </c>
    </row>
    <row r="865" spans="1:5" ht="16.5" thickTop="1" thickBot="1" x14ac:dyDescent="0.3">
      <c r="A865" s="49">
        <f>Facilities!$A865</f>
        <v>0</v>
      </c>
      <c r="B865" s="78">
        <f>Facilities!$B865</f>
        <v>0</v>
      </c>
      <c r="C865" s="79"/>
      <c r="D865" s="75" t="e">
        <f t="shared" si="26"/>
        <v>#N/A</v>
      </c>
      <c r="E865" s="75">
        <f t="shared" si="27"/>
        <v>-0.25</v>
      </c>
    </row>
    <row r="866" spans="1:5" ht="16.5" thickTop="1" thickBot="1" x14ac:dyDescent="0.3">
      <c r="A866" s="49">
        <f>Facilities!$A866</f>
        <v>0</v>
      </c>
      <c r="B866" s="78">
        <f>Facilities!$B866</f>
        <v>0</v>
      </c>
      <c r="C866" s="79"/>
      <c r="D866" s="75" t="e">
        <f t="shared" si="26"/>
        <v>#N/A</v>
      </c>
      <c r="E866" s="75">
        <f t="shared" si="27"/>
        <v>-0.25</v>
      </c>
    </row>
    <row r="867" spans="1:5" ht="16.5" thickTop="1" thickBot="1" x14ac:dyDescent="0.3">
      <c r="A867" s="49">
        <f>Facilities!$A867</f>
        <v>0</v>
      </c>
      <c r="B867" s="78">
        <f>Facilities!$B867</f>
        <v>0</v>
      </c>
      <c r="C867" s="79"/>
      <c r="D867" s="75" t="e">
        <f t="shared" si="26"/>
        <v>#N/A</v>
      </c>
      <c r="E867" s="75">
        <f t="shared" si="27"/>
        <v>-0.25</v>
      </c>
    </row>
    <row r="868" spans="1:5" ht="16.5" thickTop="1" thickBot="1" x14ac:dyDescent="0.3">
      <c r="A868" s="49">
        <f>Facilities!$A868</f>
        <v>0</v>
      </c>
      <c r="B868" s="78">
        <f>Facilities!$B868</f>
        <v>0</v>
      </c>
      <c r="C868" s="79"/>
      <c r="D868" s="75" t="e">
        <f t="shared" si="26"/>
        <v>#N/A</v>
      </c>
      <c r="E868" s="75">
        <f t="shared" si="27"/>
        <v>-0.25</v>
      </c>
    </row>
    <row r="869" spans="1:5" ht="16.5" thickTop="1" thickBot="1" x14ac:dyDescent="0.3">
      <c r="A869" s="49">
        <f>Facilities!$A869</f>
        <v>0</v>
      </c>
      <c r="B869" s="78">
        <f>Facilities!$B869</f>
        <v>0</v>
      </c>
      <c r="C869" s="79"/>
      <c r="D869" s="75" t="e">
        <f t="shared" si="26"/>
        <v>#N/A</v>
      </c>
      <c r="E869" s="75">
        <f t="shared" si="27"/>
        <v>-0.25</v>
      </c>
    </row>
    <row r="870" spans="1:5" ht="16.5" thickTop="1" thickBot="1" x14ac:dyDescent="0.3">
      <c r="A870" s="49">
        <f>Facilities!$A870</f>
        <v>0</v>
      </c>
      <c r="B870" s="78">
        <f>Facilities!$B870</f>
        <v>0</v>
      </c>
      <c r="C870" s="79"/>
      <c r="D870" s="75" t="e">
        <f t="shared" si="26"/>
        <v>#N/A</v>
      </c>
      <c r="E870" s="75">
        <f t="shared" si="27"/>
        <v>-0.25</v>
      </c>
    </row>
    <row r="871" spans="1:5" ht="16.5" thickTop="1" thickBot="1" x14ac:dyDescent="0.3">
      <c r="A871" s="49">
        <f>Facilities!$A871</f>
        <v>0</v>
      </c>
      <c r="B871" s="78">
        <f>Facilities!$B871</f>
        <v>0</v>
      </c>
      <c r="C871" s="79"/>
      <c r="D871" s="75" t="e">
        <f t="shared" si="26"/>
        <v>#N/A</v>
      </c>
      <c r="E871" s="75">
        <f t="shared" si="27"/>
        <v>-0.25</v>
      </c>
    </row>
    <row r="872" spans="1:5" ht="16.5" thickTop="1" thickBot="1" x14ac:dyDescent="0.3">
      <c r="A872" s="49">
        <f>Facilities!$A872</f>
        <v>0</v>
      </c>
      <c r="B872" s="78">
        <f>Facilities!$B872</f>
        <v>0</v>
      </c>
      <c r="C872" s="79"/>
      <c r="D872" s="75" t="e">
        <f t="shared" si="26"/>
        <v>#N/A</v>
      </c>
      <c r="E872" s="75">
        <f t="shared" si="27"/>
        <v>-0.25</v>
      </c>
    </row>
    <row r="873" spans="1:5" ht="16.5" thickTop="1" thickBot="1" x14ac:dyDescent="0.3">
      <c r="A873" s="49">
        <f>Facilities!$A873</f>
        <v>0</v>
      </c>
      <c r="B873" s="78">
        <f>Facilities!$B873</f>
        <v>0</v>
      </c>
      <c r="C873" s="79"/>
      <c r="D873" s="75" t="e">
        <f t="shared" si="26"/>
        <v>#N/A</v>
      </c>
      <c r="E873" s="75">
        <f t="shared" si="27"/>
        <v>-0.25</v>
      </c>
    </row>
    <row r="874" spans="1:5" ht="16.5" thickTop="1" thickBot="1" x14ac:dyDescent="0.3">
      <c r="A874" s="49">
        <f>Facilities!$A874</f>
        <v>0</v>
      </c>
      <c r="B874" s="78">
        <f>Facilities!$B874</f>
        <v>0</v>
      </c>
      <c r="C874" s="79"/>
      <c r="D874" s="75" t="e">
        <f t="shared" si="26"/>
        <v>#N/A</v>
      </c>
      <c r="E874" s="75">
        <f t="shared" si="27"/>
        <v>-0.25</v>
      </c>
    </row>
    <row r="875" spans="1:5" ht="16.5" thickTop="1" thickBot="1" x14ac:dyDescent="0.3">
      <c r="A875" s="49">
        <f>Facilities!$A875</f>
        <v>0</v>
      </c>
      <c r="B875" s="78">
        <f>Facilities!$B875</f>
        <v>0</v>
      </c>
      <c r="C875" s="79"/>
      <c r="D875" s="75" t="e">
        <f t="shared" si="26"/>
        <v>#N/A</v>
      </c>
      <c r="E875" s="75">
        <f t="shared" si="27"/>
        <v>-0.25</v>
      </c>
    </row>
    <row r="876" spans="1:5" ht="16.5" thickTop="1" thickBot="1" x14ac:dyDescent="0.3">
      <c r="A876" s="49">
        <f>Facilities!$A876</f>
        <v>0</v>
      </c>
      <c r="B876" s="78">
        <f>Facilities!$B876</f>
        <v>0</v>
      </c>
      <c r="C876" s="79"/>
      <c r="D876" s="75" t="e">
        <f t="shared" si="26"/>
        <v>#N/A</v>
      </c>
      <c r="E876" s="75">
        <f t="shared" si="27"/>
        <v>-0.25</v>
      </c>
    </row>
    <row r="877" spans="1:5" ht="16.5" thickTop="1" thickBot="1" x14ac:dyDescent="0.3">
      <c r="A877" s="49">
        <f>Facilities!$A877</f>
        <v>0</v>
      </c>
      <c r="B877" s="78">
        <f>Facilities!$B877</f>
        <v>0</v>
      </c>
      <c r="C877" s="79"/>
      <c r="D877" s="75" t="e">
        <f t="shared" si="26"/>
        <v>#N/A</v>
      </c>
      <c r="E877" s="75">
        <f t="shared" si="27"/>
        <v>-0.25</v>
      </c>
    </row>
    <row r="878" spans="1:5" ht="16.5" thickTop="1" thickBot="1" x14ac:dyDescent="0.3">
      <c r="A878" s="49">
        <f>Facilities!$A878</f>
        <v>0</v>
      </c>
      <c r="B878" s="78">
        <f>Facilities!$B878</f>
        <v>0</v>
      </c>
      <c r="C878" s="79"/>
      <c r="D878" s="75" t="e">
        <f t="shared" si="26"/>
        <v>#N/A</v>
      </c>
      <c r="E878" s="75">
        <f t="shared" si="27"/>
        <v>-0.25</v>
      </c>
    </row>
    <row r="879" spans="1:5" ht="16.5" thickTop="1" thickBot="1" x14ac:dyDescent="0.3">
      <c r="A879" s="49">
        <f>Facilities!$A879</f>
        <v>0</v>
      </c>
      <c r="B879" s="78">
        <f>Facilities!$B879</f>
        <v>0</v>
      </c>
      <c r="C879" s="79"/>
      <c r="D879" s="75" t="e">
        <f t="shared" si="26"/>
        <v>#N/A</v>
      </c>
      <c r="E879" s="75">
        <f t="shared" si="27"/>
        <v>-0.25</v>
      </c>
    </row>
    <row r="880" spans="1:5" ht="16.5" thickTop="1" thickBot="1" x14ac:dyDescent="0.3">
      <c r="A880" s="49">
        <f>Facilities!$A880</f>
        <v>0</v>
      </c>
      <c r="B880" s="78">
        <f>Facilities!$B880</f>
        <v>0</v>
      </c>
      <c r="C880" s="79"/>
      <c r="D880" s="75" t="e">
        <f t="shared" si="26"/>
        <v>#N/A</v>
      </c>
      <c r="E880" s="75">
        <f t="shared" si="27"/>
        <v>-0.25</v>
      </c>
    </row>
    <row r="881" spans="1:5" ht="16.5" thickTop="1" thickBot="1" x14ac:dyDescent="0.3">
      <c r="A881" s="49">
        <f>Facilities!$A881</f>
        <v>0</v>
      </c>
      <c r="B881" s="78">
        <f>Facilities!$B881</f>
        <v>0</v>
      </c>
      <c r="C881" s="79"/>
      <c r="D881" s="75" t="e">
        <f t="shared" si="26"/>
        <v>#N/A</v>
      </c>
      <c r="E881" s="75">
        <f t="shared" si="27"/>
        <v>-0.25</v>
      </c>
    </row>
    <row r="882" spans="1:5" ht="16.5" thickTop="1" thickBot="1" x14ac:dyDescent="0.3">
      <c r="A882" s="49">
        <f>Facilities!$A882</f>
        <v>0</v>
      </c>
      <c r="B882" s="78">
        <f>Facilities!$B882</f>
        <v>0</v>
      </c>
      <c r="C882" s="79"/>
      <c r="D882" s="75" t="e">
        <f t="shared" si="26"/>
        <v>#N/A</v>
      </c>
      <c r="E882" s="75">
        <f t="shared" si="27"/>
        <v>-0.25</v>
      </c>
    </row>
    <row r="883" spans="1:5" ht="16.5" thickTop="1" thickBot="1" x14ac:dyDescent="0.3">
      <c r="A883" s="49">
        <f>Facilities!$A883</f>
        <v>0</v>
      </c>
      <c r="B883" s="78">
        <f>Facilities!$B883</f>
        <v>0</v>
      </c>
      <c r="C883" s="79"/>
      <c r="D883" s="75" t="e">
        <f t="shared" si="26"/>
        <v>#N/A</v>
      </c>
      <c r="E883" s="75">
        <f t="shared" si="27"/>
        <v>-0.25</v>
      </c>
    </row>
    <row r="884" spans="1:5" ht="16.5" thickTop="1" thickBot="1" x14ac:dyDescent="0.3">
      <c r="A884" s="49">
        <f>Facilities!$A884</f>
        <v>0</v>
      </c>
      <c r="B884" s="78">
        <f>Facilities!$B884</f>
        <v>0</v>
      </c>
      <c r="C884" s="79"/>
      <c r="D884" s="75" t="e">
        <f t="shared" si="26"/>
        <v>#N/A</v>
      </c>
      <c r="E884" s="75">
        <f t="shared" si="27"/>
        <v>-0.25</v>
      </c>
    </row>
    <row r="885" spans="1:5" ht="16.5" thickTop="1" thickBot="1" x14ac:dyDescent="0.3">
      <c r="A885" s="49">
        <f>Facilities!$A885</f>
        <v>0</v>
      </c>
      <c r="B885" s="78">
        <f>Facilities!$B885</f>
        <v>0</v>
      </c>
      <c r="C885" s="79"/>
      <c r="D885" s="75" t="e">
        <f t="shared" si="26"/>
        <v>#N/A</v>
      </c>
      <c r="E885" s="75">
        <f t="shared" si="27"/>
        <v>-0.25</v>
      </c>
    </row>
    <row r="886" spans="1:5" ht="16.5" thickTop="1" thickBot="1" x14ac:dyDescent="0.3">
      <c r="A886" s="49">
        <f>Facilities!$A886</f>
        <v>0</v>
      </c>
      <c r="B886" s="78">
        <f>Facilities!$B886</f>
        <v>0</v>
      </c>
      <c r="C886" s="79"/>
      <c r="D886" s="75" t="e">
        <f t="shared" si="26"/>
        <v>#N/A</v>
      </c>
      <c r="E886" s="75">
        <f t="shared" si="27"/>
        <v>-0.25</v>
      </c>
    </row>
    <row r="887" spans="1:5" ht="16.5" thickTop="1" thickBot="1" x14ac:dyDescent="0.3">
      <c r="A887" s="49">
        <f>Facilities!$A887</f>
        <v>0</v>
      </c>
      <c r="B887" s="78">
        <f>Facilities!$B887</f>
        <v>0</v>
      </c>
      <c r="C887" s="79"/>
      <c r="D887" s="75" t="e">
        <f t="shared" si="26"/>
        <v>#N/A</v>
      </c>
      <c r="E887" s="75">
        <f t="shared" si="27"/>
        <v>-0.25</v>
      </c>
    </row>
    <row r="888" spans="1:5" ht="16.5" thickTop="1" thickBot="1" x14ac:dyDescent="0.3">
      <c r="A888" s="49">
        <f>Facilities!$A888</f>
        <v>0</v>
      </c>
      <c r="B888" s="78">
        <f>Facilities!$B888</f>
        <v>0</v>
      </c>
      <c r="C888" s="79"/>
      <c r="D888" s="75" t="e">
        <f t="shared" si="26"/>
        <v>#N/A</v>
      </c>
      <c r="E888" s="75">
        <f t="shared" si="27"/>
        <v>-0.25</v>
      </c>
    </row>
    <row r="889" spans="1:5" ht="16.5" thickTop="1" thickBot="1" x14ac:dyDescent="0.3">
      <c r="A889" s="49">
        <f>Facilities!$A889</f>
        <v>0</v>
      </c>
      <c r="B889" s="78">
        <f>Facilities!$B889</f>
        <v>0</v>
      </c>
      <c r="C889" s="79"/>
      <c r="D889" s="75" t="e">
        <f t="shared" si="26"/>
        <v>#N/A</v>
      </c>
      <c r="E889" s="75">
        <f t="shared" si="27"/>
        <v>-0.25</v>
      </c>
    </row>
    <row r="890" spans="1:5" ht="16.5" thickTop="1" thickBot="1" x14ac:dyDescent="0.3">
      <c r="A890" s="49">
        <f>Facilities!$A890</f>
        <v>0</v>
      </c>
      <c r="B890" s="78">
        <f>Facilities!$B890</f>
        <v>0</v>
      </c>
      <c r="C890" s="79"/>
      <c r="D890" s="75" t="e">
        <f t="shared" si="26"/>
        <v>#N/A</v>
      </c>
      <c r="E890" s="75">
        <f t="shared" si="27"/>
        <v>-0.25</v>
      </c>
    </row>
    <row r="891" spans="1:5" ht="16.5" thickTop="1" thickBot="1" x14ac:dyDescent="0.3">
      <c r="A891" s="49">
        <f>Facilities!$A891</f>
        <v>0</v>
      </c>
      <c r="B891" s="78">
        <f>Facilities!$B891</f>
        <v>0</v>
      </c>
      <c r="C891" s="79"/>
      <c r="D891" s="75" t="e">
        <f t="shared" si="26"/>
        <v>#N/A</v>
      </c>
      <c r="E891" s="75">
        <f t="shared" si="27"/>
        <v>-0.25</v>
      </c>
    </row>
    <row r="892" spans="1:5" ht="16.5" thickTop="1" thickBot="1" x14ac:dyDescent="0.3">
      <c r="A892" s="49">
        <f>Facilities!$A892</f>
        <v>0</v>
      </c>
      <c r="B892" s="78">
        <f>Facilities!$B892</f>
        <v>0</v>
      </c>
      <c r="C892" s="79"/>
      <c r="D892" s="75" t="e">
        <f t="shared" si="26"/>
        <v>#N/A</v>
      </c>
      <c r="E892" s="75">
        <f t="shared" si="27"/>
        <v>-0.25</v>
      </c>
    </row>
    <row r="893" spans="1:5" ht="16.5" thickTop="1" thickBot="1" x14ac:dyDescent="0.3">
      <c r="A893" s="49">
        <f>Facilities!$A893</f>
        <v>0</v>
      </c>
      <c r="B893" s="78">
        <f>Facilities!$B893</f>
        <v>0</v>
      </c>
      <c r="C893" s="79"/>
      <c r="D893" s="75" t="e">
        <f t="shared" si="26"/>
        <v>#N/A</v>
      </c>
      <c r="E893" s="75">
        <f t="shared" si="27"/>
        <v>-0.25</v>
      </c>
    </row>
    <row r="894" spans="1:5" ht="16.5" thickTop="1" thickBot="1" x14ac:dyDescent="0.3">
      <c r="A894" s="49">
        <f>Facilities!$A894</f>
        <v>0</v>
      </c>
      <c r="B894" s="78">
        <f>Facilities!$B894</f>
        <v>0</v>
      </c>
      <c r="C894" s="79"/>
      <c r="D894" s="75" t="e">
        <f t="shared" si="26"/>
        <v>#N/A</v>
      </c>
      <c r="E894" s="75">
        <f t="shared" si="27"/>
        <v>-0.25</v>
      </c>
    </row>
    <row r="895" spans="1:5" ht="16.5" thickTop="1" thickBot="1" x14ac:dyDescent="0.3">
      <c r="A895" s="49">
        <f>Facilities!$A895</f>
        <v>0</v>
      </c>
      <c r="B895" s="78">
        <f>Facilities!$B895</f>
        <v>0</v>
      </c>
      <c r="C895" s="79"/>
      <c r="D895" s="75" t="e">
        <f t="shared" si="26"/>
        <v>#N/A</v>
      </c>
      <c r="E895" s="75">
        <f t="shared" si="27"/>
        <v>-0.25</v>
      </c>
    </row>
    <row r="896" spans="1:5" ht="16.5" thickTop="1" thickBot="1" x14ac:dyDescent="0.3">
      <c r="A896" s="49">
        <f>Facilities!$A896</f>
        <v>0</v>
      </c>
      <c r="B896" s="78">
        <f>Facilities!$B896</f>
        <v>0</v>
      </c>
      <c r="C896" s="79"/>
      <c r="D896" s="75" t="e">
        <f t="shared" si="26"/>
        <v>#N/A</v>
      </c>
      <c r="E896" s="75">
        <f t="shared" si="27"/>
        <v>-0.25</v>
      </c>
    </row>
    <row r="897" spans="1:5" ht="16.5" thickTop="1" thickBot="1" x14ac:dyDescent="0.3">
      <c r="A897" s="49">
        <f>Facilities!$A897</f>
        <v>0</v>
      </c>
      <c r="B897" s="78">
        <f>Facilities!$B897</f>
        <v>0</v>
      </c>
      <c r="C897" s="79"/>
      <c r="D897" s="75" t="e">
        <f t="shared" si="26"/>
        <v>#N/A</v>
      </c>
      <c r="E897" s="75">
        <f t="shared" si="27"/>
        <v>-0.25</v>
      </c>
    </row>
    <row r="898" spans="1:5" ht="16.5" thickTop="1" thickBot="1" x14ac:dyDescent="0.3">
      <c r="A898" s="49">
        <f>Facilities!$A898</f>
        <v>0</v>
      </c>
      <c r="B898" s="78">
        <f>Facilities!$B898</f>
        <v>0</v>
      </c>
      <c r="C898" s="79"/>
      <c r="D898" s="75" t="e">
        <f t="shared" ref="D898:D900" si="28">_xlfn.RANK.EQ(C898,$C$2:$C$1000,0)</f>
        <v>#N/A</v>
      </c>
      <c r="E898" s="75">
        <f t="shared" si="27"/>
        <v>-0.25</v>
      </c>
    </row>
    <row r="899" spans="1:5" ht="16.5" thickTop="1" thickBot="1" x14ac:dyDescent="0.3">
      <c r="A899" s="49">
        <f>Facilities!$A899</f>
        <v>0</v>
      </c>
      <c r="B899" s="78">
        <f>Facilities!$B899</f>
        <v>0</v>
      </c>
      <c r="C899" s="79"/>
      <c r="D899" s="75" t="e">
        <f t="shared" si="28"/>
        <v>#N/A</v>
      </c>
      <c r="E899" s="75">
        <f t="shared" si="27"/>
        <v>-0.25</v>
      </c>
    </row>
    <row r="900" spans="1:5" ht="16.5" thickTop="1" thickBot="1" x14ac:dyDescent="0.3">
      <c r="A900" s="49">
        <f>Facilities!$A900</f>
        <v>0</v>
      </c>
      <c r="B900" s="78">
        <f>Facilities!$B900</f>
        <v>0</v>
      </c>
      <c r="C900" s="79"/>
      <c r="D900" s="75" t="e">
        <f t="shared" si="28"/>
        <v>#N/A</v>
      </c>
      <c r="E900" s="75">
        <f t="shared" si="27"/>
        <v>-0.25</v>
      </c>
    </row>
    <row r="901" spans="1:5" ht="16.5" thickTop="1" thickBot="1" x14ac:dyDescent="0.3">
      <c r="A901" s="49"/>
      <c r="B901" s="49"/>
      <c r="C901" s="79"/>
      <c r="D901" s="75"/>
      <c r="E901" s="75"/>
    </row>
    <row r="902" spans="1:5" ht="16.5" thickTop="1" thickBot="1" x14ac:dyDescent="0.3">
      <c r="A902" s="49"/>
      <c r="B902" s="49"/>
      <c r="C902" s="79"/>
      <c r="D902" s="75"/>
      <c r="E902" s="75"/>
    </row>
    <row r="903" spans="1:5" ht="16.5" thickTop="1" thickBot="1" x14ac:dyDescent="0.3">
      <c r="A903" s="49"/>
      <c r="B903" s="49"/>
      <c r="C903" s="79"/>
      <c r="D903" s="75"/>
      <c r="E903" s="75"/>
    </row>
    <row r="904" spans="1:5" ht="16.5" thickTop="1" thickBot="1" x14ac:dyDescent="0.3">
      <c r="A904" s="49"/>
      <c r="B904" s="49"/>
      <c r="C904" s="79"/>
      <c r="D904" s="75"/>
      <c r="E904" s="75"/>
    </row>
    <row r="905" spans="1:5" ht="16.5" thickTop="1" thickBot="1" x14ac:dyDescent="0.3">
      <c r="A905" s="49"/>
      <c r="B905" s="49"/>
      <c r="C905" s="79"/>
      <c r="D905" s="75"/>
      <c r="E905" s="75"/>
    </row>
    <row r="906" spans="1:5" ht="16.5" thickTop="1" thickBot="1" x14ac:dyDescent="0.3">
      <c r="A906" s="49"/>
      <c r="B906" s="49"/>
      <c r="C906" s="79"/>
      <c r="D906" s="75"/>
      <c r="E906" s="75"/>
    </row>
    <row r="907" spans="1:5" ht="16.5" thickTop="1" thickBot="1" x14ac:dyDescent="0.3">
      <c r="A907" s="49"/>
      <c r="B907" s="49"/>
      <c r="C907" s="79"/>
      <c r="D907" s="75"/>
      <c r="E907" s="75"/>
    </row>
    <row r="908" spans="1:5" ht="16.5" thickTop="1" thickBot="1" x14ac:dyDescent="0.3">
      <c r="A908" s="49"/>
      <c r="B908" s="49"/>
      <c r="C908" s="79"/>
      <c r="D908" s="75"/>
      <c r="E908" s="75"/>
    </row>
    <row r="909" spans="1:5" ht="16.5" thickTop="1" thickBot="1" x14ac:dyDescent="0.3">
      <c r="A909" s="49"/>
      <c r="B909" s="49"/>
      <c r="C909" s="79"/>
      <c r="D909" s="75"/>
      <c r="E909" s="75"/>
    </row>
    <row r="910" spans="1:5" ht="16.5" thickTop="1" thickBot="1" x14ac:dyDescent="0.3">
      <c r="A910" s="49"/>
      <c r="B910" s="49"/>
      <c r="C910" s="79"/>
      <c r="D910" s="75"/>
      <c r="E910" s="75"/>
    </row>
    <row r="911" spans="1:5" ht="16.5" thickTop="1" thickBot="1" x14ac:dyDescent="0.3">
      <c r="A911" s="49"/>
      <c r="B911" s="49"/>
      <c r="C911" s="79"/>
      <c r="D911" s="75"/>
      <c r="E911" s="75"/>
    </row>
    <row r="912" spans="1:5" ht="16.5" thickTop="1" thickBot="1" x14ac:dyDescent="0.3">
      <c r="A912" s="49"/>
      <c r="B912" s="49"/>
      <c r="C912" s="79"/>
      <c r="D912" s="75"/>
      <c r="E912" s="75"/>
    </row>
    <row r="913" spans="1:5" ht="16.5" thickTop="1" thickBot="1" x14ac:dyDescent="0.3">
      <c r="A913" s="49"/>
      <c r="B913" s="49"/>
      <c r="C913" s="79"/>
      <c r="D913" s="75"/>
      <c r="E913" s="75"/>
    </row>
    <row r="914" spans="1:5" ht="16.5" thickTop="1" thickBot="1" x14ac:dyDescent="0.3">
      <c r="A914" s="49"/>
      <c r="B914" s="49"/>
      <c r="C914" s="79"/>
      <c r="D914" s="75"/>
      <c r="E914" s="75"/>
    </row>
    <row r="915" spans="1:5" ht="16.5" thickTop="1" thickBot="1" x14ac:dyDescent="0.3">
      <c r="A915" s="49"/>
      <c r="B915" s="49"/>
      <c r="C915" s="79"/>
      <c r="D915" s="75"/>
      <c r="E915" s="75"/>
    </row>
    <row r="916" spans="1:5" ht="16.5" thickTop="1" thickBot="1" x14ac:dyDescent="0.3">
      <c r="A916" s="49"/>
      <c r="B916" s="49"/>
      <c r="C916" s="79"/>
      <c r="D916" s="75"/>
      <c r="E916" s="75"/>
    </row>
    <row r="917" spans="1:5" ht="16.5" thickTop="1" thickBot="1" x14ac:dyDescent="0.3">
      <c r="A917" s="49"/>
      <c r="B917" s="49"/>
      <c r="C917" s="79"/>
      <c r="D917" s="75"/>
      <c r="E917" s="75"/>
    </row>
    <row r="918" spans="1:5" ht="16.5" thickTop="1" thickBot="1" x14ac:dyDescent="0.3">
      <c r="A918" s="49"/>
      <c r="B918" s="49"/>
      <c r="C918" s="79"/>
      <c r="D918" s="75"/>
      <c r="E918" s="75"/>
    </row>
    <row r="919" spans="1:5" ht="16.5" thickTop="1" thickBot="1" x14ac:dyDescent="0.3">
      <c r="A919" s="49"/>
      <c r="B919" s="49"/>
      <c r="C919" s="79"/>
      <c r="D919" s="75"/>
      <c r="E919" s="75"/>
    </row>
    <row r="920" spans="1:5" ht="16.5" thickTop="1" thickBot="1" x14ac:dyDescent="0.3">
      <c r="A920" s="49"/>
      <c r="B920" s="49"/>
      <c r="C920" s="79"/>
      <c r="D920" s="75"/>
      <c r="E920" s="75"/>
    </row>
    <row r="921" spans="1:5" ht="16.5" thickTop="1" thickBot="1" x14ac:dyDescent="0.3">
      <c r="A921" s="49"/>
      <c r="B921" s="49"/>
      <c r="C921" s="79"/>
      <c r="D921" s="75"/>
      <c r="E921" s="75"/>
    </row>
    <row r="922" spans="1:5" ht="16.5" thickTop="1" thickBot="1" x14ac:dyDescent="0.3">
      <c r="A922" s="49"/>
      <c r="B922" s="49"/>
      <c r="C922" s="79"/>
      <c r="D922" s="75"/>
      <c r="E922" s="75"/>
    </row>
    <row r="923" spans="1:5" ht="16.5" thickTop="1" thickBot="1" x14ac:dyDescent="0.3">
      <c r="A923" s="49"/>
      <c r="B923" s="49"/>
      <c r="C923" s="79"/>
      <c r="D923" s="75"/>
      <c r="E923" s="75"/>
    </row>
    <row r="924" spans="1:5" ht="16.5" thickTop="1" thickBot="1" x14ac:dyDescent="0.3">
      <c r="A924" s="49"/>
      <c r="B924" s="49"/>
      <c r="C924" s="79"/>
      <c r="D924" s="75"/>
      <c r="E924" s="75"/>
    </row>
    <row r="925" spans="1:5" ht="16.5" thickTop="1" thickBot="1" x14ac:dyDescent="0.3">
      <c r="A925" s="49"/>
      <c r="B925" s="49"/>
      <c r="C925" s="79"/>
      <c r="D925" s="75"/>
      <c r="E925" s="75"/>
    </row>
    <row r="926" spans="1:5" ht="16.5" thickTop="1" thickBot="1" x14ac:dyDescent="0.3">
      <c r="A926" s="49"/>
      <c r="B926" s="49"/>
      <c r="C926" s="79"/>
      <c r="D926" s="75"/>
      <c r="E926" s="75"/>
    </row>
    <row r="927" spans="1:5" ht="16.5" thickTop="1" thickBot="1" x14ac:dyDescent="0.3">
      <c r="A927" s="49"/>
      <c r="B927" s="49"/>
      <c r="C927" s="79"/>
      <c r="D927" s="75"/>
      <c r="E927" s="75"/>
    </row>
    <row r="928" spans="1:5" ht="16.5" thickTop="1" thickBot="1" x14ac:dyDescent="0.3">
      <c r="A928" s="49"/>
      <c r="B928" s="49"/>
      <c r="C928" s="79"/>
      <c r="D928" s="75"/>
      <c r="E928" s="75"/>
    </row>
    <row r="929" spans="1:5" ht="16.5" thickTop="1" thickBot="1" x14ac:dyDescent="0.3">
      <c r="A929" s="49"/>
      <c r="B929" s="49"/>
      <c r="C929" s="79"/>
      <c r="D929" s="75"/>
      <c r="E929" s="75"/>
    </row>
    <row r="930" spans="1:5" ht="16.5" thickTop="1" thickBot="1" x14ac:dyDescent="0.3">
      <c r="A930" s="49"/>
      <c r="B930" s="49"/>
      <c r="C930" s="79"/>
      <c r="D930" s="75"/>
      <c r="E930" s="75"/>
    </row>
    <row r="931" spans="1:5" ht="16.5" thickTop="1" thickBot="1" x14ac:dyDescent="0.3">
      <c r="A931" s="49"/>
      <c r="B931" s="49"/>
      <c r="C931" s="79"/>
      <c r="D931" s="75"/>
      <c r="E931" s="75"/>
    </row>
    <row r="932" spans="1:5" ht="16.5" thickTop="1" thickBot="1" x14ac:dyDescent="0.3">
      <c r="A932" s="49"/>
      <c r="B932" s="49"/>
      <c r="C932" s="79"/>
      <c r="D932" s="75"/>
      <c r="E932" s="75"/>
    </row>
    <row r="933" spans="1:5" ht="16.5" thickTop="1" thickBot="1" x14ac:dyDescent="0.3">
      <c r="A933" s="49"/>
      <c r="B933" s="49"/>
      <c r="C933" s="79"/>
      <c r="D933" s="75"/>
      <c r="E933" s="75"/>
    </row>
    <row r="934" spans="1:5" ht="16.5" thickTop="1" thickBot="1" x14ac:dyDescent="0.3">
      <c r="A934" s="49"/>
      <c r="B934" s="49"/>
      <c r="C934" s="79"/>
      <c r="D934" s="75"/>
      <c r="E934" s="75"/>
    </row>
    <row r="935" spans="1:5" ht="16.5" thickTop="1" thickBot="1" x14ac:dyDescent="0.3">
      <c r="A935" s="49"/>
      <c r="B935" s="49"/>
      <c r="C935" s="79"/>
      <c r="D935" s="75"/>
      <c r="E935" s="75"/>
    </row>
    <row r="936" spans="1:5" ht="16.5" thickTop="1" thickBot="1" x14ac:dyDescent="0.3">
      <c r="A936" s="49"/>
      <c r="B936" s="49"/>
      <c r="C936" s="79"/>
      <c r="D936" s="75"/>
      <c r="E936" s="75"/>
    </row>
    <row r="937" spans="1:5" ht="16.5" thickTop="1" thickBot="1" x14ac:dyDescent="0.3">
      <c r="A937" s="49"/>
      <c r="B937" s="49"/>
      <c r="C937" s="79"/>
      <c r="D937" s="75"/>
      <c r="E937" s="75"/>
    </row>
    <row r="938" spans="1:5" ht="16.5" thickTop="1" thickBot="1" x14ac:dyDescent="0.3">
      <c r="A938" s="49"/>
      <c r="B938" s="49"/>
      <c r="C938" s="79"/>
      <c r="D938" s="75"/>
      <c r="E938" s="75"/>
    </row>
    <row r="939" spans="1:5" ht="16.5" thickTop="1" thickBot="1" x14ac:dyDescent="0.3">
      <c r="A939" s="49"/>
      <c r="B939" s="49"/>
      <c r="C939" s="79"/>
      <c r="D939" s="75"/>
      <c r="E939" s="75"/>
    </row>
    <row r="940" spans="1:5" ht="16.5" thickTop="1" thickBot="1" x14ac:dyDescent="0.3">
      <c r="A940" s="49"/>
      <c r="B940" s="49"/>
      <c r="C940" s="79"/>
      <c r="D940" s="75"/>
      <c r="E940" s="75"/>
    </row>
    <row r="941" spans="1:5" ht="16.5" thickTop="1" thickBot="1" x14ac:dyDescent="0.3">
      <c r="A941" s="49"/>
      <c r="B941" s="49"/>
      <c r="C941" s="79"/>
      <c r="D941" s="75"/>
      <c r="E941" s="75"/>
    </row>
    <row r="942" spans="1:5" ht="16.5" thickTop="1" thickBot="1" x14ac:dyDescent="0.3">
      <c r="A942" s="49"/>
      <c r="B942" s="49"/>
      <c r="C942" s="79"/>
      <c r="D942" s="75"/>
      <c r="E942" s="75"/>
    </row>
    <row r="943" spans="1:5" ht="16.5" thickTop="1" thickBot="1" x14ac:dyDescent="0.3">
      <c r="A943" s="49"/>
      <c r="B943" s="49"/>
      <c r="C943" s="79"/>
      <c r="D943" s="75"/>
      <c r="E943" s="75"/>
    </row>
    <row r="944" spans="1:5" ht="16.5" thickTop="1" thickBot="1" x14ac:dyDescent="0.3">
      <c r="A944" s="49"/>
      <c r="B944" s="49"/>
      <c r="C944" s="79"/>
      <c r="D944" s="75"/>
      <c r="E944" s="75"/>
    </row>
    <row r="945" spans="1:5" ht="16.5" thickTop="1" thickBot="1" x14ac:dyDescent="0.3">
      <c r="A945" s="49"/>
      <c r="B945" s="49"/>
      <c r="C945" s="79"/>
      <c r="D945" s="75"/>
      <c r="E945" s="75"/>
    </row>
    <row r="946" spans="1:5" ht="16.5" thickTop="1" thickBot="1" x14ac:dyDescent="0.3">
      <c r="A946" s="49"/>
      <c r="B946" s="49"/>
      <c r="C946" s="79"/>
      <c r="D946" s="75"/>
      <c r="E946" s="75"/>
    </row>
    <row r="947" spans="1:5" ht="16.5" thickTop="1" thickBot="1" x14ac:dyDescent="0.3">
      <c r="A947" s="49"/>
      <c r="B947" s="49"/>
      <c r="C947" s="79"/>
      <c r="D947" s="75"/>
      <c r="E947" s="75"/>
    </row>
    <row r="948" spans="1:5" ht="16.5" thickTop="1" thickBot="1" x14ac:dyDescent="0.3">
      <c r="A948" s="49"/>
      <c r="B948" s="49"/>
      <c r="C948" s="79"/>
      <c r="D948" s="75"/>
      <c r="E948" s="75"/>
    </row>
    <row r="949" spans="1:5" ht="16.5" thickTop="1" thickBot="1" x14ac:dyDescent="0.3">
      <c r="A949" s="49"/>
      <c r="B949" s="49"/>
      <c r="C949" s="79"/>
      <c r="D949" s="75"/>
      <c r="E949" s="75"/>
    </row>
    <row r="950" spans="1:5" ht="16.5" thickTop="1" thickBot="1" x14ac:dyDescent="0.3">
      <c r="A950" s="49"/>
      <c r="B950" s="49"/>
      <c r="C950" s="79"/>
      <c r="D950" s="75"/>
      <c r="E950" s="75"/>
    </row>
    <row r="951" spans="1:5" ht="16.5" thickTop="1" thickBot="1" x14ac:dyDescent="0.3">
      <c r="A951" s="49"/>
      <c r="B951" s="49"/>
      <c r="C951" s="79"/>
      <c r="D951" s="75"/>
      <c r="E951" s="75"/>
    </row>
    <row r="952" spans="1:5" ht="16.5" thickTop="1" thickBot="1" x14ac:dyDescent="0.3">
      <c r="A952" s="49"/>
      <c r="B952" s="49"/>
      <c r="C952" s="79"/>
      <c r="D952" s="75"/>
      <c r="E952" s="75"/>
    </row>
    <row r="953" spans="1:5" ht="16.5" thickTop="1" thickBot="1" x14ac:dyDescent="0.3">
      <c r="A953" s="49"/>
      <c r="B953" s="49"/>
      <c r="C953" s="79"/>
      <c r="D953" s="75"/>
      <c r="E953" s="75"/>
    </row>
    <row r="954" spans="1:5" ht="16.5" thickTop="1" thickBot="1" x14ac:dyDescent="0.3">
      <c r="A954" s="49"/>
      <c r="B954" s="49"/>
      <c r="C954" s="79"/>
      <c r="D954" s="75"/>
      <c r="E954" s="75"/>
    </row>
    <row r="955" spans="1:5" ht="16.5" thickTop="1" thickBot="1" x14ac:dyDescent="0.3">
      <c r="A955" s="49"/>
      <c r="B955" s="49"/>
      <c r="C955" s="79"/>
      <c r="D955" s="75"/>
      <c r="E955" s="75"/>
    </row>
    <row r="956" spans="1:5" ht="16.5" thickTop="1" thickBot="1" x14ac:dyDescent="0.3">
      <c r="A956" s="49"/>
      <c r="B956" s="49"/>
      <c r="C956" s="79"/>
      <c r="D956" s="75"/>
      <c r="E956" s="75"/>
    </row>
    <row r="957" spans="1:5" ht="16.5" thickTop="1" thickBot="1" x14ac:dyDescent="0.3">
      <c r="A957" s="49"/>
      <c r="B957" s="49"/>
      <c r="C957" s="79"/>
      <c r="D957" s="75"/>
      <c r="E957" s="75"/>
    </row>
    <row r="958" spans="1:5" ht="16.5" thickTop="1" thickBot="1" x14ac:dyDescent="0.3">
      <c r="A958" s="49"/>
      <c r="B958" s="49"/>
      <c r="C958" s="79"/>
      <c r="D958" s="75"/>
      <c r="E958" s="75"/>
    </row>
    <row r="959" spans="1:5" ht="16.5" thickTop="1" thickBot="1" x14ac:dyDescent="0.3">
      <c r="A959" s="49"/>
      <c r="B959" s="49"/>
      <c r="C959" s="79"/>
      <c r="D959" s="75"/>
      <c r="E959" s="75"/>
    </row>
    <row r="960" spans="1:5" ht="16.5" thickTop="1" thickBot="1" x14ac:dyDescent="0.3">
      <c r="A960" s="49"/>
      <c r="B960" s="49"/>
      <c r="C960" s="79"/>
      <c r="D960" s="75"/>
      <c r="E960" s="75"/>
    </row>
    <row r="961" spans="1:5" ht="16.5" thickTop="1" thickBot="1" x14ac:dyDescent="0.3">
      <c r="A961" s="49"/>
      <c r="B961" s="49"/>
      <c r="C961" s="79"/>
      <c r="D961" s="75"/>
      <c r="E961" s="75"/>
    </row>
    <row r="962" spans="1:5" ht="16.5" thickTop="1" thickBot="1" x14ac:dyDescent="0.3">
      <c r="A962" s="49"/>
      <c r="B962" s="49"/>
      <c r="C962" s="79"/>
      <c r="D962" s="75"/>
      <c r="E962" s="75"/>
    </row>
    <row r="963" spans="1:5" ht="16.5" thickTop="1" thickBot="1" x14ac:dyDescent="0.3">
      <c r="A963" s="49"/>
      <c r="B963" s="49"/>
      <c r="C963" s="79"/>
      <c r="D963" s="75"/>
      <c r="E963" s="75"/>
    </row>
    <row r="964" spans="1:5" ht="16.5" thickTop="1" thickBot="1" x14ac:dyDescent="0.3">
      <c r="A964" s="49"/>
      <c r="B964" s="49"/>
      <c r="C964" s="79"/>
      <c r="D964" s="75"/>
      <c r="E964" s="75"/>
    </row>
    <row r="965" spans="1:5" ht="16.5" thickTop="1" thickBot="1" x14ac:dyDescent="0.3">
      <c r="A965" s="49"/>
      <c r="B965" s="49"/>
      <c r="C965" s="79"/>
      <c r="D965" s="75"/>
      <c r="E965" s="75"/>
    </row>
    <row r="966" spans="1:5" ht="16.5" thickTop="1" thickBot="1" x14ac:dyDescent="0.3">
      <c r="A966" s="49"/>
      <c r="B966" s="49"/>
      <c r="C966" s="79"/>
      <c r="D966" s="75"/>
      <c r="E966" s="75"/>
    </row>
    <row r="967" spans="1:5" ht="16.5" thickTop="1" thickBot="1" x14ac:dyDescent="0.3">
      <c r="A967" s="49"/>
      <c r="B967" s="49"/>
      <c r="C967" s="79"/>
      <c r="D967" s="75"/>
      <c r="E967" s="75"/>
    </row>
    <row r="968" spans="1:5" ht="16.5" thickTop="1" thickBot="1" x14ac:dyDescent="0.3">
      <c r="A968" s="49"/>
      <c r="B968" s="49"/>
      <c r="C968" s="79"/>
      <c r="D968" s="75"/>
      <c r="E968" s="75"/>
    </row>
    <row r="969" spans="1:5" ht="16.5" thickTop="1" thickBot="1" x14ac:dyDescent="0.3">
      <c r="A969" s="49"/>
      <c r="B969" s="49"/>
      <c r="C969" s="79"/>
      <c r="D969" s="75"/>
      <c r="E969" s="75"/>
    </row>
    <row r="970" spans="1:5" ht="16.5" thickTop="1" thickBot="1" x14ac:dyDescent="0.3">
      <c r="A970" s="49"/>
      <c r="B970" s="49"/>
      <c r="C970" s="79"/>
      <c r="D970" s="75"/>
      <c r="E970" s="75"/>
    </row>
    <row r="971" spans="1:5" ht="16.5" thickTop="1" thickBot="1" x14ac:dyDescent="0.3">
      <c r="A971" s="49"/>
      <c r="B971" s="49"/>
      <c r="C971" s="79"/>
      <c r="D971" s="75"/>
      <c r="E971" s="75"/>
    </row>
    <row r="972" spans="1:5" ht="16.5" thickTop="1" thickBot="1" x14ac:dyDescent="0.3">
      <c r="A972" s="49"/>
      <c r="B972" s="49"/>
      <c r="C972" s="79"/>
      <c r="D972" s="75"/>
      <c r="E972" s="75"/>
    </row>
    <row r="973" spans="1:5" ht="16.5" thickTop="1" thickBot="1" x14ac:dyDescent="0.3">
      <c r="A973" s="49"/>
      <c r="B973" s="49"/>
      <c r="C973" s="79"/>
      <c r="D973" s="75"/>
      <c r="E973" s="75"/>
    </row>
    <row r="974" spans="1:5" ht="16.5" thickTop="1" thickBot="1" x14ac:dyDescent="0.3">
      <c r="A974" s="49"/>
      <c r="B974" s="49"/>
      <c r="C974" s="79"/>
      <c r="D974" s="75"/>
      <c r="E974" s="75"/>
    </row>
    <row r="975" spans="1:5" ht="16.5" thickTop="1" thickBot="1" x14ac:dyDescent="0.3">
      <c r="A975" s="49"/>
      <c r="B975" s="49"/>
      <c r="C975" s="79"/>
      <c r="D975" s="75"/>
      <c r="E975" s="75"/>
    </row>
    <row r="976" spans="1:5" ht="16.5" thickTop="1" thickBot="1" x14ac:dyDescent="0.3">
      <c r="A976" s="49"/>
      <c r="B976" s="49"/>
      <c r="C976" s="79"/>
      <c r="D976" s="75"/>
      <c r="E976" s="75"/>
    </row>
    <row r="977" spans="1:5" ht="16.5" thickTop="1" thickBot="1" x14ac:dyDescent="0.3">
      <c r="A977" s="49"/>
      <c r="B977" s="49"/>
      <c r="C977" s="79"/>
      <c r="D977" s="75"/>
      <c r="E977" s="75"/>
    </row>
    <row r="978" spans="1:5" ht="16.5" thickTop="1" thickBot="1" x14ac:dyDescent="0.3">
      <c r="A978" s="49"/>
      <c r="B978" s="49"/>
      <c r="C978" s="79"/>
      <c r="D978" s="75"/>
      <c r="E978" s="75"/>
    </row>
    <row r="979" spans="1:5" ht="16.5" thickTop="1" thickBot="1" x14ac:dyDescent="0.3">
      <c r="A979" s="49"/>
      <c r="B979" s="49"/>
      <c r="C979" s="79"/>
      <c r="D979" s="75"/>
      <c r="E979" s="75"/>
    </row>
    <row r="980" spans="1:5" ht="16.5" thickTop="1" thickBot="1" x14ac:dyDescent="0.3">
      <c r="A980" s="49"/>
      <c r="B980" s="49"/>
      <c r="C980" s="79"/>
      <c r="D980" s="75"/>
      <c r="E980" s="75"/>
    </row>
    <row r="981" spans="1:5" ht="16.5" thickTop="1" thickBot="1" x14ac:dyDescent="0.3">
      <c r="A981" s="49"/>
      <c r="B981" s="49"/>
      <c r="C981" s="79"/>
      <c r="D981" s="75"/>
      <c r="E981" s="75"/>
    </row>
    <row r="982" spans="1:5" ht="16.5" thickTop="1" thickBot="1" x14ac:dyDescent="0.3">
      <c r="A982" s="49"/>
      <c r="B982" s="49"/>
      <c r="C982" s="79"/>
      <c r="D982" s="75"/>
      <c r="E982" s="75"/>
    </row>
    <row r="983" spans="1:5" ht="16.5" thickTop="1" thickBot="1" x14ac:dyDescent="0.3">
      <c r="A983" s="49"/>
      <c r="B983" s="49"/>
      <c r="C983" s="79"/>
      <c r="D983" s="75"/>
      <c r="E983" s="75"/>
    </row>
    <row r="984" spans="1:5" ht="16.5" thickTop="1" thickBot="1" x14ac:dyDescent="0.3">
      <c r="A984" s="49"/>
      <c r="B984" s="49"/>
      <c r="C984" s="79"/>
      <c r="D984" s="75"/>
      <c r="E984" s="75"/>
    </row>
    <row r="985" spans="1:5" ht="16.5" thickTop="1" thickBot="1" x14ac:dyDescent="0.3">
      <c r="A985" s="49"/>
      <c r="B985" s="49"/>
      <c r="C985" s="79"/>
      <c r="D985" s="75"/>
      <c r="E985" s="75"/>
    </row>
    <row r="986" spans="1:5" ht="16.5" thickTop="1" thickBot="1" x14ac:dyDescent="0.3">
      <c r="A986" s="49"/>
      <c r="B986" s="49"/>
      <c r="C986" s="79"/>
      <c r="D986" s="75"/>
      <c r="E986" s="75"/>
    </row>
    <row r="987" spans="1:5" ht="16.5" thickTop="1" thickBot="1" x14ac:dyDescent="0.3">
      <c r="A987" s="49"/>
      <c r="B987" s="49"/>
      <c r="C987" s="79"/>
      <c r="D987" s="75"/>
      <c r="E987" s="75"/>
    </row>
    <row r="988" spans="1:5" ht="16.5" thickTop="1" thickBot="1" x14ac:dyDescent="0.3">
      <c r="A988" s="49"/>
      <c r="B988" s="49"/>
      <c r="C988" s="79"/>
      <c r="D988" s="75"/>
      <c r="E988" s="75"/>
    </row>
    <row r="989" spans="1:5" ht="16.5" thickTop="1" thickBot="1" x14ac:dyDescent="0.3">
      <c r="A989" s="49"/>
      <c r="B989" s="49"/>
      <c r="C989" s="79"/>
      <c r="D989" s="75"/>
      <c r="E989" s="75"/>
    </row>
    <row r="990" spans="1:5" ht="16.5" thickTop="1" thickBot="1" x14ac:dyDescent="0.3">
      <c r="A990" s="49"/>
      <c r="B990" s="49"/>
      <c r="C990" s="79"/>
      <c r="D990" s="75"/>
      <c r="E990" s="75"/>
    </row>
    <row r="991" spans="1:5" ht="16.5" thickTop="1" thickBot="1" x14ac:dyDescent="0.3">
      <c r="A991" s="49"/>
      <c r="B991" s="49"/>
      <c r="C991" s="79"/>
      <c r="D991" s="75"/>
      <c r="E991" s="75"/>
    </row>
    <row r="992" spans="1:5" ht="16.5" thickTop="1" thickBot="1" x14ac:dyDescent="0.3">
      <c r="A992" s="49"/>
      <c r="B992" s="49"/>
      <c r="C992" s="79"/>
      <c r="D992" s="75"/>
      <c r="E992" s="75"/>
    </row>
    <row r="993" spans="1:5" ht="16.5" thickTop="1" thickBot="1" x14ac:dyDescent="0.3">
      <c r="A993" s="49"/>
      <c r="B993" s="49"/>
      <c r="C993" s="79"/>
      <c r="D993" s="75"/>
      <c r="E993" s="75"/>
    </row>
    <row r="994" spans="1:5" ht="16.5" thickTop="1" thickBot="1" x14ac:dyDescent="0.3">
      <c r="A994" s="49"/>
      <c r="B994" s="49"/>
      <c r="C994" s="79"/>
      <c r="D994" s="75"/>
      <c r="E994" s="75"/>
    </row>
    <row r="995" spans="1:5" ht="16.5" thickTop="1" thickBot="1" x14ac:dyDescent="0.3">
      <c r="A995" s="49"/>
      <c r="B995" s="49"/>
      <c r="C995" s="79"/>
      <c r="D995" s="75"/>
      <c r="E995" s="75"/>
    </row>
    <row r="996" spans="1:5" ht="16.5" thickTop="1" thickBot="1" x14ac:dyDescent="0.3">
      <c r="A996" s="49"/>
      <c r="B996" s="49"/>
      <c r="C996" s="79"/>
      <c r="D996" s="75"/>
      <c r="E996" s="75"/>
    </row>
    <row r="997" spans="1:5" ht="16.5" thickTop="1" thickBot="1" x14ac:dyDescent="0.3">
      <c r="A997" s="49"/>
      <c r="B997" s="49"/>
      <c r="C997" s="79"/>
      <c r="D997" s="75"/>
      <c r="E997" s="75"/>
    </row>
    <row r="998" spans="1:5" ht="16.5" thickTop="1" thickBot="1" x14ac:dyDescent="0.3">
      <c r="A998" s="49"/>
      <c r="B998" s="49"/>
      <c r="C998" s="79"/>
      <c r="D998" s="75"/>
      <c r="E998" s="75"/>
    </row>
    <row r="999" spans="1:5" ht="16.5" thickTop="1" thickBot="1" x14ac:dyDescent="0.3">
      <c r="A999" s="49"/>
      <c r="B999" s="49"/>
      <c r="C999" s="79"/>
      <c r="D999" s="75"/>
      <c r="E999" s="75"/>
    </row>
    <row r="1000" spans="1:5" ht="16.5" thickTop="1" thickBot="1" x14ac:dyDescent="0.3">
      <c r="A1000" s="49"/>
      <c r="B1000" s="49"/>
      <c r="C1000" s="79"/>
      <c r="D1000" s="75"/>
      <c r="E1000" s="75"/>
    </row>
    <row r="1001" spans="1:5" ht="15.75" thickTop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Read First</vt:lpstr>
      <vt:lpstr>Program Priorities&amp;Goals</vt:lpstr>
      <vt:lpstr>Rural_Urban</vt:lpstr>
      <vt:lpstr>Facilities</vt:lpstr>
      <vt:lpstr>Facility Locations</vt:lpstr>
      <vt:lpstr>Population</vt:lpstr>
      <vt:lpstr>Counties</vt:lpstr>
      <vt:lpstr>SVI Data</vt:lpstr>
      <vt:lpstr>Partnership Readiness</vt:lpstr>
      <vt:lpstr>Facility Information Combined</vt:lpstr>
      <vt:lpstr>Top 25 Sites</vt:lpstr>
      <vt:lpstr>Recommended Sites</vt:lpstr>
      <vt:lpstr>'Top 25 Sites'!Print_Area</vt:lpstr>
    </vt:vector>
  </TitlesOfParts>
  <Company>University of Denver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Tara Nicklay</dc:creator>
  <cp:lastModifiedBy>Tara Nicklay</cp:lastModifiedBy>
  <dcterms:created xsi:type="dcterms:W3CDTF">2026-02-04T18:18:04Z</dcterms:created>
  <dcterms:modified xsi:type="dcterms:W3CDTF">2026-03-12T17:04:06Z</dcterms:modified>
</cp:coreProperties>
</file>