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8D68E579-565B-40D2-B4C3-A7A26476C2CC}" xr6:coauthVersionLast="47" xr6:coauthVersionMax="47" xr10:uidLastSave="{00000000-0000-0000-0000-000000000000}"/>
  <workbookProtection workbookAlgorithmName="SHA-512" workbookHashValue="hSV0d6+yO6gcIEEZD4gyJi0WGWsPPulJ+4WtAdO8mderB7Nkm/VWHTEikjGw0iCn/dzWWapl0QMZkW2kBTweaA==" workbookSaltValue="rnitrAEYMdRJ/PgeGaLHqw==" workbookSpinCount="100000" lockStructure="1"/>
  <bookViews>
    <workbookView xWindow="-120" yWindow="-120" windowWidth="29040" windowHeight="15720" tabRatio="721" xr2:uid="{00000000-000D-0000-FFFF-FFFF00000000}"/>
  </bookViews>
  <sheets>
    <sheet name="Worksheets Home" sheetId="4" r:id="rId1"/>
    <sheet name="Master's" sheetId="1" r:id="rId2"/>
    <sheet name="Doctoral" sheetId="25" r:id="rId3"/>
    <sheet name="Data" sheetId="2" state="hidden" r:id="rId4"/>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1" l="1"/>
  <c r="L9" i="1"/>
  <c r="J9" i="1"/>
  <c r="E6" i="2" l="1"/>
  <c r="E7" i="2" s="1"/>
  <c r="E8" i="2" s="1"/>
  <c r="E9" i="2" s="1"/>
  <c r="E10" i="2" s="1"/>
  <c r="E11" i="2" s="1"/>
  <c r="E12" i="2" s="1"/>
  <c r="E13" i="2" s="1"/>
  <c r="E14" i="2" s="1"/>
  <c r="E15" i="2" s="1"/>
  <c r="E16" i="2" s="1"/>
  <c r="E17" i="2" s="1"/>
  <c r="E18" i="2" s="1"/>
  <c r="E19" i="2" s="1"/>
  <c r="E20" i="2" s="1"/>
  <c r="E21" i="2" s="1"/>
  <c r="E22" i="2" s="1"/>
  <c r="E5" i="2"/>
  <c r="E4" i="2"/>
  <c r="B6" i="2"/>
  <c r="B7" i="2" s="1"/>
  <c r="B8" i="2" s="1"/>
  <c r="B9" i="2" s="1"/>
  <c r="B10" i="2" s="1"/>
  <c r="B11" i="2" s="1"/>
  <c r="B12" i="2" s="1"/>
  <c r="B13" i="2" s="1"/>
  <c r="B14" i="2" s="1"/>
  <c r="B15" i="2" s="1"/>
  <c r="B16" i="2" s="1"/>
  <c r="B17" i="2" s="1"/>
  <c r="B18" i="2" s="1"/>
  <c r="B19" i="2" s="1"/>
  <c r="B20" i="2" s="1"/>
  <c r="B21" i="2" s="1"/>
  <c r="B22" i="2" s="1"/>
  <c r="B5" i="2"/>
  <c r="B4" i="2"/>
  <c r="N14" i="1"/>
  <c r="L14" i="1"/>
  <c r="J14" i="1"/>
  <c r="N14" i="25"/>
  <c r="L14" i="25"/>
  <c r="J14" i="25"/>
  <c r="C4" i="2"/>
  <c r="C5" i="2" s="1"/>
  <c r="C6" i="2" s="1"/>
  <c r="C7" i="2" s="1"/>
  <c r="C8" i="2" s="1"/>
  <c r="C9" i="2" s="1"/>
  <c r="C10" i="2" s="1"/>
  <c r="C11" i="2" s="1"/>
  <c r="C12" i="2" s="1"/>
  <c r="C13" i="2" s="1"/>
  <c r="C14" i="2" s="1"/>
  <c r="C15" i="2" s="1"/>
  <c r="C16" i="2" s="1"/>
  <c r="C17" i="2" s="1"/>
  <c r="C18" i="2" s="1"/>
  <c r="C19" i="2" s="1"/>
  <c r="C20" i="2" s="1"/>
  <c r="C21" i="2" s="1"/>
  <c r="C22" i="2" s="1"/>
  <c r="I4" i="2"/>
  <c r="I5" i="2" s="1"/>
  <c r="I6" i="2" s="1"/>
  <c r="I7" i="2" s="1"/>
  <c r="I8" i="2" s="1"/>
  <c r="I9" i="2" s="1"/>
  <c r="I10" i="2" s="1"/>
  <c r="I11" i="2" s="1"/>
  <c r="I12" i="2" s="1"/>
  <c r="I13" i="2" s="1"/>
  <c r="I14" i="2" s="1"/>
  <c r="I15" i="2" s="1"/>
  <c r="I16" i="2" s="1"/>
  <c r="I17" i="2" s="1"/>
  <c r="I18" i="2" s="1"/>
  <c r="I19" i="2" s="1"/>
  <c r="I20" i="2" s="1"/>
  <c r="I21" i="2" s="1"/>
  <c r="I22" i="2" s="1"/>
  <c r="N12" i="25" l="1"/>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3" i="25"/>
  <c r="J13" i="25"/>
  <c r="N13" i="1"/>
  <c r="J13" i="1"/>
  <c r="N11" i="1"/>
  <c r="L11" i="1"/>
  <c r="J11" i="1"/>
  <c r="H13" i="25" l="1"/>
  <c r="H12" i="25"/>
  <c r="L24" i="25"/>
  <c r="J24" i="25"/>
  <c r="H14" i="25"/>
  <c r="H20" i="25"/>
  <c r="H21" i="25"/>
  <c r="N24" i="25"/>
  <c r="N15" i="25"/>
  <c r="H11" i="25"/>
  <c r="L15" i="25"/>
  <c r="J15" i="25"/>
  <c r="H9" i="25"/>
  <c r="N26" i="25" l="1"/>
  <c r="J26" i="25"/>
  <c r="L26" i="25"/>
  <c r="H24" i="25"/>
  <c r="H15" i="25"/>
  <c r="H26" i="25" s="1"/>
  <c r="N21" i="1" l="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<sst xmlns="http://schemas.openxmlformats.org/spreadsheetml/2006/main" count="139" uniqueCount="72">
  <si>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</si>
  <si>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</si>
  <si>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</si>
  <si>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</si>
  <si>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</si>
  <si>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</si>
  <si>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</si>
  <si>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</si>
  <si>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</si>
  <si>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</si>
  <si>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</si>
  <si>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</si>
  <si>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</si>
  <si>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</si>
  <si>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</si>
  <si>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</si>
  <si>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</si>
  <si>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</si>
  <si>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</si>
  <si>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</si>
  <si>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</si>
  <si>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</si>
  <si>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</si>
  <si>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</si>
  <si>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</si>
  <si>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</si>
  <si>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</si>
  <si>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</si>
  <si>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</si>
  <si>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</si>
  <si>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</si>
  <si>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</si>
  <si>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</si>
  <si>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</si>
  <si>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</si>
  <si>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</si>
  <si>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</si>
  <si>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</si>
  <si>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</si>
  <si>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</si>
  <si>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</si>
  <si>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</si>
  <si>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Doctoral Programs</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</si>
  <si>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</si>
  <si>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</si>
  <si>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</si>
  <si>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</si>
  <si>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</si>
  <si>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</si>
  <si>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</si>
  <si>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</si>
  <si>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r>
      <t xml:space="preserve">2026-27 Estimated Billing Worksheets
</t>
    </r>
    <r>
      <rPr>
        <b/>
        <i/>
        <sz val="16"/>
        <color theme="1"/>
        <rFont val="Calibri"/>
        <family val="2"/>
        <scheme val="minor"/>
      </rPr>
      <t>Josef Korbel School of Global and Public Affairs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</si>
  <si>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</si>
  <si>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Doctoral Programs</t>
  </si>
  <si>
    <t>FALL 2026:</t>
  </si>
  <si>
    <t>WINTER 2027:</t>
  </si>
  <si>
    <t>SPRING 2027:</t>
  </si>
  <si>
    <t>FALL 2026</t>
  </si>
  <si>
    <t>WINTER 2027</t>
  </si>
  <si>
    <t>SPRING 2027</t>
  </si>
  <si>
    <t>Tuition for the 2026-27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</si>
  <si>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</si>
  <si>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t>Technology fees are $8 per credit. If you will be enrolled in less than 4 credits, you will not be eligible for federal student loans.</t>
  </si>
  <si>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</si>
  <si>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MA and Master of Public Policy Programs</t>
  </si>
  <si>
    <t>Fall 2026 or later</t>
  </si>
  <si>
    <t>Fall 2025</t>
  </si>
  <si>
    <t>Fall 2024</t>
  </si>
  <si>
    <t>What is the starting date of your cohort?</t>
  </si>
  <si>
    <t>Please choose a starting term for your cohort above.</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</si>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</sst>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sz val="11"/>
      <color theme="1"/>
      <name val="Calibri"/>
      <family val="2"/>
    </font>
    <font>
      <b/>
      <i/>
      <sz val="13.5"/>
      <color rgb="FF98002E"/>
      <name val="Calibri"/>
      <family val="2"/>
    </font>
    <font>
      <b/>
      <i/>
      <sz val="14"/>
      <color rgb="FF98002E"/>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18" fillId="0" borderId="0" xfId="0" applyFont="1" applyAlignment="1">
      <alignment horizontal="left"/>
    </xf>
    <xf numFmtId="0" fontId="19" fillId="0" borderId="0" xfId="0" applyFont="1" applyAlignment="1">
      <alignment horizontal="lef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7" fillId="0" borderId="0" xfId="0" applyFont="1" applyAlignment="1" applyProtection="1">
      <alignment horizontal="center"/>
      <protection locked="0"/>
    </xf>
    <xf numFmtId="0" fontId="17" fillId="4" borderId="11" xfId="0"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xf numFmtId="0" fontId="0" fillId="0" borderId="0" xfId="0" applyAlignment="1">
      <alignment horizontal="left"/>
    </xf>
    <xf numFmtId="0" fontId="0" fillId="0" borderId="0" xfId="0" applyAlignment="1">
      <alignment horizontal="left" wrapText="1"/>
    </xf>
    <xf numFmtId="0" fontId="0" fillId="3" borderId="3" xfId="0"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2192</xdr:rowOff>
    </xdr:from>
    <xdr:to>
      <xdr:col>4</xdr:col>
      <xdr:colOff>630564</xdr:colOff>
      <xdr:row>1</xdr:row>
      <xdr:rowOff>457200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221267"/>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51" t="s">
        <v>51</v>
      </c>
      <c r="C2" s="52"/>
      <c r="D2" s="52"/>
    </row>
    <row r="3" spans="1:4" ht="8.25" customHeight="1" x14ac:dyDescent="0.25">
      <c r="B3" s="19"/>
      <c r="C3" s="21"/>
      <c r="D3" s="21"/>
    </row>
    <row r="4" spans="1:4" ht="66.75" customHeight="1" x14ac:dyDescent="0.25">
      <c r="B4" s="53" t="s">
        <v>52</v>
      </c>
      <c r="C4" s="53"/>
      <c r="D4" s="53"/>
    </row>
    <row r="5" spans="1:4" ht="21.75" customHeight="1" x14ac:dyDescent="0.25">
      <c r="C5"/>
    </row>
    <row r="6" spans="1:4" ht="27" customHeight="1" x14ac:dyDescent="0.25">
      <c r="B6" s="34" t="s">
        <v>41</v>
      </c>
      <c r="C6"/>
    </row>
    <row r="7" spans="1:4" x14ac:dyDescent="0.25">
      <c r="B7" s="35" t="s">
        <v>50</v>
      </c>
      <c r="C7"/>
    </row>
    <row r="8" spans="1:4" x14ac:dyDescent="0.25">
      <c r="B8" s="35" t="s">
        <v>42</v>
      </c>
    </row>
    <row r="9" spans="1:4" x14ac:dyDescent="0.25">
      <c r="B9" s="45"/>
    </row>
    <row r="10" spans="1:4" x14ac:dyDescent="0.25">
      <c r="B10" s="45"/>
    </row>
    <row r="11" spans="1:4" x14ac:dyDescent="0.25">
      <c r="B11" s="45"/>
    </row>
    <row r="15" spans="1:4" x14ac:dyDescent="0.25">
      <c r="B15" s="50" t="s">
        <v>13</v>
      </c>
      <c r="C15" s="50"/>
      <c r="D15" s="50"/>
    </row>
  </sheetData>
  <sheetProtection algorithmName="SHA-512" hashValue="lUZaXgD0iUKZGV4m2ix+HwA7uyh7ChG08BJnxIuKQ5/laGy4dDS8bugBKf9FKJH8Qdvd3iNIHHAzF+CJRZkSUg==" saltValue="C1lBwyhi+qGOyMOY75gX2A==" spinCount="100000" sheet="1"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F3" sqref="F3:G3"/>
      <extLst>
        <ext xmlns:xlsdti="http://schemas.microsoft.com/office/spreadsheetml/2023/showDataTypeIcons" uri="{77bfe23e-c014-4d31-8a63-9c772dbf06b6}">
          <xlsdti:showDataTypeIcons visible="0"/>
        </ext>
      </extLst>
    </sheetView>
  </sheetViews>
  <sheetFormatPr defaultColWidth="8.85546875" defaultRowHeight="15" x14ac:dyDescent="0.25"/>
  <cols>
    <col min="1" max="1" width="4.140625" customWidth="1"/>
    <col min="2" max="2" width="2.140625" customWidth="1"/>
    <col min="5" max="5" width="30.28515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C2" s="30"/>
      <c r="H2" s="54" t="s">
        <v>64</v>
      </c>
      <c r="I2" s="55"/>
      <c r="J2" s="55"/>
      <c r="K2" s="55"/>
      <c r="L2" s="55"/>
      <c r="M2" s="55"/>
      <c r="N2" s="55"/>
      <c r="O2" s="55"/>
    </row>
    <row r="3" spans="2:15" ht="27.75" customHeight="1" x14ac:dyDescent="0.3">
      <c r="B3" s="19"/>
      <c r="C3" s="49" t="s">
        <v>68</v>
      </c>
      <c r="D3" s="19"/>
      <c r="E3" s="19"/>
      <c r="F3" s="61" t="s">
        <v>65</v>
      </c>
      <c r="G3" s="62"/>
      <c r="H3" s="20"/>
      <c r="I3" s="21"/>
      <c r="J3" s="21"/>
      <c r="K3" s="21"/>
      <c r="L3" s="21"/>
      <c r="M3" s="21"/>
      <c r="N3" s="21"/>
      <c r="O3" s="21"/>
    </row>
    <row r="4" spans="2:15" ht="19.5" customHeight="1" x14ac:dyDescent="0.3">
      <c r="C4" s="48"/>
      <c r="F4" s="60"/>
      <c r="G4" s="60"/>
      <c r="J4" s="39" t="s">
        <v>54</v>
      </c>
      <c r="L4" s="39" t="s">
        <v>55</v>
      </c>
      <c r="N4" s="39" t="s">
        <v>56</v>
      </c>
    </row>
    <row r="5" spans="2:15" ht="18" customHeight="1" x14ac:dyDescent="0.3">
      <c r="D5" s="6" t="s">
        <v>14</v>
      </c>
      <c r="E5" s="27"/>
      <c r="F5" s="27"/>
      <c r="G5" s="27"/>
      <c r="H5" s="27"/>
      <c r="I5" s="27"/>
      <c r="J5" s="38" t="s">
        <v>45</v>
      </c>
      <c r="L5" s="38" t="s">
        <v>45</v>
      </c>
      <c r="M5" s="22"/>
      <c r="N5" s="38" t="s">
        <v>45</v>
      </c>
      <c r="O5" s="27"/>
    </row>
    <row r="6" spans="2:15" ht="6" customHeight="1" x14ac:dyDescent="0.25"/>
    <row r="7" spans="2:15" ht="15.75" thickBot="1" x14ac:dyDescent="0.3">
      <c r="B7" s="1" t="s">
        <v>7</v>
      </c>
      <c r="C7" s="1"/>
      <c r="D7" s="2"/>
      <c r="E7" s="2"/>
      <c r="F7" s="2"/>
      <c r="G7" s="2"/>
      <c r="H7" s="4" t="s">
        <v>3</v>
      </c>
      <c r="I7" s="3"/>
      <c r="J7" s="4" t="s">
        <v>57</v>
      </c>
      <c r="K7" s="3"/>
      <c r="L7" s="4" t="s">
        <v>58</v>
      </c>
      <c r="M7" s="4"/>
      <c r="N7" s="4" t="s">
        <v>59</v>
      </c>
      <c r="O7" s="2"/>
    </row>
    <row r="8" spans="2:15" ht="9" customHeight="1" x14ac:dyDescent="0.25"/>
    <row r="9" spans="2:15" ht="21.75" customHeight="1" x14ac:dyDescent="0.25">
      <c r="B9" s="9" t="s">
        <v>1</v>
      </c>
      <c r="C9" s="9"/>
      <c r="D9" s="56"/>
      <c r="E9" s="56"/>
      <c r="F9" s="10"/>
      <c r="G9" s="10"/>
      <c r="H9" s="11">
        <f>J9+L9+N9</f>
        <v>0</v>
      </c>
      <c r="I9" s="10"/>
      <c r="J9" s="11">
        <f>IF((OR(F3="Fall 2026 or later")),(VLOOKUP(J5,Data!A2:E22,2,FALSE)),IF((OR(F3="Fall 2025")),(VLOOKUP(J5,Data!A2:E22,4,FALSE)),IF((OR(F3="Fall 2024")),(VLOOKUP(J5,Data!A2:E22,5,FALSE)),0)))</f>
        <v>0</v>
      </c>
      <c r="K9" s="10"/>
      <c r="L9" s="11">
        <f>IF((OR(F3="Fall 2026 or later")),(VLOOKUP(L5,Data!A2:E22,2,FALSE)),IF((OR(F3="Fall 2025")),(VLOOKUP(L5,Data!A2:E22,4,FALSE)),IF((OR(F3="Fall 2024")),(VLOOKUP(L5,Data!A2:E22,5,FALSE)),0)))</f>
        <v>0</v>
      </c>
      <c r="M9" s="11"/>
      <c r="N9" s="11">
        <f>IF((OR(F3="Fall 2026 or later")),(VLOOKUP(N5,Data!A2:E22,2,FALSE)),IF((OR(F3="Fall 2025")),(VLOOKUP(N5,Data!A2:E22,4,FALSE)),IF((OR(F3="Fall 2024")),(VLOOKUP(N5,Data!A2:E22,5,FALSE)),0)))</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7" t="s">
        <v>40</v>
      </c>
      <c r="C13" s="57"/>
      <c r="D13" s="57"/>
      <c r="E13" s="58"/>
      <c r="F13" s="29"/>
      <c r="G13" s="10"/>
      <c r="H13" s="28">
        <f>J13+L13+N13</f>
        <v>0</v>
      </c>
      <c r="I13" s="10"/>
      <c r="J13" s="28">
        <f>IF(AND(F13="Yes", J5&lt;&gt;"not enrolled"), (VLOOKUP(F13,Data!K3:L4, 2, FALSE)), 0)</f>
        <v>0</v>
      </c>
      <c r="K13" s="10"/>
      <c r="L13" s="28">
        <v>0</v>
      </c>
      <c r="M13" s="28"/>
      <c r="N13" s="28">
        <f>IF(AND(F13="Yes", N5&lt;&gt;"not enrolled"), (VLOOKUP(F13,Data!K3:L4, 2, FALSE)), 0)</f>
        <v>0</v>
      </c>
      <c r="O13" s="10"/>
    </row>
    <row r="14" spans="2:15" ht="21.75" customHeight="1" x14ac:dyDescent="0.25">
      <c r="B14" s="59" t="s">
        <v>46</v>
      </c>
      <c r="C14" s="59"/>
      <c r="D14" s="59"/>
      <c r="E14" s="59"/>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57</v>
      </c>
      <c r="K17" s="3"/>
      <c r="L17" s="4" t="s">
        <v>58</v>
      </c>
      <c r="M17" s="4"/>
      <c r="N17" s="4" t="s">
        <v>59</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63" t="s">
        <v>18</v>
      </c>
      <c r="C22" s="63"/>
      <c r="D22" s="63"/>
      <c r="E22" s="63"/>
      <c r="F22" s="63"/>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65" t="s">
        <v>19</v>
      </c>
      <c r="C23" s="65"/>
      <c r="D23" s="65"/>
      <c r="E23" s="65"/>
      <c r="F23" s="65"/>
      <c r="G23" s="65"/>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69</v>
      </c>
      <c r="D29" s="40"/>
      <c r="E29" s="40"/>
      <c r="F29" s="40"/>
      <c r="G29" s="40"/>
      <c r="H29" s="40"/>
      <c r="I29" s="40"/>
      <c r="J29" s="40"/>
      <c r="K29" s="40"/>
      <c r="L29" s="40"/>
      <c r="M29" s="40"/>
      <c r="N29" s="40"/>
      <c r="O29" s="40"/>
    </row>
    <row r="30" spans="2:15" ht="18" customHeight="1" x14ac:dyDescent="0.25">
      <c r="B30" s="43">
        <v>2</v>
      </c>
      <c r="C30" t="s">
        <v>62</v>
      </c>
      <c r="H30"/>
      <c r="J30"/>
      <c r="L30"/>
      <c r="M30"/>
      <c r="N30"/>
    </row>
    <row r="31" spans="2:15" ht="31.5" customHeight="1" x14ac:dyDescent="0.25">
      <c r="B31" s="42">
        <v>3</v>
      </c>
      <c r="C31" s="64" t="s">
        <v>70</v>
      </c>
      <c r="D31" s="64"/>
      <c r="E31" s="64"/>
      <c r="F31" s="64"/>
      <c r="G31" s="64"/>
      <c r="H31" s="64"/>
      <c r="I31" s="64"/>
      <c r="J31" s="64"/>
      <c r="K31" s="64"/>
      <c r="L31" s="64"/>
      <c r="M31" s="64"/>
      <c r="N31" s="64"/>
      <c r="O31" s="64"/>
    </row>
    <row r="32" spans="2:15" ht="34.5" customHeight="1" x14ac:dyDescent="0.25">
      <c r="B32" s="42">
        <v>4</v>
      </c>
      <c r="C32" s="64" t="s">
        <v>49</v>
      </c>
      <c r="D32" s="64"/>
      <c r="E32" s="64"/>
      <c r="F32" s="64"/>
      <c r="G32" s="64"/>
      <c r="H32" s="64"/>
      <c r="I32" s="64"/>
      <c r="J32" s="64"/>
      <c r="K32" s="64"/>
      <c r="L32" s="64"/>
      <c r="M32" s="64"/>
      <c r="N32" s="64"/>
      <c r="O32" s="64"/>
    </row>
    <row r="33" spans="2:15" ht="62.25" customHeight="1" x14ac:dyDescent="0.25">
      <c r="B33" s="42">
        <v>5</v>
      </c>
      <c r="C33" s="64" t="s">
        <v>71</v>
      </c>
      <c r="D33" s="64"/>
      <c r="E33" s="64"/>
      <c r="F33" s="64"/>
      <c r="G33" s="64"/>
      <c r="H33" s="64"/>
      <c r="I33" s="64"/>
      <c r="J33" s="64"/>
      <c r="K33" s="64"/>
      <c r="L33" s="64"/>
      <c r="M33" s="64"/>
      <c r="N33" s="64"/>
      <c r="O33" s="64"/>
    </row>
    <row r="34" spans="2:15" ht="21.75" customHeight="1" x14ac:dyDescent="0.25"/>
    <row r="36" spans="2:15" x14ac:dyDescent="0.25">
      <c r="B36" s="50" t="s">
        <v>13</v>
      </c>
      <c r="C36" s="50"/>
      <c r="D36" s="50"/>
      <c r="E36" s="50"/>
      <c r="F36" s="50"/>
      <c r="G36" s="50"/>
      <c r="H36" s="50"/>
      <c r="I36" s="50"/>
      <c r="J36" s="50"/>
      <c r="K36" s="50"/>
      <c r="L36" s="50"/>
      <c r="M36" s="50"/>
      <c r="N36" s="50"/>
      <c r="O36" s="50"/>
    </row>
  </sheetData>
  <sheetProtection algorithmName="SHA-512" hashValue="8LI6pOhyPimtAXuYU6NBV6cKFKNhFe8InCE8j81mFtgXQfk9FQXl8b7vKsAqyrClmjvCVJTyrJPFV7xK6Evotg==" saltValue="s/8zBfS9RK/21XAkCDJy8Q==" spinCount="100000" sheet="1" objects="1" scenarios="1" selectLockedCells="1"/>
  <mergeCells count="12">
    <mergeCell ref="B22:F22"/>
    <mergeCell ref="B36:O36"/>
    <mergeCell ref="C33:O33"/>
    <mergeCell ref="C32:O32"/>
    <mergeCell ref="C31:O31"/>
    <mergeCell ref="B23:G23"/>
    <mergeCell ref="H2:O2"/>
    <mergeCell ref="D9:E9"/>
    <mergeCell ref="B13:E13"/>
    <mergeCell ref="B14:E14"/>
    <mergeCell ref="F4:G4"/>
    <mergeCell ref="F3:G3"/>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Data!$K$3:$K$4</xm:f>
          </x14:formula1>
          <xm:sqref>F13</xm:sqref>
        </x14:dataValidation>
        <x14:dataValidation type="list" allowBlank="1" showInputMessage="1" showErrorMessage="1" xr:uid="{7244CEC4-55F7-4395-8C24-DA358A4397BF}">
          <x14:formula1>
            <xm:f>Data!$A$25:$A$27</xm:f>
          </x14:formula1>
          <xm:sqref>F4:G4 F3:G3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O36"/>
  <sheetViews>
    <sheetView showGridLines="0" showRowColHeaders="0" showRuler="0" zoomScaleNormal="100" workbookViewId="0">
      <selection activeCell="F13" sqref="F13"/>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4" t="s">
        <v>53</v>
      </c>
      <c r="I2" s="55"/>
      <c r="J2" s="55"/>
      <c r="K2" s="55"/>
      <c r="L2" s="55"/>
      <c r="M2" s="55"/>
      <c r="N2" s="55"/>
      <c r="O2" s="55"/>
    </row>
    <row r="3" spans="2:15" ht="8.25" customHeight="1" x14ac:dyDescent="0.25">
      <c r="B3" s="19"/>
      <c r="C3" s="19"/>
      <c r="D3" s="19"/>
      <c r="E3" s="19"/>
      <c r="F3" s="19"/>
      <c r="G3" s="19"/>
      <c r="H3" s="20"/>
      <c r="I3" s="21"/>
      <c r="J3" s="21"/>
      <c r="K3" s="21"/>
      <c r="L3" s="21"/>
      <c r="M3" s="21"/>
      <c r="N3" s="21"/>
      <c r="O3" s="21"/>
    </row>
    <row r="4" spans="2:15" ht="19.5" customHeight="1" x14ac:dyDescent="0.25">
      <c r="J4" s="39" t="s">
        <v>54</v>
      </c>
      <c r="L4" s="39" t="s">
        <v>55</v>
      </c>
      <c r="N4" s="39" t="s">
        <v>56</v>
      </c>
    </row>
    <row r="5" spans="2:15" ht="18" customHeight="1" x14ac:dyDescent="0.3">
      <c r="D5" s="6" t="s">
        <v>14</v>
      </c>
      <c r="E5" s="27"/>
      <c r="F5" s="27"/>
      <c r="G5" s="27"/>
      <c r="H5" s="27"/>
      <c r="I5" s="27"/>
      <c r="J5" s="38" t="s">
        <v>45</v>
      </c>
      <c r="L5" s="38" t="s">
        <v>45</v>
      </c>
      <c r="M5" s="22"/>
      <c r="N5" s="38" t="s">
        <v>45</v>
      </c>
      <c r="O5" s="27"/>
    </row>
    <row r="6" spans="2:15" ht="6" customHeight="1" x14ac:dyDescent="0.25"/>
    <row r="7" spans="2:15" ht="15.75" thickBot="1" x14ac:dyDescent="0.3">
      <c r="B7" s="1" t="s">
        <v>7</v>
      </c>
      <c r="C7" s="1"/>
      <c r="D7" s="2"/>
      <c r="E7" s="2"/>
      <c r="F7" s="2"/>
      <c r="G7" s="2"/>
      <c r="H7" s="4" t="s">
        <v>3</v>
      </c>
      <c r="I7" s="3"/>
      <c r="J7" s="4" t="s">
        <v>57</v>
      </c>
      <c r="K7" s="3"/>
      <c r="L7" s="4" t="s">
        <v>58</v>
      </c>
      <c r="M7" s="4"/>
      <c r="N7" s="4" t="s">
        <v>59</v>
      </c>
      <c r="O7" s="2"/>
    </row>
    <row r="8" spans="2:15" ht="9" customHeight="1" x14ac:dyDescent="0.25"/>
    <row r="9" spans="2:15" ht="21.75" customHeight="1" x14ac:dyDescent="0.25">
      <c r="B9" s="9" t="s">
        <v>1</v>
      </c>
      <c r="C9" s="9"/>
      <c r="D9" s="56"/>
      <c r="E9" s="56"/>
      <c r="F9" s="10"/>
      <c r="G9" s="10"/>
      <c r="H9" s="11">
        <f>J9+L9+N9</f>
        <v>0</v>
      </c>
      <c r="I9" s="10"/>
      <c r="J9" s="11">
        <f>VLOOKUP(J5,Data!G2:I22,2,FALSE)</f>
        <v>0</v>
      </c>
      <c r="K9" s="10"/>
      <c r="L9" s="11">
        <f>VLOOKUP(L5,Data!G2:I22,2,FALSE)</f>
        <v>0</v>
      </c>
      <c r="M9" s="11"/>
      <c r="N9" s="11">
        <f>VLOOKUP(N5,Data!G2:I22,2,FALSE)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VLOOKUP(J5,Data!G2:I22,3,FALSE)</f>
        <v>0</v>
      </c>
      <c r="K11" s="10"/>
      <c r="L11" s="11">
        <f>VLOOKUP(L5,Data!G2:I22,3,FALSE)</f>
        <v>0</v>
      </c>
      <c r="M11" s="11"/>
      <c r="N11" s="11">
        <f>VLOOKUP(N5,Data!G2:I22,3,FALSE)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7" t="s">
        <v>40</v>
      </c>
      <c r="C13" s="57"/>
      <c r="D13" s="57"/>
      <c r="E13" s="58"/>
      <c r="F13" s="29" t="s">
        <v>5</v>
      </c>
      <c r="G13" s="10"/>
      <c r="H13" s="28">
        <f>J13+L13+N13</f>
        <v>0</v>
      </c>
      <c r="I13" s="10"/>
      <c r="J13" s="28">
        <f>IF(AND(F13="Yes", J5&lt;&gt;"not enrolled"), (VLOOKUP(F13,Data!K3:L4, 2, FALSE)), 0)</f>
        <v>0</v>
      </c>
      <c r="K13" s="10"/>
      <c r="L13" s="28">
        <v>0</v>
      </c>
      <c r="M13" s="28"/>
      <c r="N13" s="28">
        <f>IF(AND(F13="Yes", N5&lt;&gt;"not enrolled"), (VLOOKUP(F13,Data!K3:L4, 2, FALSE)), 0)</f>
        <v>0</v>
      </c>
      <c r="O13" s="10"/>
    </row>
    <row r="14" spans="2:15" ht="21.75" customHeight="1" x14ac:dyDescent="0.25">
      <c r="B14" s="59" t="s">
        <v>46</v>
      </c>
      <c r="C14" s="59"/>
      <c r="D14" s="59"/>
      <c r="E14" s="59"/>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57</v>
      </c>
      <c r="K17" s="3"/>
      <c r="L17" s="4" t="s">
        <v>58</v>
      </c>
      <c r="M17" s="4"/>
      <c r="N17" s="4" t="s">
        <v>59</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63" t="s">
        <v>18</v>
      </c>
      <c r="C22" s="63"/>
      <c r="D22" s="63"/>
      <c r="E22" s="63"/>
      <c r="F22" s="63"/>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65" t="s">
        <v>19</v>
      </c>
      <c r="C23" s="65"/>
      <c r="D23" s="65"/>
      <c r="E23" s="65"/>
      <c r="F23" s="65"/>
      <c r="G23" s="65"/>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60</v>
      </c>
      <c r="D29" s="40"/>
      <c r="E29" s="40"/>
      <c r="F29" s="40"/>
      <c r="G29" s="40"/>
      <c r="H29" s="40"/>
      <c r="I29" s="40"/>
      <c r="J29" s="40"/>
      <c r="K29" s="40"/>
      <c r="L29" s="40"/>
      <c r="M29" s="40"/>
      <c r="N29" s="40"/>
      <c r="O29" s="40"/>
    </row>
    <row r="30" spans="2:15" ht="18" customHeight="1" x14ac:dyDescent="0.25">
      <c r="B30" s="43">
        <v>2</v>
      </c>
      <c r="C30" t="s">
        <v>62</v>
      </c>
      <c r="H30"/>
      <c r="J30"/>
      <c r="L30"/>
      <c r="M30"/>
      <c r="N30"/>
    </row>
    <row r="31" spans="2:15" ht="31.5" customHeight="1" x14ac:dyDescent="0.25">
      <c r="B31" s="42">
        <v>3</v>
      </c>
      <c r="C31" s="64" t="s">
        <v>61</v>
      </c>
      <c r="D31" s="64"/>
      <c r="E31" s="64"/>
      <c r="F31" s="64"/>
      <c r="G31" s="64"/>
      <c r="H31" s="64"/>
      <c r="I31" s="64"/>
      <c r="J31" s="64"/>
      <c r="K31" s="64"/>
      <c r="L31" s="64"/>
      <c r="M31" s="64"/>
      <c r="N31" s="64"/>
      <c r="O31" s="64"/>
    </row>
    <row r="32" spans="2:15" ht="31.5" customHeight="1" x14ac:dyDescent="0.25">
      <c r="B32" s="42">
        <v>4</v>
      </c>
      <c r="C32" s="64" t="s">
        <v>49</v>
      </c>
      <c r="D32" s="64"/>
      <c r="E32" s="64"/>
      <c r="F32" s="64"/>
      <c r="G32" s="64"/>
      <c r="H32" s="64"/>
      <c r="I32" s="64"/>
      <c r="J32" s="64"/>
      <c r="K32" s="64"/>
      <c r="L32" s="64"/>
      <c r="M32" s="64"/>
      <c r="N32" s="64"/>
      <c r="O32" s="64"/>
    </row>
    <row r="33" spans="2:15" ht="63.75" customHeight="1" x14ac:dyDescent="0.25">
      <c r="B33" s="42">
        <v>5</v>
      </c>
      <c r="C33" s="64" t="s">
        <v>63</v>
      </c>
      <c r="D33" s="64"/>
      <c r="E33" s="64"/>
      <c r="F33" s="64"/>
      <c r="G33" s="64"/>
      <c r="H33" s="64"/>
      <c r="I33" s="64"/>
      <c r="J33" s="64"/>
      <c r="K33" s="64"/>
      <c r="L33" s="64"/>
      <c r="M33" s="64"/>
      <c r="N33" s="64"/>
      <c r="O33" s="64"/>
    </row>
    <row r="34" spans="2:15" ht="21.75" customHeight="1" x14ac:dyDescent="0.25"/>
    <row r="36" spans="2:15" x14ac:dyDescent="0.25">
      <c r="B36" s="50" t="s">
        <v>13</v>
      </c>
      <c r="C36" s="50"/>
      <c r="D36" s="50"/>
      <c r="E36" s="50"/>
      <c r="F36" s="50"/>
      <c r="G36" s="50"/>
      <c r="H36" s="50"/>
      <c r="I36" s="50"/>
      <c r="J36" s="50"/>
      <c r="K36" s="50"/>
      <c r="L36" s="50"/>
      <c r="M36" s="50"/>
      <c r="N36" s="50"/>
      <c r="O36" s="50"/>
    </row>
  </sheetData>
  <sheetProtection algorithmName="SHA-512" hashValue="Z7QjCU3mIcTGAmxm5JngrI3db0l/Idy4FXS56nbl6sV2NWJ/t+MDqFX4EDokceCa550sjIqfmatgj/UsBxZCfQ==" saltValue="sAcj/HPf1gQQte7PydnGnw==" spinCount="100000" sheet="1" objects="1" scenarios="1" selectLockedCells="1"/>
  <mergeCells count="10">
    <mergeCell ref="C31:O31"/>
    <mergeCell ref="C32:O32"/>
    <mergeCell ref="C33:O33"/>
    <mergeCell ref="B36:O36"/>
    <mergeCell ref="H2:O2"/>
    <mergeCell ref="D9:E9"/>
    <mergeCell ref="B13:E13"/>
    <mergeCell ref="B14:E14"/>
    <mergeCell ref="B22:F22"/>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Data!$G$2:$G$22</xm:f>
          </x14:formula1>
          <xm:sqref>N5 J5 L5</xm:sqref>
        </x14:dataValidation>
        <x14:dataValidation type="list" allowBlank="1" showInputMessage="1" showErrorMessage="1" xr:uid="{A2C8386B-FADD-428A-A3CF-5F9346DA3BE5}">
          <x14:formula1>
            <xm:f>Data!$K$3:$K$4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workbookViewId="0">
      <selection activeCell="L3" sqref="L3"/>
    </sheetView>
  </sheetViews>
  <sheetFormatPr defaultColWidth="8.85546875" defaultRowHeight="15" x14ac:dyDescent="0.25"/>
  <cols>
    <col min="1" max="1" width="21.85546875" bestFit="1" customWidth="1"/>
  </cols>
  <sheetData>
    <row r="1" spans="1:12" x14ac:dyDescent="0.25">
      <c r="A1" s="7" t="s">
        <v>44</v>
      </c>
      <c r="B1" s="7">
        <v>2627</v>
      </c>
      <c r="D1" s="7">
        <v>2526</v>
      </c>
      <c r="E1" s="7">
        <v>2425</v>
      </c>
      <c r="G1" s="7" t="s">
        <v>43</v>
      </c>
    </row>
    <row r="2" spans="1:12" x14ac:dyDescent="0.25">
      <c r="A2" s="7" t="s">
        <v>45</v>
      </c>
      <c r="G2" s="7" t="s">
        <v>45</v>
      </c>
      <c r="K2" t="s">
        <v>17</v>
      </c>
    </row>
    <row r="3" spans="1:12" x14ac:dyDescent="0.25">
      <c r="A3" t="s">
        <v>37</v>
      </c>
      <c r="B3">
        <v>0</v>
      </c>
      <c r="C3">
        <v>0</v>
      </c>
      <c r="D3">
        <v>0</v>
      </c>
      <c r="E3">
        <v>0</v>
      </c>
      <c r="G3" t="s">
        <v>37</v>
      </c>
      <c r="H3">
        <v>0</v>
      </c>
      <c r="I3">
        <v>0</v>
      </c>
      <c r="K3" t="s">
        <v>4</v>
      </c>
      <c r="L3">
        <v>2200</v>
      </c>
    </row>
    <row r="4" spans="1:12" x14ac:dyDescent="0.25">
      <c r="A4" t="s">
        <v>20</v>
      </c>
      <c r="B4">
        <f>4*1535</f>
        <v>6140</v>
      </c>
      <c r="C4">
        <f>8*4</f>
        <v>32</v>
      </c>
      <c r="D4">
        <v>5960</v>
      </c>
      <c r="E4">
        <f>1447*4</f>
        <v>5788</v>
      </c>
      <c r="G4" t="s">
        <v>20</v>
      </c>
      <c r="H4">
        <v>6872</v>
      </c>
      <c r="I4">
        <f>8*4</f>
        <v>32</v>
      </c>
      <c r="K4" t="s">
        <v>5</v>
      </c>
      <c r="L4">
        <v>0</v>
      </c>
    </row>
    <row r="5" spans="1:12" x14ac:dyDescent="0.25">
      <c r="A5" t="s">
        <v>21</v>
      </c>
      <c r="B5">
        <f>B4+1535</f>
        <v>7675</v>
      </c>
      <c r="C5">
        <f>C4+8</f>
        <v>40</v>
      </c>
      <c r="D5">
        <v>7450</v>
      </c>
      <c r="E5">
        <f>E4+1447</f>
        <v>7235</v>
      </c>
      <c r="G5" t="s">
        <v>21</v>
      </c>
      <c r="H5">
        <v>8590</v>
      </c>
      <c r="I5">
        <f>I4+8</f>
        <v>40</v>
      </c>
    </row>
    <row r="6" spans="1:12" x14ac:dyDescent="0.25">
      <c r="A6" t="s">
        <v>22</v>
      </c>
      <c r="B6">
        <f t="shared" ref="B6:B22" si="0">B5+1535</f>
        <v>9210</v>
      </c>
      <c r="C6">
        <f t="shared" ref="C6:C22" si="1">C5+8</f>
        <v>48</v>
      </c>
      <c r="D6">
        <v>8940</v>
      </c>
      <c r="E6">
        <f t="shared" ref="E6:E22" si="2">E5+1447</f>
        <v>8682</v>
      </c>
      <c r="G6" t="s">
        <v>22</v>
      </c>
      <c r="H6">
        <v>10308</v>
      </c>
      <c r="I6">
        <f t="shared" ref="I6:I22" si="3">I5+8</f>
        <v>48</v>
      </c>
    </row>
    <row r="7" spans="1:12" x14ac:dyDescent="0.25">
      <c r="A7" t="s">
        <v>23</v>
      </c>
      <c r="B7">
        <f t="shared" si="0"/>
        <v>10745</v>
      </c>
      <c r="C7">
        <f t="shared" si="1"/>
        <v>56</v>
      </c>
      <c r="D7">
        <v>10430</v>
      </c>
      <c r="E7">
        <f t="shared" si="2"/>
        <v>10129</v>
      </c>
      <c r="G7" t="s">
        <v>23</v>
      </c>
      <c r="H7">
        <v>12026</v>
      </c>
      <c r="I7">
        <f t="shared" si="3"/>
        <v>56</v>
      </c>
    </row>
    <row r="8" spans="1:12" x14ac:dyDescent="0.25">
      <c r="A8" t="s">
        <v>24</v>
      </c>
      <c r="B8">
        <f t="shared" si="0"/>
        <v>12280</v>
      </c>
      <c r="C8">
        <f t="shared" si="1"/>
        <v>64</v>
      </c>
      <c r="D8">
        <v>11920</v>
      </c>
      <c r="E8">
        <f t="shared" si="2"/>
        <v>11576</v>
      </c>
      <c r="G8" t="s">
        <v>24</v>
      </c>
      <c r="H8">
        <v>13744</v>
      </c>
      <c r="I8">
        <f t="shared" si="3"/>
        <v>64</v>
      </c>
    </row>
    <row r="9" spans="1:12" x14ac:dyDescent="0.25">
      <c r="A9" t="s">
        <v>25</v>
      </c>
      <c r="B9">
        <f t="shared" si="0"/>
        <v>13815</v>
      </c>
      <c r="C9">
        <f t="shared" si="1"/>
        <v>72</v>
      </c>
      <c r="D9">
        <v>13410</v>
      </c>
      <c r="E9">
        <f t="shared" si="2"/>
        <v>13023</v>
      </c>
      <c r="G9" t="s">
        <v>25</v>
      </c>
      <c r="H9">
        <v>15462</v>
      </c>
      <c r="I9">
        <f t="shared" si="3"/>
        <v>72</v>
      </c>
    </row>
    <row r="10" spans="1:12" x14ac:dyDescent="0.25">
      <c r="A10" t="s">
        <v>26</v>
      </c>
      <c r="B10">
        <f t="shared" si="0"/>
        <v>15350</v>
      </c>
      <c r="C10">
        <f t="shared" si="1"/>
        <v>80</v>
      </c>
      <c r="D10">
        <v>14900</v>
      </c>
      <c r="E10">
        <f t="shared" si="2"/>
        <v>14470</v>
      </c>
      <c r="G10" t="s">
        <v>26</v>
      </c>
      <c r="H10">
        <v>17180</v>
      </c>
      <c r="I10">
        <f t="shared" si="3"/>
        <v>80</v>
      </c>
    </row>
    <row r="11" spans="1:12" x14ac:dyDescent="0.25">
      <c r="A11" t="s">
        <v>27</v>
      </c>
      <c r="B11">
        <f t="shared" si="0"/>
        <v>16885</v>
      </c>
      <c r="C11">
        <f t="shared" si="1"/>
        <v>88</v>
      </c>
      <c r="D11">
        <v>16390</v>
      </c>
      <c r="E11">
        <f t="shared" si="2"/>
        <v>15917</v>
      </c>
      <c r="G11" t="s">
        <v>27</v>
      </c>
      <c r="H11">
        <v>18898</v>
      </c>
      <c r="I11">
        <f t="shared" si="3"/>
        <v>88</v>
      </c>
    </row>
    <row r="12" spans="1:12" x14ac:dyDescent="0.25">
      <c r="A12" t="s">
        <v>28</v>
      </c>
      <c r="B12">
        <f t="shared" si="0"/>
        <v>18420</v>
      </c>
      <c r="C12">
        <f t="shared" si="1"/>
        <v>96</v>
      </c>
      <c r="D12">
        <v>17880</v>
      </c>
      <c r="E12">
        <f t="shared" si="2"/>
        <v>17364</v>
      </c>
      <c r="G12" t="s">
        <v>28</v>
      </c>
      <c r="H12">
        <v>20616</v>
      </c>
      <c r="I12">
        <f t="shared" si="3"/>
        <v>96</v>
      </c>
    </row>
    <row r="13" spans="1:12" x14ac:dyDescent="0.25">
      <c r="A13" t="s">
        <v>29</v>
      </c>
      <c r="B13">
        <f t="shared" si="0"/>
        <v>19955</v>
      </c>
      <c r="C13">
        <f t="shared" si="1"/>
        <v>104</v>
      </c>
      <c r="D13">
        <v>19370</v>
      </c>
      <c r="E13">
        <f t="shared" si="2"/>
        <v>18811</v>
      </c>
      <c r="G13" t="s">
        <v>29</v>
      </c>
      <c r="H13">
        <v>22334</v>
      </c>
      <c r="I13">
        <f t="shared" si="3"/>
        <v>104</v>
      </c>
    </row>
    <row r="14" spans="1:12" x14ac:dyDescent="0.25">
      <c r="A14" t="s">
        <v>30</v>
      </c>
      <c r="B14">
        <f t="shared" si="0"/>
        <v>21490</v>
      </c>
      <c r="C14">
        <f t="shared" si="1"/>
        <v>112</v>
      </c>
      <c r="D14">
        <v>20860</v>
      </c>
      <c r="E14">
        <f t="shared" si="2"/>
        <v>20258</v>
      </c>
      <c r="G14" t="s">
        <v>30</v>
      </c>
      <c r="H14">
        <v>24052</v>
      </c>
      <c r="I14">
        <f t="shared" si="3"/>
        <v>112</v>
      </c>
    </row>
    <row r="15" spans="1:12" x14ac:dyDescent="0.25">
      <c r="A15" t="s">
        <v>31</v>
      </c>
      <c r="B15">
        <f t="shared" si="0"/>
        <v>23025</v>
      </c>
      <c r="C15">
        <f t="shared" si="1"/>
        <v>120</v>
      </c>
      <c r="D15">
        <v>22350</v>
      </c>
      <c r="E15">
        <f t="shared" si="2"/>
        <v>21705</v>
      </c>
      <c r="G15" t="s">
        <v>31</v>
      </c>
      <c r="H15">
        <v>25770</v>
      </c>
      <c r="I15">
        <f t="shared" si="3"/>
        <v>120</v>
      </c>
    </row>
    <row r="16" spans="1:12" x14ac:dyDescent="0.25">
      <c r="A16" t="s">
        <v>32</v>
      </c>
      <c r="B16">
        <f t="shared" si="0"/>
        <v>24560</v>
      </c>
      <c r="C16">
        <f t="shared" si="1"/>
        <v>128</v>
      </c>
      <c r="D16">
        <v>23840</v>
      </c>
      <c r="E16">
        <f t="shared" si="2"/>
        <v>23152</v>
      </c>
      <c r="G16" t="s">
        <v>32</v>
      </c>
      <c r="H16">
        <v>27448</v>
      </c>
      <c r="I16">
        <f t="shared" si="3"/>
        <v>128</v>
      </c>
    </row>
    <row r="17" spans="1:15" x14ac:dyDescent="0.25">
      <c r="A17" t="s">
        <v>33</v>
      </c>
      <c r="B17">
        <f t="shared" si="0"/>
        <v>26095</v>
      </c>
      <c r="C17">
        <f t="shared" si="1"/>
        <v>136</v>
      </c>
      <c r="D17">
        <v>25330</v>
      </c>
      <c r="E17">
        <f t="shared" si="2"/>
        <v>24599</v>
      </c>
      <c r="G17" t="s">
        <v>33</v>
      </c>
      <c r="H17">
        <v>29206</v>
      </c>
      <c r="I17">
        <f t="shared" si="3"/>
        <v>136</v>
      </c>
    </row>
    <row r="18" spans="1:15" x14ac:dyDescent="0.25">
      <c r="A18" t="s">
        <v>34</v>
      </c>
      <c r="B18">
        <f t="shared" si="0"/>
        <v>27630</v>
      </c>
      <c r="C18">
        <f t="shared" si="1"/>
        <v>144</v>
      </c>
      <c r="D18">
        <v>26820</v>
      </c>
      <c r="E18">
        <f t="shared" si="2"/>
        <v>26046</v>
      </c>
      <c r="G18" t="s">
        <v>34</v>
      </c>
      <c r="H18">
        <v>30924</v>
      </c>
      <c r="I18">
        <f t="shared" si="3"/>
        <v>144</v>
      </c>
    </row>
    <row r="19" spans="1:15" x14ac:dyDescent="0.25">
      <c r="A19" t="s">
        <v>35</v>
      </c>
      <c r="B19">
        <f t="shared" si="0"/>
        <v>29165</v>
      </c>
      <c r="C19">
        <f t="shared" si="1"/>
        <v>152</v>
      </c>
      <c r="D19">
        <v>28310</v>
      </c>
      <c r="E19">
        <f t="shared" si="2"/>
        <v>27493</v>
      </c>
      <c r="G19" t="s">
        <v>35</v>
      </c>
      <c r="H19">
        <v>32642</v>
      </c>
      <c r="I19">
        <f t="shared" si="3"/>
        <v>152</v>
      </c>
    </row>
    <row r="20" spans="1:15" x14ac:dyDescent="0.25">
      <c r="A20" t="s">
        <v>36</v>
      </c>
      <c r="B20">
        <f t="shared" si="0"/>
        <v>30700</v>
      </c>
      <c r="C20">
        <f t="shared" si="1"/>
        <v>160</v>
      </c>
      <c r="D20">
        <v>29800</v>
      </c>
      <c r="E20">
        <f t="shared" si="2"/>
        <v>28940</v>
      </c>
      <c r="G20" t="s">
        <v>36</v>
      </c>
      <c r="H20">
        <v>34360</v>
      </c>
      <c r="I20">
        <f t="shared" si="3"/>
        <v>160</v>
      </c>
    </row>
    <row r="21" spans="1:15" x14ac:dyDescent="0.25">
      <c r="A21" t="s">
        <v>38</v>
      </c>
      <c r="B21">
        <f t="shared" si="0"/>
        <v>32235</v>
      </c>
      <c r="C21">
        <f t="shared" si="1"/>
        <v>168</v>
      </c>
      <c r="D21">
        <v>31290</v>
      </c>
      <c r="E21">
        <f t="shared" si="2"/>
        <v>30387</v>
      </c>
      <c r="G21" t="s">
        <v>38</v>
      </c>
      <c r="H21">
        <v>36078</v>
      </c>
      <c r="I21">
        <f t="shared" si="3"/>
        <v>168</v>
      </c>
    </row>
    <row r="22" spans="1:15" x14ac:dyDescent="0.25">
      <c r="A22" t="s">
        <v>39</v>
      </c>
      <c r="B22">
        <f t="shared" si="0"/>
        <v>33770</v>
      </c>
      <c r="C22">
        <f t="shared" si="1"/>
        <v>176</v>
      </c>
      <c r="D22">
        <v>32780</v>
      </c>
      <c r="E22">
        <f t="shared" si="2"/>
        <v>31834</v>
      </c>
      <c r="G22" t="s">
        <v>39</v>
      </c>
      <c r="H22">
        <v>37796</v>
      </c>
      <c r="I22">
        <f t="shared" si="3"/>
        <v>176</v>
      </c>
    </row>
    <row r="25" spans="1:15" x14ac:dyDescent="0.25">
      <c r="A25" t="s">
        <v>65</v>
      </c>
    </row>
    <row r="26" spans="1:15" x14ac:dyDescent="0.25">
      <c r="A26" s="64" t="s">
        <v>66</v>
      </c>
      <c r="B26" s="64"/>
      <c r="C26" s="64"/>
      <c r="D26" s="64"/>
      <c r="E26" s="64"/>
      <c r="F26" s="64"/>
      <c r="G26" s="64"/>
      <c r="H26" s="64"/>
      <c r="I26" s="64"/>
      <c r="J26" s="64"/>
      <c r="K26" s="64"/>
      <c r="L26" s="64"/>
      <c r="M26" s="64"/>
      <c r="N26" s="64"/>
      <c r="O26" s="64"/>
    </row>
    <row r="27" spans="1:15" x14ac:dyDescent="0.25">
      <c r="A27" s="64" t="s">
        <v>67</v>
      </c>
      <c r="B27" s="64"/>
      <c r="C27" s="64"/>
      <c r="D27" s="64"/>
      <c r="E27" s="64"/>
      <c r="F27" s="64"/>
      <c r="G27" s="64"/>
      <c r="H27" s="64"/>
      <c r="I27" s="64"/>
      <c r="J27" s="64"/>
      <c r="K27" s="64"/>
      <c r="L27" s="64"/>
      <c r="M27" s="64"/>
      <c r="N27" s="64"/>
      <c r="O27" s="64"/>
    </row>
    <row r="28" spans="1:15" x14ac:dyDescent="0.25">
      <c r="A28" s="64"/>
      <c r="B28" s="64"/>
      <c r="C28" s="64"/>
      <c r="D28" s="64"/>
      <c r="E28" s="64"/>
      <c r="F28" s="64"/>
      <c r="G28" s="64"/>
      <c r="H28" s="64"/>
      <c r="I28" s="64"/>
      <c r="J28" s="64"/>
      <c r="K28" s="64"/>
      <c r="L28" s="64"/>
      <c r="M28" s="64"/>
      <c r="N28" s="64"/>
      <c r="O28" s="64"/>
    </row>
    <row r="29" spans="1:15" x14ac:dyDescent="0.25">
      <c r="A29" s="64"/>
      <c r="B29" s="64"/>
      <c r="C29" s="64"/>
      <c r="D29" s="64"/>
      <c r="E29" s="64"/>
      <c r="F29" s="64"/>
      <c r="G29" s="64"/>
      <c r="H29" s="64"/>
      <c r="I29" s="64"/>
      <c r="J29" s="64"/>
      <c r="K29" s="64"/>
      <c r="L29" s="64"/>
      <c r="M29" s="64"/>
      <c r="N29" s="64"/>
      <c r="O29" s="64"/>
    </row>
  </sheetData>
  <sheetProtection algorithmName="SHA-512" hashValue="/9cD2a/9ghJx7emlVSXnMQo1m5pt/y1b1DL41YvbHnuKwMJCLSXqTOtB8oJB2ZsjXX3tCd+gUD9ffCPde+yCsA==" saltValue="j0qCW9yA0Tu80RbFy/TteA==" spinCount="100000" sheet="1" scenarios="1" selectLockedCells="1" selectUnlockedCells="1"/>
  <mergeCells count="4">
    <mergeCell ref="A26:O26"/>
    <mergeCell ref="A27:O27"/>
    <mergeCell ref="A28:O28"/>
    <mergeCell ref="A29:O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Master's</vt:lpstr>
      <vt:lpstr>Doctoral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2026-04-14T16:28:03Z</dcterms:modified>
</cp:coreProperties>
</file>