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78A9394C-1DA4-413D-B7D8-6A01491783E3}" xr6:coauthVersionLast="47" xr6:coauthVersionMax="47" xr10:uidLastSave="{00000000-0000-0000-0000-000000000000}"/>
  <workbookProtection workbookAlgorithmName="SHA-512" workbookHashValue="3+Rp9tGRCexHn+nUJNi768GQdMxIAcDdkSqrp359sJ7ExgFu0JkdRhQYAdJ1jRVtZwgnEt2Ti1TXnImLulw7Mw==" workbookSaltValue="lVknaX5ZV31oXLBNrFKUwQ==" workbookSpinCount="100000" lockStructure="1"/>
  <bookViews>
    <workbookView xWindow="-120" yWindow="-120" windowWidth="29040" windowHeight="15720" xr2:uid="{00000000-000D-0000-FFFF-FFFF00000000}"/>
  </bookViews>
  <sheets>
    <sheet name="Law Students" sheetId="1" r:id="rId1"/>
    <sheet name="Data" sheetId="2" state="hidden" r:id="rId2"/>
  </sheets>
  <definedNames>
    <definedName name="Credits">Data!$A$3:$A$19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 r="I15" i="1"/>
  <c r="K24" i="1"/>
  <c r="I24" i="1"/>
  <c r="K21" i="1"/>
  <c r="I21" i="1"/>
  <c r="K20" i="1"/>
  <c r="I20" i="1"/>
  <c r="K13" i="1"/>
  <c r="I13" i="1"/>
  <c r="K12" i="1"/>
  <c r="I12" i="1"/>
  <c r="K11" i="1"/>
  <c r="I11" i="1"/>
  <c r="K9" i="1"/>
  <c r="I9" i="1"/>
  <c r="K22" i="1" l="1"/>
  <c r="K23" i="1"/>
  <c r="I23" i="1"/>
  <c r="I22" i="1"/>
  <c r="I16" i="1" l="1"/>
  <c r="G16" i="1" s="1"/>
  <c r="K14" i="1"/>
  <c r="I14" i="1"/>
  <c r="G12" i="1" l="1"/>
  <c r="G13" i="1"/>
  <c r="G11" i="1"/>
  <c r="G9" i="1"/>
  <c r="G23" i="1"/>
  <c r="G22" i="1"/>
  <c r="G14" i="1" l="1"/>
  <c r="G15" i="1" l="1"/>
  <c r="I26" i="1"/>
  <c r="K17" i="1"/>
  <c r="I17" i="1"/>
  <c r="G17" i="1" l="1"/>
  <c r="I28" i="1"/>
  <c r="G26" i="1" l="1"/>
  <c r="K26" i="1"/>
  <c r="K28" i="1" s="1"/>
  <c r="G28" i="1" s="1"/>
</calcChain>
</file>

<file path=xl/sharedStrings.xml><?xml version="1.0" encoding="utf-8"?>
<sst xmlns="http://schemas.openxmlformats.org/spreadsheetml/2006/main" count="62" uniqueCount="54">
  <si>
    <t>Fees:</t>
  </si>
  <si>
    <t>RTD Fee</t>
  </si>
  <si>
    <t>Activity Fee</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</si>
  <si>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</si>
  <si>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</si>
  <si>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</si>
  <si>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How many credits do you plan to take each semester?</t>
  </si>
  <si>
    <t>Yes</t>
  </si>
  <si>
    <t>No</t>
  </si>
  <si>
    <t>Total Charges:</t>
  </si>
  <si>
    <t>CHARGES</t>
  </si>
  <si>
    <t>DU Scholarship(s)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</si>
  <si>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</si>
  <si>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</si>
  <si>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</si>
  <si>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</si>
  <si>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</si>
  <si>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</si>
  <si>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not enrolled</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</si>
  <si>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</si>
  <si>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</si>
  <si>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</si>
  <si>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</si>
  <si>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</si>
  <si>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</si>
  <si>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</si>
  <si>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</si>
  <si>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</si>
  <si>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</si>
  <si>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</si>
  <si>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</si>
  <si>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</si>
  <si>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</si>
  <si>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</si>
  <si>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</si>
  <si>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</si>
  <si>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Other Annual Assistance</t>
  </si>
  <si>
    <t>Payment(s) Made and/or Employer Reimbursements</t>
  </si>
  <si>
    <t>Will you enroll in DU's Health Insurance Plan?</t>
  </si>
  <si>
    <t>select</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</si>
  <si>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</si>
  <si>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5</t>
    </r>
  </si>
  <si>
    <r>
      <t>Direct Graduate PLUS Loan</t>
    </r>
    <r>
      <rPr>
        <vertAlign val="superscript"/>
        <sz val="11"/>
        <color theme="1"/>
        <rFont val="Calibri"/>
        <family val="2"/>
        <scheme val="minor"/>
      </rPr>
      <t>6</t>
    </r>
  </si>
  <si>
    <r>
      <rPr>
        <vertAlign val="superscript"/>
        <sz val="11"/>
        <color theme="1"/>
        <rFont val="Calibri"/>
        <family val="2"/>
        <scheme val="minor"/>
      </rPr>
      <t>4</t>
    </r>
    <r>
      <rPr>
        <sz val="11"/>
        <color theme="1"/>
        <rFont val="Calibri"/>
        <family val="2"/>
        <scheme val="minor"/>
      </rPr>
      <t>First-year JD students are charged a one-time Loan Repayment Assistance Program fee (first semester only).</t>
    </r>
  </si>
  <si>
    <r>
      <rPr>
        <vertAlign val="superscript"/>
        <sz val="11"/>
        <color theme="1"/>
        <rFont val="Calibri"/>
        <family val="2"/>
        <scheme val="minor"/>
      </rPr>
      <t>1</t>
    </r>
    <r>
      <rPr>
        <sz val="11"/>
        <color theme="1"/>
        <rFont val="Calibri"/>
        <family val="2"/>
        <scheme val="minor"/>
      </rPr>
      <t>Tuition is $2,113 per credit. If you will be enrolled in less than 4 credits, please contact us, as you will not be eligible for federal
  loans.</t>
    </r>
  </si>
  <si>
    <r>
      <t xml:space="preserve">2026-27 Estimated Billing Worksheet
</t>
    </r>
    <r>
      <rPr>
        <b/>
        <i/>
        <sz val="14"/>
        <color theme="1"/>
        <rFont val="Calibri"/>
        <family val="2"/>
        <scheme val="minor"/>
      </rPr>
      <t>Sturm College of Law Students</t>
    </r>
  </si>
  <si>
    <t>This worksheet is designed to help you estimate your invoices throughout the academic year. In order to complete this worksheet, you'll need a copy of your most recent 2026-2027 financial aid offer. Fill in the sections highlighted in blue; if a field doesn't apply to you, leave it blank. You will likely not have all the types of aid listed in the "credits" section. Please remember that this worksheet is only a planning tool. Additional unanticipated charges or credits may be included on your actual bill.</t>
  </si>
  <si>
    <t>FALL 2026</t>
  </si>
  <si>
    <t>SPRING 2027</t>
  </si>
  <si>
    <r>
      <t>Are you a new JD student for 2026-27?</t>
    </r>
    <r>
      <rPr>
        <vertAlign val="superscript"/>
        <sz val="11"/>
        <color theme="1"/>
        <rFont val="Calibri"/>
        <family val="2"/>
        <scheme val="minor"/>
      </rPr>
      <t>4</t>
    </r>
  </si>
  <si>
    <r>
      <rPr>
        <vertAlign val="superscript"/>
        <sz val="11"/>
        <color theme="1"/>
        <rFont val="Calibri"/>
        <family val="2"/>
        <scheme val="minor"/>
      </rPr>
      <t>2</t>
    </r>
    <r>
      <rPr>
        <sz val="11"/>
        <color theme="1"/>
        <rFont val="Calibri"/>
        <family val="2"/>
        <scheme val="minor"/>
      </rPr>
      <t>Technology fees are $8 per credit.</t>
    </r>
  </si>
  <si>
    <r>
      <rPr>
        <vertAlign val="superscript"/>
        <sz val="11"/>
        <color theme="1"/>
        <rFont val="Calibri"/>
        <family val="2"/>
        <scheme val="minor"/>
      </rPr>
      <t>3</t>
    </r>
    <r>
      <rPr>
        <sz val="11"/>
        <color theme="1"/>
        <rFont val="Calibri"/>
        <family val="2"/>
        <scheme val="minor"/>
      </rPr>
      <t xml:space="preserve">The Health and Counseling Fee is $387 per semester, and is </t>
    </r>
    <r>
      <rPr>
        <i/>
        <sz val="11"/>
        <color theme="1"/>
        <rFont val="Calibri"/>
        <family val="2"/>
        <scheme val="minor"/>
      </rPr>
      <t>mandatory</t>
    </r>
    <r>
      <rPr>
        <sz val="11"/>
        <color theme="1"/>
        <rFont val="Calibri"/>
        <family val="2"/>
        <scheme val="minor"/>
      </rPr>
      <t xml:space="preserve"> for students who started their program in the fall 2024 or later and are enrolled in 8 or more credits. Students who started prior to fall 2024 can waive this fee (just delete the
  amount in these fields if you plan to waive it).</t>
    </r>
  </si>
  <si>
    <r>
      <rPr>
        <vertAlign val="superscript"/>
        <sz val="11"/>
        <color theme="1"/>
        <rFont val="Calibri"/>
        <family val="2"/>
        <scheme val="minor"/>
      </rPr>
      <t xml:space="preserve">6 </t>
    </r>
    <r>
      <rPr>
        <sz val="11"/>
        <color theme="1"/>
        <rFont val="Calibri"/>
        <family val="2"/>
        <scheme val="minor"/>
      </rPr>
      <t>Effective July 1, 2026, the Graduate PLUS loan program is available to borrowers eligible under the legacy loan provision. Borrowers who are eligible to apply will see the Graduate PLUS Loan offered on their financial aid offer. This worksheet automatically deducts the  4.228% origination fee from the Direct Graduate PLUS loan amount. The Grad PLUS  loan it's not guaranteed financing, and you must be approved by the U.S. Department of Education before you can borrow.</t>
    </r>
  </si>
  <si>
    <r>
      <rPr>
        <vertAlign val="superscript"/>
        <sz val="11"/>
        <color theme="1"/>
        <rFont val="Calibri"/>
        <family val="2"/>
        <scheme val="minor"/>
      </rPr>
      <t>5</t>
    </r>
    <r>
      <rPr>
        <sz val="11"/>
        <color theme="1"/>
        <rFont val="Calibri"/>
        <family val="2"/>
        <scheme val="minor"/>
      </rPr>
      <t xml:space="preserve">This worksheet automatically deducts the 1.057% origination fee from the Direct Unsubsidized loan amount. Most students who
  submit a FAFSA are eligible to borrow up to $20,500 in an unsubsidized loan per academic year. Effective July 1, 2026, students enrolled in a JD program are eligible to borrow up to $50,000 in an unsubsidized loan per academic year. Learn more at </t>
    </r>
    <r>
      <rPr>
        <b/>
        <sz val="11"/>
        <color theme="1"/>
        <rFont val="Calibri"/>
        <family val="2"/>
        <scheme val="minor"/>
      </rPr>
      <t>www.du.edu/federal-updates</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</si>
</sst>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sz val="10"/>
      <color rgb="FF000000"/>
      <name val="Calibri"/>
      <family val="2"/>
      <scheme val="minor"/>
    </font>
    <font>
      <vertAlign val="superscript"/>
      <sz val="11"/>
      <color theme="1"/>
      <name val="Calibri"/>
      <family val="2"/>
      <scheme val="minor"/>
    </font>
    <font>
      <b/>
      <sz val="14"/>
      <color theme="1"/>
      <name val="Calibri"/>
      <family val="2"/>
      <scheme val="minor"/>
    </font>
    <font>
      <u/>
      <sz val="11"/>
      <color rgb="FF98002E"/>
      <name val="Calibri"/>
      <family val="2"/>
      <scheme val="minor"/>
    </font>
    <font>
      <b/>
      <sz val="12"/>
      <color theme="1"/>
      <name val="Calibri"/>
      <family val="2"/>
      <scheme val="minor"/>
    </font>
    <font>
      <u/>
      <sz val="11"/>
      <color theme="10"/>
      <name val="Calibri"/>
      <family val="2"/>
      <scheme val="minor"/>
    </font>
    <font>
      <b/>
      <i/>
      <sz val="14"/>
      <color rgb="FFBA0C2F"/>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dashed">
        <color indexed="64"/>
      </left>
      <right/>
      <top/>
      <bottom/>
      <diagonal/>
    </border>
    <border>
      <left/>
      <right style="dashed">
        <color indexed="64"/>
      </right>
      <top/>
      <bottom/>
      <diagonal/>
    </border>
    <border>
      <left/>
      <right/>
      <top style="dashed">
        <color indexed="64"/>
      </top>
      <bottom style="dashed">
        <color indexed="64"/>
      </bottom>
      <diagonal/>
    </border>
    <border>
      <left style="dotted">
        <color auto="1"/>
      </left>
      <right style="dotted">
        <color auto="1"/>
      </right>
      <top style="dotted">
        <color auto="1"/>
      </top>
      <bottom style="dotted">
        <color auto="1"/>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47">
    <xf numFmtId="0" fontId="0" fillId="0" borderId="0" xfId="0"/>
    <xf numFmtId="0" fontId="2" fillId="0" borderId="2" xfId="0" applyFont="1" applyBorder="1"/>
    <xf numFmtId="0" fontId="0" fillId="0" borderId="2" xfId="0" applyBorder="1"/>
    <xf numFmtId="0" fontId="0" fillId="0" borderId="0" xfId="0" applyAlignment="1">
      <alignment horizontal="left" indent="2"/>
    </xf>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5" fillId="0" borderId="0" xfId="0" applyFont="1" applyAlignment="1">
      <alignment horizontal="left" wrapText="1" indent="1"/>
    </xf>
    <xf numFmtId="0" fontId="0" fillId="0" borderId="3" xfId="0" applyBorder="1"/>
    <xf numFmtId="44" fontId="0" fillId="0" borderId="3" xfId="1" applyFont="1" applyBorder="1"/>
    <xf numFmtId="0" fontId="0" fillId="0" borderId="0" xfId="0" applyAlignment="1">
      <alignment horizontal="left"/>
    </xf>
    <xf numFmtId="0" fontId="0" fillId="0" borderId="3" xfId="0" applyBorder="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0" fontId="0" fillId="2" borderId="4" xfId="0" applyFill="1" applyBorder="1" applyProtection="1">
      <protection locked="0"/>
    </xf>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44" fontId="0" fillId="2" borderId="5" xfId="1" applyFont="1" applyFill="1" applyBorder="1" applyProtection="1">
      <protection locked="0"/>
    </xf>
    <xf numFmtId="0" fontId="5" fillId="2" borderId="4" xfId="0" applyFont="1" applyFill="1" applyBorder="1" applyAlignment="1" applyProtection="1">
      <alignment wrapText="1"/>
      <protection locked="0"/>
    </xf>
    <xf numFmtId="0" fontId="5" fillId="0" borderId="8" xfId="0" applyFont="1" applyBorder="1" applyAlignment="1" applyProtection="1">
      <alignment wrapText="1"/>
      <protection locked="0"/>
    </xf>
    <xf numFmtId="0" fontId="0" fillId="2" borderId="5" xfId="0" applyFill="1" applyBorder="1" applyProtection="1">
      <protection locked="0"/>
    </xf>
    <xf numFmtId="0" fontId="11" fillId="0" borderId="0" xfId="0" applyFont="1" applyAlignment="1">
      <alignment horizontal="left"/>
    </xf>
    <xf numFmtId="0" fontId="0" fillId="3" borderId="10" xfId="0" applyFill="1" applyBorder="1"/>
    <xf numFmtId="0" fontId="0" fillId="0" borderId="0" xfId="0" applyAlignment="1">
      <alignment wrapText="1"/>
    </xf>
    <xf numFmtId="44" fontId="0" fillId="4" borderId="11" xfId="1" applyFont="1" applyFill="1" applyBorder="1" applyProtection="1">
      <protection locked="0"/>
    </xf>
    <xf numFmtId="0" fontId="0" fillId="0" borderId="1" xfId="0" applyBorder="1" applyAlignment="1">
      <alignment horizontal="center"/>
    </xf>
    <xf numFmtId="0" fontId="5" fillId="0" borderId="1" xfId="0" applyFont="1" applyBorder="1" applyAlignment="1">
      <alignment horizontal="left" wrapText="1" inden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0" fillId="0" borderId="0" xfId="0" applyAlignment="1">
      <alignment horizontal="left" wrapText="1"/>
    </xf>
    <xf numFmtId="0" fontId="0" fillId="0" borderId="0" xfId="0" applyAlignment="1">
      <alignment horizontal="left"/>
    </xf>
    <xf numFmtId="0" fontId="10" fillId="0" borderId="0" xfId="2" applyAlignment="1" applyProtection="1">
      <alignment horizontal="left"/>
      <protection locked="0"/>
    </xf>
    <xf numFmtId="0" fontId="10" fillId="0" borderId="9" xfId="2" applyBorder="1" applyAlignment="1" applyProtection="1">
      <alignment horizontal="left"/>
      <protection locked="0"/>
    </xf>
    <xf numFmtId="0" fontId="10" fillId="3" borderId="0" xfId="2" applyFill="1" applyAlignment="1" applyProtection="1">
      <alignment horizontal="left"/>
      <protection locked="0"/>
    </xf>
    <xf numFmtId="0" fontId="10" fillId="3" borderId="0" xfId="2" applyFill="1" applyBorder="1" applyAlignment="1" applyProtection="1">
      <alignment horizontal="left"/>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D6D2C4"/>
      <color rgb="FFBA0C2F"/>
      <color rgb="FF8A1538"/>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28560</xdr:rowOff>
    </xdr:from>
    <xdr:to>
      <xdr:col>3</xdr:col>
      <xdr:colOff>548817</xdr:colOff>
      <xdr:row>1</xdr:row>
      <xdr:rowOff>438150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247635"/>
          <a:ext cx="1768017" cy="4095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2"/>
  <sheetViews>
    <sheetView showGridLines="0" showRowColHeaders="0" tabSelected="1" showRuler="0" zoomScaleNormal="100" workbookViewId="0">
      <selection activeCell="E14" sqref="E14"/>
    </sheetView>
  </sheetViews>
  <sheetFormatPr defaultRowHeight="15" x14ac:dyDescent="0.25"/>
  <cols>
    <col min="1" max="1" width="4.140625" customWidth="1"/>
    <col min="4" max="4" width="26.28515625" customWidth="1"/>
    <col min="5" max="5" width="11.5703125" bestFit="1" customWidth="1"/>
    <col min="6" max="6" width="5" customWidth="1"/>
    <col min="7" max="7" width="13.140625" style="6" customWidth="1"/>
    <col min="8" max="8" width="5" customWidth="1"/>
    <col min="9" max="9" width="13.140625" style="6" customWidth="1"/>
    <col min="10" max="10" width="5" customWidth="1"/>
    <col min="11" max="11" width="13.140625" style="6" customWidth="1"/>
    <col min="12" max="12" width="4.5703125" customWidth="1"/>
  </cols>
  <sheetData>
    <row r="1" spans="2:12" ht="17.25" customHeight="1" x14ac:dyDescent="0.25"/>
    <row r="2" spans="2:12" ht="47.25" customHeight="1" x14ac:dyDescent="0.25">
      <c r="G2" s="38" t="s">
        <v>45</v>
      </c>
      <c r="H2" s="39"/>
      <c r="I2" s="39"/>
      <c r="J2" s="39"/>
      <c r="K2" s="39"/>
      <c r="L2" s="39"/>
    </row>
    <row r="3" spans="2:12" ht="55.5" customHeight="1" x14ac:dyDescent="0.25">
      <c r="B3" s="37" t="s">
        <v>46</v>
      </c>
      <c r="C3" s="37"/>
      <c r="D3" s="37"/>
      <c r="E3" s="37"/>
      <c r="F3" s="37"/>
      <c r="G3" s="37"/>
      <c r="H3" s="37"/>
      <c r="I3" s="37"/>
      <c r="J3" s="37"/>
      <c r="K3" s="37"/>
      <c r="L3" s="37"/>
    </row>
    <row r="4" spans="2:12" ht="15" customHeight="1" x14ac:dyDescent="0.25">
      <c r="B4" s="7"/>
      <c r="C4" s="7"/>
      <c r="D4" s="7"/>
      <c r="E4" s="7"/>
      <c r="F4" s="7"/>
      <c r="G4" s="7"/>
      <c r="H4" s="7"/>
      <c r="I4" s="7"/>
      <c r="J4" s="7"/>
      <c r="K4" s="7"/>
      <c r="L4" s="7"/>
    </row>
    <row r="5" spans="2:12" ht="18" customHeight="1" x14ac:dyDescent="0.3">
      <c r="C5" s="32" t="s">
        <v>6</v>
      </c>
      <c r="D5" s="7"/>
      <c r="E5" s="7"/>
      <c r="F5" s="7"/>
      <c r="G5" s="7"/>
      <c r="H5" s="7"/>
      <c r="I5" s="29" t="s">
        <v>39</v>
      </c>
      <c r="J5" s="30"/>
      <c r="K5" s="29" t="s">
        <v>39</v>
      </c>
      <c r="L5" s="7"/>
    </row>
    <row r="7" spans="2:12" ht="15.75" thickBot="1" x14ac:dyDescent="0.3">
      <c r="B7" s="1" t="s">
        <v>10</v>
      </c>
      <c r="C7" s="2"/>
      <c r="D7" s="2"/>
      <c r="E7" s="2"/>
      <c r="F7" s="2"/>
      <c r="G7" s="5" t="s">
        <v>5</v>
      </c>
      <c r="H7" s="4"/>
      <c r="I7" s="5" t="s">
        <v>47</v>
      </c>
      <c r="J7" s="4"/>
      <c r="K7" s="5" t="s">
        <v>48</v>
      </c>
      <c r="L7" s="2"/>
    </row>
    <row r="8" spans="2:12" ht="9" customHeight="1" x14ac:dyDescent="0.25"/>
    <row r="9" spans="2:12" ht="21.75" customHeight="1" x14ac:dyDescent="0.25">
      <c r="B9" s="14" t="s">
        <v>3</v>
      </c>
      <c r="C9" s="40"/>
      <c r="D9" s="40"/>
      <c r="E9" s="15"/>
      <c r="F9" s="15"/>
      <c r="G9" s="16">
        <f>SUM(I9,K9)</f>
        <v>0</v>
      </c>
      <c r="H9" s="15"/>
      <c r="I9" s="16">
        <f>VLOOKUP(I5,Data!A1:D19,2,FALSE)</f>
        <v>0</v>
      </c>
      <c r="J9" s="15"/>
      <c r="K9" s="16">
        <f>VLOOKUP(K5,Data!A1:D19,2,FALSE)</f>
        <v>0</v>
      </c>
      <c r="L9" s="15"/>
    </row>
    <row r="10" spans="2:12" ht="21.75" customHeight="1" x14ac:dyDescent="0.25">
      <c r="B10" s="10" t="s">
        <v>0</v>
      </c>
    </row>
    <row r="11" spans="2:12" ht="21.75" customHeight="1" x14ac:dyDescent="0.25">
      <c r="B11" s="17" t="s">
        <v>4</v>
      </c>
      <c r="C11" s="15"/>
      <c r="D11" s="15"/>
      <c r="E11" s="15"/>
      <c r="F11" s="15"/>
      <c r="G11" s="16">
        <f t="shared" ref="G11:G16" si="0">SUM(I11,K11)</f>
        <v>0</v>
      </c>
      <c r="H11" s="15"/>
      <c r="I11" s="16">
        <f>VLOOKUP(I5,Data!A1:D19, 3, FALSE)</f>
        <v>0</v>
      </c>
      <c r="J11" s="15"/>
      <c r="K11" s="16">
        <f>VLOOKUP(K5,Data!A1:D19, 3, FALSE)</f>
        <v>0</v>
      </c>
      <c r="L11" s="15"/>
    </row>
    <row r="12" spans="2:12" ht="21.75" customHeight="1" x14ac:dyDescent="0.25">
      <c r="B12" s="3" t="s">
        <v>1</v>
      </c>
      <c r="G12" s="6">
        <f t="shared" si="0"/>
        <v>0</v>
      </c>
      <c r="I12" s="6">
        <f>IF(AND(I5&lt;&gt;"select", I5&lt;&gt;"not enrolled"), 65, 0)</f>
        <v>0</v>
      </c>
      <c r="K12" s="6">
        <f>IF(AND(K5&lt;&gt;"select", K5&lt;&gt;"not enrolled"), 65, 0)</f>
        <v>0</v>
      </c>
    </row>
    <row r="13" spans="2:12" ht="21.75" customHeight="1" x14ac:dyDescent="0.25">
      <c r="B13" s="17" t="s">
        <v>2</v>
      </c>
      <c r="C13" s="15"/>
      <c r="D13" s="15"/>
      <c r="E13" s="15"/>
      <c r="F13" s="15"/>
      <c r="G13" s="16">
        <f t="shared" si="0"/>
        <v>0</v>
      </c>
      <c r="H13" s="15"/>
      <c r="I13" s="16">
        <f>VLOOKUP(I5,Data!A1:D19, 4, FALSE)</f>
        <v>0</v>
      </c>
      <c r="J13" s="15"/>
      <c r="K13" s="16">
        <f>VLOOKUP(K5,Data!A1:D19, 4, FALSE)</f>
        <v>0</v>
      </c>
      <c r="L13" s="15"/>
    </row>
    <row r="14" spans="2:12" ht="21.75" customHeight="1" x14ac:dyDescent="0.25">
      <c r="B14" s="43" t="s">
        <v>38</v>
      </c>
      <c r="C14" s="43"/>
      <c r="D14" s="44"/>
      <c r="E14" s="20" t="s">
        <v>8</v>
      </c>
      <c r="G14" s="6">
        <f t="shared" si="0"/>
        <v>0</v>
      </c>
      <c r="I14" s="6">
        <f>IF(AND(E14="Yes",I5&lt;&gt;"not enrolled"),(VLOOKUP(E14,Data!A22:C23,2,FALSE)),0)</f>
        <v>0</v>
      </c>
      <c r="K14" s="6">
        <f>IF(AND(E14="Yes",K5&lt;&gt;"not enrolled"),(VLOOKUP(E14,Data!A22:C23,2,FALSE)),0)</f>
        <v>0</v>
      </c>
    </row>
    <row r="15" spans="2:12" ht="21.75" customHeight="1" x14ac:dyDescent="0.25">
      <c r="B15" s="45" t="s">
        <v>40</v>
      </c>
      <c r="C15" s="45"/>
      <c r="D15" s="46"/>
      <c r="E15" s="33"/>
      <c r="F15" s="15"/>
      <c r="G15" s="16">
        <f t="shared" si="0"/>
        <v>0</v>
      </c>
      <c r="H15" s="15"/>
      <c r="I15" s="35">
        <f>IF(AND(I5&lt;&gt;"select", I5&lt;&gt;"not enrolled",I5&lt;&gt;"4 credits",I5&lt;&gt;"5 credits",I5&lt;&gt;"6 credits",I5&lt;&gt;"7 credits"), 387, 0)</f>
        <v>0</v>
      </c>
      <c r="J15" s="15"/>
      <c r="K15" s="35">
        <f>IF(AND(K5&lt;&gt;"select", K5&lt;&gt;"not enrolled",K5&lt;&gt;"4 credits",K5&lt;&gt;"5 credits",K5&lt;&gt;"6 credits",K5&lt;&gt;"7 credits"), 387, 0)</f>
        <v>0</v>
      </c>
      <c r="L15" s="15"/>
    </row>
    <row r="16" spans="2:12" ht="21.75" customHeight="1" x14ac:dyDescent="0.25">
      <c r="B16" s="11" t="s">
        <v>49</v>
      </c>
      <c r="C16" s="8"/>
      <c r="D16" s="8"/>
      <c r="E16" s="31"/>
      <c r="F16" s="8"/>
      <c r="G16" s="9">
        <f t="shared" si="0"/>
        <v>0</v>
      </c>
      <c r="H16" s="8"/>
      <c r="I16" s="9">
        <f>IF(AND(E16="Yes",I5&lt;&gt;"not enrolled"),(VLOOKUP(E16,Data!A25:B26,2,FALSE)),0)</f>
        <v>0</v>
      </c>
      <c r="J16" s="8"/>
      <c r="K16" s="9">
        <v>0</v>
      </c>
      <c r="L16" s="8"/>
    </row>
    <row r="17" spans="2:12" ht="21.75" customHeight="1" x14ac:dyDescent="0.25">
      <c r="C17" s="12" t="s">
        <v>9</v>
      </c>
      <c r="G17" s="13">
        <f>SUM(G9,G11:G16)</f>
        <v>0</v>
      </c>
      <c r="I17" s="13">
        <f>SUM(I9,I11:I16)</f>
        <v>0</v>
      </c>
      <c r="K17" s="13">
        <f>SUM(K9,K11:K16)</f>
        <v>0</v>
      </c>
    </row>
    <row r="18" spans="2:12" ht="44.25" customHeight="1" x14ac:dyDescent="0.25"/>
    <row r="19" spans="2:12" ht="15.75" thickBot="1" x14ac:dyDescent="0.3">
      <c r="B19" s="1" t="s">
        <v>14</v>
      </c>
      <c r="C19" s="2"/>
      <c r="D19" s="2"/>
      <c r="E19" s="2"/>
      <c r="F19" s="2"/>
      <c r="G19" s="5" t="s">
        <v>5</v>
      </c>
      <c r="H19" s="4"/>
      <c r="I19" s="5" t="s">
        <v>47</v>
      </c>
      <c r="J19" s="4"/>
      <c r="K19" s="5" t="s">
        <v>48</v>
      </c>
      <c r="L19" s="2"/>
    </row>
    <row r="20" spans="2:12" ht="21.75" customHeight="1" x14ac:dyDescent="0.25">
      <c r="B20" t="s">
        <v>11</v>
      </c>
      <c r="G20" s="21"/>
      <c r="I20" s="6">
        <f>IF((AND(I5&lt;&gt;"not enrolled", K5&lt;&gt;"not enrolled")), (G20/2), IF((AND(I5&lt;&gt;"not enrolled", K5="not enrolled")), (G20/1), 0))</f>
        <v>0</v>
      </c>
      <c r="K20" s="6">
        <f>IF((AND(I5&lt;&gt;"not enrolled", K5&lt;&gt;"not enrolled")), (G20/2), IF((AND(K5&lt;&gt;"not enrolled", I5="not enrolled")), (G20/1), 0))</f>
        <v>0</v>
      </c>
    </row>
    <row r="21" spans="2:12" ht="21.75" customHeight="1" x14ac:dyDescent="0.25">
      <c r="B21" s="15" t="s">
        <v>12</v>
      </c>
      <c r="C21" s="15"/>
      <c r="D21" s="15"/>
      <c r="E21" s="15"/>
      <c r="F21" s="15"/>
      <c r="G21" s="22"/>
      <c r="H21" s="15"/>
      <c r="I21" s="16">
        <f>IF((AND(I5&lt;&gt;"not enrolled", K5&lt;&gt;"not enrolled")), (G21/2), IF((AND(I5&lt;&gt;"not enrolled", K5="not enrolled")), (G21/1), 0))</f>
        <v>0</v>
      </c>
      <c r="J21" s="15"/>
      <c r="K21" s="16">
        <f>IF((AND(I5&lt;&gt;"not enrolled", K5&lt;&gt;"not enrolled")), (G21/2), IF((AND(K5&lt;&gt;"not enrolled", I5="not enrolled")), (G21/1), 0))</f>
        <v>0</v>
      </c>
      <c r="L21" s="15"/>
    </row>
    <row r="22" spans="2:12" ht="21.75" customHeight="1" x14ac:dyDescent="0.25">
      <c r="B22" t="s">
        <v>41</v>
      </c>
      <c r="E22" s="23"/>
      <c r="G22" s="6">
        <f>SUM(I22,K22)</f>
        <v>0</v>
      </c>
      <c r="I22" s="6">
        <f>IF((AND(I5&lt;&gt;"not enrolled", K5&lt;&gt;"not enrolled")), ROUND(((E22-(E22*0.01057))/2),0), IF((AND(I5&lt;&gt;"not enrolled", K5="not enrolled")), ROUND(((E22-(E22*0.01057))/1),0), 0))</f>
        <v>0</v>
      </c>
      <c r="K22" s="6">
        <f>IF((AND(I5&lt;&gt;"not enrolled", K5&lt;&gt;"not enrolled")), ROUND(((E22-(E22*0.01057))/2),0), IF((AND(K5&lt;&gt;"not enrolled", I5="not enrolled")), ROUND(((E22-(E22*0.01057))/1),0), 0))</f>
        <v>0</v>
      </c>
    </row>
    <row r="23" spans="2:12" ht="21.75" customHeight="1" x14ac:dyDescent="0.25">
      <c r="B23" s="15" t="s">
        <v>42</v>
      </c>
      <c r="C23" s="15"/>
      <c r="D23" s="15"/>
      <c r="E23" s="23"/>
      <c r="F23" s="15"/>
      <c r="G23" s="16">
        <f>SUM(I23,K23)</f>
        <v>0</v>
      </c>
      <c r="H23" s="15"/>
      <c r="I23" s="16">
        <f>IF((AND(I5&lt;&gt;"not enrolled", K5&lt;&gt;"not enrolled")), ROUND(((E23-(E23*0.04228))/2),0), IF((AND(I5&lt;&gt;"not enrolled", K5="not enrolled")), ROUND(((E23-(E23*0.04228))/1),0), 0))</f>
        <v>0</v>
      </c>
      <c r="J23" s="15"/>
      <c r="K23" s="16">
        <f>IF((AND(I5&lt;&gt;"not enrolled", K5&lt;&gt;"not enrolled")), ROUND(((E23-(E23*0.04228))/2),0), IF((AND(K5&lt;&gt;"not enrolled", I5="not enrolled")), ROUND(((E23-(E23*0.04228))/1),0), 0))</f>
        <v>0</v>
      </c>
      <c r="L23" s="15"/>
    </row>
    <row r="24" spans="2:12" ht="21.75" customHeight="1" x14ac:dyDescent="0.25">
      <c r="B24" t="s">
        <v>36</v>
      </c>
      <c r="G24" s="22"/>
      <c r="I24" s="6">
        <f>IF((AND(I5&lt;&gt;"not enrolled", K5&lt;&gt;"not enrolled")), (G24/2), IF((AND(I5&lt;&gt;"not enrolled", K5="not enrolled")), (G24/1), 0))</f>
        <v>0</v>
      </c>
      <c r="K24" s="6">
        <f>IF((AND(I5&lt;&gt;"not enrolled", K5&lt;&gt;"not enrolled")), (G24/2), IF((AND(K5&lt;&gt;"not enrolled", I5="not enrolled")), (G24/1), 0))</f>
        <v>0</v>
      </c>
    </row>
    <row r="25" spans="2:12" ht="21.75" customHeight="1" x14ac:dyDescent="0.25">
      <c r="B25" s="26" t="s">
        <v>37</v>
      </c>
      <c r="C25" s="26"/>
      <c r="D25" s="26"/>
      <c r="E25" s="26"/>
      <c r="F25" s="26"/>
      <c r="G25" s="27"/>
      <c r="H25" s="26"/>
      <c r="I25" s="28"/>
      <c r="J25" s="26"/>
      <c r="K25" s="28"/>
      <c r="L25" s="26"/>
    </row>
    <row r="26" spans="2:12" ht="21.75" customHeight="1" x14ac:dyDescent="0.25">
      <c r="C26" s="12" t="s">
        <v>13</v>
      </c>
      <c r="G26" s="6">
        <f>SUM(G20:G25)</f>
        <v>0</v>
      </c>
      <c r="I26" s="6">
        <f>SUM(I20:I25)</f>
        <v>0</v>
      </c>
      <c r="K26" s="6">
        <f>SUM(K20:K25)</f>
        <v>0</v>
      </c>
    </row>
    <row r="27" spans="2:12" ht="15.75" thickBot="1" x14ac:dyDescent="0.3"/>
    <row r="28" spans="2:12" ht="21.75" customHeight="1" thickTop="1" thickBot="1" x14ac:dyDescent="0.35">
      <c r="B28" s="19" t="s">
        <v>15</v>
      </c>
      <c r="C28" s="18"/>
      <c r="D28" s="18"/>
      <c r="E28" s="18"/>
      <c r="F28" s="18"/>
      <c r="G28" s="24">
        <f>I28+K28</f>
        <v>0</v>
      </c>
      <c r="H28" s="25"/>
      <c r="I28" s="24">
        <f>I17-I26</f>
        <v>0</v>
      </c>
      <c r="J28" s="25"/>
      <c r="K28" s="24">
        <f>K17-K26</f>
        <v>0</v>
      </c>
      <c r="L28" s="18"/>
    </row>
    <row r="29" spans="2:12" ht="15.75" thickTop="1" x14ac:dyDescent="0.25"/>
    <row r="30" spans="2:12" ht="24.75" customHeight="1" x14ac:dyDescent="0.25"/>
    <row r="31" spans="2:12" x14ac:dyDescent="0.25">
      <c r="B31" s="12" t="s">
        <v>16</v>
      </c>
    </row>
    <row r="32" spans="2:12" ht="34.5" customHeight="1" x14ac:dyDescent="0.25">
      <c r="B32" s="41" t="s">
        <v>44</v>
      </c>
      <c r="C32" s="41"/>
      <c r="D32" s="41"/>
      <c r="E32" s="41"/>
      <c r="F32" s="41"/>
      <c r="G32" s="41"/>
      <c r="H32" s="41"/>
      <c r="I32" s="41"/>
      <c r="J32" s="41"/>
      <c r="K32" s="41"/>
      <c r="L32" s="41"/>
    </row>
    <row r="33" spans="2:14" ht="21.75" customHeight="1" x14ac:dyDescent="0.25">
      <c r="B33" s="42" t="s">
        <v>50</v>
      </c>
      <c r="C33" s="42"/>
      <c r="D33" s="42"/>
      <c r="E33" s="42"/>
      <c r="F33" s="42"/>
      <c r="G33" s="42"/>
      <c r="H33" s="42"/>
      <c r="I33" s="42"/>
      <c r="J33" s="42"/>
      <c r="K33" s="42"/>
      <c r="L33" s="42"/>
    </row>
    <row r="34" spans="2:14" ht="50.25" customHeight="1" x14ac:dyDescent="0.25">
      <c r="B34" s="41" t="s">
        <v>51</v>
      </c>
      <c r="C34" s="41"/>
      <c r="D34" s="41"/>
      <c r="E34" s="41"/>
      <c r="F34" s="41"/>
      <c r="G34" s="41"/>
      <c r="H34" s="41"/>
      <c r="I34" s="41"/>
      <c r="J34" s="41"/>
      <c r="K34" s="41"/>
      <c r="L34" s="41"/>
      <c r="M34" s="34"/>
      <c r="N34" s="34"/>
    </row>
    <row r="35" spans="2:14" ht="21.75" customHeight="1" x14ac:dyDescent="0.25">
      <c r="B35" t="s">
        <v>43</v>
      </c>
    </row>
    <row r="36" spans="2:14" ht="63" customHeight="1" x14ac:dyDescent="0.25">
      <c r="B36" s="41" t="s">
        <v>53</v>
      </c>
      <c r="C36" s="41"/>
      <c r="D36" s="41"/>
      <c r="E36" s="41"/>
      <c r="F36" s="41"/>
      <c r="G36" s="41"/>
      <c r="H36" s="41"/>
      <c r="I36" s="41"/>
      <c r="J36" s="41"/>
      <c r="K36" s="41"/>
      <c r="L36" s="41"/>
    </row>
    <row r="37" spans="2:14" ht="63" customHeight="1" x14ac:dyDescent="0.25">
      <c r="B37" s="41" t="s">
        <v>52</v>
      </c>
      <c r="C37" s="41"/>
      <c r="D37" s="41"/>
      <c r="E37" s="41"/>
      <c r="F37" s="41"/>
      <c r="G37" s="41"/>
      <c r="H37" s="41"/>
      <c r="I37" s="41"/>
      <c r="J37" s="41"/>
      <c r="K37" s="41"/>
      <c r="L37" s="41"/>
    </row>
    <row r="38" spans="2:14" ht="21.75" customHeight="1" x14ac:dyDescent="0.25"/>
    <row r="42" spans="2:14" x14ac:dyDescent="0.25">
      <c r="B42" s="36" t="s">
        <v>17</v>
      </c>
      <c r="C42" s="36"/>
      <c r="D42" s="36"/>
      <c r="E42" s="36"/>
      <c r="F42" s="36"/>
      <c r="G42" s="36"/>
      <c r="H42" s="36"/>
      <c r="I42" s="36"/>
      <c r="J42" s="36"/>
      <c r="K42" s="36"/>
      <c r="L42" s="36"/>
    </row>
  </sheetData>
  <sheetProtection algorithmName="SHA-512" hashValue="A56zwJ5tBbU/ZhEEEDnghnED7D8NviIbLB/2IWuT/q6jlxbZ1EaR5IThukYiisnf9U0TauGnmWzV4SplWe6dNQ==" saltValue="zZAqkkmIMZxbBY/59pX63w==" spinCount="100000" sheet="1" objects="1" scenarios="1" selectLockedCells="1"/>
  <mergeCells count="11">
    <mergeCell ref="B42:L42"/>
    <mergeCell ref="B3:L3"/>
    <mergeCell ref="G2:L2"/>
    <mergeCell ref="C9:D9"/>
    <mergeCell ref="B32:L32"/>
    <mergeCell ref="B33:L33"/>
    <mergeCell ref="B14:D14"/>
    <mergeCell ref="B15:D15"/>
    <mergeCell ref="B36:L36"/>
    <mergeCell ref="B34:L34"/>
    <mergeCell ref="B37:L37"/>
  </mergeCells>
  <hyperlinks>
    <hyperlink ref="B14:D14" r:id="rId1" display="Will you enroll in DU's Health Insurance Plan?" xr:uid="{00000000-0004-0000-0000-000000000000}"/>
    <hyperlink ref="B15" r:id="rId2" display="Will you use DU's Health &amp; Counseling Services? " xr:uid="{00000000-0004-0000-0000-000001000000}"/>
  </hyperlinks>
  <printOptions verticalCentered="1"/>
  <pageMargins left="0.5" right="0.5" top="0.5" bottom="0.5" header="0.3" footer="0.3"/>
  <pageSetup scale="81" orientation="portrait"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Data!$A$1:$A$19</xm:f>
          </x14:formula1>
          <xm:sqref>K5 I5</xm:sqref>
        </x14:dataValidation>
        <x14:dataValidation type="list" allowBlank="1" showInputMessage="1" showErrorMessage="1" xr:uid="{00000000-0002-0000-0000-000001000000}">
          <x14:formula1>
            <xm:f>Data!$A$22:$A$23</xm:f>
          </x14:formula1>
          <xm:sqref>E14</xm:sqref>
        </x14:dataValidation>
        <x14:dataValidation type="list" allowBlank="1" showInputMessage="1" showErrorMessage="1" xr:uid="{00000000-0002-0000-0000-000002000000}">
          <x14:formula1>
            <xm:f>Data!$A$25:$A$26</xm:f>
          </x14:formula1>
          <xm:sqref>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selection activeCell="C22" sqref="C22"/>
    </sheetView>
  </sheetViews>
  <sheetFormatPr defaultRowHeight="15" x14ac:dyDescent="0.25"/>
  <cols>
    <col min="1" max="1" width="19.140625" customWidth="1"/>
  </cols>
  <sheetData>
    <row r="1" spans="1:4" x14ac:dyDescent="0.25">
      <c r="A1" t="s">
        <v>39</v>
      </c>
    </row>
    <row r="2" spans="1:4" x14ac:dyDescent="0.25">
      <c r="A2" t="s">
        <v>18</v>
      </c>
      <c r="B2">
        <v>0</v>
      </c>
      <c r="C2">
        <v>0</v>
      </c>
      <c r="D2">
        <v>0</v>
      </c>
    </row>
    <row r="3" spans="1:4" x14ac:dyDescent="0.25">
      <c r="A3" t="s">
        <v>19</v>
      </c>
      <c r="B3">
        <v>8452</v>
      </c>
      <c r="C3">
        <v>32</v>
      </c>
      <c r="D3">
        <v>27</v>
      </c>
    </row>
    <row r="4" spans="1:4" x14ac:dyDescent="0.25">
      <c r="A4" t="s">
        <v>20</v>
      </c>
      <c r="B4">
        <v>10565</v>
      </c>
      <c r="C4">
        <v>40</v>
      </c>
      <c r="D4">
        <v>27</v>
      </c>
    </row>
    <row r="5" spans="1:4" x14ac:dyDescent="0.25">
      <c r="A5" t="s">
        <v>21</v>
      </c>
      <c r="B5">
        <v>12678</v>
      </c>
      <c r="C5">
        <v>48</v>
      </c>
      <c r="D5">
        <v>27</v>
      </c>
    </row>
    <row r="6" spans="1:4" x14ac:dyDescent="0.25">
      <c r="A6" t="s">
        <v>22</v>
      </c>
      <c r="B6">
        <v>14791</v>
      </c>
      <c r="C6">
        <v>56</v>
      </c>
      <c r="D6">
        <v>27</v>
      </c>
    </row>
    <row r="7" spans="1:4" x14ac:dyDescent="0.25">
      <c r="A7" t="s">
        <v>23</v>
      </c>
      <c r="B7">
        <v>16904</v>
      </c>
      <c r="C7">
        <v>64</v>
      </c>
      <c r="D7">
        <v>27</v>
      </c>
    </row>
    <row r="8" spans="1:4" x14ac:dyDescent="0.25">
      <c r="A8" t="s">
        <v>24</v>
      </c>
      <c r="B8">
        <v>19017</v>
      </c>
      <c r="C8">
        <v>72</v>
      </c>
      <c r="D8">
        <v>27</v>
      </c>
    </row>
    <row r="9" spans="1:4" x14ac:dyDescent="0.25">
      <c r="A9" t="s">
        <v>25</v>
      </c>
      <c r="B9">
        <v>21130</v>
      </c>
      <c r="C9">
        <v>80</v>
      </c>
      <c r="D9">
        <v>27</v>
      </c>
    </row>
    <row r="10" spans="1:4" x14ac:dyDescent="0.25">
      <c r="A10" t="s">
        <v>26</v>
      </c>
      <c r="B10">
        <v>23243</v>
      </c>
      <c r="C10">
        <v>88</v>
      </c>
      <c r="D10">
        <v>27</v>
      </c>
    </row>
    <row r="11" spans="1:4" x14ac:dyDescent="0.25">
      <c r="A11" t="s">
        <v>27</v>
      </c>
      <c r="B11">
        <v>25356</v>
      </c>
      <c r="C11">
        <v>96</v>
      </c>
      <c r="D11">
        <v>41</v>
      </c>
    </row>
    <row r="12" spans="1:4" x14ac:dyDescent="0.25">
      <c r="A12" t="s">
        <v>28</v>
      </c>
      <c r="B12">
        <v>27469</v>
      </c>
      <c r="C12">
        <v>104</v>
      </c>
      <c r="D12">
        <v>41</v>
      </c>
    </row>
    <row r="13" spans="1:4" x14ac:dyDescent="0.25">
      <c r="A13" t="s">
        <v>29</v>
      </c>
      <c r="B13">
        <v>29582</v>
      </c>
      <c r="C13">
        <v>112</v>
      </c>
      <c r="D13">
        <v>41</v>
      </c>
    </row>
    <row r="14" spans="1:4" x14ac:dyDescent="0.25">
      <c r="A14" t="s">
        <v>30</v>
      </c>
      <c r="B14">
        <v>31695</v>
      </c>
      <c r="C14">
        <v>120</v>
      </c>
      <c r="D14">
        <v>41</v>
      </c>
    </row>
    <row r="15" spans="1:4" x14ac:dyDescent="0.25">
      <c r="A15" t="s">
        <v>31</v>
      </c>
      <c r="B15">
        <v>33808</v>
      </c>
      <c r="C15">
        <v>128</v>
      </c>
      <c r="D15">
        <v>41</v>
      </c>
    </row>
    <row r="16" spans="1:4" x14ac:dyDescent="0.25">
      <c r="A16" t="s">
        <v>32</v>
      </c>
      <c r="B16">
        <v>35921</v>
      </c>
      <c r="C16">
        <v>136</v>
      </c>
      <c r="D16">
        <v>41</v>
      </c>
    </row>
    <row r="17" spans="1:4" x14ac:dyDescent="0.25">
      <c r="A17" t="s">
        <v>33</v>
      </c>
      <c r="B17">
        <v>38034</v>
      </c>
      <c r="C17">
        <v>144</v>
      </c>
      <c r="D17">
        <v>41</v>
      </c>
    </row>
    <row r="18" spans="1:4" x14ac:dyDescent="0.25">
      <c r="A18" t="s">
        <v>34</v>
      </c>
      <c r="B18">
        <v>40147</v>
      </c>
      <c r="C18">
        <v>152</v>
      </c>
      <c r="D18">
        <v>41</v>
      </c>
    </row>
    <row r="19" spans="1:4" x14ac:dyDescent="0.25">
      <c r="A19" t="s">
        <v>35</v>
      </c>
      <c r="B19">
        <v>42260</v>
      </c>
      <c r="C19">
        <v>160</v>
      </c>
      <c r="D19">
        <v>41</v>
      </c>
    </row>
    <row r="22" spans="1:4" x14ac:dyDescent="0.25">
      <c r="A22" t="s">
        <v>7</v>
      </c>
      <c r="B22">
        <v>2200</v>
      </c>
    </row>
    <row r="23" spans="1:4" x14ac:dyDescent="0.25">
      <c r="A23" t="s">
        <v>8</v>
      </c>
      <c r="B23">
        <v>0</v>
      </c>
    </row>
    <row r="25" spans="1:4" x14ac:dyDescent="0.25">
      <c r="A25" t="s">
        <v>7</v>
      </c>
      <c r="B25">
        <v>90</v>
      </c>
    </row>
    <row r="26" spans="1:4" x14ac:dyDescent="0.25">
      <c r="A26" t="s">
        <v>8</v>
      </c>
      <c r="B26">
        <v>0</v>
      </c>
    </row>
  </sheetData>
  <sheetProtection algorithmName="SHA-512" hashValue="tyYCu6uShbscBXeZMeTxYGcg2Yy1wYnqy74VNqvC98j7Zi9LQlskEXHz8JFIW7aF69+mnwKiGO85dUUgKEWsrA==" saltValue="qH/nUv5deVPX2Vqq4DOi8w==" spinCount="100000" sheet="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Law Students</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2018-06-07T16:45:38Z</cp:lastPrinted>
  <dcterms:created xsi:type="dcterms:W3CDTF">2018-06-06T22:54:45Z</dcterms:created>
  <dcterms:modified xsi:type="dcterms:W3CDTF">2026-04-14T16:37:35Z</dcterms:modified>
</cp:coreProperties>
</file>