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CCAA190D-200A-4899-976B-95265E348992}" xr6:coauthVersionLast="47" xr6:coauthVersionMax="47" xr10:uidLastSave="{00000000-0000-0000-0000-000000000000}"/>
  <workbookProtection workbookAlgorithmName="SHA-512" workbookHashValue="ixWKdQ22pvuqLUI1ZkIDro0K7AIMDPoEBAodDnuKqg+7EBCrCU+Jncik2rj784pgU37h2AqjlezJUY4pkVIEpQ==" workbookSaltValue="xV0/FaBcwcF6uIHFMcW10w==" workbookSpinCount="100000" lockStructure="1"/>
  <bookViews>
    <workbookView xWindow="28680" yWindow="-120" windowWidth="29040" windowHeight="15720" tabRatio="721" xr2:uid="{00000000-000D-0000-FFFF-FFFF00000000}"/>
  </bookViews>
  <sheets>
    <sheet name="DU Iliff Joint PhD" sheetId="1" r:id="rId1"/>
    <sheet name="Language" sheetId="3" state="hidden" r:id="rId2"/>
    <sheet name="Data" sheetId="2" state="hidden" r:id="rId3"/>
  </sheets>
  <definedNames>
    <definedName name="Credits">Data!$A$6:$A$22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1" l="1"/>
  <c r="S18" i="1" s="1"/>
  <c r="R8" i="1"/>
  <c r="R18" i="1" s="1"/>
  <c r="Q8" i="1"/>
  <c r="Q18" i="1" s="1"/>
  <c r="C6" i="2"/>
  <c r="C7" i="2" s="1"/>
  <c r="C8" i="2" s="1"/>
  <c r="C9" i="2" s="1"/>
  <c r="C10" i="2" s="1"/>
  <c r="C11" i="2" s="1"/>
  <c r="C12" i="2" s="1"/>
  <c r="C13" i="2" s="1"/>
  <c r="C14" i="2" s="1"/>
  <c r="C15" i="2" s="1"/>
  <c r="C16" i="2" s="1"/>
  <c r="C17" i="2" s="1"/>
  <c r="C18" i="2" s="1"/>
  <c r="C19" i="2" s="1"/>
  <c r="C20" i="2" s="1"/>
  <c r="C21" i="2" s="1"/>
  <c r="C22" i="2" s="1"/>
  <c r="C5" i="2"/>
  <c r="C4" i="2"/>
  <c r="N15" i="1"/>
  <c r="L15" i="1"/>
  <c r="J15" i="1"/>
  <c r="P21" i="1" l="1"/>
  <c r="N12" i="1"/>
  <c r="L12" i="1"/>
  <c r="J12" i="1"/>
  <c r="N10" i="1"/>
  <c r="L10" i="1"/>
  <c r="J10" i="1"/>
  <c r="N22" i="1" l="1"/>
  <c r="L22" i="1"/>
  <c r="J22" i="1"/>
  <c r="N21" i="1"/>
  <c r="L21" i="1"/>
  <c r="J21" i="1"/>
  <c r="N13" i="1" l="1"/>
  <c r="L13" i="1"/>
  <c r="J13" i="1"/>
  <c r="H24" i="1" l="1"/>
  <c r="N23" i="1"/>
  <c r="L23" i="1"/>
  <c r="J23" i="1"/>
  <c r="H22" i="1"/>
  <c r="N20" i="1"/>
  <c r="L20" i="1"/>
  <c r="J20" i="1"/>
  <c r="N19" i="1"/>
  <c r="L19" i="1"/>
  <c r="J19" i="1"/>
  <c r="N14" i="1"/>
  <c r="J14" i="1"/>
  <c r="H12" i="1"/>
  <c r="N25" i="1" l="1"/>
  <c r="H21" i="1"/>
  <c r="H25" i="1" s="1"/>
  <c r="J25" i="1"/>
  <c r="L25" i="1"/>
  <c r="J16" i="1"/>
  <c r="L16" i="1"/>
  <c r="H14" i="1"/>
  <c r="H15" i="1"/>
  <c r="H13" i="1"/>
  <c r="N16" i="1"/>
  <c r="H10" i="1"/>
  <c r="N27" i="1" l="1"/>
  <c r="L27" i="1"/>
  <c r="J27" i="1"/>
  <c r="H16" i="1"/>
  <c r="H27" i="1" s="1"/>
</calcChain>
</file>

<file path=xl/sharedStrings.xml><?xml version="1.0" encoding="utf-8"?>
<sst xmlns="http://schemas.openxmlformats.org/spreadsheetml/2006/main" count="67" uniqueCount="60">
  <si>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</si>
  <si>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</si>
  <si>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</si>
  <si>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</si>
  <si>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</si>
  <si>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</si>
  <si>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</si>
  <si>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</si>
  <si>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</si>
  <si>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</si>
  <si>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</si>
  <si>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</si>
  <si>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</si>
  <si>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</si>
  <si>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</si>
  <si>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</si>
  <si>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</si>
  <si>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</si>
  <si>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</si>
  <si>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</si>
  <si>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</si>
  <si>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</si>
  <si>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</si>
  <si>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</si>
  <si>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</si>
  <si>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</si>
  <si>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</si>
  <si>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</si>
  <si>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</si>
  <si>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</si>
  <si>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</si>
  <si>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</si>
  <si>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</si>
  <si>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</si>
  <si>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</si>
  <si>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</si>
  <si>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</si>
  <si>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</si>
  <si>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21 credits</t>
  </si>
  <si>
    <t>22 credits</t>
  </si>
  <si>
    <t>Will you enroll in DU's Health Insurance Plan?</t>
  </si>
  <si>
    <t>Tuition</t>
  </si>
  <si>
    <t>This worksheet automatically deducts the 1.057% origination fee from the Direct Unsubsidized loan amount. Most students who submit the FAFSA are eligible to borrow up to $20,500 in an unsubsidized loan per academic year.</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</si>
  <si>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</si>
  <si>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</si>
  <si>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</si>
  <si>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select</t>
  </si>
  <si>
    <t>2026-27 Estimated Billing Worksheet
DU/Iliff Joint PhD Program</t>
  </si>
  <si>
    <t>This worksheet is designed to help you estimate your invoices throughout the academic year. In order to complete this worksheet, you'll need a copy of your most recent 2026-27 financial aid offer. Fill in the sections highlighted in blue; if a field doesn't apply to you, leave it blank. You will likely not have all the types of aid listed in the "credits" section. Please remember that this worksheet is only a planning tool. Additional unanticipated charges or credits may be included on your actual bill.</t>
  </si>
  <si>
    <t>FALL 2026:</t>
  </si>
  <si>
    <t>WINTER 2027:</t>
  </si>
  <si>
    <t>SPRING 2027:</t>
  </si>
  <si>
    <t>FALL 2026</t>
  </si>
  <si>
    <t>WINTER 2027</t>
  </si>
  <si>
    <t>SPRING 2027</t>
  </si>
  <si>
    <t>Tuition is $1,718 per credit. If you will be enrolled in less than 4 credits, please contact us, as you will not be eligible for federal loans.</t>
  </si>
  <si>
    <t>Technology fees are $8 per credit.</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</si>
  <si>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the fall of 2024 or later and are enrolled
in 8 or more credits. Students who started prior to fall 2024 can waive this fee (just delete the amount in these fields if you plan to waive it).</t>
    </r>
  </si>
  <si>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</si>
  <si>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If you plan to be enrolled less than full time in any term, your maximun loan eligibility for your Unsubsidized and/or Graduate PLUS will be adjusted so that it's proportional with your enrollment each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</si>
</sst>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sz val="12"/>
      <color theme="1"/>
      <name val="Calibri"/>
      <family val="2"/>
      <scheme val="minor"/>
    </font>
    <font>
      <sz val="11"/>
      <color rgb="FF000000"/>
      <name val="Calibri"/>
      <family val="2"/>
      <scheme val="minor"/>
    </font>
    <font>
      <u/>
      <sz val="11"/>
      <color theme="10"/>
      <name val="Calibri"/>
      <family val="2"/>
      <scheme val="minor"/>
    </font>
    <font>
      <i/>
      <sz val="11"/>
      <color rgb="FF000000"/>
      <name val="Calibri"/>
      <family val="2"/>
      <scheme val="minor"/>
    </font>
    <font>
      <u/>
      <vertAlign val="superscript"/>
      <sz val="11"/>
      <color theme="10"/>
      <name val="Calibri"/>
      <family val="2"/>
      <scheme val="minor"/>
    </font>
    <font>
      <i/>
      <sz val="11"/>
      <color theme="1"/>
      <name val="Calibri"/>
      <family val="2"/>
      <scheme val="minor"/>
    </font>
    <font>
      <sz val="11"/>
      <color rgb="FFFF0000"/>
      <name val="Calibri"/>
      <family val="2"/>
      <scheme val="minor"/>
    </font>
    <font>
      <sz val="11"/>
      <color theme="0"/>
      <name val="Calibri"/>
      <family val="2"/>
      <scheme val="minor"/>
    </font>
    <font>
      <sz val="11"/>
      <color rgb="FF000000"/>
      <name val="Aptos"/>
      <family val="2"/>
    </font>
  </fonts>
  <fills count="7">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6337778862885"/>
        <bgColor indexed="64"/>
      </patternFill>
    </fill>
    <fill>
      <patternFill patternType="solid">
        <fgColor rgb="FFFFFF00"/>
        <bgColor indexed="64"/>
      </patternFill>
    </fill>
  </fills>
  <borders count="11">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cellStyleXfs>
  <cellXfs count="59">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9" fillId="0" borderId="7" xfId="1" applyFont="1" applyBorder="1"/>
    <xf numFmtId="0" fontId="9"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44" fontId="0" fillId="3" borderId="3" xfId="1" applyFont="1" applyFill="1" applyBorder="1" applyProtection="1">
      <protection locked="0"/>
    </xf>
    <xf numFmtId="0" fontId="0" fillId="0" borderId="0" xfId="0" applyAlignment="1">
      <alignment horizontal="left" indent="2"/>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10" fillId="0" borderId="0" xfId="0" applyFont="1" applyAlignment="1">
      <alignment horizontal="left" vertical="center" wrapText="1" indent="1"/>
    </xf>
    <xf numFmtId="0" fontId="0" fillId="0" borderId="0" xfId="0" applyAlignment="1">
      <alignment horizontal="left"/>
    </xf>
    <xf numFmtId="0" fontId="0" fillId="0" borderId="0" xfId="0" applyAlignment="1">
      <alignment wrapTex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44" fontId="0" fillId="2" borderId="9" xfId="1" applyFont="1" applyFill="1" applyBorder="1" applyProtection="1">
      <protection locked="0"/>
    </xf>
    <xf numFmtId="0" fontId="0" fillId="4" borderId="3" xfId="0" applyFill="1" applyBorder="1"/>
    <xf numFmtId="44" fontId="0" fillId="4" borderId="3" xfId="1" applyFont="1" applyFill="1" applyBorder="1"/>
    <xf numFmtId="0" fontId="0" fillId="0" borderId="10" xfId="0" applyBorder="1" applyProtection="1">
      <protection locked="0"/>
    </xf>
    <xf numFmtId="44" fontId="0" fillId="5" borderId="9" xfId="1" applyFont="1" applyFill="1" applyBorder="1" applyProtection="1">
      <protection locked="0"/>
    </xf>
    <xf numFmtId="0" fontId="0" fillId="6" borderId="0" xfId="0" applyFill="1"/>
    <xf numFmtId="0" fontId="16" fillId="0" borderId="0" xfId="0" applyFont="1" applyAlignment="1">
      <alignment horizontal="center"/>
    </xf>
    <xf numFmtId="0" fontId="15" fillId="0" borderId="0" xfId="0" applyFont="1" applyAlignment="1">
      <alignment horizontal="left" vertical="center" wrapText="1"/>
    </xf>
    <xf numFmtId="0" fontId="3" fillId="0" borderId="3" xfId="0" applyFont="1" applyBorder="1" applyAlignment="1">
      <alignment horizontal="right" vertical="top" wrapText="1"/>
    </xf>
    <xf numFmtId="0" fontId="0" fillId="3" borderId="0" xfId="0" applyFill="1" applyAlignment="1">
      <alignment horizontal="center"/>
    </xf>
    <xf numFmtId="0" fontId="0" fillId="0" borderId="1" xfId="0" applyBorder="1" applyAlignment="1">
      <alignment horizontal="center"/>
    </xf>
    <xf numFmtId="0" fontId="11" fillId="3" borderId="0" xfId="2" applyFill="1" applyBorder="1" applyAlignment="1">
      <alignment horizontal="left"/>
    </xf>
    <xf numFmtId="0" fontId="11" fillId="3" borderId="8" xfId="2" applyFill="1" applyBorder="1" applyAlignment="1">
      <alignment horizontal="left"/>
    </xf>
    <xf numFmtId="0" fontId="11" fillId="4" borderId="3"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12" fillId="0" borderId="0" xfId="0" applyFont="1" applyAlignment="1">
      <alignment horizontal="left" vertical="top" wrapText="1"/>
    </xf>
    <xf numFmtId="0" fontId="17" fillId="0" borderId="0" xfId="0" applyFont="1"/>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106966</xdr:rowOff>
    </xdr:from>
    <xdr:to>
      <xdr:col>4</xdr:col>
      <xdr:colOff>589449</xdr:colOff>
      <xdr:row>1</xdr:row>
      <xdr:rowOff>562609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1"/>
          <a:ext cx="1922949" cy="4454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37"/>
  <sheetViews>
    <sheetView showGridLines="0" showRowColHeaders="0" tabSelected="1" showRuler="0" zoomScaleNormal="100" workbookViewId="0">
      <selection activeCell="N6" sqref="N6"/>
    </sheetView>
  </sheetViews>
  <sheetFormatPr defaultColWidth="8.90625" defaultRowHeight="14.5" x14ac:dyDescent="0.35"/>
  <cols>
    <col min="1" max="1" width="4.08984375" customWidth="1"/>
    <col min="2" max="2" width="2.08984375" customWidth="1"/>
    <col min="5" max="5" width="26.08984375" customWidth="1"/>
    <col min="6" max="6" width="11.453125" bestFit="1" customWidth="1"/>
    <col min="8" max="8" width="14.90625" style="5" customWidth="1"/>
    <col min="9" max="9" width="4.6328125" customWidth="1"/>
    <col min="10" max="10" width="13.453125" style="5" customWidth="1"/>
    <col min="11" max="11" width="4.6328125" customWidth="1"/>
    <col min="12" max="12" width="13.453125" style="5" customWidth="1"/>
    <col min="13" max="13" width="4.6328125" style="5" customWidth="1"/>
    <col min="14" max="14" width="13.453125" style="5" customWidth="1"/>
    <col min="15" max="15" width="3.453125" customWidth="1"/>
  </cols>
  <sheetData>
    <row r="1" spans="2:19" ht="17.25" customHeight="1" x14ac:dyDescent="0.35"/>
    <row r="2" spans="2:19" ht="47.25" customHeight="1" x14ac:dyDescent="0.35">
      <c r="F2" s="48" t="s">
        <v>47</v>
      </c>
      <c r="G2" s="48"/>
      <c r="H2" s="48"/>
      <c r="I2" s="48"/>
      <c r="J2" s="48"/>
      <c r="K2" s="48"/>
      <c r="L2" s="48"/>
      <c r="M2" s="48"/>
      <c r="N2" s="48"/>
      <c r="O2" s="48"/>
    </row>
    <row r="3" spans="2:19" ht="8.25" customHeight="1" x14ac:dyDescent="0.35">
      <c r="B3" s="19"/>
      <c r="C3" s="19"/>
      <c r="D3" s="19"/>
      <c r="E3" s="19"/>
      <c r="F3" s="19"/>
      <c r="G3" s="19"/>
      <c r="H3" s="20"/>
      <c r="I3" s="21"/>
      <c r="J3" s="21"/>
      <c r="K3" s="21"/>
      <c r="L3" s="21"/>
      <c r="M3" s="21"/>
      <c r="N3" s="21"/>
      <c r="O3" s="21"/>
    </row>
    <row r="4" spans="2:19" ht="64.5" customHeight="1" x14ac:dyDescent="0.35">
      <c r="B4" s="34"/>
      <c r="C4" s="57" t="s">
        <v>48</v>
      </c>
      <c r="D4" s="57"/>
      <c r="E4" s="57"/>
      <c r="F4" s="57"/>
      <c r="G4" s="57"/>
      <c r="H4" s="57"/>
      <c r="I4" s="57"/>
      <c r="J4" s="57"/>
      <c r="K4" s="57"/>
      <c r="L4" s="57"/>
      <c r="M4" s="57"/>
      <c r="N4" s="57"/>
      <c r="O4" s="57"/>
    </row>
    <row r="5" spans="2:19" ht="19.5" customHeight="1" x14ac:dyDescent="0.35">
      <c r="J5" s="33" t="s">
        <v>49</v>
      </c>
      <c r="L5" s="33" t="s">
        <v>50</v>
      </c>
      <c r="N5" s="33" t="s">
        <v>51</v>
      </c>
    </row>
    <row r="6" spans="2:19" ht="18" customHeight="1" x14ac:dyDescent="0.45">
      <c r="D6" s="6" t="s">
        <v>14</v>
      </c>
      <c r="E6" s="27"/>
      <c r="F6" s="27"/>
      <c r="G6" s="27"/>
      <c r="H6" s="27"/>
      <c r="I6" s="27"/>
      <c r="J6" s="32" t="s">
        <v>37</v>
      </c>
      <c r="L6" s="32" t="s">
        <v>37</v>
      </c>
      <c r="M6" s="22"/>
      <c r="N6" s="32" t="s">
        <v>37</v>
      </c>
      <c r="O6" s="27"/>
    </row>
    <row r="7" spans="2:19" ht="6" customHeight="1" x14ac:dyDescent="0.35"/>
    <row r="8" spans="2:19" ht="15" thickBot="1" x14ac:dyDescent="0.4">
      <c r="B8" s="1" t="s">
        <v>7</v>
      </c>
      <c r="C8" s="1"/>
      <c r="D8" s="2"/>
      <c r="E8" s="2"/>
      <c r="F8" s="2"/>
      <c r="G8" s="2"/>
      <c r="H8" s="4" t="s">
        <v>3</v>
      </c>
      <c r="I8" s="3"/>
      <c r="J8" s="4" t="s">
        <v>52</v>
      </c>
      <c r="K8" s="3"/>
      <c r="L8" s="4" t="s">
        <v>53</v>
      </c>
      <c r="M8" s="4"/>
      <c r="N8" s="4" t="s">
        <v>54</v>
      </c>
      <c r="O8" s="2"/>
      <c r="Q8" s="46" t="str">
        <f>IFERROR(_xlfn.NUMBERVALUE(TRIM(LEFT(J6,2))),"")</f>
        <v/>
      </c>
      <c r="R8" s="46" t="str">
        <f>IFERROR(_xlfn.NUMBERVALUE(TRIM(LEFT(L6,2))),"")</f>
        <v/>
      </c>
      <c r="S8" s="46" t="str">
        <f>IFERROR(_xlfn.NUMBERVALUE(TRIM(LEFT(N6,2))),"")</f>
        <v/>
      </c>
    </row>
    <row r="9" spans="2:19" ht="9" customHeight="1" x14ac:dyDescent="0.35"/>
    <row r="10" spans="2:19" ht="21.75" customHeight="1" x14ac:dyDescent="0.35">
      <c r="B10" s="9" t="s">
        <v>1</v>
      </c>
      <c r="C10" s="9"/>
      <c r="D10" s="49"/>
      <c r="E10" s="49"/>
      <c r="F10" s="10"/>
      <c r="G10" s="10"/>
      <c r="H10" s="11">
        <f>J10+L10+N10</f>
        <v>0</v>
      </c>
      <c r="I10" s="10"/>
      <c r="J10" s="11">
        <f>(VLOOKUP(J6,Data!A3:B22,2,FALSE))</f>
        <v>0</v>
      </c>
      <c r="K10" s="10"/>
      <c r="L10" s="11">
        <f>(VLOOKUP(L6,Data!A3:B22,2,FALSE))</f>
        <v>0</v>
      </c>
      <c r="M10" s="11"/>
      <c r="N10" s="11">
        <f>(VLOOKUP(N6,Data!A3:B22,2,FALSE))</f>
        <v>0</v>
      </c>
      <c r="O10" s="10"/>
    </row>
    <row r="11" spans="2:19" ht="21.75" customHeight="1" x14ac:dyDescent="0.35">
      <c r="B11" s="35" t="s">
        <v>0</v>
      </c>
      <c r="C11" s="35"/>
    </row>
    <row r="12" spans="2:19" ht="21.75" customHeight="1" x14ac:dyDescent="0.35">
      <c r="B12" s="12" t="s">
        <v>2</v>
      </c>
      <c r="C12" s="12"/>
      <c r="D12" s="10"/>
      <c r="E12" s="10"/>
      <c r="F12" s="10"/>
      <c r="G12" s="10"/>
      <c r="H12" s="11">
        <f>J12+L12+N12</f>
        <v>0</v>
      </c>
      <c r="I12" s="10"/>
      <c r="J12" s="11">
        <f>(VLOOKUP(J6,Data!A3:C22,3,FALSE))</f>
        <v>0</v>
      </c>
      <c r="K12" s="10"/>
      <c r="L12" s="11">
        <f>(VLOOKUP(L6,Data!A3:C22,3,FALSE))</f>
        <v>0</v>
      </c>
      <c r="M12" s="11"/>
      <c r="N12" s="11">
        <f>(VLOOKUP(N6,Data!A3:C22,3,FALSE))</f>
        <v>0</v>
      </c>
      <c r="O12" s="10"/>
    </row>
    <row r="13" spans="2:19" ht="21.75" customHeight="1" x14ac:dyDescent="0.35">
      <c r="B13" s="31" t="s">
        <v>16</v>
      </c>
      <c r="C13" s="31"/>
      <c r="H13" s="5">
        <f>J13+L13+N13</f>
        <v>0</v>
      </c>
      <c r="J13" s="5">
        <f>IF(J6&lt;&gt;"not enrolled",(VLOOKUP(J6,Data!A3:D22,4,FALSE)),0)</f>
        <v>0</v>
      </c>
      <c r="L13" s="5">
        <f>IF(L6&lt;&gt;"not enrolled",(VLOOKUP(L6,Data!A3:D22,4,FALSE)),0)</f>
        <v>0</v>
      </c>
      <c r="N13" s="5">
        <f>IF(N6&lt;&gt;"not enrolled",(VLOOKUP(N6,Data!A3:D22,4,FALSE)),0)</f>
        <v>0</v>
      </c>
    </row>
    <row r="14" spans="2:19" ht="21.75" customHeight="1" x14ac:dyDescent="0.35">
      <c r="B14" s="51" t="s">
        <v>40</v>
      </c>
      <c r="C14" s="51"/>
      <c r="D14" s="51"/>
      <c r="E14" s="52"/>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9" ht="21.75" customHeight="1" x14ac:dyDescent="0.35">
      <c r="B15" s="53" t="s">
        <v>43</v>
      </c>
      <c r="C15" s="53"/>
      <c r="D15" s="53"/>
      <c r="E15" s="53"/>
      <c r="F15" s="43"/>
      <c r="G15" s="41"/>
      <c r="H15" s="42">
        <f>J15+L15+N15</f>
        <v>0</v>
      </c>
      <c r="I15" s="41"/>
      <c r="J15" s="44">
        <f>IF(AND(J6&lt;&gt;"select", J6&lt;&gt;"not enrolled",J6&lt;&gt;"4 credits",J6&lt;&gt;"5 credits",J6&lt;&gt;"6 credits",J6&lt;&gt;"7 credits"), 241, 0)</f>
        <v>0</v>
      </c>
      <c r="K15" s="41"/>
      <c r="L15" s="44">
        <f>IF(AND(L6&lt;&gt;"select", L6&lt;&gt;"not enrolled",L6&lt;&gt;"4 credits",L6&lt;&gt;"5 credits",L6&lt;&gt;"6 credits",L6&lt;&gt;"7 credits"), 241, 0)</f>
        <v>0</v>
      </c>
      <c r="M15" s="42"/>
      <c r="N15" s="44">
        <f>IF(AND(N6&lt;&gt;"select", N6&lt;&gt;"not enrolled",N6&lt;&gt;"4 credits",N6&lt;&gt;"5 credits",N6&lt;&gt;"6 credits",N6&lt;&gt;"7 credits"), 241, 0)</f>
        <v>0</v>
      </c>
      <c r="O15" s="41"/>
    </row>
    <row r="16" spans="2:19" ht="21.75" customHeight="1" x14ac:dyDescent="0.35">
      <c r="D16" s="7" t="s">
        <v>6</v>
      </c>
      <c r="H16" s="8">
        <f>SUM(H10, H12:H15)</f>
        <v>0</v>
      </c>
      <c r="J16" s="8">
        <f>SUM(J10,J12:J15)</f>
        <v>0</v>
      </c>
      <c r="L16" s="8">
        <f>SUM(L10,L12:L15)</f>
        <v>0</v>
      </c>
      <c r="M16" s="8"/>
      <c r="N16" s="8">
        <f>SUM(N10,N12:N15)</f>
        <v>0</v>
      </c>
    </row>
    <row r="17" spans="2:24" ht="24" customHeight="1" x14ac:dyDescent="0.35"/>
    <row r="18" spans="2:24" ht="15" thickBot="1" x14ac:dyDescent="0.4">
      <c r="B18" s="1" t="s">
        <v>10</v>
      </c>
      <c r="C18" s="1"/>
      <c r="D18" s="2"/>
      <c r="E18" s="2"/>
      <c r="F18" s="2"/>
      <c r="G18" s="2"/>
      <c r="H18" s="4" t="s">
        <v>3</v>
      </c>
      <c r="I18" s="3"/>
      <c r="J18" s="4" t="s">
        <v>52</v>
      </c>
      <c r="K18" s="3"/>
      <c r="L18" s="4" t="s">
        <v>53</v>
      </c>
      <c r="M18" s="4"/>
      <c r="N18" s="4" t="s">
        <v>54</v>
      </c>
      <c r="O18" s="2"/>
      <c r="Q18" s="46">
        <f>IF($J$6="not enrolled",1,IF(Q8&lt;8,1,0))</f>
        <v>1</v>
      </c>
      <c r="R18" s="46">
        <f>IF($L$6="not enrolled",1,IF(R8&lt;8,1,0))</f>
        <v>1</v>
      </c>
      <c r="S18" s="46">
        <f>IF($N$6="not enrolled",1,IF(S8&lt;8,1,0))</f>
        <v>1</v>
      </c>
    </row>
    <row r="19" spans="2:24" ht="21.75" customHeight="1" x14ac:dyDescent="0.3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24" ht="21.75" customHeight="1" x14ac:dyDescent="0.3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24" ht="21.75" customHeight="1" x14ac:dyDescent="0.35">
      <c r="B21" t="s">
        <v>44</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c r="P21" s="47" t="str">
        <f>IFERROR(IF(SUM($Q$18:$T$18)=0,"",Language!$A$1),"")</f>
        <v>If you plan to be enrolled less than full time in any term, your maximun loan eligibility for your Unsubsidized and/or Graduate PLUS will be adjusted so that it's proportional with your enrollment each term.</v>
      </c>
      <c r="Q21" s="47"/>
      <c r="R21" s="47"/>
      <c r="S21" s="47"/>
      <c r="T21" s="47"/>
      <c r="U21" s="47"/>
      <c r="V21" s="47"/>
      <c r="W21" s="47"/>
      <c r="X21" s="47"/>
    </row>
    <row r="22" spans="2:24" ht="21.75" customHeight="1" x14ac:dyDescent="0.35">
      <c r="B22" s="10" t="s">
        <v>45</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c r="P22" s="47"/>
      <c r="Q22" s="47"/>
      <c r="R22" s="47"/>
      <c r="S22" s="47"/>
      <c r="T22" s="47"/>
      <c r="U22" s="47"/>
      <c r="V22" s="47"/>
      <c r="W22" s="47"/>
      <c r="X22" s="47"/>
    </row>
    <row r="23" spans="2:24" ht="21.75" customHeight="1" x14ac:dyDescent="0.35">
      <c r="B23" s="54" t="s">
        <v>18</v>
      </c>
      <c r="C23" s="54"/>
      <c r="D23" s="54"/>
      <c r="E23" s="54"/>
      <c r="F23" s="54"/>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24" ht="21.75" customHeight="1" x14ac:dyDescent="0.35">
      <c r="B24" s="55" t="s">
        <v>19</v>
      </c>
      <c r="C24" s="55"/>
      <c r="D24" s="55"/>
      <c r="E24" s="55"/>
      <c r="F24" s="55"/>
      <c r="G24" s="55"/>
      <c r="H24" s="26">
        <f>J24+L24+N24</f>
        <v>0</v>
      </c>
      <c r="I24" s="25"/>
      <c r="J24" s="18"/>
      <c r="K24" s="25"/>
      <c r="L24" s="18"/>
      <c r="M24" s="30"/>
      <c r="N24" s="40"/>
      <c r="O24" s="25"/>
    </row>
    <row r="25" spans="2:24" ht="21.75" customHeight="1" x14ac:dyDescent="0.35">
      <c r="D25" s="7" t="s">
        <v>9</v>
      </c>
      <c r="H25" s="5">
        <f>SUM(H19:H24)</f>
        <v>0</v>
      </c>
      <c r="J25" s="5">
        <f>SUM(J19:J24)</f>
        <v>0</v>
      </c>
      <c r="L25" s="5">
        <f>SUM(L19:L23,L24)</f>
        <v>0</v>
      </c>
      <c r="N25" s="5">
        <f>SUM(N19:N23,N24)</f>
        <v>0</v>
      </c>
    </row>
    <row r="26" spans="2:24" ht="15" thickBot="1" x14ac:dyDescent="0.4"/>
    <row r="27" spans="2:24" ht="21.75" customHeight="1" thickTop="1" thickBot="1" x14ac:dyDescent="0.5">
      <c r="B27" s="14" t="s">
        <v>11</v>
      </c>
      <c r="C27" s="14"/>
      <c r="D27" s="13"/>
      <c r="E27" s="13"/>
      <c r="F27" s="13"/>
      <c r="G27" s="13"/>
      <c r="H27" s="23">
        <f>H16-H25</f>
        <v>0</v>
      </c>
      <c r="I27" s="24"/>
      <c r="J27" s="23">
        <f>J16-J25</f>
        <v>0</v>
      </c>
      <c r="K27" s="24"/>
      <c r="L27" s="23">
        <f>L16-L25</f>
        <v>0</v>
      </c>
      <c r="M27" s="23"/>
      <c r="N27" s="23">
        <f>N16-N25</f>
        <v>0</v>
      </c>
      <c r="O27" s="13"/>
    </row>
    <row r="28" spans="2:24" ht="15" thickTop="1" x14ac:dyDescent="0.35"/>
    <row r="29" spans="2:24" x14ac:dyDescent="0.35">
      <c r="B29" s="7" t="s">
        <v>12</v>
      </c>
      <c r="C29" s="7"/>
    </row>
    <row r="30" spans="2:24" ht="21.75" customHeight="1" x14ac:dyDescent="0.35">
      <c r="B30" s="37">
        <v>1</v>
      </c>
      <c r="C30" t="s">
        <v>55</v>
      </c>
      <c r="D30" s="36"/>
      <c r="E30" s="36"/>
      <c r="F30" s="36"/>
      <c r="G30" s="36"/>
      <c r="H30" s="36"/>
      <c r="I30" s="36"/>
      <c r="J30" s="36"/>
      <c r="K30" s="36"/>
      <c r="L30" s="36"/>
      <c r="M30" s="36"/>
      <c r="N30" s="36"/>
      <c r="O30" s="36"/>
    </row>
    <row r="31" spans="2:24" ht="18" customHeight="1" x14ac:dyDescent="0.35">
      <c r="B31" s="39">
        <v>2</v>
      </c>
      <c r="C31" t="s">
        <v>56</v>
      </c>
      <c r="H31"/>
      <c r="J31"/>
      <c r="L31"/>
      <c r="M31"/>
      <c r="N31"/>
    </row>
    <row r="32" spans="2:24" ht="32.25" customHeight="1" x14ac:dyDescent="0.35">
      <c r="B32" s="38">
        <v>3</v>
      </c>
      <c r="C32" s="56" t="s">
        <v>57</v>
      </c>
      <c r="D32" s="56"/>
      <c r="E32" s="56"/>
      <c r="F32" s="56"/>
      <c r="G32" s="56"/>
      <c r="H32" s="56"/>
      <c r="I32" s="56"/>
      <c r="J32" s="56"/>
      <c r="K32" s="56"/>
      <c r="L32" s="56"/>
      <c r="M32" s="56"/>
      <c r="N32" s="56"/>
      <c r="O32" s="56"/>
    </row>
    <row r="33" spans="2:15" ht="31.5" customHeight="1" x14ac:dyDescent="0.35">
      <c r="B33" s="38">
        <v>4</v>
      </c>
      <c r="C33" s="56" t="s">
        <v>42</v>
      </c>
      <c r="D33" s="56"/>
      <c r="E33" s="56"/>
      <c r="F33" s="56"/>
      <c r="G33" s="56"/>
      <c r="H33" s="56"/>
      <c r="I33" s="56"/>
      <c r="J33" s="56"/>
      <c r="K33" s="56"/>
      <c r="L33" s="56"/>
      <c r="M33" s="56"/>
      <c r="N33" s="56"/>
      <c r="O33" s="56"/>
    </row>
    <row r="34" spans="2:15" ht="62.25" customHeight="1" x14ac:dyDescent="0.35">
      <c r="B34" s="38">
        <v>5</v>
      </c>
      <c r="C34" s="56" t="s">
        <v>58</v>
      </c>
      <c r="D34" s="56"/>
      <c r="E34" s="56"/>
      <c r="F34" s="56"/>
      <c r="G34" s="56"/>
      <c r="H34" s="56"/>
      <c r="I34" s="56"/>
      <c r="J34" s="56"/>
      <c r="K34" s="56"/>
      <c r="L34" s="56"/>
      <c r="M34" s="56"/>
      <c r="N34" s="56"/>
      <c r="O34" s="56"/>
    </row>
    <row r="35" spans="2:15" ht="21.75" customHeight="1" x14ac:dyDescent="0.35"/>
    <row r="37" spans="2:15" x14ac:dyDescent="0.35">
      <c r="B37" s="50" t="s">
        <v>13</v>
      </c>
      <c r="C37" s="50"/>
      <c r="D37" s="50"/>
      <c r="E37" s="50"/>
      <c r="F37" s="50"/>
      <c r="G37" s="50"/>
      <c r="H37" s="50"/>
      <c r="I37" s="50"/>
      <c r="J37" s="50"/>
      <c r="K37" s="50"/>
      <c r="L37" s="50"/>
      <c r="M37" s="50"/>
      <c r="N37" s="50"/>
      <c r="O37" s="50"/>
    </row>
  </sheetData>
  <sheetProtection algorithmName="SHA-512" hashValue="1XEpSjggPU6tcfqvJPljB/Rh2skh8NgRpQj7Frn+cJuhLAsIVoh5WWNEj4qVIlFj+Hat9c7wAhBXlBlKEW1Hdw==" saltValue="t+zSGUVk7gpgUr8Jvd9Prw==" spinCount="100000" sheet="1" selectLockedCells="1"/>
  <mergeCells count="12">
    <mergeCell ref="P21:X22"/>
    <mergeCell ref="F2:O2"/>
    <mergeCell ref="D10:E10"/>
    <mergeCell ref="B37:O37"/>
    <mergeCell ref="B14:E14"/>
    <mergeCell ref="B15:E15"/>
    <mergeCell ref="B23:F23"/>
    <mergeCell ref="B24:G24"/>
    <mergeCell ref="C34:O34"/>
    <mergeCell ref="C4:O4"/>
    <mergeCell ref="C32:O32"/>
    <mergeCell ref="C33:O33"/>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Data!$A$2:$A$22</xm:f>
          </x14:formula1>
          <xm:sqref>N6 J6 L6</xm:sqref>
        </x14:dataValidation>
        <x14:dataValidation type="list" allowBlank="1" showInputMessage="1" showErrorMessage="1" xr:uid="{00000000-0002-0000-0100-000000000000}">
          <x14:formula1>
            <xm:f>Data!$A$25:$A$26</xm:f>
          </x14:formula1>
          <xm:sqref>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19490-CD7E-43BF-9AF8-78DA3A0B8F44}">
  <dimension ref="A1"/>
  <sheetViews>
    <sheetView workbookViewId="0"/>
  </sheetViews>
  <sheetFormatPr defaultRowHeight="14.5" x14ac:dyDescent="0.35"/>
  <sheetData>
    <row r="1" spans="1:1" x14ac:dyDescent="0.35">
      <c r="A1" s="58"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8"/>
  <sheetViews>
    <sheetView workbookViewId="0">
      <selection activeCell="C25" sqref="C25"/>
    </sheetView>
  </sheetViews>
  <sheetFormatPr defaultColWidth="8.90625" defaultRowHeight="14.5" x14ac:dyDescent="0.35"/>
  <cols>
    <col min="1" max="1" width="20.6328125" customWidth="1"/>
    <col min="2" max="4" width="8.08984375" customWidth="1"/>
    <col min="5" max="5" width="8.08984375" style="45" customWidth="1"/>
  </cols>
  <sheetData>
    <row r="1" spans="1:5" x14ac:dyDescent="0.35">
      <c r="A1" s="7" t="s">
        <v>41</v>
      </c>
    </row>
    <row r="2" spans="1:5" x14ac:dyDescent="0.35">
      <c r="A2" s="7" t="s">
        <v>46</v>
      </c>
    </row>
    <row r="3" spans="1:5" x14ac:dyDescent="0.35">
      <c r="A3" t="s">
        <v>37</v>
      </c>
      <c r="B3">
        <v>0</v>
      </c>
      <c r="C3">
        <v>0</v>
      </c>
      <c r="D3">
        <v>0</v>
      </c>
      <c r="E3" s="45">
        <v>0</v>
      </c>
    </row>
    <row r="4" spans="1:5" x14ac:dyDescent="0.35">
      <c r="A4" t="s">
        <v>20</v>
      </c>
      <c r="B4">
        <v>6872</v>
      </c>
      <c r="C4">
        <f>8*4</f>
        <v>32</v>
      </c>
      <c r="D4">
        <v>57</v>
      </c>
      <c r="E4" s="45">
        <v>152</v>
      </c>
    </row>
    <row r="5" spans="1:5" x14ac:dyDescent="0.35">
      <c r="A5" t="s">
        <v>21</v>
      </c>
      <c r="B5">
        <v>8590</v>
      </c>
      <c r="C5">
        <f>C4+8</f>
        <v>40</v>
      </c>
      <c r="D5">
        <v>57</v>
      </c>
      <c r="E5" s="45">
        <v>152</v>
      </c>
    </row>
    <row r="6" spans="1:5" x14ac:dyDescent="0.35">
      <c r="A6" t="s">
        <v>22</v>
      </c>
      <c r="B6">
        <v>10308</v>
      </c>
      <c r="C6">
        <f t="shared" ref="C6:C22" si="0">C5+8</f>
        <v>48</v>
      </c>
      <c r="D6">
        <v>57</v>
      </c>
      <c r="E6" s="45">
        <v>152</v>
      </c>
    </row>
    <row r="7" spans="1:5" x14ac:dyDescent="0.35">
      <c r="A7" t="s">
        <v>23</v>
      </c>
      <c r="B7">
        <v>12026</v>
      </c>
      <c r="C7">
        <f t="shared" si="0"/>
        <v>56</v>
      </c>
      <c r="D7">
        <v>57</v>
      </c>
      <c r="E7" s="45">
        <v>152</v>
      </c>
    </row>
    <row r="8" spans="1:5" x14ac:dyDescent="0.35">
      <c r="A8" t="s">
        <v>24</v>
      </c>
      <c r="B8">
        <v>13744</v>
      </c>
      <c r="C8">
        <f t="shared" si="0"/>
        <v>64</v>
      </c>
      <c r="D8">
        <v>57</v>
      </c>
      <c r="E8" s="45">
        <v>152</v>
      </c>
    </row>
    <row r="9" spans="1:5" x14ac:dyDescent="0.35">
      <c r="A9" t="s">
        <v>25</v>
      </c>
      <c r="B9">
        <v>15462</v>
      </c>
      <c r="C9">
        <f t="shared" si="0"/>
        <v>72</v>
      </c>
      <c r="D9">
        <v>57</v>
      </c>
      <c r="E9" s="45">
        <v>152</v>
      </c>
    </row>
    <row r="10" spans="1:5" x14ac:dyDescent="0.35">
      <c r="A10" t="s">
        <v>26</v>
      </c>
      <c r="B10">
        <v>17180</v>
      </c>
      <c r="C10">
        <f t="shared" si="0"/>
        <v>80</v>
      </c>
      <c r="D10">
        <v>57</v>
      </c>
      <c r="E10" s="45">
        <v>152</v>
      </c>
    </row>
    <row r="11" spans="1:5" x14ac:dyDescent="0.35">
      <c r="A11" t="s">
        <v>27</v>
      </c>
      <c r="B11">
        <v>18898</v>
      </c>
      <c r="C11">
        <f t="shared" si="0"/>
        <v>88</v>
      </c>
      <c r="D11">
        <v>57</v>
      </c>
      <c r="E11" s="45">
        <v>152</v>
      </c>
    </row>
    <row r="12" spans="1:5" x14ac:dyDescent="0.35">
      <c r="A12" t="s">
        <v>28</v>
      </c>
      <c r="B12">
        <v>20616</v>
      </c>
      <c r="C12">
        <f t="shared" si="0"/>
        <v>96</v>
      </c>
      <c r="D12">
        <v>57</v>
      </c>
      <c r="E12" s="45">
        <v>152</v>
      </c>
    </row>
    <row r="13" spans="1:5" x14ac:dyDescent="0.35">
      <c r="A13" t="s">
        <v>29</v>
      </c>
      <c r="B13">
        <v>22334</v>
      </c>
      <c r="C13">
        <f t="shared" si="0"/>
        <v>104</v>
      </c>
      <c r="D13">
        <v>57</v>
      </c>
      <c r="E13" s="45">
        <v>152</v>
      </c>
    </row>
    <row r="14" spans="1:5" x14ac:dyDescent="0.35">
      <c r="A14" t="s">
        <v>30</v>
      </c>
      <c r="B14">
        <v>24052</v>
      </c>
      <c r="C14">
        <f t="shared" si="0"/>
        <v>112</v>
      </c>
      <c r="D14">
        <v>57</v>
      </c>
      <c r="E14" s="45">
        <v>152</v>
      </c>
    </row>
    <row r="15" spans="1:5" x14ac:dyDescent="0.35">
      <c r="A15" t="s">
        <v>31</v>
      </c>
      <c r="B15">
        <v>25770</v>
      </c>
      <c r="C15">
        <f t="shared" si="0"/>
        <v>120</v>
      </c>
      <c r="D15">
        <v>57</v>
      </c>
      <c r="E15" s="45">
        <v>152</v>
      </c>
    </row>
    <row r="16" spans="1:5" x14ac:dyDescent="0.35">
      <c r="A16" t="s">
        <v>32</v>
      </c>
      <c r="B16">
        <v>27448</v>
      </c>
      <c r="C16">
        <f t="shared" si="0"/>
        <v>128</v>
      </c>
      <c r="D16">
        <v>57</v>
      </c>
      <c r="E16" s="45">
        <v>152</v>
      </c>
    </row>
    <row r="17" spans="1:12" x14ac:dyDescent="0.35">
      <c r="A17" t="s">
        <v>33</v>
      </c>
      <c r="B17">
        <v>29206</v>
      </c>
      <c r="C17">
        <f t="shared" si="0"/>
        <v>136</v>
      </c>
      <c r="D17">
        <v>57</v>
      </c>
      <c r="E17" s="45">
        <v>152</v>
      </c>
    </row>
    <row r="18" spans="1:12" x14ac:dyDescent="0.35">
      <c r="A18" t="s">
        <v>34</v>
      </c>
      <c r="B18">
        <v>30924</v>
      </c>
      <c r="C18">
        <f t="shared" si="0"/>
        <v>144</v>
      </c>
      <c r="D18">
        <v>57</v>
      </c>
      <c r="E18" s="45">
        <v>152</v>
      </c>
    </row>
    <row r="19" spans="1:12" x14ac:dyDescent="0.35">
      <c r="A19" t="s">
        <v>35</v>
      </c>
      <c r="B19">
        <v>32642</v>
      </c>
      <c r="C19">
        <f t="shared" si="0"/>
        <v>152</v>
      </c>
      <c r="D19">
        <v>57</v>
      </c>
      <c r="E19" s="45">
        <v>152</v>
      </c>
    </row>
    <row r="20" spans="1:12" x14ac:dyDescent="0.35">
      <c r="A20" t="s">
        <v>36</v>
      </c>
      <c r="B20">
        <v>34360</v>
      </c>
      <c r="C20">
        <f t="shared" si="0"/>
        <v>160</v>
      </c>
      <c r="D20">
        <v>57</v>
      </c>
      <c r="E20" s="45">
        <v>152</v>
      </c>
    </row>
    <row r="21" spans="1:12" x14ac:dyDescent="0.35">
      <c r="A21" t="s">
        <v>38</v>
      </c>
      <c r="B21">
        <v>36078</v>
      </c>
      <c r="C21">
        <f t="shared" si="0"/>
        <v>168</v>
      </c>
      <c r="D21">
        <v>57</v>
      </c>
      <c r="E21" s="45">
        <v>152</v>
      </c>
    </row>
    <row r="22" spans="1:12" x14ac:dyDescent="0.35">
      <c r="A22" t="s">
        <v>39</v>
      </c>
      <c r="B22">
        <v>37796</v>
      </c>
      <c r="C22">
        <f t="shared" si="0"/>
        <v>176</v>
      </c>
      <c r="D22">
        <v>57</v>
      </c>
      <c r="E22" s="45">
        <v>152</v>
      </c>
    </row>
    <row r="24" spans="1:12" x14ac:dyDescent="0.35">
      <c r="A24" t="s">
        <v>17</v>
      </c>
    </row>
    <row r="25" spans="1:12" x14ac:dyDescent="0.35">
      <c r="A25" t="s">
        <v>4</v>
      </c>
      <c r="B25">
        <v>2200</v>
      </c>
      <c r="C25">
        <v>258</v>
      </c>
    </row>
    <row r="26" spans="1:12" x14ac:dyDescent="0.35">
      <c r="A26" t="s">
        <v>5</v>
      </c>
      <c r="B26">
        <v>0</v>
      </c>
      <c r="C26">
        <v>0</v>
      </c>
      <c r="F26" s="56"/>
      <c r="G26" s="56"/>
      <c r="H26" s="56"/>
      <c r="I26" s="56"/>
      <c r="J26" s="56"/>
      <c r="K26" s="56"/>
      <c r="L26" s="56"/>
    </row>
    <row r="27" spans="1:12" x14ac:dyDescent="0.35">
      <c r="F27" s="56"/>
      <c r="G27" s="56"/>
      <c r="H27" s="56"/>
      <c r="I27" s="56"/>
      <c r="J27" s="56"/>
      <c r="K27" s="56"/>
      <c r="L27" s="56"/>
    </row>
    <row r="28" spans="1:12" x14ac:dyDescent="0.35">
      <c r="F28" s="56"/>
      <c r="G28" s="56"/>
      <c r="H28" s="56"/>
      <c r="I28" s="56"/>
      <c r="J28" s="56"/>
      <c r="K28" s="56"/>
      <c r="L28" s="56"/>
    </row>
  </sheetData>
  <sheetProtection algorithmName="SHA-512" hashValue="4RxKMUZdVF2bPzGvXRghY07VOutrhS8uJbuiULCTVejCXXzY2O4/TBqycjWYDU+X0lRDSZ/Dx5hPUXMPw/J2Rg==" saltValue="s0aUGPmK2sWInjFIoiOpsA==" spinCount="100000" sheet="1" selectLockedCells="1" selectUnlockedCells="1"/>
  <mergeCells count="3">
    <mergeCell ref="F26:L26"/>
    <mergeCell ref="F27:L27"/>
    <mergeCell ref="F28:L2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DU Iliff Joint PhD</vt:lpstr>
      <vt:lpstr>Language</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2026-06-03T22:07:50Z</dcterms:modified>
</cp:coreProperties>
</file>